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95" yWindow="65521" windowWidth="8640" windowHeight="10350" activeTab="1"/>
  </bookViews>
  <sheets>
    <sheet name="Загальна сума" sheetId="1" r:id="rId1"/>
    <sheet name="Річний-2017" sheetId="2" r:id="rId2"/>
    <sheet name="дод1 2272-3132" sheetId="3" r:id="rId3"/>
    <sheet name="дод2-2250-2282-2800 " sheetId="4" r:id="rId4"/>
    <sheet name="дод3-2230" sheetId="5" r:id="rId5"/>
    <sheet name="дод4-2210-2240" sheetId="6" r:id="rId6"/>
    <sheet name="Лист1" sheetId="7" r:id="rId7"/>
    <sheet name="Лист6" sheetId="8" r:id="rId8"/>
  </sheets>
  <definedNames/>
  <calcPr fullCalcOnLoad="1"/>
</workbook>
</file>

<file path=xl/sharedStrings.xml><?xml version="1.0" encoding="utf-8"?>
<sst xmlns="http://schemas.openxmlformats.org/spreadsheetml/2006/main" count="671" uniqueCount="339">
  <si>
    <t>ДК 021-2015    03222313-0</t>
  </si>
  <si>
    <t>ДК 021-2015    03222311-6</t>
  </si>
  <si>
    <t>ДК 021-2015   03222314-7</t>
  </si>
  <si>
    <t>Вишні та черешні    Вишня</t>
  </si>
  <si>
    <t>Сливи</t>
  </si>
  <si>
    <t>Персики</t>
  </si>
  <si>
    <t>Абрикоси</t>
  </si>
  <si>
    <t>ДК 021-2015    03222334-3</t>
  </si>
  <si>
    <t>ДК 021-2015    03222332-9</t>
  </si>
  <si>
    <t>ДК 021-2015   03222331-2</t>
  </si>
  <si>
    <t>№ пп</t>
  </si>
  <si>
    <t>Код КЕКВ (для бюджетних коштів)</t>
  </si>
  <si>
    <t>Процедура закупівлі</t>
  </si>
  <si>
    <t>Київський міський будинок дитини "Берізка"</t>
  </si>
  <si>
    <t>ЗАТВЕРДЖЕНО</t>
  </si>
  <si>
    <t>М.П.</t>
  </si>
  <si>
    <t>Річний план закупівель</t>
  </si>
  <si>
    <t>Орієнтовний початок проведення процедури закупівлі</t>
  </si>
  <si>
    <t>Примітки</t>
  </si>
  <si>
    <t>ЄДРПОУ 23390630</t>
  </si>
  <si>
    <t>(прізвище, ініціали)</t>
  </si>
  <si>
    <t>Могильний О. І</t>
  </si>
  <si>
    <t>Наказ Міністерства економічного розвитку</t>
  </si>
  <si>
    <t>переговорна процедура закупівлі</t>
  </si>
  <si>
    <t>по Київському міському будинку дитини "Берізка"</t>
  </si>
  <si>
    <t>Примітка</t>
  </si>
  <si>
    <t>Всього</t>
  </si>
  <si>
    <t>Загальний фонд бюджету</t>
  </si>
  <si>
    <t>Спеціальний фонд бюджету</t>
  </si>
  <si>
    <t>Кредиторська заборгованість</t>
  </si>
  <si>
    <t>Рис напівобрушений чи повністю обрушений, або лущений чи дроблений</t>
  </si>
  <si>
    <t>Крупи, крупка, гранули та інші продукти з зерна зернових культур</t>
  </si>
  <si>
    <t>Цукор-сирець, тростинний і очищений тростинний чи буряковий цукор (сахароза); меляса</t>
  </si>
  <si>
    <t>Дія Закону не поширюється категорія за ДК 016-2010 10.51.1  До Річного кошторису 2014 р.</t>
  </si>
  <si>
    <t>Культури багаторічні (банани, яблука)</t>
  </si>
  <si>
    <t>Дія Закону не поширюється категорія за ДК 016-2010 01.2  До Річного кошторису 2014 р.</t>
  </si>
  <si>
    <t>Овочі коренеплідні, цибулинні та бульбоплідні (морква, цибуля</t>
  </si>
  <si>
    <t>Дія Закону не поширюється категорія за ДК 016-2010 01.13.4  До Річного кошторису 2014 р.</t>
  </si>
  <si>
    <t>Коренеплоди та бульби їстівні з високим умістом крохмалю та інуліну(картопля)</t>
  </si>
  <si>
    <t>Дія Закону не поширюється категорія за ДК 016-2010 01.13.5  До Річного кошторису 2014 р.</t>
  </si>
  <si>
    <t>Овочі свіжі (буряк)</t>
  </si>
  <si>
    <t>Дія Закону не поширюється категорія за ДК 016-2010 01.13.9  До Річного кошторису 2014 р.</t>
  </si>
  <si>
    <t>Овочі листкові (капуста</t>
  </si>
  <si>
    <t>Дія Закону не поширюється категорія за ДК 016-2010 01.13.1  До Річного кошторису 2014 р.</t>
  </si>
  <si>
    <t>Придбання продуктів харчування</t>
  </si>
  <si>
    <t>Дія Закону не поширюється категорія за ДК 016-2010 01.  До Річного кошторису 2014 р.</t>
  </si>
  <si>
    <t>КЕКВ 2240</t>
  </si>
  <si>
    <t>Перезарядка картриджів-тонерів</t>
  </si>
  <si>
    <t>Дія Закону не поширюється категорія за ДК 016-2010 72.50.1  До Річного кошторису 2014 р.</t>
  </si>
  <si>
    <t>Супроводження програми «Система управління Кадри»</t>
  </si>
  <si>
    <t>Дія Закону не поширюється категорія за ДК 016-2010 72.20.3  До Річного кошторису 2014 р.</t>
  </si>
  <si>
    <t>Розроблення і супроводження задач бухгалтерського обліку; «Облік продуктів харчування та розроблення меню», «Облік медикаментів», «Облік ОЗ» , «Облік МШМ».</t>
  </si>
  <si>
    <t>Дія Закону не поширюється категорія за ДК 016-2010 62.1  До Річного кошторису 2014 р.</t>
  </si>
  <si>
    <t>Системний супровід програмного забезпечення задач бухгалтерського обліку «Облік заробітна плата»</t>
  </si>
  <si>
    <t>Дія Закону не поширюється категорія за ДК 016-2010 62.1 До Річного кошторису 2014 р.</t>
  </si>
  <si>
    <t>Інсталяція АРМ «Довідки спецфонду» на рік</t>
  </si>
  <si>
    <t>Послуги з навчання у сфері державних закупівель</t>
  </si>
  <si>
    <t>Дія Закону не поширюється категорія за ДК 016-2010 85.59.1  До Річного кошторису 2014 р.</t>
  </si>
  <si>
    <t>Послуги з навчання  в учбовому центрі ПАТ «Київенерго»</t>
  </si>
  <si>
    <t>Дія Закону не поширюється категорія за ДК 016-2010 35.  До Річного кошторису 2014 р.</t>
  </si>
  <si>
    <t>Технічне обслуговування 2-х вузлів обліку теплолічильників</t>
  </si>
  <si>
    <t>Дія Закону не поширюється категорія за ДК 016-2010 35.30.1 До Річного кошторису 2014 р.</t>
  </si>
  <si>
    <t>Перезарядка вогнегасників</t>
  </si>
  <si>
    <t>Дія Закону не поширюється категорія за ДК 016-2010 29.24.2.  До Річного кошторису 2014 р.</t>
  </si>
  <si>
    <t>Оплата послуг із вивезення відходів</t>
  </si>
  <si>
    <t>Дія Закону не поширюється категорія за ДК 016-2010 38.1  До Річного кошторису 2014 р.</t>
  </si>
  <si>
    <t>Технічне обслуговування та утримання в належному стані 2-х мереж МІТП</t>
  </si>
  <si>
    <t>Дія Закону не поширюється категорія за ДК 016-2010 35. До Річного кошторису 2014 р.</t>
  </si>
  <si>
    <t>Придбання службових проїзних</t>
  </si>
  <si>
    <t>Дія Закону не поширюється категорія за ДК 016-2010 40.30.1  До Річного кошторису 2014 р.</t>
  </si>
  <si>
    <t>Придбання паливо-мастильних матеріалів</t>
  </si>
  <si>
    <t>Дія Закону не поширюється категорія за ДК 016-2010 .  До Річного кошторису 2014 р.</t>
  </si>
  <si>
    <t xml:space="preserve">Оплата послуг зв’язку </t>
  </si>
  <si>
    <t>Дія Закону не поширюється категорія за ДК 016-2010 64.20.1  До Річного кошторису 2014 р.</t>
  </si>
  <si>
    <t>Проведення дезінсекційних та дератизаційних робіт</t>
  </si>
  <si>
    <t>Дія Закону не поширюється категорія за ДК 016-2010   До Річного кошторису 2014 р.</t>
  </si>
  <si>
    <t>Підключення до мережі інтернет</t>
  </si>
  <si>
    <t>Дія Закону не поширюється категорія за ДК 016-2010 61.20.4  До Річного кошторису 2014 р.</t>
  </si>
  <si>
    <t>Сплата податків та зборів</t>
  </si>
  <si>
    <t>КЕКВ 2270</t>
  </si>
  <si>
    <t>Оплата теплопостачання</t>
  </si>
  <si>
    <t>Оплата водопостачання та водовідведення</t>
  </si>
  <si>
    <t>Дія Закону не поширюється категорія за ДК 016-2010 36.00.1  До Річного кошторису 2014 р.</t>
  </si>
  <si>
    <t>Оплата електроенергії</t>
  </si>
  <si>
    <t>Дія Закону не поширюється категорія за ДК 016-2010 35.11.1  До Річного кошторису 2014 р.</t>
  </si>
  <si>
    <t>Дія Закону не поширюється категорія за CPV 15511000-3 та ДК 016-2010 10.51.1  До Річного кошторису 2016 р.</t>
  </si>
  <si>
    <t>Чай зелений</t>
  </si>
  <si>
    <t>Разом по</t>
  </si>
  <si>
    <t>Оплата послуг зв’язку                                                                                                            ПАТ "Укртелеком"</t>
  </si>
  <si>
    <t>Загальна сума РПЗ та додатків</t>
  </si>
  <si>
    <t>ЗФ</t>
  </si>
  <si>
    <t>СФ</t>
  </si>
  <si>
    <t>РПЗ</t>
  </si>
  <si>
    <t>Разом</t>
  </si>
  <si>
    <r>
      <t>(три тисячі шістсот сорок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ять  гривень 00 копійок)</t>
    </r>
  </si>
  <si>
    <t>(дванадцять тисяч вісімсот сорок три гривні 00 копійок)</t>
  </si>
  <si>
    <t>в тому числі ПДВ 238,46 грн (двісті тридцять вісім гривень  46 копійок)</t>
  </si>
  <si>
    <t>в тому числі ПДВ 840,20 грн (вісімсот сорок гривень 20 копійок)</t>
  </si>
  <si>
    <t>(п'ятсот вісімдесят п'ять гривень 00 копійок)</t>
  </si>
  <si>
    <t>Інформація щодо РПЗ</t>
  </si>
  <si>
    <t>додатки</t>
  </si>
  <si>
    <t>Інші видатки. Сплата податків, зборі, штрафів, пені</t>
  </si>
  <si>
    <r>
      <t xml:space="preserve">зміни </t>
    </r>
    <r>
      <rPr>
        <b/>
        <sz val="10"/>
        <rFont val="Arial"/>
        <family val="2"/>
      </rPr>
      <t xml:space="preserve">РПЗ </t>
    </r>
  </si>
  <si>
    <t>Δ</t>
  </si>
  <si>
    <t>без закупівель</t>
  </si>
  <si>
    <t>закупівлі</t>
  </si>
  <si>
    <t>Придбання службових проїзних                                               КП "Київпастранс"</t>
  </si>
  <si>
    <t>Технічне обслуговування  2-х внутрішніх мереж МІТП  та приладів обліку споживння теплової енергії</t>
  </si>
  <si>
    <t>Поточний ремонт обладнання  2-х теплопунктів (підготовка до опалвльного сезону)</t>
  </si>
  <si>
    <t>на  2017 рік</t>
  </si>
  <si>
    <t>(дев'ятсот п'ятдесят одна тисяча сто гривень 00 копійок)</t>
  </si>
  <si>
    <r>
      <t>в тому числі ПДВ 158 516,67 грн (сто п</t>
    </r>
    <r>
      <rPr>
        <sz val="10"/>
        <rFont val="Arial Cyr"/>
        <family val="0"/>
      </rPr>
      <t>'</t>
    </r>
    <r>
      <rPr>
        <sz val="9"/>
        <rFont val="Times New Roman"/>
        <family val="1"/>
      </rPr>
      <t xml:space="preserve">ятдесят вісім тисяч п'ятсот шістнадцять </t>
    </r>
    <r>
      <rPr>
        <sz val="10"/>
        <rFont val="Times New Roman"/>
        <family val="1"/>
      </rPr>
      <t>гривень 67 копійок)</t>
    </r>
  </si>
  <si>
    <t>(триста сімдесят три тисячі сто гривень 00 копійок)</t>
  </si>
  <si>
    <t>в тому числі ПДВ 62 183,33 грн (шістдесят дві тисячі сто вісімдесят три гривні 33 копійки)</t>
  </si>
  <si>
    <t>Оплата водопостачання та водовідведення ПАТ АК "Київводоканал"</t>
  </si>
  <si>
    <t xml:space="preserve">Продукція борошномельно-круп*яної промисловості  Крупа гречана </t>
  </si>
  <si>
    <t xml:space="preserve">Продукція борошномельно-круп*яної промисловості  Пшоно </t>
  </si>
  <si>
    <t>Продукція борошномельно-круп*яної промисловості  Крупа манна</t>
  </si>
  <si>
    <t>Продукція борошномельно-круп*яної промисловості  Крупа пшенична</t>
  </si>
  <si>
    <t>Продукція борошномельно-круп*яної промисловості   Рис</t>
  </si>
  <si>
    <t>Продукція борошномельно-круп*яної промисловості   Борошно пшеничне</t>
  </si>
  <si>
    <t>Сіль фасована йодована</t>
  </si>
  <si>
    <t>Крохмал</t>
  </si>
  <si>
    <t>Сік томатний</t>
  </si>
  <si>
    <t>Голова тендерного комітету</t>
  </si>
  <si>
    <t>Секретар тендерного комітету</t>
  </si>
  <si>
    <t>Кунах Н. В.</t>
  </si>
  <si>
    <t xml:space="preserve">від </t>
  </si>
  <si>
    <t xml:space="preserve">Капітальний ремонт інших об'єктів.                           </t>
  </si>
  <si>
    <t>Коди відповідних класифікаторів предмета закупівлі (за наявності).</t>
  </si>
  <si>
    <t xml:space="preserve">ДК 021:2015 41000000-9  </t>
  </si>
  <si>
    <t>Розмір бюджетного призначення за кошторисом або очікувана вартість предмета закупівлі</t>
  </si>
  <si>
    <t>допорогові закупівлі</t>
  </si>
  <si>
    <t>Конкретна назва предмета закупівлі</t>
  </si>
  <si>
    <t>ДК 021:2015         09320000-8</t>
  </si>
  <si>
    <t>ДК 021:2015         09310000-5</t>
  </si>
  <si>
    <t xml:space="preserve">Електрична енергія   </t>
  </si>
  <si>
    <t>(один мільйон триста двадцять чотири тисячі двісті гривень 00 копійок)</t>
  </si>
  <si>
    <t xml:space="preserve">Додаток № 1 до річного плану закупівель на 2017 рік </t>
  </si>
  <si>
    <t>Очікуваний початок проведення процедури закупівлі</t>
  </si>
  <si>
    <t>січень 2017</t>
  </si>
  <si>
    <t>ДК 021-2015    03142500-3</t>
  </si>
  <si>
    <t>Коренеплідні та бульбоплідні овочі  Картопля</t>
  </si>
  <si>
    <t>ДК 021-2015    03221100-7</t>
  </si>
  <si>
    <t>Коренеплідні та бульбоплідні овочі  Буряк столовий</t>
  </si>
  <si>
    <t>Капуста качанна  Капуста білокачанна</t>
  </si>
  <si>
    <t>ДК 021-2015    03221410-3</t>
  </si>
  <si>
    <t>Овочі свіжі    Огірки</t>
  </si>
  <si>
    <t>Овочі свіжі   Помідори</t>
  </si>
  <si>
    <t>ДК 021-2015    03221270-9</t>
  </si>
  <si>
    <t>ДК 021-2015    03221240-0</t>
  </si>
  <si>
    <t>Коренеплідні та бульбоплідні овочі  Морква</t>
  </si>
  <si>
    <t>Коренеплідні та бульбоплідні овочі  Цибуля</t>
  </si>
  <si>
    <t>ДК 021-2015    03221112-4</t>
  </si>
  <si>
    <t>ДК 021-2015    03221113-1</t>
  </si>
  <si>
    <t>Фрукти    Яблука</t>
  </si>
  <si>
    <t>Фрукти   Банани</t>
  </si>
  <si>
    <t>ДК 021-2015    03222321-9</t>
  </si>
  <si>
    <t>ДК 021-2015    03222111-4</t>
  </si>
  <si>
    <t>ДК 021-2015    15421000-5</t>
  </si>
  <si>
    <t>Рафіновані олії     Олія соняшникова</t>
  </si>
  <si>
    <t>ДК 021-2015    15610000-7</t>
  </si>
  <si>
    <t xml:space="preserve">Продукція борошномельно-круп*яної промисловості  Вівсяні пластівці   Геркулес </t>
  </si>
  <si>
    <t>ДК 021-2015    15613380-5</t>
  </si>
  <si>
    <t>ДК 021-2015    15625000-5</t>
  </si>
  <si>
    <t>ДК 021-2015    15614200-7</t>
  </si>
  <si>
    <t>ДК 021-2015    15612100-2</t>
  </si>
  <si>
    <t>ДК 021-2015    03212100-1</t>
  </si>
  <si>
    <t>ДК 021-2015    03212213-6</t>
  </si>
  <si>
    <t>Горох сушений    Горох</t>
  </si>
  <si>
    <t>ДК 021-2015    15811100-7</t>
  </si>
  <si>
    <t>ДК 021-2015    15811000-6</t>
  </si>
  <si>
    <t>Хлібобулочні вироби     Хліб український столичний 0,95 кг</t>
  </si>
  <si>
    <t>Хлібобулочні вироби     Батон</t>
  </si>
  <si>
    <t>ДК 021-2015    15851100-9</t>
  </si>
  <si>
    <t xml:space="preserve">Сухарі та печиво; пресерви з хлібобулочних і кондитерських виробів        Печиво  </t>
  </si>
  <si>
    <t>ДК 021-2015    15820000-2</t>
  </si>
  <si>
    <t>Цукор білий          Цукор - пісок</t>
  </si>
  <si>
    <t>ДК 021-2015    15831200-4</t>
  </si>
  <si>
    <t>Солодощі           Зефір</t>
  </si>
  <si>
    <t>ДК 021-2015   15842300-5</t>
  </si>
  <si>
    <t>Мармелади      Мармелад</t>
  </si>
  <si>
    <t>ДК 021-2015    15332230-5</t>
  </si>
  <si>
    <t>Оцет чи подібні продукти      Оцет  9%</t>
  </si>
  <si>
    <t>ДК 021-2015   15871110-8</t>
  </si>
  <si>
    <t>ДК 021-2015    15872400-5</t>
  </si>
  <si>
    <t>Какао-порошок непідсолоджений       Какао-порошок</t>
  </si>
  <si>
    <t>ДК 021-2015    15841300-8</t>
  </si>
  <si>
    <t>ДК 021-2015    15863100-6</t>
  </si>
  <si>
    <t>Кава, чай та супутня продукція          Кавовий напій</t>
  </si>
  <si>
    <t>ДК 021-2015    15860000-4</t>
  </si>
  <si>
    <t>ДК 021-2015    15623000-1</t>
  </si>
  <si>
    <t xml:space="preserve">Макаронні вироби </t>
  </si>
  <si>
    <t>Хлібобулочні та кондитерські вироби         Вафлі</t>
  </si>
  <si>
    <t>ДК 021-2015   15812000-3</t>
  </si>
  <si>
    <t>Какао; шоколад та цукрові кондитерські вироби         Цукерки Корівка</t>
  </si>
  <si>
    <t>ДК 021-2015    15840000-8</t>
  </si>
  <si>
    <t>ДК 021-2015    15331132-1</t>
  </si>
  <si>
    <t>Оброблений горох    Зелений горошок  0,5 кг</t>
  </si>
  <si>
    <t>Фруктові соки     Соки фруктові для дитячого харчування</t>
  </si>
  <si>
    <t>ДК 021-2015    15321000-4</t>
  </si>
  <si>
    <t>ДК 021-2015    15322100-2</t>
  </si>
  <si>
    <t>Фруктові пюре    Пюре фруктове для дитячого харчування</t>
  </si>
  <si>
    <t>ДК 021-2015    15332270-7</t>
  </si>
  <si>
    <t>ДК 021-2015    15332410-1</t>
  </si>
  <si>
    <t>Сухофрукти         Сухофрукти в асортименті (яблуко 30% груша 30% слива сущена 30% інше10%)</t>
  </si>
  <si>
    <t>М’ясні пресерви та вироби    Сосиски вищого гатунку, філейні</t>
  </si>
  <si>
    <t>ДК 021-2015    15131000-5</t>
  </si>
  <si>
    <t>М’ясо свійської птиці    Кури 1 кат. патр. охолоджені</t>
  </si>
  <si>
    <t>ДК 021-2015    15112130-6</t>
  </si>
  <si>
    <t>Яйця      Яйця 1 гатунку</t>
  </si>
  <si>
    <t>Морожена риба      Риба с/морожена без голов</t>
  </si>
  <si>
    <t>ДК 021-2015    15221000-3</t>
  </si>
  <si>
    <t>Зернений сир     Сир .9 % фасований для дитячого харчування</t>
  </si>
  <si>
    <t>ДК 021-2015   15542100-0</t>
  </si>
  <si>
    <t>Твердий сир    Сир твердий</t>
  </si>
  <si>
    <t>ДК 021-2015    15544000-3</t>
  </si>
  <si>
    <t xml:space="preserve">Молочні продукти різні    Сметана  20% фас. </t>
  </si>
  <si>
    <t>Молочні продукти різні   Кефір 2,5%  жирн. дитяче харчування</t>
  </si>
  <si>
    <t>ДК 021-2015    15550000-8</t>
  </si>
  <si>
    <t xml:space="preserve">Молоко   Молоко 3.2 %, фас. </t>
  </si>
  <si>
    <t>ДК 021-2015   15511000-3</t>
  </si>
  <si>
    <t>Вершки   Вершки 10-% фасовані</t>
  </si>
  <si>
    <t>ДК 021-2015    15512000-0</t>
  </si>
  <si>
    <t>Вершкове масло   Масло вершкове 72 % жирн, вагове</t>
  </si>
  <si>
    <t>ДК 021-2015    15530000-2</t>
  </si>
  <si>
    <t>Яловичинаі       Мясо ялове вирізка без кісток охолоджене</t>
  </si>
  <si>
    <t>ДК 021-2015    15111100-0</t>
  </si>
  <si>
    <t>Продукція тваринництва, м’ясо та м’ясопродукти       Печінка ялова охолоджена</t>
  </si>
  <si>
    <t>Продукція тваринництва, м’ясо та м’ясопродукти         Язик яловий охолоджений</t>
  </si>
  <si>
    <t>ДК 021-2015    15100000-9</t>
  </si>
  <si>
    <t>ДК 021-2015   15100000-9</t>
  </si>
  <si>
    <t>Оброблені овочі   Огірки солоні</t>
  </si>
  <si>
    <t>Оброблені овочі     Капуста квашена</t>
  </si>
  <si>
    <t>ДК 021-2015    15331000-7</t>
  </si>
  <si>
    <t>ДК 021-2015   15331000-7</t>
  </si>
  <si>
    <t>Цибуля     Цибуля зелена</t>
  </si>
  <si>
    <t>Кабачки</t>
  </si>
  <si>
    <t>ДК 021-2015    03221250-3</t>
  </si>
  <si>
    <t>Капуста цвітна</t>
  </si>
  <si>
    <t>ДК 021-2015    03221420-6</t>
  </si>
  <si>
    <t>ДК 021-2015    03221000-6</t>
  </si>
  <si>
    <t>Овочі           Петрушка</t>
  </si>
  <si>
    <t>Овочі   Кріп</t>
  </si>
  <si>
    <t>Мандарини</t>
  </si>
  <si>
    <t>Лимони</t>
  </si>
  <si>
    <t>Апельсини</t>
  </si>
  <si>
    <t>ДК 021-2015    03222240-7</t>
  </si>
  <si>
    <t>ДК 021-2015    03222210-8</t>
  </si>
  <si>
    <t>ДК 021-2015    03222220-1</t>
  </si>
  <si>
    <t>Полуниця</t>
  </si>
  <si>
    <t>Смородина</t>
  </si>
  <si>
    <t>Малина</t>
  </si>
  <si>
    <t xml:space="preserve">Додаток № 3 до річного плану закупівель на 2017 рік </t>
  </si>
  <si>
    <t>травень 2017</t>
  </si>
  <si>
    <t>червень 2017</t>
  </si>
  <si>
    <t>і торгівлі України   22.03.2016 р.    № 490</t>
  </si>
  <si>
    <t>ДК 021-2015           33141310-6</t>
  </si>
  <si>
    <t>ДК 021-2015           33631600-8</t>
  </si>
  <si>
    <t xml:space="preserve">Антисептичні та дезінфекційні засоби  </t>
  </si>
  <si>
    <t>ДК 021-2015           33000000-0</t>
  </si>
  <si>
    <t xml:space="preserve">Лки 21.20.1 Лот 6 - іноземного виробництва     </t>
  </si>
  <si>
    <t>січень-травень 2017</t>
  </si>
  <si>
    <t xml:space="preserve">Інструменти і прилади медичні, хірургічні та стоматологічні. Шприци та пристрої вливання та переливання (Шприци)  </t>
  </si>
  <si>
    <t xml:space="preserve">Інструменти і прилади медичні, хірургічні та стоматологічні. Шприци та пристрої вливання та переливання (Катетери) </t>
  </si>
  <si>
    <t xml:space="preserve">Інструменти і прилади медичні, хірургічні та стоматологічні. (Сечоприймач дитячий 100 мл) </t>
  </si>
  <si>
    <t xml:space="preserve">Інструменти та прилади терапевтичні; приладдя, протези та ортопедичні пристрої. (Рукавички оглядові,н/ст, латекс, р. М та р. L) </t>
  </si>
  <si>
    <t xml:space="preserve">Лки 21.20.1 Лот 1 - вітчизняного виробництва     </t>
  </si>
  <si>
    <t xml:space="preserve">Лки 21.20.1 Лот 3 - іноземного виробництва    </t>
  </si>
  <si>
    <t xml:space="preserve">Лки 21.20.1 Лот 4 - іноземного виробництва     </t>
  </si>
  <si>
    <t xml:space="preserve">січень-лютий   2017 </t>
  </si>
  <si>
    <r>
      <t>Пара та гаряча вода, постачання пари та гарячої води (Пара, гаряча вода та пов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 xml:space="preserve">язана продукція)            </t>
    </r>
  </si>
  <si>
    <r>
      <t>Препарати фармацевтичні, інші (перев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 xml:space="preserve">язувальний матеріал - вата, марля та подібні вироби, вкриті фармацевтичними речовинами, розфасовані для роздрібної торгівлі, н.в.і.у.)(бинт, вата, марля)
</t>
    </r>
  </si>
  <si>
    <t>ДК 021:2015 33199000-1</t>
  </si>
  <si>
    <t>Одяг для медичного персоналу   Халати медичні</t>
  </si>
  <si>
    <t>Одяг для медичного персоналу   Костюми медичні</t>
  </si>
  <si>
    <t>Послуги з обробки даних.              Інсталяція АРМ «Довідки спецфонду» АРМ бухгалтера "Баланс-2016"</t>
  </si>
  <si>
    <t>Система управління кадрами</t>
  </si>
  <si>
    <t xml:space="preserve">Оплата послуг із вивезення відходів і їх утилізації та знешкодження. </t>
  </si>
  <si>
    <t xml:space="preserve">Оплата послуг із утримання в належному санітарно-технічному стані об'єктів : послуги із дератизації, дезінсекції, дезінфекції  </t>
  </si>
  <si>
    <t>Технічне обслуговування  та перезарядка вогнегасників</t>
  </si>
  <si>
    <t xml:space="preserve">Розроблення і супроводження задач бухобліку; «Облік продуктів харчування та розроблення меню», «Облік медикаментів», «Облік ОЗ» , «Облік МШМ».                                                                                   </t>
  </si>
  <si>
    <r>
      <t>Технічне обслуговування офісної техніки (перезарядка картриджів, ремонт прінтера, переустновка програм, ремонт комп</t>
    </r>
    <r>
      <rPr>
        <sz val="10"/>
        <rFont val="Arial Cyr"/>
        <family val="0"/>
      </rPr>
      <t>'</t>
    </r>
    <r>
      <rPr>
        <sz val="10"/>
        <rFont val="Arial"/>
        <family val="2"/>
      </rPr>
      <t>ютера)</t>
    </r>
  </si>
  <si>
    <t>Послуги з виміру опору  ізоляції та поточного ремонту внутрішніх електричних мереж (підготовка до опалювального сезону 2017-2018 рр)</t>
  </si>
  <si>
    <t xml:space="preserve">Додаток № 2 до річного плану закупівель на 2017 рік </t>
  </si>
  <si>
    <t xml:space="preserve">Додаток № 4 до річного плану закупівель на 2017 рік </t>
  </si>
  <si>
    <t>Утилізація ламп люмінісцентних</t>
  </si>
  <si>
    <t>ДК 021-2015           15884000-8</t>
  </si>
  <si>
    <t>Ремонт та техобслуговування іншого електричного устаткування (діагностика технічного стану сушильних шаф у к-сті 15 од.)</t>
  </si>
  <si>
    <t>ДК 021:2015 72310000-1</t>
  </si>
  <si>
    <t>ДК 021:2015 72261000-2</t>
  </si>
  <si>
    <t>ДК 021:2015 90500000-2</t>
  </si>
  <si>
    <t>ДК 021:2015 90920000-2</t>
  </si>
  <si>
    <t>ДК 021:2015 64000000-6</t>
  </si>
  <si>
    <t>ДК 021:2015 50413200-5</t>
  </si>
  <si>
    <t>ДК 021:2015 50300000-8</t>
  </si>
  <si>
    <t>ДК 021:2015 50720000-8</t>
  </si>
  <si>
    <t>ДК 021:2015 50532400-7</t>
  </si>
  <si>
    <t>ДК 021:2015 50421000-2</t>
  </si>
  <si>
    <t>ДК 021:2015 90520000-8</t>
  </si>
  <si>
    <t>Послуги з технічного обслуговування вуличного освітлення</t>
  </si>
  <si>
    <t>ДК 021:2015 50232100-1</t>
  </si>
  <si>
    <t>Послуги з поточного ремонту пральних машин</t>
  </si>
  <si>
    <t>Послуги з поточного ремонту електричних плит</t>
  </si>
  <si>
    <t>ДК 021:2015 50000000-5</t>
  </si>
  <si>
    <t>ДК 021:2015 80570000-0</t>
  </si>
  <si>
    <t>ДК 021:2015 66000000-0</t>
  </si>
  <si>
    <t>ДК 021:2015 30162000-2</t>
  </si>
  <si>
    <t>ДК 021:2015  45000000-7</t>
  </si>
  <si>
    <t>Продукти дитячого харчування    Сухі молочні адаптовані суміші для дитячого харчування (разом  1+2+3)</t>
  </si>
  <si>
    <r>
      <t>(триста тридцять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ять тисяч чотириста гривень 00 копійок)</t>
    </r>
  </si>
  <si>
    <r>
      <t>в тому числі ПДВ 55 900,00 грн (п'ятдесят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ять тисяч дев'ятсот гривень 00 копійок)</t>
    </r>
  </si>
  <si>
    <r>
      <t>(шістдесят дев'ять тисяч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ятсот вісімдесят гривень 00 копійок)</t>
    </r>
  </si>
  <si>
    <r>
      <t>в тому числі ПДВ 4 546,73 грн (чотири тисячі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ятсот сорок шість гривень 73 копійки)</t>
    </r>
  </si>
  <si>
    <t>(три тисячі сімсот сорок гривень 00 копійок)</t>
  </si>
  <si>
    <t>в тому числі ПДВ 244,67 грн (двісті сорок чотири гривні 67 копійок)</t>
  </si>
  <si>
    <r>
      <t>(десять тисяч дев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ятсот шістнадцять гривень 00 копійок)</t>
    </r>
  </si>
  <si>
    <t>в тому числі ПДВ 714,13 грн (сімсот чотирнадцять гривень 13 копійок)</t>
  </si>
  <si>
    <r>
      <t>(вісім тисяч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ятсот двадцять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ять гривень 00 копійок)</t>
    </r>
  </si>
  <si>
    <r>
      <t>в тому числі ПДВ 557,71грн (п'ятсот п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ятдесят сім гривень 71 копійка)</t>
    </r>
  </si>
  <si>
    <r>
      <t>(сто дев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яносто три тисячі  п'ять гривень 00 копійок)</t>
    </r>
  </si>
  <si>
    <t>в тому числі ПДВ 38,07 грн (тридцять вісім гривень 07 копійок)</t>
  </si>
  <si>
    <r>
      <t>(шістнадцять тисяч дев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ятсот двадцять гривень 00 копійок)</t>
    </r>
  </si>
  <si>
    <t>в тому числі ПДВ 1106,91 грн (одна тисяча сто шість гривень 91 копійка)</t>
  </si>
  <si>
    <r>
      <t>(одна тисяча шістсот п</t>
    </r>
    <r>
      <rPr>
        <sz val="10"/>
        <rFont val="Arial Cyr"/>
        <family val="0"/>
      </rPr>
      <t>'</t>
    </r>
    <r>
      <rPr>
        <sz val="9"/>
        <rFont val="Times New Roman"/>
        <family val="1"/>
      </rPr>
      <t>ятдесят п'ять</t>
    </r>
    <r>
      <rPr>
        <sz val="10"/>
        <rFont val="Times New Roman"/>
        <family val="1"/>
      </rPr>
      <t xml:space="preserve"> гривень 00 копійок)</t>
    </r>
  </si>
  <si>
    <t>в тому числі ПДВ 108,27 грн (сто вісім гривень 27 копійок)</t>
  </si>
  <si>
    <t>(триста двадцять одна тисяча чотириста одинадцять гривень 00 копійок)</t>
  </si>
  <si>
    <t>в тому числі ПДВ 32 167,50 грн (тридцять дві тисячі сто шістдесят сім гривень 50 копійок)</t>
  </si>
  <si>
    <r>
      <t>в тому числі ПДВ 40 562,65 грн (сорок тисяч п</t>
    </r>
    <r>
      <rPr>
        <sz val="10"/>
        <rFont val="Arial Cyr"/>
        <family val="0"/>
      </rPr>
      <t>'</t>
    </r>
    <r>
      <rPr>
        <sz val="9"/>
        <rFont val="Times New Roman"/>
        <family val="1"/>
      </rPr>
      <t xml:space="preserve">ятсот шістдесят дві </t>
    </r>
    <r>
      <rPr>
        <sz val="10"/>
        <rFont val="Times New Roman"/>
        <family val="1"/>
      </rPr>
      <t>гривні 65 копійок)</t>
    </r>
  </si>
  <si>
    <r>
      <t>в тому числі ПДВ 317 162,50 грн (триста сімнадцять тисяч</t>
    </r>
    <r>
      <rPr>
        <sz val="9"/>
        <rFont val="Times New Roman"/>
        <family val="1"/>
      </rPr>
      <t xml:space="preserve"> сто шістдесят дві </t>
    </r>
    <r>
      <rPr>
        <sz val="10"/>
        <rFont val="Times New Roman"/>
        <family val="1"/>
      </rPr>
      <t>гривні 50 копійок)</t>
    </r>
  </si>
  <si>
    <t>13 січня 2017 р.</t>
  </si>
  <si>
    <r>
      <t xml:space="preserve">Затверджений рішенням тендерного комітету                </t>
    </r>
    <r>
      <rPr>
        <b/>
        <sz val="12"/>
        <rFont val="Times New Roman"/>
        <family val="1"/>
      </rPr>
      <t xml:space="preserve"> №</t>
    </r>
  </si>
  <si>
    <t>16 січня 2017 р.</t>
  </si>
  <si>
    <t>відкриті торги</t>
  </si>
  <si>
    <t>відкриті торги рамкова угода 19.02.2016</t>
  </si>
  <si>
    <t>відкриті торги рамкова угода 04.03.2016</t>
  </si>
  <si>
    <t>відкриті торги рамкова угода 21.04.2016</t>
  </si>
  <si>
    <t>відкриті торги рамкова угода 24.03.2016</t>
  </si>
  <si>
    <t>відкриті торги рамкова угода 12.05.2016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</si>
</sst>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  <numFmt numFmtId="193" formatCode="#,##0.000"/>
    <numFmt numFmtId="194" formatCode="#,##0.0"/>
    <numFmt numFmtId="195" formatCode="#,##0.00000"/>
    <numFmt numFmtId="196" formatCode="0.0"/>
    <numFmt numFmtId="197" formatCode="[$-422]d\ mmmm\ yyyy&quot; р.&quot;"/>
    <numFmt numFmtId="198" formatCode="[$-FC22]d\ mmmm\ yyyy&quot; р.&quot;;@"/>
  </numFmts>
  <fonts count="3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9"/>
      <name val="Arial Cyr"/>
      <family val="0"/>
    </font>
    <font>
      <b/>
      <sz val="6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justify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8" fillId="0" borderId="0" xfId="0" applyNumberFormat="1" applyFont="1" applyAlignment="1">
      <alignment/>
    </xf>
    <xf numFmtId="0" fontId="0" fillId="0" borderId="1" xfId="0" applyBorder="1" applyAlignment="1">
      <alignment/>
    </xf>
    <xf numFmtId="4" fontId="13" fillId="0" borderId="0" xfId="0" applyNumberFormat="1" applyFont="1" applyAlignment="1">
      <alignment/>
    </xf>
    <xf numFmtId="0" fontId="19" fillId="0" borderId="0" xfId="0" applyFont="1" applyAlignment="1">
      <alignment/>
    </xf>
    <xf numFmtId="4" fontId="17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13" fillId="2" borderId="5" xfId="0" applyNumberFormat="1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4" fontId="3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98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justify" wrapText="1"/>
    </xf>
    <xf numFmtId="0" fontId="3" fillId="0" borderId="2" xfId="0" applyFont="1" applyBorder="1" applyAlignment="1">
      <alignment horizontal="left" vertical="justify" wrapText="1"/>
    </xf>
    <xf numFmtId="0" fontId="3" fillId="0" borderId="3" xfId="0" applyFont="1" applyBorder="1" applyAlignment="1">
      <alignment horizontal="left" vertical="justify" wrapText="1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C4" sqref="C4:D7"/>
    </sheetView>
  </sheetViews>
  <sheetFormatPr defaultColWidth="9.140625" defaultRowHeight="12.75"/>
  <cols>
    <col min="1" max="1" width="11.57421875" style="0" customWidth="1"/>
    <col min="2" max="4" width="12.7109375" style="0" customWidth="1"/>
    <col min="5" max="5" width="8.28125" style="0" customWidth="1"/>
    <col min="6" max="9" width="12.7109375" style="0" customWidth="1"/>
    <col min="10" max="10" width="7.57421875" style="0" customWidth="1"/>
    <col min="11" max="11" width="12.57421875" style="14" customWidth="1"/>
    <col min="12" max="12" width="10.8515625" style="14" customWidth="1"/>
  </cols>
  <sheetData>
    <row r="1" spans="1:7" ht="12.75">
      <c r="A1" s="108" t="s">
        <v>89</v>
      </c>
      <c r="B1" s="108"/>
      <c r="C1" s="108"/>
      <c r="D1" s="108"/>
      <c r="F1" s="48" t="s">
        <v>99</v>
      </c>
      <c r="G1" s="48"/>
    </row>
    <row r="2" spans="1:12" ht="12.75">
      <c r="A2" s="52"/>
      <c r="B2" s="49" t="s">
        <v>93</v>
      </c>
      <c r="C2" s="49" t="s">
        <v>90</v>
      </c>
      <c r="D2" s="49" t="s">
        <v>91</v>
      </c>
      <c r="F2" s="109" t="s">
        <v>90</v>
      </c>
      <c r="G2" s="109"/>
      <c r="H2" s="109" t="s">
        <v>91</v>
      </c>
      <c r="I2" s="109"/>
      <c r="K2" s="55" t="s">
        <v>102</v>
      </c>
      <c r="L2" s="56" t="s">
        <v>103</v>
      </c>
    </row>
    <row r="3" spans="1:9" ht="12.75">
      <c r="A3" s="41" t="s">
        <v>92</v>
      </c>
      <c r="B3" s="100">
        <f>C3+D3</f>
        <v>1981011</v>
      </c>
      <c r="C3" s="53">
        <f>'Річний-2017'!E54</f>
        <v>1981011</v>
      </c>
      <c r="D3" s="14"/>
      <c r="F3" s="50" t="s">
        <v>92</v>
      </c>
      <c r="G3" s="50" t="s">
        <v>100</v>
      </c>
      <c r="H3" s="50" t="s">
        <v>92</v>
      </c>
      <c r="I3" s="50" t="s">
        <v>100</v>
      </c>
    </row>
    <row r="4" spans="1:9" ht="12.75">
      <c r="A4" s="41">
        <v>1</v>
      </c>
      <c r="B4" s="99">
        <f aca="true" t="shared" si="0" ref="B4:B31">C4+D4</f>
        <v>122300</v>
      </c>
      <c r="C4" s="14">
        <f>'дод1 2272-3132'!F13</f>
        <v>72300</v>
      </c>
      <c r="D4" s="14">
        <f>'дод1 2272-3132'!G13</f>
        <v>50000</v>
      </c>
      <c r="E4" s="14"/>
      <c r="F4" s="14"/>
      <c r="G4" s="14">
        <f>C4</f>
        <v>72300</v>
      </c>
      <c r="H4" s="14"/>
      <c r="I4" s="14">
        <f>D4</f>
        <v>50000</v>
      </c>
    </row>
    <row r="5" spans="1:9" ht="12.75">
      <c r="A5" s="41">
        <v>2</v>
      </c>
      <c r="B5" s="14">
        <f t="shared" si="0"/>
        <v>14200</v>
      </c>
      <c r="C5" s="51"/>
      <c r="D5" s="14">
        <f>'дод2-2250-2282-2800 '!G16</f>
        <v>14200</v>
      </c>
      <c r="E5" s="14"/>
      <c r="F5" s="14"/>
      <c r="G5" s="14"/>
      <c r="H5" s="14"/>
      <c r="I5" s="14">
        <f>D5</f>
        <v>14200</v>
      </c>
    </row>
    <row r="6" spans="1:9" ht="12.75">
      <c r="A6" s="41">
        <v>3</v>
      </c>
      <c r="B6" s="99">
        <f t="shared" si="0"/>
        <v>1194598.8</v>
      </c>
      <c r="C6" s="99">
        <f>'дод3-2230'!F113</f>
        <v>1194598.8</v>
      </c>
      <c r="D6" s="99"/>
      <c r="E6" s="99"/>
      <c r="F6" s="99"/>
      <c r="G6" s="99">
        <f>C6</f>
        <v>1194598.8</v>
      </c>
      <c r="H6" s="99"/>
      <c r="I6" s="99"/>
    </row>
    <row r="7" spans="1:9" ht="12.75">
      <c r="A7" s="41">
        <v>4</v>
      </c>
      <c r="B7" s="99">
        <f>C7+D7</f>
        <v>228890</v>
      </c>
      <c r="C7" s="99">
        <f>'дод4-2210-2240'!F30</f>
        <v>228890</v>
      </c>
      <c r="D7" s="99"/>
      <c r="E7" s="99"/>
      <c r="F7" s="99"/>
      <c r="G7" s="99">
        <f>C7</f>
        <v>228890</v>
      </c>
      <c r="H7" s="99"/>
      <c r="I7" s="99"/>
    </row>
    <row r="8" spans="1:9" ht="12.75">
      <c r="A8" s="41">
        <v>5</v>
      </c>
      <c r="B8" s="99" t="e">
        <f>C8+D8</f>
        <v>#REF!</v>
      </c>
      <c r="C8" s="99" t="e">
        <f>#REF!</f>
        <v>#REF!</v>
      </c>
      <c r="D8" s="99"/>
      <c r="E8" s="99"/>
      <c r="F8" s="99"/>
      <c r="G8" s="99" t="e">
        <f>C8</f>
        <v>#REF!</v>
      </c>
      <c r="H8" s="99"/>
      <c r="I8" s="99">
        <f>D8</f>
        <v>0</v>
      </c>
    </row>
    <row r="9" spans="1:9" ht="12.75">
      <c r="A9" s="41">
        <v>6</v>
      </c>
      <c r="B9" s="99">
        <f t="shared" si="0"/>
        <v>0</v>
      </c>
      <c r="C9" s="99"/>
      <c r="D9" s="99"/>
      <c r="E9" s="99"/>
      <c r="F9" s="99"/>
      <c r="G9" s="99">
        <f aca="true" t="shared" si="1" ref="G9:G30">C9</f>
        <v>0</v>
      </c>
      <c r="H9" s="99"/>
      <c r="I9" s="99">
        <f aca="true" t="shared" si="2" ref="I9:I30">D9</f>
        <v>0</v>
      </c>
    </row>
    <row r="10" spans="1:9" ht="12.75">
      <c r="A10" s="41">
        <v>7</v>
      </c>
      <c r="B10" s="99">
        <f t="shared" si="0"/>
        <v>0</v>
      </c>
      <c r="C10" s="99"/>
      <c r="D10" s="99"/>
      <c r="E10" s="99"/>
      <c r="F10" s="99"/>
      <c r="G10" s="99">
        <f t="shared" si="1"/>
        <v>0</v>
      </c>
      <c r="H10" s="99"/>
      <c r="I10" s="99">
        <f t="shared" si="2"/>
        <v>0</v>
      </c>
    </row>
    <row r="11" spans="1:9" ht="12.75">
      <c r="A11" s="41">
        <v>8</v>
      </c>
      <c r="B11" s="99">
        <f t="shared" si="0"/>
        <v>0</v>
      </c>
      <c r="C11" s="99"/>
      <c r="D11" s="99"/>
      <c r="E11" s="99"/>
      <c r="F11" s="99"/>
      <c r="G11" s="99">
        <f t="shared" si="1"/>
        <v>0</v>
      </c>
      <c r="H11" s="99"/>
      <c r="I11" s="99">
        <f t="shared" si="2"/>
        <v>0</v>
      </c>
    </row>
    <row r="12" spans="1:9" ht="12.75">
      <c r="A12" s="41">
        <v>9</v>
      </c>
      <c r="B12" s="99">
        <f t="shared" si="0"/>
        <v>0</v>
      </c>
      <c r="C12" s="99"/>
      <c r="D12" s="99"/>
      <c r="E12" s="99"/>
      <c r="F12" s="99"/>
      <c r="G12" s="99">
        <f t="shared" si="1"/>
        <v>0</v>
      </c>
      <c r="H12" s="99"/>
      <c r="I12" s="99">
        <f t="shared" si="2"/>
        <v>0</v>
      </c>
    </row>
    <row r="13" spans="1:9" ht="12.75">
      <c r="A13" s="41">
        <v>10</v>
      </c>
      <c r="B13" s="99">
        <f t="shared" si="0"/>
        <v>0</v>
      </c>
      <c r="C13" s="99"/>
      <c r="D13" s="99"/>
      <c r="E13" s="99"/>
      <c r="F13" s="99"/>
      <c r="G13" s="99">
        <f t="shared" si="1"/>
        <v>0</v>
      </c>
      <c r="H13" s="99"/>
      <c r="I13" s="99">
        <f t="shared" si="2"/>
        <v>0</v>
      </c>
    </row>
    <row r="14" spans="1:9" ht="12.75">
      <c r="A14" s="41">
        <v>11</v>
      </c>
      <c r="B14" s="99">
        <f t="shared" si="0"/>
        <v>0</v>
      </c>
      <c r="C14" s="99"/>
      <c r="D14" s="99"/>
      <c r="E14" s="99"/>
      <c r="F14" s="99"/>
      <c r="G14" s="99">
        <f t="shared" si="1"/>
        <v>0</v>
      </c>
      <c r="H14" s="99"/>
      <c r="I14" s="99">
        <f t="shared" si="2"/>
        <v>0</v>
      </c>
    </row>
    <row r="15" spans="1:9" ht="12.75">
      <c r="A15" s="41">
        <v>12</v>
      </c>
      <c r="B15" s="99">
        <f t="shared" si="0"/>
        <v>0</v>
      </c>
      <c r="C15" s="99"/>
      <c r="D15" s="99"/>
      <c r="E15" s="99"/>
      <c r="F15" s="99"/>
      <c r="G15" s="99">
        <f t="shared" si="1"/>
        <v>0</v>
      </c>
      <c r="H15" s="99"/>
      <c r="I15" s="99">
        <f t="shared" si="2"/>
        <v>0</v>
      </c>
    </row>
    <row r="16" spans="1:9" ht="12.75">
      <c r="A16" s="41">
        <v>13</v>
      </c>
      <c r="B16" s="99">
        <f t="shared" si="0"/>
        <v>0</v>
      </c>
      <c r="C16" s="99"/>
      <c r="D16" s="99"/>
      <c r="E16" s="99"/>
      <c r="F16" s="99"/>
      <c r="G16" s="99">
        <f t="shared" si="1"/>
        <v>0</v>
      </c>
      <c r="H16" s="99"/>
      <c r="I16" s="99">
        <f t="shared" si="2"/>
        <v>0</v>
      </c>
    </row>
    <row r="17" spans="1:9" ht="12.75">
      <c r="A17" s="41">
        <v>14</v>
      </c>
      <c r="B17" s="99">
        <f t="shared" si="0"/>
        <v>0</v>
      </c>
      <c r="C17" s="99"/>
      <c r="D17" s="99"/>
      <c r="E17" s="99"/>
      <c r="F17" s="99"/>
      <c r="G17" s="99">
        <f t="shared" si="1"/>
        <v>0</v>
      </c>
      <c r="H17" s="99"/>
      <c r="I17" s="99">
        <f t="shared" si="2"/>
        <v>0</v>
      </c>
    </row>
    <row r="18" spans="1:9" ht="12.75">
      <c r="A18" s="41">
        <v>15</v>
      </c>
      <c r="B18" s="99">
        <f t="shared" si="0"/>
        <v>0</v>
      </c>
      <c r="C18" s="99"/>
      <c r="D18" s="99"/>
      <c r="E18" s="99"/>
      <c r="F18" s="99"/>
      <c r="G18" s="99">
        <f t="shared" si="1"/>
        <v>0</v>
      </c>
      <c r="H18" s="99"/>
      <c r="I18" s="99">
        <f t="shared" si="2"/>
        <v>0</v>
      </c>
    </row>
    <row r="19" spans="1:9" ht="12.75">
      <c r="A19" s="41">
        <v>16</v>
      </c>
      <c r="B19" s="99">
        <f t="shared" si="0"/>
        <v>0</v>
      </c>
      <c r="C19" s="99"/>
      <c r="D19" s="99"/>
      <c r="E19" s="99"/>
      <c r="F19" s="99"/>
      <c r="G19" s="99">
        <f t="shared" si="1"/>
        <v>0</v>
      </c>
      <c r="H19" s="99"/>
      <c r="I19" s="99">
        <f t="shared" si="2"/>
        <v>0</v>
      </c>
    </row>
    <row r="20" spans="1:9" ht="12.75">
      <c r="A20" s="41">
        <v>17</v>
      </c>
      <c r="B20" s="99">
        <f t="shared" si="0"/>
        <v>0</v>
      </c>
      <c r="C20" s="99"/>
      <c r="D20" s="99"/>
      <c r="E20" s="99"/>
      <c r="F20" s="99"/>
      <c r="G20" s="99">
        <f t="shared" si="1"/>
        <v>0</v>
      </c>
      <c r="H20" s="99"/>
      <c r="I20" s="99">
        <f t="shared" si="2"/>
        <v>0</v>
      </c>
    </row>
    <row r="21" spans="1:9" ht="12.75">
      <c r="A21" s="41">
        <v>18</v>
      </c>
      <c r="B21" s="99">
        <f t="shared" si="0"/>
        <v>0</v>
      </c>
      <c r="C21" s="99"/>
      <c r="D21" s="99"/>
      <c r="E21" s="99"/>
      <c r="F21" s="99"/>
      <c r="G21" s="99">
        <f t="shared" si="1"/>
        <v>0</v>
      </c>
      <c r="H21" s="99"/>
      <c r="I21" s="99">
        <f t="shared" si="2"/>
        <v>0</v>
      </c>
    </row>
    <row r="22" spans="2:9" ht="12.75">
      <c r="B22" s="99">
        <f t="shared" si="0"/>
        <v>0</v>
      </c>
      <c r="C22" s="99"/>
      <c r="D22" s="99"/>
      <c r="E22" s="99"/>
      <c r="F22" s="99"/>
      <c r="G22" s="99">
        <f t="shared" si="1"/>
        <v>0</v>
      </c>
      <c r="H22" s="99"/>
      <c r="I22" s="99">
        <f t="shared" si="2"/>
        <v>0</v>
      </c>
    </row>
    <row r="23" spans="2:9" ht="12.75">
      <c r="B23" s="99">
        <f t="shared" si="0"/>
        <v>0</v>
      </c>
      <c r="C23" s="99"/>
      <c r="D23" s="99"/>
      <c r="E23" s="99"/>
      <c r="F23" s="99"/>
      <c r="G23" s="99">
        <f t="shared" si="1"/>
        <v>0</v>
      </c>
      <c r="H23" s="99"/>
      <c r="I23" s="99">
        <f t="shared" si="2"/>
        <v>0</v>
      </c>
    </row>
    <row r="24" spans="2:9" ht="12.75">
      <c r="B24" s="99">
        <f t="shared" si="0"/>
        <v>0</v>
      </c>
      <c r="C24" s="99"/>
      <c r="D24" s="99"/>
      <c r="E24" s="99"/>
      <c r="F24" s="99"/>
      <c r="G24" s="99">
        <f t="shared" si="1"/>
        <v>0</v>
      </c>
      <c r="H24" s="99"/>
      <c r="I24" s="99">
        <f t="shared" si="2"/>
        <v>0</v>
      </c>
    </row>
    <row r="25" spans="2:9" ht="12.75">
      <c r="B25" s="99">
        <f t="shared" si="0"/>
        <v>0</v>
      </c>
      <c r="C25" s="99"/>
      <c r="D25" s="99"/>
      <c r="E25" s="99"/>
      <c r="F25" s="99"/>
      <c r="G25" s="99">
        <f t="shared" si="1"/>
        <v>0</v>
      </c>
      <c r="H25" s="99"/>
      <c r="I25" s="99">
        <f t="shared" si="2"/>
        <v>0</v>
      </c>
    </row>
    <row r="26" spans="2:9" ht="12.75">
      <c r="B26" s="99">
        <f t="shared" si="0"/>
        <v>0</v>
      </c>
      <c r="C26" s="99"/>
      <c r="D26" s="99"/>
      <c r="E26" s="99"/>
      <c r="F26" s="99"/>
      <c r="G26" s="99">
        <f t="shared" si="1"/>
        <v>0</v>
      </c>
      <c r="H26" s="99"/>
      <c r="I26" s="99">
        <f t="shared" si="2"/>
        <v>0</v>
      </c>
    </row>
    <row r="27" spans="2:9" ht="12.75">
      <c r="B27" s="99">
        <f t="shared" si="0"/>
        <v>0</v>
      </c>
      <c r="C27" s="99"/>
      <c r="D27" s="99"/>
      <c r="E27" s="99"/>
      <c r="F27" s="99"/>
      <c r="G27" s="99">
        <f t="shared" si="1"/>
        <v>0</v>
      </c>
      <c r="H27" s="99"/>
      <c r="I27" s="99">
        <f t="shared" si="2"/>
        <v>0</v>
      </c>
    </row>
    <row r="28" spans="2:9" ht="12.75">
      <c r="B28" s="14">
        <f t="shared" si="0"/>
        <v>0</v>
      </c>
      <c r="C28" s="14"/>
      <c r="D28" s="14"/>
      <c r="E28" s="14"/>
      <c r="F28" s="14"/>
      <c r="G28" s="99">
        <f t="shared" si="1"/>
        <v>0</v>
      </c>
      <c r="H28" s="99"/>
      <c r="I28" s="99">
        <f t="shared" si="2"/>
        <v>0</v>
      </c>
    </row>
    <row r="29" spans="2:9" ht="12.75">
      <c r="B29" s="14">
        <f t="shared" si="0"/>
        <v>0</v>
      </c>
      <c r="C29" s="14"/>
      <c r="D29" s="14"/>
      <c r="E29" s="14"/>
      <c r="F29" s="14"/>
      <c r="G29" s="99">
        <f t="shared" si="1"/>
        <v>0</v>
      </c>
      <c r="H29" s="99"/>
      <c r="I29" s="99">
        <f t="shared" si="2"/>
        <v>0</v>
      </c>
    </row>
    <row r="30" spans="2:9" ht="12.75">
      <c r="B30" s="14">
        <f t="shared" si="0"/>
        <v>0</v>
      </c>
      <c r="C30" s="14"/>
      <c r="D30" s="14"/>
      <c r="E30" s="14"/>
      <c r="F30" s="14"/>
      <c r="G30" s="99">
        <f t="shared" si="1"/>
        <v>0</v>
      </c>
      <c r="H30" s="99"/>
      <c r="I30" s="99">
        <f t="shared" si="2"/>
        <v>0</v>
      </c>
    </row>
    <row r="31" spans="2:4" ht="12.75">
      <c r="B31" s="14">
        <f t="shared" si="0"/>
        <v>0</v>
      </c>
      <c r="C31" s="14"/>
      <c r="D31" s="14"/>
    </row>
    <row r="32" spans="1:9" ht="12.75">
      <c r="A32" s="41" t="s">
        <v>26</v>
      </c>
      <c r="B32" s="53" t="e">
        <f>C32+D32</f>
        <v>#REF!</v>
      </c>
      <c r="C32" s="14" t="e">
        <f>SUM(C3:C31)</f>
        <v>#REF!</v>
      </c>
      <c r="D32" s="14">
        <f>SUM(D3:D31)</f>
        <v>64200</v>
      </c>
      <c r="F32" s="14">
        <f>SUM(F4:F31)</f>
        <v>0</v>
      </c>
      <c r="G32" s="14" t="e">
        <f>SUM(G4:G31)</f>
        <v>#REF!</v>
      </c>
      <c r="H32" s="14">
        <f>SUM(H4:H31)</f>
        <v>0</v>
      </c>
      <c r="I32" s="14">
        <f>SUM(I4:I31)</f>
        <v>64200</v>
      </c>
    </row>
    <row r="33" spans="1:8" ht="12.75">
      <c r="A33" s="54"/>
      <c r="B33" s="14"/>
      <c r="C33" s="14"/>
      <c r="D33" s="14"/>
      <c r="F33" s="53" t="e">
        <f>F32+G32</f>
        <v>#REF!</v>
      </c>
      <c r="H33" s="53">
        <f>H32+I32</f>
        <v>64200</v>
      </c>
    </row>
    <row r="34" spans="2:4" ht="12.75">
      <c r="B34" s="14"/>
      <c r="C34" s="14"/>
      <c r="D34" s="14"/>
    </row>
    <row r="35" spans="2:4" ht="12.75">
      <c r="B35" s="14" t="s">
        <v>104</v>
      </c>
      <c r="C35" s="14"/>
      <c r="D35" s="14"/>
    </row>
    <row r="36" spans="2:4" ht="12.75">
      <c r="B36" s="14" t="e">
        <f>B32-B3</f>
        <v>#REF!</v>
      </c>
      <c r="C36" s="14"/>
      <c r="D36" s="14"/>
    </row>
    <row r="37" spans="2:4" ht="12.75">
      <c r="B37" s="14"/>
      <c r="C37" s="14"/>
      <c r="D37" s="14"/>
    </row>
    <row r="38" spans="2:4" ht="12.75">
      <c r="B38" s="14" t="s">
        <v>105</v>
      </c>
      <c r="C38" s="14"/>
      <c r="D38" s="14"/>
    </row>
    <row r="39" spans="2:4" ht="12.75">
      <c r="B39" s="14">
        <f>B3</f>
        <v>1981011</v>
      </c>
      <c r="C39" s="14"/>
      <c r="D39" s="14"/>
    </row>
    <row r="40" spans="2:4" ht="12.75">
      <c r="B40" s="14"/>
      <c r="C40" s="14"/>
      <c r="D40" s="14"/>
    </row>
    <row r="41" spans="2:4" ht="12.75">
      <c r="B41" s="14"/>
      <c r="C41" s="14"/>
      <c r="D41" s="14"/>
    </row>
    <row r="42" spans="2:4" ht="12.75">
      <c r="B42" s="14"/>
      <c r="C42" s="14"/>
      <c r="D42" s="14"/>
    </row>
    <row r="43" spans="2:4" ht="12.75">
      <c r="B43" s="14"/>
      <c r="C43" s="14"/>
      <c r="D43" s="14"/>
    </row>
    <row r="44" spans="2:4" ht="12.75">
      <c r="B44" s="14"/>
      <c r="C44" s="14"/>
      <c r="D44" s="14"/>
    </row>
    <row r="45" spans="2:4" ht="12.75">
      <c r="B45" s="14"/>
      <c r="C45" s="14"/>
      <c r="D45" s="14"/>
    </row>
  </sheetData>
  <mergeCells count="3">
    <mergeCell ref="A1:D1"/>
    <mergeCell ref="F2:G2"/>
    <mergeCell ref="H2:I2"/>
  </mergeCells>
  <printOptions gridLines="1"/>
  <pageMargins left="0.5905511811023623" right="0.196850393700787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3"/>
    <pageSetUpPr fitToPage="1"/>
  </sheetPr>
  <dimension ref="A1:H77"/>
  <sheetViews>
    <sheetView tabSelected="1" zoomScale="90" zoomScaleNormal="90" workbookViewId="0" topLeftCell="A3">
      <pane xSplit="2" ySplit="8" topLeftCell="C39" activePane="bottomRight" state="frozen"/>
      <selection pane="topLeft" activeCell="A3" sqref="A3"/>
      <selection pane="topRight" activeCell="C3" sqref="C3"/>
      <selection pane="bottomLeft" activeCell="A11" sqref="A11"/>
      <selection pane="bottomRight" activeCell="E42" sqref="E42"/>
    </sheetView>
  </sheetViews>
  <sheetFormatPr defaultColWidth="9.140625" defaultRowHeight="12.75"/>
  <cols>
    <col min="1" max="1" width="4.140625" style="0" customWidth="1"/>
    <col min="2" max="2" width="26.57421875" style="0" customWidth="1"/>
    <col min="3" max="3" width="16.57421875" style="0" customWidth="1"/>
    <col min="4" max="4" width="10.8515625" style="0" customWidth="1"/>
    <col min="5" max="5" width="57.8515625" style="0" customWidth="1"/>
    <col min="6" max="6" width="16.7109375" style="0" customWidth="1"/>
    <col min="7" max="7" width="14.57421875" style="0" customWidth="1"/>
    <col min="8" max="8" width="14.28125" style="0" customWidth="1"/>
  </cols>
  <sheetData>
    <row r="1" s="2" customFormat="1" ht="12.75">
      <c r="H1" s="3" t="s">
        <v>14</v>
      </c>
    </row>
    <row r="2" s="2" customFormat="1" ht="12.75">
      <c r="H2" s="4" t="s">
        <v>22</v>
      </c>
    </row>
    <row r="3" s="2" customFormat="1" ht="12.75">
      <c r="H3" s="4" t="s">
        <v>256</v>
      </c>
    </row>
    <row r="4" s="2" customFormat="1" ht="12.75">
      <c r="H4" s="4"/>
    </row>
    <row r="5" s="2" customFormat="1" ht="12.75"/>
    <row r="6" spans="1:8" s="2" customFormat="1" ht="15.75">
      <c r="A6" s="143" t="s">
        <v>16</v>
      </c>
      <c r="B6" s="143"/>
      <c r="C6" s="143"/>
      <c r="D6" s="143"/>
      <c r="E6" s="143"/>
      <c r="F6" s="143"/>
      <c r="G6" s="143"/>
      <c r="H6" s="143"/>
    </row>
    <row r="7" spans="1:8" s="2" customFormat="1" ht="15.75">
      <c r="A7" s="143" t="s">
        <v>109</v>
      </c>
      <c r="B7" s="143"/>
      <c r="C7" s="143"/>
      <c r="D7" s="143"/>
      <c r="E7" s="143"/>
      <c r="F7" s="143"/>
      <c r="G7" s="143"/>
      <c r="H7" s="143"/>
    </row>
    <row r="8" spans="1:8" s="2" customFormat="1" ht="15.75">
      <c r="A8" s="144" t="s">
        <v>13</v>
      </c>
      <c r="B8" s="144"/>
      <c r="C8" s="144"/>
      <c r="D8" s="144"/>
      <c r="E8" s="144"/>
      <c r="F8" s="144"/>
      <c r="G8" s="144"/>
      <c r="H8" s="144"/>
    </row>
    <row r="9" spans="1:8" s="2" customFormat="1" ht="15.75">
      <c r="A9" s="143" t="s">
        <v>19</v>
      </c>
      <c r="B9" s="143"/>
      <c r="C9" s="143"/>
      <c r="D9" s="143"/>
      <c r="E9" s="143"/>
      <c r="F9" s="143"/>
      <c r="G9" s="143"/>
      <c r="H9" s="143"/>
    </row>
    <row r="10" spans="1:8" ht="65.25" customHeight="1">
      <c r="A10" s="7" t="s">
        <v>10</v>
      </c>
      <c r="B10" s="7" t="s">
        <v>133</v>
      </c>
      <c r="C10" s="79" t="s">
        <v>129</v>
      </c>
      <c r="D10" s="7" t="s">
        <v>11</v>
      </c>
      <c r="E10" s="77" t="s">
        <v>131</v>
      </c>
      <c r="F10" s="7" t="s">
        <v>12</v>
      </c>
      <c r="G10" s="7" t="s">
        <v>17</v>
      </c>
      <c r="H10" s="7" t="s">
        <v>18</v>
      </c>
    </row>
    <row r="11" spans="1:8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</row>
    <row r="12" spans="1:8" ht="30" customHeight="1">
      <c r="A12" s="145">
        <v>1</v>
      </c>
      <c r="B12" s="107" t="s">
        <v>271</v>
      </c>
      <c r="C12" s="128" t="s">
        <v>134</v>
      </c>
      <c r="D12" s="148">
        <v>2271</v>
      </c>
      <c r="E12" s="10">
        <v>951100</v>
      </c>
      <c r="F12" s="110" t="s">
        <v>23</v>
      </c>
      <c r="G12" s="110" t="s">
        <v>270</v>
      </c>
      <c r="H12" s="110"/>
    </row>
    <row r="13" spans="1:8" ht="30" customHeight="1">
      <c r="A13" s="146"/>
      <c r="B13" s="124"/>
      <c r="C13" s="129"/>
      <c r="D13" s="149"/>
      <c r="E13" s="15" t="s">
        <v>110</v>
      </c>
      <c r="F13" s="111"/>
      <c r="G13" s="111"/>
      <c r="H13" s="111"/>
    </row>
    <row r="14" spans="1:8" ht="30" customHeight="1">
      <c r="A14" s="147"/>
      <c r="B14" s="127"/>
      <c r="C14" s="130"/>
      <c r="D14" s="150"/>
      <c r="E14" s="13" t="s">
        <v>111</v>
      </c>
      <c r="F14" s="112"/>
      <c r="G14" s="112"/>
      <c r="H14" s="112"/>
    </row>
    <row r="15" spans="1:8" ht="30" customHeight="1">
      <c r="A15" s="110">
        <v>2</v>
      </c>
      <c r="B15" s="110" t="s">
        <v>136</v>
      </c>
      <c r="C15" s="128" t="s">
        <v>135</v>
      </c>
      <c r="D15" s="148">
        <v>2273</v>
      </c>
      <c r="E15" s="10">
        <v>373100</v>
      </c>
      <c r="F15" s="110" t="s">
        <v>23</v>
      </c>
      <c r="G15" s="110" t="s">
        <v>270</v>
      </c>
      <c r="H15" s="110"/>
    </row>
    <row r="16" spans="1:8" ht="30" customHeight="1">
      <c r="A16" s="111"/>
      <c r="B16" s="111"/>
      <c r="C16" s="129"/>
      <c r="D16" s="149"/>
      <c r="E16" s="15" t="s">
        <v>112</v>
      </c>
      <c r="F16" s="111"/>
      <c r="G16" s="111"/>
      <c r="H16" s="111"/>
    </row>
    <row r="17" spans="1:8" ht="30" customHeight="1">
      <c r="A17" s="112"/>
      <c r="B17" s="112"/>
      <c r="C17" s="130"/>
      <c r="D17" s="150"/>
      <c r="E17" s="13" t="s">
        <v>113</v>
      </c>
      <c r="F17" s="112"/>
      <c r="G17" s="112"/>
      <c r="H17" s="112"/>
    </row>
    <row r="18" spans="1:8" ht="30" customHeight="1">
      <c r="A18" s="145">
        <v>3</v>
      </c>
      <c r="B18" s="131" t="s">
        <v>263</v>
      </c>
      <c r="C18" s="128" t="s">
        <v>257</v>
      </c>
      <c r="D18" s="136">
        <v>2220</v>
      </c>
      <c r="E18" s="91">
        <f>1500*0.79+500*0.92+1000*2</f>
        <v>3645</v>
      </c>
      <c r="F18" s="134" t="s">
        <v>334</v>
      </c>
      <c r="G18" s="135" t="s">
        <v>262</v>
      </c>
      <c r="H18" s="110"/>
    </row>
    <row r="19" spans="1:8" ht="30" customHeight="1">
      <c r="A19" s="146"/>
      <c r="B19" s="132"/>
      <c r="C19" s="129"/>
      <c r="D19" s="136"/>
      <c r="E19" s="15" t="s">
        <v>94</v>
      </c>
      <c r="F19" s="134"/>
      <c r="G19" s="135"/>
      <c r="H19" s="111"/>
    </row>
    <row r="20" spans="1:8" ht="30" customHeight="1">
      <c r="A20" s="147"/>
      <c r="B20" s="133"/>
      <c r="C20" s="130"/>
      <c r="D20" s="136"/>
      <c r="E20" s="13" t="s">
        <v>96</v>
      </c>
      <c r="F20" s="134"/>
      <c r="G20" s="135"/>
      <c r="H20" s="112"/>
    </row>
    <row r="21" spans="1:8" ht="30" customHeight="1">
      <c r="A21" s="110">
        <v>4</v>
      </c>
      <c r="B21" s="131" t="s">
        <v>264</v>
      </c>
      <c r="C21" s="128" t="s">
        <v>257</v>
      </c>
      <c r="D21" s="136">
        <v>2220</v>
      </c>
      <c r="E21" s="91">
        <f>10*8.3+2000*6.38</f>
        <v>12843</v>
      </c>
      <c r="F21" s="134" t="s">
        <v>334</v>
      </c>
      <c r="G21" s="135" t="s">
        <v>262</v>
      </c>
      <c r="H21" s="110"/>
    </row>
    <row r="22" spans="1:8" ht="30" customHeight="1">
      <c r="A22" s="111"/>
      <c r="B22" s="132"/>
      <c r="C22" s="129"/>
      <c r="D22" s="136"/>
      <c r="E22" s="15" t="s">
        <v>95</v>
      </c>
      <c r="F22" s="134"/>
      <c r="G22" s="135"/>
      <c r="H22" s="111"/>
    </row>
    <row r="23" spans="1:8" ht="30" customHeight="1">
      <c r="A23" s="112"/>
      <c r="B23" s="133"/>
      <c r="C23" s="130"/>
      <c r="D23" s="136"/>
      <c r="E23" s="13" t="s">
        <v>97</v>
      </c>
      <c r="F23" s="134"/>
      <c r="G23" s="135"/>
      <c r="H23" s="112"/>
    </row>
    <row r="24" spans="1:8" ht="30" customHeight="1">
      <c r="A24" s="145">
        <v>5</v>
      </c>
      <c r="B24" s="131" t="s">
        <v>265</v>
      </c>
      <c r="C24" s="128" t="s">
        <v>260</v>
      </c>
      <c r="D24" s="136">
        <v>2220</v>
      </c>
      <c r="E24" s="91">
        <f>150*3.88</f>
        <v>582</v>
      </c>
      <c r="F24" s="134" t="s">
        <v>335</v>
      </c>
      <c r="G24" s="135" t="s">
        <v>262</v>
      </c>
      <c r="H24" s="110"/>
    </row>
    <row r="25" spans="1:8" ht="30" customHeight="1">
      <c r="A25" s="146"/>
      <c r="B25" s="132"/>
      <c r="C25" s="129"/>
      <c r="D25" s="136"/>
      <c r="E25" s="15" t="s">
        <v>98</v>
      </c>
      <c r="F25" s="134"/>
      <c r="G25" s="135"/>
      <c r="H25" s="111"/>
    </row>
    <row r="26" spans="1:8" ht="30" customHeight="1">
      <c r="A26" s="147"/>
      <c r="B26" s="133"/>
      <c r="C26" s="130"/>
      <c r="D26" s="136"/>
      <c r="E26" s="13" t="s">
        <v>321</v>
      </c>
      <c r="F26" s="134"/>
      <c r="G26" s="135"/>
      <c r="H26" s="112"/>
    </row>
    <row r="27" spans="1:8" ht="30" customHeight="1">
      <c r="A27" s="110">
        <v>6</v>
      </c>
      <c r="B27" s="131" t="s">
        <v>266</v>
      </c>
      <c r="C27" s="128" t="s">
        <v>260</v>
      </c>
      <c r="D27" s="136">
        <v>2220</v>
      </c>
      <c r="E27" s="91">
        <f>6000*1.41+6000*1.41</f>
        <v>16920</v>
      </c>
      <c r="F27" s="134" t="s">
        <v>335</v>
      </c>
      <c r="G27" s="135" t="s">
        <v>262</v>
      </c>
      <c r="H27" s="110"/>
    </row>
    <row r="28" spans="1:8" ht="30" customHeight="1">
      <c r="A28" s="111"/>
      <c r="B28" s="132"/>
      <c r="C28" s="129"/>
      <c r="D28" s="136"/>
      <c r="E28" s="15" t="s">
        <v>322</v>
      </c>
      <c r="F28" s="134"/>
      <c r="G28" s="135"/>
      <c r="H28" s="111"/>
    </row>
    <row r="29" spans="1:8" ht="30" customHeight="1">
      <c r="A29" s="112"/>
      <c r="B29" s="133"/>
      <c r="C29" s="130"/>
      <c r="D29" s="136"/>
      <c r="E29" s="13" t="s">
        <v>323</v>
      </c>
      <c r="F29" s="134"/>
      <c r="G29" s="135"/>
      <c r="H29" s="112"/>
    </row>
    <row r="30" spans="1:8" ht="30" customHeight="1">
      <c r="A30" s="145">
        <v>7</v>
      </c>
      <c r="B30" s="151" t="s">
        <v>272</v>
      </c>
      <c r="C30" s="128" t="s">
        <v>260</v>
      </c>
      <c r="D30" s="136">
        <v>2220</v>
      </c>
      <c r="E30" s="91">
        <f>(150*2.61+100*8.35+20*21.41)+0.3</f>
        <v>1655</v>
      </c>
      <c r="F30" s="134" t="s">
        <v>336</v>
      </c>
      <c r="G30" s="135" t="s">
        <v>262</v>
      </c>
      <c r="H30" s="110"/>
    </row>
    <row r="31" spans="1:8" ht="30" customHeight="1">
      <c r="A31" s="146"/>
      <c r="B31" s="152"/>
      <c r="C31" s="129"/>
      <c r="D31" s="136"/>
      <c r="E31" s="15" t="s">
        <v>324</v>
      </c>
      <c r="F31" s="134"/>
      <c r="G31" s="135"/>
      <c r="H31" s="111"/>
    </row>
    <row r="32" spans="1:8" ht="30" customHeight="1">
      <c r="A32" s="147"/>
      <c r="B32" s="153"/>
      <c r="C32" s="130"/>
      <c r="D32" s="136"/>
      <c r="E32" s="13" t="s">
        <v>325</v>
      </c>
      <c r="F32" s="134"/>
      <c r="G32" s="135"/>
      <c r="H32" s="112"/>
    </row>
    <row r="33" spans="1:8" ht="30" customHeight="1">
      <c r="A33" s="110">
        <v>8</v>
      </c>
      <c r="B33" s="131" t="s">
        <v>267</v>
      </c>
      <c r="C33" s="128" t="s">
        <v>260</v>
      </c>
      <c r="D33" s="136">
        <v>2220</v>
      </c>
      <c r="E33" s="91">
        <v>69580</v>
      </c>
      <c r="F33" s="134" t="s">
        <v>337</v>
      </c>
      <c r="G33" s="135" t="s">
        <v>262</v>
      </c>
      <c r="H33" s="110"/>
    </row>
    <row r="34" spans="1:8" ht="30" customHeight="1">
      <c r="A34" s="111"/>
      <c r="B34" s="132"/>
      <c r="C34" s="129"/>
      <c r="D34" s="136"/>
      <c r="E34" s="15" t="s">
        <v>312</v>
      </c>
      <c r="F34" s="134"/>
      <c r="G34" s="135"/>
      <c r="H34" s="111"/>
    </row>
    <row r="35" spans="1:8" ht="30" customHeight="1">
      <c r="A35" s="112"/>
      <c r="B35" s="133"/>
      <c r="C35" s="130"/>
      <c r="D35" s="136"/>
      <c r="E35" s="13" t="s">
        <v>313</v>
      </c>
      <c r="F35" s="134"/>
      <c r="G35" s="135"/>
      <c r="H35" s="112"/>
    </row>
    <row r="36" spans="1:8" ht="30" customHeight="1">
      <c r="A36" s="145">
        <v>9</v>
      </c>
      <c r="B36" s="131" t="s">
        <v>268</v>
      </c>
      <c r="C36" s="128" t="s">
        <v>260</v>
      </c>
      <c r="D36" s="136">
        <v>2220</v>
      </c>
      <c r="E36" s="91">
        <f>(20*151.44+4*77.58+1*393.46)+7.42</f>
        <v>3740.0000000000005</v>
      </c>
      <c r="F36" s="134" t="s">
        <v>337</v>
      </c>
      <c r="G36" s="135" t="s">
        <v>262</v>
      </c>
      <c r="H36" s="110"/>
    </row>
    <row r="37" spans="1:8" ht="30" customHeight="1">
      <c r="A37" s="146"/>
      <c r="B37" s="132"/>
      <c r="C37" s="129"/>
      <c r="D37" s="136"/>
      <c r="E37" s="15" t="s">
        <v>314</v>
      </c>
      <c r="F37" s="134"/>
      <c r="G37" s="135"/>
      <c r="H37" s="111"/>
    </row>
    <row r="38" spans="1:8" ht="30" customHeight="1">
      <c r="A38" s="147"/>
      <c r="B38" s="133"/>
      <c r="C38" s="130"/>
      <c r="D38" s="136"/>
      <c r="E38" s="13" t="s">
        <v>315</v>
      </c>
      <c r="F38" s="134"/>
      <c r="G38" s="135"/>
      <c r="H38" s="112"/>
    </row>
    <row r="39" spans="1:8" ht="30" customHeight="1">
      <c r="A39" s="110">
        <v>10</v>
      </c>
      <c r="B39" s="131" t="s">
        <v>269</v>
      </c>
      <c r="C39" s="128" t="s">
        <v>260</v>
      </c>
      <c r="D39" s="136">
        <v>2220</v>
      </c>
      <c r="E39" s="91">
        <f>100*109.16</f>
        <v>10916</v>
      </c>
      <c r="F39" s="134" t="s">
        <v>337</v>
      </c>
      <c r="G39" s="135" t="s">
        <v>262</v>
      </c>
      <c r="H39" s="110"/>
    </row>
    <row r="40" spans="1:8" ht="30" customHeight="1">
      <c r="A40" s="111"/>
      <c r="B40" s="132"/>
      <c r="C40" s="129"/>
      <c r="D40" s="136"/>
      <c r="E40" s="15" t="s">
        <v>316</v>
      </c>
      <c r="F40" s="134"/>
      <c r="G40" s="135"/>
      <c r="H40" s="111"/>
    </row>
    <row r="41" spans="1:8" ht="30" customHeight="1">
      <c r="A41" s="112"/>
      <c r="B41" s="133"/>
      <c r="C41" s="130"/>
      <c r="D41" s="136"/>
      <c r="E41" s="13" t="s">
        <v>317</v>
      </c>
      <c r="F41" s="134"/>
      <c r="G41" s="135"/>
      <c r="H41" s="112"/>
    </row>
    <row r="42" spans="1:8" ht="30" customHeight="1">
      <c r="A42" s="145">
        <v>11</v>
      </c>
      <c r="B42" s="131" t="s">
        <v>261</v>
      </c>
      <c r="C42" s="128" t="s">
        <v>260</v>
      </c>
      <c r="D42" s="136">
        <v>2220</v>
      </c>
      <c r="E42" s="91">
        <f>(10*644.83+10*207.5)+1.7</f>
        <v>8525</v>
      </c>
      <c r="F42" s="134" t="s">
        <v>337</v>
      </c>
      <c r="G42" s="135" t="s">
        <v>262</v>
      </c>
      <c r="H42" s="110"/>
    </row>
    <row r="43" spans="1:8" ht="30" customHeight="1">
      <c r="A43" s="146"/>
      <c r="B43" s="132"/>
      <c r="C43" s="129"/>
      <c r="D43" s="136"/>
      <c r="E43" s="15" t="s">
        <v>318</v>
      </c>
      <c r="F43" s="134"/>
      <c r="G43" s="135"/>
      <c r="H43" s="111"/>
    </row>
    <row r="44" spans="1:8" ht="30" customHeight="1">
      <c r="A44" s="147"/>
      <c r="B44" s="133"/>
      <c r="C44" s="130"/>
      <c r="D44" s="136"/>
      <c r="E44" s="13" t="s">
        <v>319</v>
      </c>
      <c r="F44" s="134"/>
      <c r="G44" s="135"/>
      <c r="H44" s="112"/>
    </row>
    <row r="45" spans="1:8" ht="30" customHeight="1">
      <c r="A45" s="110">
        <v>12</v>
      </c>
      <c r="B45" s="131" t="s">
        <v>259</v>
      </c>
      <c r="C45" s="128" t="s">
        <v>258</v>
      </c>
      <c r="D45" s="136">
        <v>2220</v>
      </c>
      <c r="E45" s="91">
        <v>193005</v>
      </c>
      <c r="F45" s="134" t="s">
        <v>338</v>
      </c>
      <c r="G45" s="135" t="s">
        <v>262</v>
      </c>
      <c r="H45" s="110"/>
    </row>
    <row r="46" spans="1:8" ht="30" customHeight="1">
      <c r="A46" s="111"/>
      <c r="B46" s="132"/>
      <c r="C46" s="129"/>
      <c r="D46" s="136"/>
      <c r="E46" s="15" t="s">
        <v>320</v>
      </c>
      <c r="F46" s="134"/>
      <c r="G46" s="135"/>
      <c r="H46" s="111"/>
    </row>
    <row r="47" spans="1:8" ht="30" customHeight="1">
      <c r="A47" s="111"/>
      <c r="B47" s="132"/>
      <c r="C47" s="129"/>
      <c r="D47" s="122"/>
      <c r="E47" s="13" t="s">
        <v>327</v>
      </c>
      <c r="F47" s="107"/>
      <c r="G47" s="110"/>
      <c r="H47" s="112"/>
    </row>
    <row r="48" spans="1:8" ht="30" customHeight="1">
      <c r="A48" s="113" t="s">
        <v>87</v>
      </c>
      <c r="B48" s="114"/>
      <c r="C48" s="114"/>
      <c r="D48" s="119">
        <v>2220</v>
      </c>
      <c r="E48" s="92">
        <f>E18+E21+E24+E27+E30+E33+E36+E39+E42+E45</f>
        <v>321411</v>
      </c>
      <c r="F48" s="122"/>
      <c r="G48" s="106"/>
      <c r="H48" s="107"/>
    </row>
    <row r="49" spans="1:8" ht="30" customHeight="1">
      <c r="A49" s="115"/>
      <c r="B49" s="116"/>
      <c r="C49" s="116"/>
      <c r="D49" s="120"/>
      <c r="E49" s="15" t="s">
        <v>326</v>
      </c>
      <c r="F49" s="105"/>
      <c r="G49" s="123"/>
      <c r="H49" s="124"/>
    </row>
    <row r="50" spans="1:8" ht="30" customHeight="1">
      <c r="A50" s="117"/>
      <c r="B50" s="118"/>
      <c r="C50" s="118"/>
      <c r="D50" s="121"/>
      <c r="E50" s="13" t="s">
        <v>328</v>
      </c>
      <c r="F50" s="125"/>
      <c r="G50" s="126"/>
      <c r="H50" s="127"/>
    </row>
    <row r="51" spans="1:8" ht="30" customHeight="1">
      <c r="A51" s="110">
        <v>12</v>
      </c>
      <c r="B51" s="131" t="s">
        <v>309</v>
      </c>
      <c r="C51" s="128" t="s">
        <v>287</v>
      </c>
      <c r="D51" s="110">
        <v>2230</v>
      </c>
      <c r="E51" s="91">
        <f>258*(700+400+200)</f>
        <v>335400</v>
      </c>
      <c r="F51" s="110" t="s">
        <v>333</v>
      </c>
      <c r="G51" s="110" t="s">
        <v>262</v>
      </c>
      <c r="H51" s="110"/>
    </row>
    <row r="52" spans="1:8" ht="30" customHeight="1">
      <c r="A52" s="111"/>
      <c r="B52" s="132"/>
      <c r="C52" s="129"/>
      <c r="D52" s="111"/>
      <c r="E52" s="15" t="s">
        <v>310</v>
      </c>
      <c r="F52" s="111"/>
      <c r="G52" s="111"/>
      <c r="H52" s="111"/>
    </row>
    <row r="53" spans="1:8" ht="30" customHeight="1">
      <c r="A53" s="112"/>
      <c r="B53" s="133"/>
      <c r="C53" s="130"/>
      <c r="D53" s="112"/>
      <c r="E53" s="13" t="s">
        <v>311</v>
      </c>
      <c r="F53" s="112"/>
      <c r="G53" s="112"/>
      <c r="H53" s="112"/>
    </row>
    <row r="54" spans="1:8" ht="30" customHeight="1">
      <c r="A54" s="137" t="s">
        <v>26</v>
      </c>
      <c r="B54" s="138"/>
      <c r="C54" s="138"/>
      <c r="D54" s="139"/>
      <c r="E54" s="92">
        <f>E12+E15+E48+E51</f>
        <v>1981011</v>
      </c>
      <c r="F54" s="122"/>
      <c r="G54" s="106"/>
      <c r="H54" s="107"/>
    </row>
    <row r="55" spans="1:8" ht="30" customHeight="1">
      <c r="A55" s="137"/>
      <c r="B55" s="138"/>
      <c r="C55" s="138"/>
      <c r="D55" s="138"/>
      <c r="E55" s="15" t="s">
        <v>137</v>
      </c>
      <c r="F55" s="105"/>
      <c r="G55" s="123"/>
      <c r="H55" s="124"/>
    </row>
    <row r="56" spans="1:8" ht="30" customHeight="1">
      <c r="A56" s="140"/>
      <c r="B56" s="141"/>
      <c r="C56" s="141"/>
      <c r="D56" s="142"/>
      <c r="E56" s="13" t="s">
        <v>329</v>
      </c>
      <c r="F56" s="125"/>
      <c r="G56" s="126"/>
      <c r="H56" s="127"/>
    </row>
    <row r="57" spans="1:8" ht="12.75">
      <c r="A57" s="1"/>
      <c r="B57" s="1"/>
      <c r="C57" s="1"/>
      <c r="D57" s="1"/>
      <c r="E57" s="9"/>
      <c r="F57" s="1"/>
      <c r="G57" s="1"/>
      <c r="H57" s="1"/>
    </row>
    <row r="58" spans="1:8" ht="12.75">
      <c r="A58" s="1"/>
      <c r="B58" s="1"/>
      <c r="C58" s="1"/>
      <c r="D58" s="1"/>
      <c r="E58" s="9"/>
      <c r="F58" s="1"/>
      <c r="G58" s="1"/>
      <c r="H58" s="1"/>
    </row>
    <row r="59" spans="1:8" s="59" customFormat="1" ht="15.75">
      <c r="A59" s="58"/>
      <c r="B59" s="58"/>
      <c r="C59" s="58"/>
      <c r="D59" s="58"/>
      <c r="E59" s="103" t="s">
        <v>331</v>
      </c>
      <c r="F59" s="102">
        <v>2</v>
      </c>
      <c r="G59" s="102" t="s">
        <v>127</v>
      </c>
      <c r="H59" s="101" t="s">
        <v>330</v>
      </c>
    </row>
    <row r="60" spans="1:8" s="59" customFormat="1" ht="15.75">
      <c r="A60" s="58"/>
      <c r="B60" s="58"/>
      <c r="C60" s="58"/>
      <c r="D60" s="58"/>
      <c r="E60" s="58"/>
      <c r="F60" s="60"/>
      <c r="G60" s="60"/>
      <c r="H60" s="75"/>
    </row>
    <row r="61" spans="1:8" s="59" customFormat="1" ht="15.75">
      <c r="A61" s="58"/>
      <c r="B61" s="58"/>
      <c r="C61" s="58"/>
      <c r="D61" s="58"/>
      <c r="E61" s="58"/>
      <c r="F61" s="60"/>
      <c r="G61" s="60"/>
      <c r="H61" s="75"/>
    </row>
    <row r="62" s="2" customFormat="1" ht="12.75"/>
    <row r="63" spans="1:8" s="2" customFormat="1" ht="15.75">
      <c r="A63" s="6" t="s">
        <v>124</v>
      </c>
      <c r="E63" s="57" t="s">
        <v>21</v>
      </c>
      <c r="F63" s="68"/>
      <c r="G63" s="5" t="s">
        <v>15</v>
      </c>
      <c r="H63" s="11"/>
    </row>
    <row r="64" spans="5:6" s="2" customFormat="1" ht="12.75">
      <c r="E64" s="71" t="s">
        <v>20</v>
      </c>
      <c r="F64" s="69"/>
    </row>
    <row r="65" spans="5:8" s="2" customFormat="1" ht="12.75">
      <c r="E65" s="5"/>
      <c r="H65" s="5"/>
    </row>
    <row r="66" spans="1:8" s="2" customFormat="1" ht="15.75">
      <c r="A66" s="6" t="s">
        <v>125</v>
      </c>
      <c r="E66" s="57" t="s">
        <v>126</v>
      </c>
      <c r="F66" s="68"/>
      <c r="H66" s="11"/>
    </row>
    <row r="67" spans="5:8" s="2" customFormat="1" ht="12.75">
      <c r="E67" s="71" t="s">
        <v>20</v>
      </c>
      <c r="F67" s="69"/>
      <c r="H67" s="12"/>
    </row>
    <row r="69" ht="12.75">
      <c r="E69" s="14"/>
    </row>
    <row r="70" ht="12.75">
      <c r="E70" s="16"/>
    </row>
    <row r="72" ht="12.75">
      <c r="F72" s="40"/>
    </row>
    <row r="73" ht="12.75">
      <c r="E73" s="14"/>
    </row>
    <row r="74" ht="12.75">
      <c r="E74" s="14"/>
    </row>
    <row r="75" spans="4:6" ht="12.75">
      <c r="D75" s="40"/>
      <c r="E75" s="14"/>
      <c r="F75" s="14"/>
    </row>
    <row r="76" spans="4:6" ht="12.75">
      <c r="D76" s="40"/>
      <c r="E76" s="14"/>
      <c r="F76" s="14"/>
    </row>
    <row r="77" spans="4:6" ht="12.75">
      <c r="D77" s="40"/>
      <c r="E77" s="14"/>
      <c r="F77" s="14"/>
    </row>
  </sheetData>
  <mergeCells count="100">
    <mergeCell ref="A42:A44"/>
    <mergeCell ref="H42:H44"/>
    <mergeCell ref="H30:H32"/>
    <mergeCell ref="H33:H35"/>
    <mergeCell ref="H36:H38"/>
    <mergeCell ref="H39:H41"/>
    <mergeCell ref="A30:A32"/>
    <mergeCell ref="A33:A35"/>
    <mergeCell ref="A36:A38"/>
    <mergeCell ref="A39:A41"/>
    <mergeCell ref="A18:A20"/>
    <mergeCell ref="A21:A23"/>
    <mergeCell ref="A24:A26"/>
    <mergeCell ref="A27:A29"/>
    <mergeCell ref="G39:G41"/>
    <mergeCell ref="B42:B44"/>
    <mergeCell ref="C42:C44"/>
    <mergeCell ref="D42:D44"/>
    <mergeCell ref="F42:F44"/>
    <mergeCell ref="G42:G44"/>
    <mergeCell ref="B39:B41"/>
    <mergeCell ref="C39:C41"/>
    <mergeCell ref="D39:D41"/>
    <mergeCell ref="F39:F41"/>
    <mergeCell ref="G33:G35"/>
    <mergeCell ref="B36:B38"/>
    <mergeCell ref="C36:C38"/>
    <mergeCell ref="D36:D38"/>
    <mergeCell ref="F36:F38"/>
    <mergeCell ref="G36:G38"/>
    <mergeCell ref="B33:B35"/>
    <mergeCell ref="C33:C35"/>
    <mergeCell ref="D33:D35"/>
    <mergeCell ref="F33:F35"/>
    <mergeCell ref="G27:G29"/>
    <mergeCell ref="B30:B32"/>
    <mergeCell ref="C30:C32"/>
    <mergeCell ref="D30:D32"/>
    <mergeCell ref="F30:F32"/>
    <mergeCell ref="G30:G32"/>
    <mergeCell ref="B27:B29"/>
    <mergeCell ref="C27:C29"/>
    <mergeCell ref="D27:D29"/>
    <mergeCell ref="F27:F29"/>
    <mergeCell ref="G21:G23"/>
    <mergeCell ref="B24:B26"/>
    <mergeCell ref="C24:C26"/>
    <mergeCell ref="D24:D26"/>
    <mergeCell ref="F24:F26"/>
    <mergeCell ref="G24:G26"/>
    <mergeCell ref="B21:B23"/>
    <mergeCell ref="C21:C23"/>
    <mergeCell ref="D21:D23"/>
    <mergeCell ref="F21:F23"/>
    <mergeCell ref="F15:F17"/>
    <mergeCell ref="G15:G17"/>
    <mergeCell ref="H15:H17"/>
    <mergeCell ref="B18:B20"/>
    <mergeCell ref="C18:C20"/>
    <mergeCell ref="D18:D20"/>
    <mergeCell ref="F18:F20"/>
    <mergeCell ref="G18:G20"/>
    <mergeCell ref="H18:H20"/>
    <mergeCell ref="A15:A17"/>
    <mergeCell ref="B15:B17"/>
    <mergeCell ref="C15:C17"/>
    <mergeCell ref="D15:D17"/>
    <mergeCell ref="A12:A14"/>
    <mergeCell ref="H12:H14"/>
    <mergeCell ref="B12:B14"/>
    <mergeCell ref="D12:D14"/>
    <mergeCell ref="F12:F14"/>
    <mergeCell ref="G12:G14"/>
    <mergeCell ref="A54:D56"/>
    <mergeCell ref="F54:H56"/>
    <mergeCell ref="A6:H6"/>
    <mergeCell ref="A7:H7"/>
    <mergeCell ref="A8:H8"/>
    <mergeCell ref="A9:H9"/>
    <mergeCell ref="C12:C14"/>
    <mergeCell ref="H21:H23"/>
    <mergeCell ref="H24:H26"/>
    <mergeCell ref="H27:H29"/>
    <mergeCell ref="F45:F47"/>
    <mergeCell ref="G45:G47"/>
    <mergeCell ref="H45:H47"/>
    <mergeCell ref="A45:A47"/>
    <mergeCell ref="B45:B47"/>
    <mergeCell ref="C45:C47"/>
    <mergeCell ref="D45:D47"/>
    <mergeCell ref="A51:A53"/>
    <mergeCell ref="A48:C50"/>
    <mergeCell ref="D48:D50"/>
    <mergeCell ref="F48:H50"/>
    <mergeCell ref="H51:H53"/>
    <mergeCell ref="G51:G53"/>
    <mergeCell ref="F51:F53"/>
    <mergeCell ref="D51:D53"/>
    <mergeCell ref="C51:C53"/>
    <mergeCell ref="B51:B53"/>
  </mergeCells>
  <printOptions/>
  <pageMargins left="0.3937007874015748" right="0.1968503937007874" top="0.7874015748031497" bottom="0.3937007874015748" header="0.11811023622047245" footer="0.11811023622047245"/>
  <pageSetup fitToHeight="3" fitToWidth="1" horizontalDpi="600" verticalDpi="600" orientation="landscape" paperSize="9" scale="89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4">
      <selection activeCell="D19" sqref="D19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19.00390625" style="0" customWidth="1"/>
    <col min="5" max="5" width="14.7109375" style="0" customWidth="1"/>
    <col min="6" max="9" width="12.7109375" style="0" customWidth="1"/>
    <col min="10" max="10" width="16.28125" style="0" customWidth="1"/>
  </cols>
  <sheetData>
    <row r="1" spans="1:10" ht="15.75">
      <c r="A1" s="143" t="s">
        <v>138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>
      <c r="A2" s="174" t="s">
        <v>24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5.75">
      <c r="A3" s="175" t="s">
        <v>19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30.75" customHeight="1">
      <c r="A4" s="165" t="s">
        <v>10</v>
      </c>
      <c r="B4" s="165" t="s">
        <v>133</v>
      </c>
      <c r="C4" s="181" t="s">
        <v>129</v>
      </c>
      <c r="D4" s="176" t="s">
        <v>11</v>
      </c>
      <c r="E4" s="178" t="s">
        <v>131</v>
      </c>
      <c r="F4" s="179"/>
      <c r="G4" s="180"/>
      <c r="H4" s="176" t="s">
        <v>12</v>
      </c>
      <c r="I4" s="160" t="s">
        <v>139</v>
      </c>
      <c r="J4" s="165" t="s">
        <v>25</v>
      </c>
    </row>
    <row r="5" spans="1:10" ht="33" customHeight="1">
      <c r="A5" s="165"/>
      <c r="B5" s="165"/>
      <c r="C5" s="182"/>
      <c r="D5" s="177"/>
      <c r="E5" s="78" t="s">
        <v>26</v>
      </c>
      <c r="F5" s="78" t="s">
        <v>27</v>
      </c>
      <c r="G5" s="78" t="s">
        <v>28</v>
      </c>
      <c r="H5" s="177"/>
      <c r="I5" s="161"/>
      <c r="J5" s="165"/>
    </row>
    <row r="6" spans="1:10" ht="12.75">
      <c r="A6" s="83">
        <v>1</v>
      </c>
      <c r="B6" s="64">
        <v>2</v>
      </c>
      <c r="C6" s="83">
        <v>3</v>
      </c>
      <c r="D6" s="64">
        <v>4</v>
      </c>
      <c r="E6" s="64">
        <v>5</v>
      </c>
      <c r="F6" s="83">
        <v>6</v>
      </c>
      <c r="G6" s="64">
        <v>7</v>
      </c>
      <c r="H6" s="83">
        <v>8</v>
      </c>
      <c r="I6" s="83">
        <v>9</v>
      </c>
      <c r="J6" s="64">
        <v>10</v>
      </c>
    </row>
    <row r="7" spans="1:10" ht="18" customHeight="1">
      <c r="A7" s="38">
        <v>1</v>
      </c>
      <c r="B7" s="18" t="s">
        <v>29</v>
      </c>
      <c r="C7" s="76"/>
      <c r="D7" s="19">
        <v>2272</v>
      </c>
      <c r="E7" s="21">
        <f>G7+F7</f>
        <v>0</v>
      </c>
      <c r="F7" s="21">
        <v>0</v>
      </c>
      <c r="G7" s="21"/>
      <c r="H7" s="162"/>
      <c r="I7" s="163"/>
      <c r="J7" s="164"/>
    </row>
    <row r="8" spans="1:10" ht="44.25" customHeight="1">
      <c r="A8" s="38">
        <v>2</v>
      </c>
      <c r="B8" s="37" t="s">
        <v>114</v>
      </c>
      <c r="C8" s="39" t="s">
        <v>130</v>
      </c>
      <c r="D8" s="39">
        <v>2272</v>
      </c>
      <c r="E8" s="45">
        <f>G8+F8</f>
        <v>72300</v>
      </c>
      <c r="F8" s="47">
        <v>72300</v>
      </c>
      <c r="G8" s="45"/>
      <c r="H8" s="28" t="s">
        <v>132</v>
      </c>
      <c r="I8" s="82" t="s">
        <v>140</v>
      </c>
      <c r="J8" s="42"/>
    </row>
    <row r="9" spans="1:10" s="74" customFormat="1" ht="18" customHeight="1">
      <c r="A9" s="154" t="s">
        <v>87</v>
      </c>
      <c r="B9" s="155"/>
      <c r="C9" s="156"/>
      <c r="D9" s="72">
        <v>2272</v>
      </c>
      <c r="E9" s="73">
        <f>SUM(E7:E8)</f>
        <v>72300</v>
      </c>
      <c r="F9" s="73">
        <f>SUM(F7:F8)</f>
        <v>72300</v>
      </c>
      <c r="G9" s="73">
        <f>SUM(G7:G8)</f>
        <v>0</v>
      </c>
      <c r="H9" s="157"/>
      <c r="I9" s="158"/>
      <c r="J9" s="159"/>
    </row>
    <row r="10" spans="1:10" ht="18" customHeight="1">
      <c r="A10" s="38">
        <v>1</v>
      </c>
      <c r="B10" s="18" t="s">
        <v>29</v>
      </c>
      <c r="C10" s="20"/>
      <c r="D10" s="19">
        <v>3132</v>
      </c>
      <c r="E10" s="21">
        <f>G10+F10</f>
        <v>0</v>
      </c>
      <c r="F10" s="21"/>
      <c r="G10" s="45">
        <v>0</v>
      </c>
      <c r="H10" s="162"/>
      <c r="I10" s="163"/>
      <c r="J10" s="164"/>
    </row>
    <row r="11" spans="1:10" ht="30" customHeight="1">
      <c r="A11" s="38">
        <v>2</v>
      </c>
      <c r="B11" s="37" t="s">
        <v>128</v>
      </c>
      <c r="C11" s="39" t="s">
        <v>308</v>
      </c>
      <c r="D11" s="39">
        <v>3132</v>
      </c>
      <c r="E11" s="45">
        <f>G11+F11</f>
        <v>50000</v>
      </c>
      <c r="F11" s="47"/>
      <c r="G11" s="45">
        <v>50000</v>
      </c>
      <c r="H11" s="28" t="s">
        <v>132</v>
      </c>
      <c r="I11" s="82" t="s">
        <v>140</v>
      </c>
      <c r="J11" s="22"/>
    </row>
    <row r="12" spans="1:10" s="74" customFormat="1" ht="18" customHeight="1">
      <c r="A12" s="154" t="s">
        <v>87</v>
      </c>
      <c r="B12" s="155"/>
      <c r="C12" s="156"/>
      <c r="D12" s="43">
        <v>3132</v>
      </c>
      <c r="E12" s="46">
        <f>SUM(E10:E11)</f>
        <v>50000</v>
      </c>
      <c r="F12" s="46">
        <f>SUM(F10:F11)</f>
        <v>0</v>
      </c>
      <c r="G12" s="46">
        <f>SUM(G10:G11)</f>
        <v>50000</v>
      </c>
      <c r="H12" s="166"/>
      <c r="I12" s="167"/>
      <c r="J12" s="168"/>
    </row>
    <row r="13" spans="1:10" s="74" customFormat="1" ht="24" customHeight="1">
      <c r="A13" s="172" t="s">
        <v>26</v>
      </c>
      <c r="B13" s="173"/>
      <c r="C13" s="173"/>
      <c r="D13" s="173"/>
      <c r="E13" s="31">
        <f>E9+E12</f>
        <v>122300</v>
      </c>
      <c r="F13" s="31">
        <f>F9+F12</f>
        <v>72300</v>
      </c>
      <c r="G13" s="31">
        <f>G9+G12</f>
        <v>50000</v>
      </c>
      <c r="H13" s="169"/>
      <c r="I13" s="170"/>
      <c r="J13" s="171"/>
    </row>
    <row r="16" spans="1:10" ht="15.75">
      <c r="A16" s="36"/>
      <c r="B16" s="6"/>
      <c r="C16" s="58"/>
      <c r="D16" s="103" t="s">
        <v>331</v>
      </c>
      <c r="E16" s="102">
        <v>3</v>
      </c>
      <c r="F16" s="57" t="s">
        <v>127</v>
      </c>
      <c r="G16" s="104" t="s">
        <v>332</v>
      </c>
      <c r="H16" s="75"/>
      <c r="I16" s="75"/>
      <c r="J16" s="36"/>
    </row>
    <row r="20" spans="1:9" ht="15.75">
      <c r="A20" s="6"/>
      <c r="B20" s="6" t="s">
        <v>124</v>
      </c>
      <c r="C20" s="57" t="s">
        <v>21</v>
      </c>
      <c r="D20" s="2"/>
      <c r="E20" s="70"/>
      <c r="F20" s="5" t="s">
        <v>15</v>
      </c>
      <c r="G20" s="5"/>
      <c r="H20" s="11"/>
      <c r="I20" s="11"/>
    </row>
    <row r="21" spans="1:9" ht="12.75">
      <c r="A21" s="2"/>
      <c r="B21" s="2"/>
      <c r="C21" s="71" t="s">
        <v>20</v>
      </c>
      <c r="D21" s="2"/>
      <c r="E21" s="71"/>
      <c r="F21" s="2"/>
      <c r="G21" s="5"/>
      <c r="H21" s="5"/>
      <c r="I21" s="5"/>
    </row>
    <row r="22" spans="1:9" ht="12.75">
      <c r="A22" s="2"/>
      <c r="B22" s="2"/>
      <c r="C22" s="5"/>
      <c r="D22" s="2"/>
      <c r="E22" s="11"/>
      <c r="F22" s="2"/>
      <c r="G22" s="5"/>
      <c r="H22" s="5"/>
      <c r="I22" s="5"/>
    </row>
    <row r="23" spans="1:9" ht="15.75">
      <c r="A23" s="6"/>
      <c r="B23" s="6" t="s">
        <v>125</v>
      </c>
      <c r="C23" s="57" t="s">
        <v>126</v>
      </c>
      <c r="D23" s="2"/>
      <c r="E23" s="70"/>
      <c r="F23" s="2"/>
      <c r="G23" s="11"/>
      <c r="H23" s="11"/>
      <c r="I23" s="11"/>
    </row>
    <row r="24" spans="1:9" ht="12.75">
      <c r="A24" s="2"/>
      <c r="B24" s="2"/>
      <c r="C24" s="71" t="s">
        <v>20</v>
      </c>
      <c r="D24" s="2"/>
      <c r="E24" s="71"/>
      <c r="F24" s="2"/>
      <c r="G24" s="12"/>
      <c r="H24" s="12"/>
      <c r="I24" s="12"/>
    </row>
  </sheetData>
  <mergeCells count="19">
    <mergeCell ref="A1:J1"/>
    <mergeCell ref="A2:J2"/>
    <mergeCell ref="A3:J3"/>
    <mergeCell ref="A4:A5"/>
    <mergeCell ref="B4:B5"/>
    <mergeCell ref="D4:D5"/>
    <mergeCell ref="E4:G4"/>
    <mergeCell ref="H4:H5"/>
    <mergeCell ref="C4:C5"/>
    <mergeCell ref="H12:J12"/>
    <mergeCell ref="H13:J13"/>
    <mergeCell ref="A12:C12"/>
    <mergeCell ref="H10:J10"/>
    <mergeCell ref="A13:D13"/>
    <mergeCell ref="A9:C9"/>
    <mergeCell ref="H9:J9"/>
    <mergeCell ref="I4:I5"/>
    <mergeCell ref="H7:J7"/>
    <mergeCell ref="J4:J5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B26" sqref="B26:C27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19.00390625" style="0" customWidth="1"/>
    <col min="5" max="5" width="14.7109375" style="0" customWidth="1"/>
    <col min="6" max="9" width="12.7109375" style="0" customWidth="1"/>
    <col min="10" max="10" width="16.28125" style="0" customWidth="1"/>
  </cols>
  <sheetData>
    <row r="1" spans="1:10" ht="15.75">
      <c r="A1" s="143" t="s">
        <v>284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>
      <c r="A2" s="174" t="s">
        <v>24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5.75">
      <c r="A3" s="175" t="s">
        <v>19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2.75">
      <c r="A4" s="165" t="s">
        <v>10</v>
      </c>
      <c r="B4" s="165" t="s">
        <v>133</v>
      </c>
      <c r="C4" s="181" t="s">
        <v>129</v>
      </c>
      <c r="D4" s="176" t="s">
        <v>11</v>
      </c>
      <c r="E4" s="178" t="s">
        <v>131</v>
      </c>
      <c r="F4" s="179"/>
      <c r="G4" s="180"/>
      <c r="H4" s="176" t="s">
        <v>12</v>
      </c>
      <c r="I4" s="160" t="s">
        <v>139</v>
      </c>
      <c r="J4" s="165" t="s">
        <v>25</v>
      </c>
    </row>
    <row r="5" spans="1:10" ht="24">
      <c r="A5" s="165"/>
      <c r="B5" s="165"/>
      <c r="C5" s="182"/>
      <c r="D5" s="177"/>
      <c r="E5" s="78" t="s">
        <v>26</v>
      </c>
      <c r="F5" s="78" t="s">
        <v>27</v>
      </c>
      <c r="G5" s="78" t="s">
        <v>28</v>
      </c>
      <c r="H5" s="177"/>
      <c r="I5" s="161"/>
      <c r="J5" s="165"/>
    </row>
    <row r="6" spans="1:10" ht="12.75">
      <c r="A6" s="83">
        <v>1</v>
      </c>
      <c r="B6" s="64">
        <v>2</v>
      </c>
      <c r="C6" s="83">
        <v>3</v>
      </c>
      <c r="D6" s="64">
        <v>4</v>
      </c>
      <c r="E6" s="64">
        <v>5</v>
      </c>
      <c r="F6" s="83">
        <v>6</v>
      </c>
      <c r="G6" s="64">
        <v>7</v>
      </c>
      <c r="H6" s="83">
        <v>8</v>
      </c>
      <c r="I6" s="83">
        <v>9</v>
      </c>
      <c r="J6" s="64">
        <v>10</v>
      </c>
    </row>
    <row r="7" spans="1:10" ht="12.75">
      <c r="A7" s="38">
        <v>1</v>
      </c>
      <c r="B7" s="18" t="s">
        <v>29</v>
      </c>
      <c r="C7" s="76"/>
      <c r="D7" s="19">
        <v>2250</v>
      </c>
      <c r="E7" s="21">
        <f>G7+F7</f>
        <v>0</v>
      </c>
      <c r="F7" s="21">
        <v>0</v>
      </c>
      <c r="G7" s="21">
        <v>0</v>
      </c>
      <c r="H7" s="162"/>
      <c r="I7" s="163"/>
      <c r="J7" s="164"/>
    </row>
    <row r="8" spans="1:10" ht="25.5">
      <c r="A8" s="38">
        <v>2</v>
      </c>
      <c r="B8" s="37" t="s">
        <v>106</v>
      </c>
      <c r="C8" s="39" t="s">
        <v>307</v>
      </c>
      <c r="D8" s="39">
        <v>2250</v>
      </c>
      <c r="E8" s="45">
        <f>G8+F8</f>
        <v>7200</v>
      </c>
      <c r="F8" s="47"/>
      <c r="G8" s="45">
        <f>12*300+12*300</f>
        <v>7200</v>
      </c>
      <c r="H8" s="28" t="s">
        <v>132</v>
      </c>
      <c r="I8" s="82" t="s">
        <v>140</v>
      </c>
      <c r="J8" s="42"/>
    </row>
    <row r="9" spans="1:10" ht="12.75">
      <c r="A9" s="154" t="s">
        <v>87</v>
      </c>
      <c r="B9" s="155"/>
      <c r="C9" s="156"/>
      <c r="D9" s="43">
        <v>2250</v>
      </c>
      <c r="E9" s="46">
        <f>SUM(E7:E8)</f>
        <v>7200</v>
      </c>
      <c r="F9" s="46">
        <f>SUM(F7:F8)</f>
        <v>0</v>
      </c>
      <c r="G9" s="46">
        <f>SUM(G7:G8)</f>
        <v>7200</v>
      </c>
      <c r="H9" s="28"/>
      <c r="I9" s="82"/>
      <c r="J9" s="42"/>
    </row>
    <row r="10" spans="1:10" ht="12.75">
      <c r="A10" s="88"/>
      <c r="B10" s="18" t="s">
        <v>29</v>
      </c>
      <c r="C10" s="89"/>
      <c r="D10" s="39">
        <v>2282</v>
      </c>
      <c r="E10" s="45">
        <f>G10+F10</f>
        <v>0</v>
      </c>
      <c r="F10" s="47">
        <v>0</v>
      </c>
      <c r="G10" s="45">
        <v>0</v>
      </c>
      <c r="H10" s="28"/>
      <c r="I10" s="82"/>
      <c r="J10" s="42"/>
    </row>
    <row r="11" spans="1:10" ht="25.5">
      <c r="A11" s="88"/>
      <c r="B11" s="44" t="s">
        <v>58</v>
      </c>
      <c r="C11" s="39" t="s">
        <v>305</v>
      </c>
      <c r="D11" s="39">
        <v>2282</v>
      </c>
      <c r="E11" s="45">
        <f>G11+F11</f>
        <v>800</v>
      </c>
      <c r="F11" s="47"/>
      <c r="G11" s="45">
        <v>800</v>
      </c>
      <c r="H11" s="28" t="s">
        <v>132</v>
      </c>
      <c r="I11" s="82" t="s">
        <v>140</v>
      </c>
      <c r="J11" s="42"/>
    </row>
    <row r="12" spans="1:10" ht="12.75">
      <c r="A12" s="154" t="s">
        <v>87</v>
      </c>
      <c r="B12" s="155"/>
      <c r="C12" s="156"/>
      <c r="D12" s="43">
        <v>2282</v>
      </c>
      <c r="E12" s="46">
        <f>SUM(E10:E11)</f>
        <v>800</v>
      </c>
      <c r="F12" s="46">
        <f>SUM(F10:F11)</f>
        <v>0</v>
      </c>
      <c r="G12" s="46">
        <f>SUM(G10:G11)</f>
        <v>800</v>
      </c>
      <c r="H12" s="28"/>
      <c r="I12" s="82"/>
      <c r="J12" s="42"/>
    </row>
    <row r="13" spans="1:10" ht="12.75">
      <c r="A13" s="88"/>
      <c r="B13" s="18" t="s">
        <v>29</v>
      </c>
      <c r="C13" s="89"/>
      <c r="D13" s="39">
        <v>2800</v>
      </c>
      <c r="E13" s="45">
        <f>G13+F13</f>
        <v>0</v>
      </c>
      <c r="F13" s="47">
        <v>0</v>
      </c>
      <c r="G13" s="45">
        <v>0</v>
      </c>
      <c r="H13" s="28"/>
      <c r="I13" s="82"/>
      <c r="J13" s="42"/>
    </row>
    <row r="14" spans="1:10" ht="25.5">
      <c r="A14" s="38"/>
      <c r="B14" s="37" t="s">
        <v>101</v>
      </c>
      <c r="C14" s="39" t="s">
        <v>306</v>
      </c>
      <c r="D14" s="39">
        <v>2800</v>
      </c>
      <c r="E14" s="45">
        <f>G14+F14</f>
        <v>6200</v>
      </c>
      <c r="F14" s="47"/>
      <c r="G14" s="45">
        <f>3600+2000+600</f>
        <v>6200</v>
      </c>
      <c r="H14" s="28" t="s">
        <v>132</v>
      </c>
      <c r="I14" s="82" t="s">
        <v>140</v>
      </c>
      <c r="J14" s="22"/>
    </row>
    <row r="15" spans="1:10" ht="12.75">
      <c r="A15" s="154" t="s">
        <v>87</v>
      </c>
      <c r="B15" s="155"/>
      <c r="C15" s="156"/>
      <c r="D15" s="43">
        <v>2800</v>
      </c>
      <c r="E15" s="46">
        <f>SUM(E13:E14)</f>
        <v>6200</v>
      </c>
      <c r="F15" s="46">
        <f>SUM(F13:F14)</f>
        <v>0</v>
      </c>
      <c r="G15" s="46">
        <f>SUM(G13:G14)</f>
        <v>6200</v>
      </c>
      <c r="H15" s="166"/>
      <c r="I15" s="167"/>
      <c r="J15" s="168"/>
    </row>
    <row r="16" spans="1:10" ht="12.75">
      <c r="A16" s="172" t="s">
        <v>26</v>
      </c>
      <c r="B16" s="173"/>
      <c r="C16" s="173"/>
      <c r="D16" s="173"/>
      <c r="E16" s="31">
        <f>E9+E12+E15</f>
        <v>14200</v>
      </c>
      <c r="F16" s="31">
        <f>F9+F12+F15</f>
        <v>0</v>
      </c>
      <c r="G16" s="31">
        <f>G9+G12+G15</f>
        <v>14200</v>
      </c>
      <c r="H16" s="169"/>
      <c r="I16" s="170"/>
      <c r="J16" s="171"/>
    </row>
    <row r="19" spans="1:10" ht="15.75">
      <c r="A19" s="36"/>
      <c r="B19" s="6"/>
      <c r="C19" s="58"/>
      <c r="D19" s="103" t="s">
        <v>331</v>
      </c>
      <c r="E19" s="102">
        <v>3</v>
      </c>
      <c r="F19" s="57" t="s">
        <v>127</v>
      </c>
      <c r="G19" s="104" t="s">
        <v>332</v>
      </c>
      <c r="H19" s="75"/>
      <c r="I19" s="75"/>
      <c r="J19" s="36"/>
    </row>
    <row r="23" spans="1:9" ht="15.75">
      <c r="A23" s="6"/>
      <c r="B23" s="6" t="s">
        <v>124</v>
      </c>
      <c r="C23" s="57" t="s">
        <v>21</v>
      </c>
      <c r="D23" s="2"/>
      <c r="E23" s="70"/>
      <c r="F23" s="5" t="s">
        <v>15</v>
      </c>
      <c r="G23" s="5"/>
      <c r="H23" s="11"/>
      <c r="I23" s="11"/>
    </row>
    <row r="26" spans="2:3" ht="15.75">
      <c r="B26" s="6" t="s">
        <v>125</v>
      </c>
      <c r="C26" s="57" t="s">
        <v>126</v>
      </c>
    </row>
    <row r="27" spans="2:3" ht="12.75">
      <c r="B27" s="2"/>
      <c r="C27" s="71" t="s">
        <v>20</v>
      </c>
    </row>
  </sheetData>
  <mergeCells count="18">
    <mergeCell ref="A15:C15"/>
    <mergeCell ref="H15:J15"/>
    <mergeCell ref="A16:D16"/>
    <mergeCell ref="H16:J16"/>
    <mergeCell ref="J4:J5"/>
    <mergeCell ref="H7:J7"/>
    <mergeCell ref="A9:C9"/>
    <mergeCell ref="A12:C12"/>
    <mergeCell ref="A1:J1"/>
    <mergeCell ref="A2:J2"/>
    <mergeCell ref="A3:J3"/>
    <mergeCell ref="A4:A5"/>
    <mergeCell ref="B4:B5"/>
    <mergeCell ref="C4:C5"/>
    <mergeCell ref="D4:D5"/>
    <mergeCell ref="E4:G4"/>
    <mergeCell ref="H4:H5"/>
    <mergeCell ref="I4:I5"/>
  </mergeCells>
  <printOptions/>
  <pageMargins left="0.1968503937007874" right="0.1968503937007874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workbookViewId="0" topLeftCell="A1">
      <pane xSplit="2" ySplit="6" topLeftCell="C6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19" sqref="E119"/>
    </sheetView>
  </sheetViews>
  <sheetFormatPr defaultColWidth="9.140625" defaultRowHeight="12.75"/>
  <cols>
    <col min="1" max="1" width="4.28125" style="2" customWidth="1"/>
    <col min="2" max="2" width="30.421875" style="67" customWidth="1"/>
    <col min="3" max="3" width="19.00390625" style="67" customWidth="1"/>
    <col min="4" max="4" width="9.140625" style="1" customWidth="1"/>
    <col min="5" max="5" width="14.7109375" style="0" customWidth="1"/>
    <col min="6" max="9" width="12.7109375" style="0" customWidth="1"/>
    <col min="10" max="10" width="16.28125" style="0" customWidth="1"/>
  </cols>
  <sheetData>
    <row r="1" spans="1:10" s="61" customFormat="1" ht="15.75">
      <c r="A1" s="143" t="s">
        <v>253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>
      <c r="A2" s="174" t="s">
        <v>24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5.75">
      <c r="A3" s="175" t="s">
        <v>19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s="1" customFormat="1" ht="29.25" customHeight="1">
      <c r="A4" s="183" t="s">
        <v>10</v>
      </c>
      <c r="B4" s="165" t="s">
        <v>133</v>
      </c>
      <c r="C4" s="181" t="s">
        <v>129</v>
      </c>
      <c r="D4" s="160" t="s">
        <v>11</v>
      </c>
      <c r="E4" s="184" t="s">
        <v>131</v>
      </c>
      <c r="F4" s="185"/>
      <c r="G4" s="186"/>
      <c r="H4" s="176" t="s">
        <v>12</v>
      </c>
      <c r="I4" s="160" t="s">
        <v>139</v>
      </c>
      <c r="J4" s="165" t="s">
        <v>25</v>
      </c>
    </row>
    <row r="5" spans="1:10" s="1" customFormat="1" ht="29.25" customHeight="1">
      <c r="A5" s="183"/>
      <c r="B5" s="165"/>
      <c r="C5" s="182"/>
      <c r="D5" s="161"/>
      <c r="E5" s="64" t="s">
        <v>26</v>
      </c>
      <c r="F5" s="64" t="s">
        <v>27</v>
      </c>
      <c r="G5" s="64" t="s">
        <v>28</v>
      </c>
      <c r="H5" s="177"/>
      <c r="I5" s="161"/>
      <c r="J5" s="165"/>
    </row>
    <row r="6" spans="1:10" ht="12.75">
      <c r="A6" s="83">
        <v>1</v>
      </c>
      <c r="B6" s="64">
        <v>2</v>
      </c>
      <c r="C6" s="83">
        <v>3</v>
      </c>
      <c r="D6" s="64">
        <v>4</v>
      </c>
      <c r="E6" s="83">
        <v>5</v>
      </c>
      <c r="F6" s="64">
        <v>6</v>
      </c>
      <c r="G6" s="83">
        <v>7</v>
      </c>
      <c r="H6" s="64">
        <v>8</v>
      </c>
      <c r="I6" s="83">
        <v>9</v>
      </c>
      <c r="J6" s="64">
        <v>10</v>
      </c>
    </row>
    <row r="7" spans="1:10" ht="30" customHeight="1">
      <c r="A7" s="38">
        <v>1</v>
      </c>
      <c r="B7" s="18" t="s">
        <v>29</v>
      </c>
      <c r="C7" s="18"/>
      <c r="D7" s="19">
        <v>2230</v>
      </c>
      <c r="E7" s="21">
        <f aca="true" t="shared" si="0" ref="E7:E12">G7+F7</f>
        <v>0</v>
      </c>
      <c r="F7" s="21">
        <v>0</v>
      </c>
      <c r="G7" s="21">
        <v>0</v>
      </c>
      <c r="H7" s="21"/>
      <c r="I7" s="21"/>
      <c r="J7" s="22"/>
    </row>
    <row r="8" spans="1:10" ht="30" customHeight="1">
      <c r="A8" s="38">
        <v>2</v>
      </c>
      <c r="B8" s="80" t="s">
        <v>144</v>
      </c>
      <c r="C8" s="85" t="s">
        <v>143</v>
      </c>
      <c r="D8" s="19">
        <v>2230</v>
      </c>
      <c r="E8" s="21">
        <f t="shared" si="0"/>
        <v>3470</v>
      </c>
      <c r="F8" s="24">
        <v>3470</v>
      </c>
      <c r="G8" s="21"/>
      <c r="H8" s="28" t="s">
        <v>132</v>
      </c>
      <c r="I8" s="82" t="s">
        <v>140</v>
      </c>
      <c r="J8" s="22"/>
    </row>
    <row r="9" spans="1:10" ht="36.75" customHeight="1">
      <c r="A9" s="38">
        <v>3</v>
      </c>
      <c r="B9" s="65" t="s">
        <v>142</v>
      </c>
      <c r="C9" s="85" t="s">
        <v>167</v>
      </c>
      <c r="D9" s="19">
        <v>2230</v>
      </c>
      <c r="E9" s="21">
        <f t="shared" si="0"/>
        <v>19560</v>
      </c>
      <c r="F9" s="24">
        <v>19560</v>
      </c>
      <c r="G9" s="21"/>
      <c r="H9" s="28" t="s">
        <v>132</v>
      </c>
      <c r="I9" s="82" t="s">
        <v>140</v>
      </c>
      <c r="J9" s="22"/>
    </row>
    <row r="10" spans="1:10" ht="30" customHeight="1">
      <c r="A10" s="38">
        <v>4</v>
      </c>
      <c r="B10" s="62" t="s">
        <v>145</v>
      </c>
      <c r="C10" s="85" t="s">
        <v>146</v>
      </c>
      <c r="D10" s="19">
        <v>2230</v>
      </c>
      <c r="E10" s="21">
        <f t="shared" si="0"/>
        <v>5715</v>
      </c>
      <c r="F10" s="24">
        <v>5715</v>
      </c>
      <c r="G10" s="21"/>
      <c r="H10" s="28" t="s">
        <v>132</v>
      </c>
      <c r="I10" s="82" t="s">
        <v>140</v>
      </c>
      <c r="J10" s="22"/>
    </row>
    <row r="11" spans="1:10" ht="30" customHeight="1">
      <c r="A11" s="38">
        <v>5</v>
      </c>
      <c r="B11" s="65" t="s">
        <v>147</v>
      </c>
      <c r="C11" s="85" t="s">
        <v>149</v>
      </c>
      <c r="D11" s="19">
        <v>2230</v>
      </c>
      <c r="E11" s="21">
        <f t="shared" si="0"/>
        <v>6500</v>
      </c>
      <c r="F11" s="24">
        <v>6500</v>
      </c>
      <c r="G11" s="21"/>
      <c r="H11" s="28" t="s">
        <v>132</v>
      </c>
      <c r="I11" s="82" t="s">
        <v>254</v>
      </c>
      <c r="J11" s="22"/>
    </row>
    <row r="12" spans="1:10" ht="30" customHeight="1">
      <c r="A12" s="38">
        <v>6</v>
      </c>
      <c r="B12" s="65" t="s">
        <v>148</v>
      </c>
      <c r="C12" s="85" t="s">
        <v>150</v>
      </c>
      <c r="D12" s="19">
        <v>2230</v>
      </c>
      <c r="E12" s="21">
        <f t="shared" si="0"/>
        <v>7500</v>
      </c>
      <c r="F12" s="24">
        <v>7500</v>
      </c>
      <c r="G12" s="21"/>
      <c r="H12" s="28" t="s">
        <v>132</v>
      </c>
      <c r="I12" s="82" t="s">
        <v>254</v>
      </c>
      <c r="J12" s="22"/>
    </row>
    <row r="13" spans="1:10" ht="36.75" customHeight="1">
      <c r="A13" s="38">
        <v>7</v>
      </c>
      <c r="B13" s="66" t="s">
        <v>151</v>
      </c>
      <c r="C13" s="85" t="s">
        <v>153</v>
      </c>
      <c r="D13" s="19">
        <v>2230</v>
      </c>
      <c r="E13" s="21">
        <f aca="true" t="shared" si="1" ref="E13:E105">G13+F13</f>
        <v>3950</v>
      </c>
      <c r="F13" s="24">
        <v>3950</v>
      </c>
      <c r="G13" s="21"/>
      <c r="H13" s="28" t="s">
        <v>132</v>
      </c>
      <c r="I13" s="82" t="s">
        <v>140</v>
      </c>
      <c r="J13" s="22"/>
    </row>
    <row r="14" spans="1:10" ht="36.75" customHeight="1">
      <c r="A14" s="38">
        <v>8</v>
      </c>
      <c r="B14" s="66" t="s">
        <v>152</v>
      </c>
      <c r="C14" s="85" t="s">
        <v>154</v>
      </c>
      <c r="D14" s="19">
        <v>2230</v>
      </c>
      <c r="E14" s="21">
        <f t="shared" si="1"/>
        <v>610.5</v>
      </c>
      <c r="F14" s="24">
        <v>610.5</v>
      </c>
      <c r="G14" s="21"/>
      <c r="H14" s="28" t="s">
        <v>132</v>
      </c>
      <c r="I14" s="82" t="s">
        <v>140</v>
      </c>
      <c r="J14" s="22"/>
    </row>
    <row r="15" spans="1:10" ht="30" customHeight="1">
      <c r="A15" s="38">
        <v>9</v>
      </c>
      <c r="B15" s="62" t="s">
        <v>155</v>
      </c>
      <c r="C15" s="85" t="s">
        <v>157</v>
      </c>
      <c r="D15" s="19">
        <v>2230</v>
      </c>
      <c r="E15" s="21">
        <f t="shared" si="1"/>
        <v>24940</v>
      </c>
      <c r="F15" s="24">
        <v>24940</v>
      </c>
      <c r="G15" s="21"/>
      <c r="H15" s="28" t="s">
        <v>132</v>
      </c>
      <c r="I15" s="82" t="s">
        <v>254</v>
      </c>
      <c r="J15" s="22"/>
    </row>
    <row r="16" spans="1:10" ht="30" customHeight="1">
      <c r="A16" s="38">
        <v>10</v>
      </c>
      <c r="B16" s="62" t="s">
        <v>156</v>
      </c>
      <c r="C16" s="85" t="s">
        <v>158</v>
      </c>
      <c r="D16" s="19">
        <v>2230</v>
      </c>
      <c r="E16" s="21">
        <f t="shared" si="1"/>
        <v>18000</v>
      </c>
      <c r="F16" s="24">
        <v>18000</v>
      </c>
      <c r="G16" s="21"/>
      <c r="H16" s="28" t="s">
        <v>132</v>
      </c>
      <c r="I16" s="82" t="s">
        <v>254</v>
      </c>
      <c r="J16" s="22"/>
    </row>
    <row r="17" spans="1:10" ht="30" customHeight="1">
      <c r="A17" s="38">
        <v>11</v>
      </c>
      <c r="B17" s="62" t="s">
        <v>160</v>
      </c>
      <c r="C17" s="85" t="s">
        <v>159</v>
      </c>
      <c r="D17" s="19">
        <v>2230</v>
      </c>
      <c r="E17" s="21">
        <f t="shared" si="1"/>
        <v>5000</v>
      </c>
      <c r="F17" s="24">
        <v>5000</v>
      </c>
      <c r="G17" s="21"/>
      <c r="H17" s="28" t="s">
        <v>132</v>
      </c>
      <c r="I17" s="82" t="s">
        <v>254</v>
      </c>
      <c r="J17" s="22"/>
    </row>
    <row r="18" spans="1:10" ht="36.75" customHeight="1">
      <c r="A18" s="38">
        <v>12</v>
      </c>
      <c r="B18" s="66" t="s">
        <v>115</v>
      </c>
      <c r="C18" s="85" t="s">
        <v>161</v>
      </c>
      <c r="D18" s="19">
        <v>2230</v>
      </c>
      <c r="E18" s="21">
        <f t="shared" si="1"/>
        <v>4736</v>
      </c>
      <c r="F18" s="24">
        <v>4736</v>
      </c>
      <c r="G18" s="21"/>
      <c r="H18" s="28" t="s">
        <v>132</v>
      </c>
      <c r="I18" s="82" t="s">
        <v>140</v>
      </c>
      <c r="J18" s="22"/>
    </row>
    <row r="19" spans="1:10" ht="30" customHeight="1">
      <c r="A19" s="38">
        <v>13</v>
      </c>
      <c r="B19" s="66" t="s">
        <v>116</v>
      </c>
      <c r="C19" s="85" t="s">
        <v>161</v>
      </c>
      <c r="D19" s="19">
        <v>2230</v>
      </c>
      <c r="E19" s="21">
        <f t="shared" si="1"/>
        <v>924</v>
      </c>
      <c r="F19" s="24">
        <v>924</v>
      </c>
      <c r="G19" s="21"/>
      <c r="H19" s="28" t="s">
        <v>132</v>
      </c>
      <c r="I19" s="82" t="s">
        <v>140</v>
      </c>
      <c r="J19" s="22"/>
    </row>
    <row r="20" spans="1:10" ht="41.25" customHeight="1">
      <c r="A20" s="38">
        <v>14</v>
      </c>
      <c r="B20" s="66" t="s">
        <v>162</v>
      </c>
      <c r="C20" s="85" t="s">
        <v>163</v>
      </c>
      <c r="D20" s="19">
        <v>2230</v>
      </c>
      <c r="E20" s="21">
        <f t="shared" si="1"/>
        <v>1984</v>
      </c>
      <c r="F20" s="24">
        <v>1984</v>
      </c>
      <c r="G20" s="21"/>
      <c r="H20" s="28" t="s">
        <v>132</v>
      </c>
      <c r="I20" s="82" t="s">
        <v>140</v>
      </c>
      <c r="J20" s="22"/>
    </row>
    <row r="21" spans="1:10" ht="36.75" customHeight="1">
      <c r="A21" s="38">
        <v>15</v>
      </c>
      <c r="B21" s="66" t="s">
        <v>117</v>
      </c>
      <c r="C21" s="85" t="s">
        <v>164</v>
      </c>
      <c r="D21" s="19">
        <v>2230</v>
      </c>
      <c r="E21" s="21">
        <f t="shared" si="1"/>
        <v>700</v>
      </c>
      <c r="F21" s="24">
        <v>700</v>
      </c>
      <c r="G21" s="21"/>
      <c r="H21" s="28" t="s">
        <v>132</v>
      </c>
      <c r="I21" s="82" t="s">
        <v>140</v>
      </c>
      <c r="J21" s="22"/>
    </row>
    <row r="22" spans="1:10" ht="36.75" customHeight="1">
      <c r="A22" s="38">
        <v>16</v>
      </c>
      <c r="B22" s="66" t="s">
        <v>118</v>
      </c>
      <c r="C22" s="85" t="s">
        <v>161</v>
      </c>
      <c r="D22" s="19">
        <v>2230</v>
      </c>
      <c r="E22" s="21">
        <f t="shared" si="1"/>
        <v>497</v>
      </c>
      <c r="F22" s="24">
        <v>497</v>
      </c>
      <c r="G22" s="21"/>
      <c r="H22" s="28" t="s">
        <v>132</v>
      </c>
      <c r="I22" s="82" t="s">
        <v>140</v>
      </c>
      <c r="J22" s="22"/>
    </row>
    <row r="23" spans="1:10" ht="30" customHeight="1">
      <c r="A23" s="38">
        <v>17</v>
      </c>
      <c r="B23" s="66" t="s">
        <v>119</v>
      </c>
      <c r="C23" s="85" t="s">
        <v>165</v>
      </c>
      <c r="D23" s="19">
        <v>2230</v>
      </c>
      <c r="E23" s="21">
        <f t="shared" si="1"/>
        <v>2414</v>
      </c>
      <c r="F23" s="24">
        <v>2414</v>
      </c>
      <c r="G23" s="21"/>
      <c r="H23" s="28" t="s">
        <v>132</v>
      </c>
      <c r="I23" s="82" t="s">
        <v>140</v>
      </c>
      <c r="J23" s="22"/>
    </row>
    <row r="24" spans="1:10" ht="36.75" customHeight="1">
      <c r="A24" s="38">
        <v>18</v>
      </c>
      <c r="B24" s="66" t="s">
        <v>120</v>
      </c>
      <c r="C24" s="85" t="s">
        <v>166</v>
      </c>
      <c r="D24" s="19">
        <v>2230</v>
      </c>
      <c r="E24" s="21">
        <f t="shared" si="1"/>
        <v>477</v>
      </c>
      <c r="F24" s="24">
        <v>477</v>
      </c>
      <c r="G24" s="21"/>
      <c r="H24" s="28" t="s">
        <v>132</v>
      </c>
      <c r="I24" s="82" t="s">
        <v>140</v>
      </c>
      <c r="J24" s="22"/>
    </row>
    <row r="25" spans="1:10" ht="30" customHeight="1">
      <c r="A25" s="38">
        <v>19</v>
      </c>
      <c r="B25" s="37" t="s">
        <v>169</v>
      </c>
      <c r="C25" s="85" t="s">
        <v>168</v>
      </c>
      <c r="D25" s="19">
        <v>2230</v>
      </c>
      <c r="E25" s="21">
        <f t="shared" si="1"/>
        <v>674</v>
      </c>
      <c r="F25" s="24">
        <v>674</v>
      </c>
      <c r="G25" s="21"/>
      <c r="H25" s="28" t="s">
        <v>132</v>
      </c>
      <c r="I25" s="82" t="s">
        <v>140</v>
      </c>
      <c r="J25" s="22"/>
    </row>
    <row r="26" spans="1:10" ht="53.25" customHeight="1">
      <c r="A26" s="38">
        <v>20</v>
      </c>
      <c r="B26" s="66" t="s">
        <v>172</v>
      </c>
      <c r="C26" s="85" t="s">
        <v>170</v>
      </c>
      <c r="D26" s="19">
        <v>2230</v>
      </c>
      <c r="E26" s="21">
        <f t="shared" si="1"/>
        <v>13040</v>
      </c>
      <c r="F26" s="24">
        <v>13040</v>
      </c>
      <c r="G26" s="21"/>
      <c r="H26" s="28" t="s">
        <v>132</v>
      </c>
      <c r="I26" s="82" t="s">
        <v>140</v>
      </c>
      <c r="J26" s="22"/>
    </row>
    <row r="27" spans="1:10" ht="36.75" customHeight="1">
      <c r="A27" s="38">
        <v>21</v>
      </c>
      <c r="B27" s="66" t="s">
        <v>173</v>
      </c>
      <c r="C27" s="85" t="s">
        <v>171</v>
      </c>
      <c r="D27" s="19">
        <v>2230</v>
      </c>
      <c r="E27" s="21">
        <f t="shared" si="1"/>
        <v>26136</v>
      </c>
      <c r="F27" s="24">
        <v>26136</v>
      </c>
      <c r="G27" s="21"/>
      <c r="H27" s="28" t="s">
        <v>132</v>
      </c>
      <c r="I27" s="82" t="s">
        <v>140</v>
      </c>
      <c r="J27" s="22"/>
    </row>
    <row r="28" spans="1:10" ht="52.5" customHeight="1">
      <c r="A28" s="38">
        <v>22</v>
      </c>
      <c r="B28" s="86" t="s">
        <v>192</v>
      </c>
      <c r="C28" s="85" t="s">
        <v>174</v>
      </c>
      <c r="D28" s="19">
        <v>2230</v>
      </c>
      <c r="E28" s="21">
        <f t="shared" si="1"/>
        <v>5877</v>
      </c>
      <c r="F28" s="24">
        <v>5877</v>
      </c>
      <c r="G28" s="21"/>
      <c r="H28" s="28" t="s">
        <v>132</v>
      </c>
      <c r="I28" s="82" t="s">
        <v>140</v>
      </c>
      <c r="J28" s="22"/>
    </row>
    <row r="29" spans="1:10" ht="42.75" customHeight="1">
      <c r="A29" s="38">
        <v>23</v>
      </c>
      <c r="B29" s="62" t="s">
        <v>175</v>
      </c>
      <c r="C29" s="85" t="s">
        <v>176</v>
      </c>
      <c r="D29" s="19">
        <v>2230</v>
      </c>
      <c r="E29" s="21">
        <f t="shared" si="1"/>
        <v>10000</v>
      </c>
      <c r="F29" s="24">
        <v>10000</v>
      </c>
      <c r="G29" s="21"/>
      <c r="H29" s="28" t="s">
        <v>132</v>
      </c>
      <c r="I29" s="82" t="s">
        <v>254</v>
      </c>
      <c r="J29" s="22"/>
    </row>
    <row r="30" spans="1:10" ht="30" customHeight="1">
      <c r="A30" s="38">
        <v>24</v>
      </c>
      <c r="B30" s="62" t="s">
        <v>177</v>
      </c>
      <c r="C30" s="85" t="s">
        <v>178</v>
      </c>
      <c r="D30" s="19">
        <v>2230</v>
      </c>
      <c r="E30" s="21">
        <f t="shared" si="1"/>
        <v>13510</v>
      </c>
      <c r="F30" s="24">
        <v>13510</v>
      </c>
      <c r="G30" s="21"/>
      <c r="H30" s="28" t="s">
        <v>132</v>
      </c>
      <c r="I30" s="82" t="s">
        <v>140</v>
      </c>
      <c r="J30" s="22"/>
    </row>
    <row r="31" spans="1:10" ht="30" customHeight="1">
      <c r="A31" s="38">
        <v>25</v>
      </c>
      <c r="B31" s="62" t="s">
        <v>179</v>
      </c>
      <c r="C31" s="85" t="s">
        <v>180</v>
      </c>
      <c r="D31" s="19">
        <v>2230</v>
      </c>
      <c r="E31" s="21">
        <f t="shared" si="1"/>
        <v>5000</v>
      </c>
      <c r="F31" s="24">
        <v>5000</v>
      </c>
      <c r="G31" s="21"/>
      <c r="H31" s="28" t="s">
        <v>132</v>
      </c>
      <c r="I31" s="82" t="s">
        <v>254</v>
      </c>
      <c r="J31" s="22"/>
    </row>
    <row r="32" spans="1:10" ht="30" customHeight="1">
      <c r="A32" s="38">
        <v>26</v>
      </c>
      <c r="B32" s="62" t="s">
        <v>181</v>
      </c>
      <c r="C32" s="85" t="s">
        <v>182</v>
      </c>
      <c r="D32" s="19">
        <v>2230</v>
      </c>
      <c r="E32" s="21">
        <f t="shared" si="1"/>
        <v>5000</v>
      </c>
      <c r="F32" s="24">
        <v>5000</v>
      </c>
      <c r="G32" s="21"/>
      <c r="H32" s="28" t="s">
        <v>132</v>
      </c>
      <c r="I32" s="82" t="s">
        <v>254</v>
      </c>
      <c r="J32" s="22"/>
    </row>
    <row r="33" spans="1:10" ht="30" customHeight="1">
      <c r="A33" s="38">
        <v>27</v>
      </c>
      <c r="B33" s="62" t="s">
        <v>183</v>
      </c>
      <c r="C33" s="85" t="s">
        <v>184</v>
      </c>
      <c r="D33" s="19">
        <v>2230</v>
      </c>
      <c r="E33" s="21">
        <f t="shared" si="1"/>
        <v>600</v>
      </c>
      <c r="F33" s="24">
        <v>600</v>
      </c>
      <c r="G33" s="21"/>
      <c r="H33" s="28" t="s">
        <v>132</v>
      </c>
      <c r="I33" s="82" t="s">
        <v>254</v>
      </c>
      <c r="J33" s="22"/>
    </row>
    <row r="34" spans="1:10" ht="30" customHeight="1">
      <c r="A34" s="38">
        <v>28</v>
      </c>
      <c r="B34" s="62" t="s">
        <v>121</v>
      </c>
      <c r="C34" s="85" t="s">
        <v>185</v>
      </c>
      <c r="D34" s="19">
        <v>2230</v>
      </c>
      <c r="E34" s="21">
        <f t="shared" si="1"/>
        <v>461</v>
      </c>
      <c r="F34" s="24">
        <v>461</v>
      </c>
      <c r="G34" s="21"/>
      <c r="H34" s="28" t="s">
        <v>132</v>
      </c>
      <c r="I34" s="82" t="s">
        <v>140</v>
      </c>
      <c r="J34" s="22"/>
    </row>
    <row r="35" spans="1:10" ht="30" customHeight="1">
      <c r="A35" s="38">
        <v>29</v>
      </c>
      <c r="B35" s="62" t="s">
        <v>186</v>
      </c>
      <c r="C35" s="85" t="s">
        <v>187</v>
      </c>
      <c r="D35" s="19">
        <v>2230</v>
      </c>
      <c r="E35" s="21">
        <f t="shared" si="1"/>
        <v>871</v>
      </c>
      <c r="F35" s="24">
        <v>871</v>
      </c>
      <c r="G35" s="21"/>
      <c r="H35" s="28" t="s">
        <v>132</v>
      </c>
      <c r="I35" s="82" t="s">
        <v>254</v>
      </c>
      <c r="J35" s="22"/>
    </row>
    <row r="36" spans="1:10" ht="30" customHeight="1">
      <c r="A36" s="38">
        <v>30</v>
      </c>
      <c r="B36" s="63" t="s">
        <v>86</v>
      </c>
      <c r="C36" s="85" t="s">
        <v>188</v>
      </c>
      <c r="D36" s="19">
        <v>2230</v>
      </c>
      <c r="E36" s="21">
        <f t="shared" si="1"/>
        <v>5000</v>
      </c>
      <c r="F36" s="24">
        <v>5000</v>
      </c>
      <c r="G36" s="21"/>
      <c r="H36" s="28" t="s">
        <v>132</v>
      </c>
      <c r="I36" s="82" t="s">
        <v>254</v>
      </c>
      <c r="J36" s="22"/>
    </row>
    <row r="37" spans="1:10" ht="30" customHeight="1">
      <c r="A37" s="38">
        <v>31</v>
      </c>
      <c r="B37" s="62" t="s">
        <v>189</v>
      </c>
      <c r="C37" s="85" t="s">
        <v>190</v>
      </c>
      <c r="D37" s="19">
        <v>2230</v>
      </c>
      <c r="E37" s="21">
        <f t="shared" si="1"/>
        <v>958</v>
      </c>
      <c r="F37" s="24">
        <v>958</v>
      </c>
      <c r="G37" s="21"/>
      <c r="H37" s="28" t="s">
        <v>132</v>
      </c>
      <c r="I37" s="82" t="s">
        <v>254</v>
      </c>
      <c r="J37" s="22"/>
    </row>
    <row r="38" spans="1:10" ht="30" customHeight="1">
      <c r="A38" s="38">
        <v>32</v>
      </c>
      <c r="B38" s="62" t="s">
        <v>122</v>
      </c>
      <c r="C38" s="85" t="s">
        <v>191</v>
      </c>
      <c r="D38" s="19">
        <v>2230</v>
      </c>
      <c r="E38" s="21">
        <f t="shared" si="1"/>
        <v>2177</v>
      </c>
      <c r="F38" s="24">
        <v>2177</v>
      </c>
      <c r="G38" s="21"/>
      <c r="H38" s="28" t="s">
        <v>132</v>
      </c>
      <c r="I38" s="82" t="s">
        <v>254</v>
      </c>
      <c r="J38" s="22"/>
    </row>
    <row r="39" spans="1:10" ht="30" customHeight="1">
      <c r="A39" s="38">
        <v>33</v>
      </c>
      <c r="B39" s="62" t="s">
        <v>193</v>
      </c>
      <c r="C39" s="85" t="s">
        <v>194</v>
      </c>
      <c r="D39" s="19">
        <v>2230</v>
      </c>
      <c r="E39" s="21">
        <f t="shared" si="1"/>
        <v>2996</v>
      </c>
      <c r="F39" s="24">
        <v>2996</v>
      </c>
      <c r="G39" s="21"/>
      <c r="H39" s="28" t="s">
        <v>132</v>
      </c>
      <c r="I39" s="82" t="s">
        <v>254</v>
      </c>
      <c r="J39" s="22"/>
    </row>
    <row r="40" spans="1:10" ht="47.25" customHeight="1">
      <c r="A40" s="38">
        <v>34</v>
      </c>
      <c r="B40" s="62" t="s">
        <v>195</v>
      </c>
      <c r="C40" s="85" t="s">
        <v>196</v>
      </c>
      <c r="D40" s="19">
        <v>2230</v>
      </c>
      <c r="E40" s="21">
        <f t="shared" si="1"/>
        <v>4000</v>
      </c>
      <c r="F40" s="24">
        <v>4000</v>
      </c>
      <c r="G40" s="21"/>
      <c r="H40" s="28" t="s">
        <v>132</v>
      </c>
      <c r="I40" s="82" t="s">
        <v>254</v>
      </c>
      <c r="J40" s="22"/>
    </row>
    <row r="41" spans="1:10" ht="41.25" customHeight="1">
      <c r="A41" s="38">
        <v>35</v>
      </c>
      <c r="B41" s="62" t="s">
        <v>198</v>
      </c>
      <c r="C41" s="85" t="s">
        <v>197</v>
      </c>
      <c r="D41" s="19">
        <v>2230</v>
      </c>
      <c r="E41" s="21">
        <f t="shared" si="1"/>
        <v>2163</v>
      </c>
      <c r="F41" s="24">
        <v>2163</v>
      </c>
      <c r="G41" s="21"/>
      <c r="H41" s="28" t="s">
        <v>132</v>
      </c>
      <c r="I41" s="82" t="s">
        <v>254</v>
      </c>
      <c r="J41" s="22"/>
    </row>
    <row r="42" spans="1:10" ht="30" customHeight="1">
      <c r="A42" s="38">
        <v>36</v>
      </c>
      <c r="B42" s="62" t="s">
        <v>199</v>
      </c>
      <c r="C42" s="85" t="s">
        <v>200</v>
      </c>
      <c r="D42" s="19">
        <v>2230</v>
      </c>
      <c r="E42" s="21">
        <f t="shared" si="1"/>
        <v>35000</v>
      </c>
      <c r="F42" s="24">
        <v>35000</v>
      </c>
      <c r="G42" s="21"/>
      <c r="H42" s="28" t="s">
        <v>132</v>
      </c>
      <c r="I42" s="82" t="s">
        <v>254</v>
      </c>
      <c r="J42" s="22"/>
    </row>
    <row r="43" spans="1:10" ht="30" customHeight="1">
      <c r="A43" s="38">
        <v>37</v>
      </c>
      <c r="B43" s="62" t="s">
        <v>123</v>
      </c>
      <c r="C43" s="85" t="s">
        <v>201</v>
      </c>
      <c r="D43" s="19">
        <v>2230</v>
      </c>
      <c r="E43" s="21">
        <f t="shared" si="1"/>
        <v>7000</v>
      </c>
      <c r="F43" s="24">
        <v>7000</v>
      </c>
      <c r="G43" s="21"/>
      <c r="H43" s="28" t="s">
        <v>132</v>
      </c>
      <c r="I43" s="82" t="s">
        <v>254</v>
      </c>
      <c r="J43" s="22"/>
    </row>
    <row r="44" spans="1:10" ht="30" customHeight="1">
      <c r="A44" s="38">
        <v>38</v>
      </c>
      <c r="B44" s="62" t="s">
        <v>202</v>
      </c>
      <c r="C44" s="85" t="s">
        <v>203</v>
      </c>
      <c r="D44" s="19">
        <v>2230</v>
      </c>
      <c r="E44" s="21">
        <f t="shared" si="1"/>
        <v>70000</v>
      </c>
      <c r="F44" s="24">
        <v>70000</v>
      </c>
      <c r="G44" s="21"/>
      <c r="H44" s="28" t="s">
        <v>132</v>
      </c>
      <c r="I44" s="82" t="s">
        <v>254</v>
      </c>
      <c r="J44" s="22"/>
    </row>
    <row r="45" spans="1:10" ht="44.25" customHeight="1">
      <c r="A45" s="38">
        <v>39</v>
      </c>
      <c r="B45" s="62" t="s">
        <v>205</v>
      </c>
      <c r="C45" s="85" t="s">
        <v>204</v>
      </c>
      <c r="D45" s="19">
        <v>2230</v>
      </c>
      <c r="E45" s="21">
        <f t="shared" si="1"/>
        <v>22000</v>
      </c>
      <c r="F45" s="24">
        <v>22000</v>
      </c>
      <c r="G45" s="21"/>
      <c r="H45" s="28" t="s">
        <v>132</v>
      </c>
      <c r="I45" s="82" t="s">
        <v>254</v>
      </c>
      <c r="J45" s="22"/>
    </row>
    <row r="46" spans="1:10" ht="46.5" customHeight="1">
      <c r="A46" s="38">
        <v>40</v>
      </c>
      <c r="B46" s="63" t="s">
        <v>206</v>
      </c>
      <c r="C46" s="85" t="s">
        <v>207</v>
      </c>
      <c r="D46" s="19">
        <v>2230</v>
      </c>
      <c r="E46" s="21">
        <f t="shared" si="1"/>
        <v>27010.8</v>
      </c>
      <c r="F46" s="24">
        <v>27010.8</v>
      </c>
      <c r="G46" s="21"/>
      <c r="H46" s="28" t="s">
        <v>132</v>
      </c>
      <c r="I46" s="82" t="s">
        <v>140</v>
      </c>
      <c r="J46" s="22"/>
    </row>
    <row r="47" spans="1:10" ht="36.75" customHeight="1">
      <c r="A47" s="38">
        <v>41</v>
      </c>
      <c r="B47" s="62" t="s">
        <v>208</v>
      </c>
      <c r="C47" s="85" t="s">
        <v>209</v>
      </c>
      <c r="D47" s="19">
        <v>2230</v>
      </c>
      <c r="E47" s="21">
        <f t="shared" si="1"/>
        <v>27501.5</v>
      </c>
      <c r="F47" s="24">
        <v>27501.5</v>
      </c>
      <c r="G47" s="21"/>
      <c r="H47" s="28" t="s">
        <v>132</v>
      </c>
      <c r="I47" s="82" t="s">
        <v>140</v>
      </c>
      <c r="J47" s="22"/>
    </row>
    <row r="48" spans="1:10" ht="36.75" customHeight="1">
      <c r="A48" s="38">
        <v>42</v>
      </c>
      <c r="B48" s="62" t="s">
        <v>210</v>
      </c>
      <c r="C48" s="85" t="s">
        <v>141</v>
      </c>
      <c r="D48" s="19">
        <v>2230</v>
      </c>
      <c r="E48" s="21">
        <f t="shared" si="1"/>
        <v>54642</v>
      </c>
      <c r="F48" s="24">
        <v>54642</v>
      </c>
      <c r="G48" s="21"/>
      <c r="H48" s="28" t="s">
        <v>132</v>
      </c>
      <c r="I48" s="82" t="s">
        <v>140</v>
      </c>
      <c r="J48" s="22"/>
    </row>
    <row r="49" spans="1:10" ht="36.75" customHeight="1">
      <c r="A49" s="38">
        <v>43</v>
      </c>
      <c r="B49" s="66" t="s">
        <v>211</v>
      </c>
      <c r="C49" s="85" t="s">
        <v>212</v>
      </c>
      <c r="D49" s="19">
        <v>2230</v>
      </c>
      <c r="E49" s="21">
        <f t="shared" si="1"/>
        <v>33360</v>
      </c>
      <c r="F49" s="24">
        <v>33360</v>
      </c>
      <c r="G49" s="21"/>
      <c r="H49" s="28" t="s">
        <v>132</v>
      </c>
      <c r="I49" s="82" t="s">
        <v>140</v>
      </c>
      <c r="J49" s="22"/>
    </row>
    <row r="50" spans="1:10" ht="42" customHeight="1">
      <c r="A50" s="38">
        <v>44</v>
      </c>
      <c r="B50" s="62" t="s">
        <v>213</v>
      </c>
      <c r="C50" s="85" t="s">
        <v>214</v>
      </c>
      <c r="D50" s="19">
        <v>2230</v>
      </c>
      <c r="E50" s="21">
        <f t="shared" si="1"/>
        <v>93564</v>
      </c>
      <c r="F50" s="24">
        <v>93564</v>
      </c>
      <c r="G50" s="21"/>
      <c r="H50" s="28" t="s">
        <v>132</v>
      </c>
      <c r="I50" s="82" t="s">
        <v>140</v>
      </c>
      <c r="J50" s="22"/>
    </row>
    <row r="51" spans="1:10" ht="30" customHeight="1">
      <c r="A51" s="38">
        <v>45</v>
      </c>
      <c r="B51" s="62" t="s">
        <v>215</v>
      </c>
      <c r="C51" s="85" t="s">
        <v>216</v>
      </c>
      <c r="D51" s="19">
        <v>2230</v>
      </c>
      <c r="E51" s="21">
        <f t="shared" si="1"/>
        <v>15452</v>
      </c>
      <c r="F51" s="24">
        <v>15452</v>
      </c>
      <c r="G51" s="21"/>
      <c r="H51" s="28" t="s">
        <v>132</v>
      </c>
      <c r="I51" s="82" t="s">
        <v>140</v>
      </c>
      <c r="J51" s="22"/>
    </row>
    <row r="52" spans="1:10" ht="30" customHeight="1">
      <c r="A52" s="38">
        <v>46</v>
      </c>
      <c r="B52" s="62" t="s">
        <v>217</v>
      </c>
      <c r="C52" s="85" t="s">
        <v>219</v>
      </c>
      <c r="D52" s="19">
        <v>2230</v>
      </c>
      <c r="E52" s="21">
        <f t="shared" si="1"/>
        <v>10158</v>
      </c>
      <c r="F52" s="24">
        <v>10158</v>
      </c>
      <c r="G52" s="21"/>
      <c r="H52" s="28" t="s">
        <v>132</v>
      </c>
      <c r="I52" s="82" t="s">
        <v>140</v>
      </c>
      <c r="J52" s="22"/>
    </row>
    <row r="53" spans="1:10" ht="30" customHeight="1">
      <c r="A53" s="38">
        <v>47</v>
      </c>
      <c r="B53" s="62" t="s">
        <v>218</v>
      </c>
      <c r="C53" s="85" t="s">
        <v>219</v>
      </c>
      <c r="D53" s="19">
        <v>2230</v>
      </c>
      <c r="E53" s="21">
        <f t="shared" si="1"/>
        <v>72760.8</v>
      </c>
      <c r="F53" s="24">
        <v>72760.8</v>
      </c>
      <c r="G53" s="21"/>
      <c r="H53" s="28" t="s">
        <v>132</v>
      </c>
      <c r="I53" s="82" t="s">
        <v>140</v>
      </c>
      <c r="J53" s="22"/>
    </row>
    <row r="54" spans="1:10" ht="30" customHeight="1">
      <c r="A54" s="38">
        <v>48</v>
      </c>
      <c r="B54" s="62" t="s">
        <v>220</v>
      </c>
      <c r="C54" s="85" t="s">
        <v>221</v>
      </c>
      <c r="D54" s="19">
        <v>2230</v>
      </c>
      <c r="E54" s="21">
        <f t="shared" si="1"/>
        <v>162450</v>
      </c>
      <c r="F54" s="24">
        <v>162450</v>
      </c>
      <c r="G54" s="21"/>
      <c r="H54" s="28" t="s">
        <v>132</v>
      </c>
      <c r="I54" s="82" t="s">
        <v>140</v>
      </c>
      <c r="J54" s="22"/>
    </row>
    <row r="55" spans="1:10" ht="45.75" customHeight="1">
      <c r="A55" s="38">
        <v>49</v>
      </c>
      <c r="B55" s="62" t="s">
        <v>222</v>
      </c>
      <c r="C55" s="85" t="s">
        <v>223</v>
      </c>
      <c r="D55" s="19">
        <v>2230</v>
      </c>
      <c r="E55" s="21">
        <f t="shared" si="1"/>
        <v>17000</v>
      </c>
      <c r="F55" s="24">
        <v>17000</v>
      </c>
      <c r="G55" s="21"/>
      <c r="H55" s="28" t="s">
        <v>132</v>
      </c>
      <c r="I55" s="82" t="s">
        <v>140</v>
      </c>
      <c r="J55" s="22"/>
    </row>
    <row r="56" spans="1:10" ht="43.5" customHeight="1">
      <c r="A56" s="38">
        <v>50</v>
      </c>
      <c r="B56" s="62" t="s">
        <v>224</v>
      </c>
      <c r="C56" s="85" t="s">
        <v>225</v>
      </c>
      <c r="D56" s="19">
        <v>2230</v>
      </c>
      <c r="E56" s="21">
        <f t="shared" si="1"/>
        <v>78760</v>
      </c>
      <c r="F56" s="24">
        <v>78760</v>
      </c>
      <c r="G56" s="21"/>
      <c r="H56" s="28" t="s">
        <v>132</v>
      </c>
      <c r="I56" s="82" t="s">
        <v>140</v>
      </c>
      <c r="J56" s="22"/>
    </row>
    <row r="57" spans="1:10" ht="71.25" customHeight="1">
      <c r="A57" s="38">
        <v>51</v>
      </c>
      <c r="B57" s="62" t="s">
        <v>226</v>
      </c>
      <c r="C57" s="85" t="s">
        <v>227</v>
      </c>
      <c r="D57" s="19">
        <v>2230</v>
      </c>
      <c r="E57" s="21">
        <f t="shared" si="1"/>
        <v>172500</v>
      </c>
      <c r="F57" s="24">
        <v>172500</v>
      </c>
      <c r="G57" s="21"/>
      <c r="H57" s="28" t="s">
        <v>132</v>
      </c>
      <c r="I57" s="82" t="s">
        <v>140</v>
      </c>
      <c r="J57" s="22"/>
    </row>
    <row r="58" spans="1:10" ht="60" customHeight="1">
      <c r="A58" s="38">
        <v>52</v>
      </c>
      <c r="B58" s="62" t="s">
        <v>228</v>
      </c>
      <c r="C58" s="85" t="s">
        <v>231</v>
      </c>
      <c r="D58" s="19">
        <v>2230</v>
      </c>
      <c r="E58" s="21">
        <f t="shared" si="1"/>
        <v>18844</v>
      </c>
      <c r="F58" s="24">
        <v>18844</v>
      </c>
      <c r="G58" s="21"/>
      <c r="H58" s="28" t="s">
        <v>132</v>
      </c>
      <c r="I58" s="82" t="s">
        <v>140</v>
      </c>
      <c r="J58" s="22"/>
    </row>
    <row r="59" spans="1:10" ht="60" customHeight="1">
      <c r="A59" s="38">
        <v>53</v>
      </c>
      <c r="B59" s="62" t="s">
        <v>229</v>
      </c>
      <c r="C59" s="85" t="s">
        <v>230</v>
      </c>
      <c r="D59" s="19">
        <v>2230</v>
      </c>
      <c r="E59" s="21">
        <f t="shared" si="1"/>
        <v>22612.8</v>
      </c>
      <c r="F59" s="24">
        <v>22612.8</v>
      </c>
      <c r="G59" s="21"/>
      <c r="H59" s="28" t="s">
        <v>132</v>
      </c>
      <c r="I59" s="82" t="s">
        <v>140</v>
      </c>
      <c r="J59" s="22"/>
    </row>
    <row r="60" spans="1:10" ht="30" customHeight="1">
      <c r="A60" s="38">
        <v>54</v>
      </c>
      <c r="B60" s="62" t="s">
        <v>232</v>
      </c>
      <c r="C60" s="85" t="s">
        <v>234</v>
      </c>
      <c r="D60" s="19">
        <v>2230</v>
      </c>
      <c r="E60" s="21">
        <f t="shared" si="1"/>
        <v>4354</v>
      </c>
      <c r="F60" s="24">
        <v>4354</v>
      </c>
      <c r="G60" s="21"/>
      <c r="H60" s="28" t="s">
        <v>132</v>
      </c>
      <c r="I60" s="82" t="s">
        <v>255</v>
      </c>
      <c r="J60" s="22"/>
    </row>
    <row r="61" spans="1:10" ht="30" customHeight="1">
      <c r="A61" s="38">
        <v>55</v>
      </c>
      <c r="B61" s="62" t="s">
        <v>233</v>
      </c>
      <c r="C61" s="85" t="s">
        <v>235</v>
      </c>
      <c r="D61" s="19">
        <v>2230</v>
      </c>
      <c r="E61" s="21">
        <f t="shared" si="1"/>
        <v>4354</v>
      </c>
      <c r="F61" s="24">
        <v>4354</v>
      </c>
      <c r="G61" s="21"/>
      <c r="H61" s="28" t="s">
        <v>132</v>
      </c>
      <c r="I61" s="82" t="s">
        <v>255</v>
      </c>
      <c r="J61" s="22"/>
    </row>
    <row r="62" spans="1:10" ht="30" customHeight="1">
      <c r="A62" s="38">
        <v>56</v>
      </c>
      <c r="B62" s="62" t="s">
        <v>236</v>
      </c>
      <c r="C62" s="85" t="s">
        <v>154</v>
      </c>
      <c r="D62" s="19">
        <v>2230</v>
      </c>
      <c r="E62" s="21">
        <f t="shared" si="1"/>
        <v>2613</v>
      </c>
      <c r="F62" s="24">
        <v>2613</v>
      </c>
      <c r="G62" s="21"/>
      <c r="H62" s="28" t="s">
        <v>132</v>
      </c>
      <c r="I62" s="82" t="s">
        <v>254</v>
      </c>
      <c r="J62" s="22"/>
    </row>
    <row r="63" spans="1:10" ht="30" customHeight="1">
      <c r="A63" s="38">
        <v>57</v>
      </c>
      <c r="B63" s="62" t="s">
        <v>242</v>
      </c>
      <c r="C63" s="85" t="s">
        <v>241</v>
      </c>
      <c r="D63" s="19">
        <v>2230</v>
      </c>
      <c r="E63" s="21">
        <f t="shared" si="1"/>
        <v>871</v>
      </c>
      <c r="F63" s="24">
        <v>871</v>
      </c>
      <c r="G63" s="21"/>
      <c r="H63" s="28" t="s">
        <v>132</v>
      </c>
      <c r="I63" s="82" t="s">
        <v>254</v>
      </c>
      <c r="J63" s="22"/>
    </row>
    <row r="64" spans="1:10" ht="30" customHeight="1">
      <c r="A64" s="38">
        <v>58</v>
      </c>
      <c r="B64" s="62" t="s">
        <v>243</v>
      </c>
      <c r="C64" s="85" t="s">
        <v>241</v>
      </c>
      <c r="D64" s="19">
        <v>2230</v>
      </c>
      <c r="E64" s="21">
        <f t="shared" si="1"/>
        <v>871</v>
      </c>
      <c r="F64" s="24">
        <v>871</v>
      </c>
      <c r="G64" s="21"/>
      <c r="H64" s="28" t="s">
        <v>132</v>
      </c>
      <c r="I64" s="82" t="s">
        <v>254</v>
      </c>
      <c r="J64" s="22"/>
    </row>
    <row r="65" spans="1:10" ht="30" customHeight="1">
      <c r="A65" s="38">
        <v>59</v>
      </c>
      <c r="B65" s="62" t="s">
        <v>239</v>
      </c>
      <c r="C65" s="85" t="s">
        <v>240</v>
      </c>
      <c r="D65" s="19">
        <v>2230</v>
      </c>
      <c r="E65" s="21">
        <f t="shared" si="1"/>
        <v>4354</v>
      </c>
      <c r="F65" s="24">
        <v>4354</v>
      </c>
      <c r="G65" s="21"/>
      <c r="H65" s="28" t="s">
        <v>132</v>
      </c>
      <c r="I65" s="82" t="s">
        <v>254</v>
      </c>
      <c r="J65" s="22"/>
    </row>
    <row r="66" spans="1:10" ht="30" customHeight="1">
      <c r="A66" s="38">
        <v>60</v>
      </c>
      <c r="B66" s="62" t="s">
        <v>237</v>
      </c>
      <c r="C66" s="85" t="s">
        <v>238</v>
      </c>
      <c r="D66" s="19">
        <v>2230</v>
      </c>
      <c r="E66" s="21">
        <f t="shared" si="1"/>
        <v>4354</v>
      </c>
      <c r="F66" s="24">
        <v>4354</v>
      </c>
      <c r="G66" s="21"/>
      <c r="H66" s="28" t="s">
        <v>132</v>
      </c>
      <c r="I66" s="82" t="s">
        <v>254</v>
      </c>
      <c r="J66" s="22"/>
    </row>
    <row r="67" spans="1:10" ht="30" customHeight="1">
      <c r="A67" s="38">
        <v>61</v>
      </c>
      <c r="B67" s="87" t="s">
        <v>244</v>
      </c>
      <c r="C67" s="85" t="s">
        <v>247</v>
      </c>
      <c r="D67" s="19">
        <v>2230</v>
      </c>
      <c r="E67" s="21">
        <f t="shared" si="1"/>
        <v>2751</v>
      </c>
      <c r="F67" s="24">
        <v>2751</v>
      </c>
      <c r="G67" s="21"/>
      <c r="H67" s="28" t="s">
        <v>132</v>
      </c>
      <c r="I67" s="82" t="s">
        <v>140</v>
      </c>
      <c r="J67" s="22"/>
    </row>
    <row r="68" spans="1:10" ht="30" customHeight="1">
      <c r="A68" s="38">
        <v>62</v>
      </c>
      <c r="B68" s="87" t="s">
        <v>245</v>
      </c>
      <c r="C68" s="85" t="s">
        <v>248</v>
      </c>
      <c r="D68" s="19">
        <v>2230</v>
      </c>
      <c r="E68" s="21">
        <f t="shared" si="1"/>
        <v>4674</v>
      </c>
      <c r="F68" s="24">
        <v>4674</v>
      </c>
      <c r="G68" s="21"/>
      <c r="H68" s="28" t="s">
        <v>132</v>
      </c>
      <c r="I68" s="82" t="s">
        <v>140</v>
      </c>
      <c r="J68" s="22"/>
    </row>
    <row r="69" spans="1:10" ht="30" customHeight="1">
      <c r="A69" s="38">
        <v>63</v>
      </c>
      <c r="B69" s="87" t="s">
        <v>246</v>
      </c>
      <c r="C69" s="85" t="s">
        <v>249</v>
      </c>
      <c r="D69" s="19">
        <v>2230</v>
      </c>
      <c r="E69" s="21">
        <f t="shared" si="1"/>
        <v>2364</v>
      </c>
      <c r="F69" s="24">
        <f>2750-386</f>
        <v>2364</v>
      </c>
      <c r="G69" s="21"/>
      <c r="H69" s="28" t="s">
        <v>132</v>
      </c>
      <c r="I69" s="82" t="s">
        <v>140</v>
      </c>
      <c r="J69" s="22"/>
    </row>
    <row r="70" spans="1:10" ht="30" customHeight="1">
      <c r="A70" s="38">
        <v>64</v>
      </c>
      <c r="B70" s="87" t="s">
        <v>250</v>
      </c>
      <c r="C70" s="85" t="s">
        <v>0</v>
      </c>
      <c r="D70" s="19">
        <v>2230</v>
      </c>
      <c r="E70" s="21">
        <f t="shared" si="1"/>
        <v>1306</v>
      </c>
      <c r="F70" s="24">
        <v>1306</v>
      </c>
      <c r="G70" s="21"/>
      <c r="H70" s="28" t="s">
        <v>132</v>
      </c>
      <c r="I70" s="82" t="s">
        <v>255</v>
      </c>
      <c r="J70" s="22"/>
    </row>
    <row r="71" spans="1:10" ht="30" customHeight="1">
      <c r="A71" s="38">
        <v>65</v>
      </c>
      <c r="B71" s="87" t="s">
        <v>251</v>
      </c>
      <c r="C71" s="85" t="s">
        <v>1</v>
      </c>
      <c r="D71" s="19">
        <v>2230</v>
      </c>
      <c r="E71" s="21">
        <f t="shared" si="1"/>
        <v>2613</v>
      </c>
      <c r="F71" s="24">
        <v>2613</v>
      </c>
      <c r="G71" s="21"/>
      <c r="H71" s="28" t="s">
        <v>132</v>
      </c>
      <c r="I71" s="82" t="s">
        <v>255</v>
      </c>
      <c r="J71" s="22"/>
    </row>
    <row r="72" spans="1:10" ht="30" customHeight="1">
      <c r="A72" s="38">
        <v>66</v>
      </c>
      <c r="B72" s="87" t="s">
        <v>252</v>
      </c>
      <c r="C72" s="85" t="s">
        <v>2</v>
      </c>
      <c r="D72" s="19">
        <v>2230</v>
      </c>
      <c r="E72" s="21">
        <f t="shared" si="1"/>
        <v>2613</v>
      </c>
      <c r="F72" s="24">
        <v>2613</v>
      </c>
      <c r="G72" s="21"/>
      <c r="H72" s="28" t="s">
        <v>132</v>
      </c>
      <c r="I72" s="82" t="s">
        <v>255</v>
      </c>
      <c r="J72" s="22"/>
    </row>
    <row r="73" spans="1:10" ht="30" customHeight="1">
      <c r="A73" s="38">
        <v>67</v>
      </c>
      <c r="B73" s="62" t="s">
        <v>3</v>
      </c>
      <c r="C73" s="85" t="s">
        <v>141</v>
      </c>
      <c r="D73" s="19">
        <v>2230</v>
      </c>
      <c r="E73" s="21">
        <f t="shared" si="1"/>
        <v>2613</v>
      </c>
      <c r="F73" s="24">
        <v>2613</v>
      </c>
      <c r="G73" s="21"/>
      <c r="H73" s="28" t="s">
        <v>132</v>
      </c>
      <c r="I73" s="82" t="s">
        <v>255</v>
      </c>
      <c r="J73" s="22"/>
    </row>
    <row r="74" spans="1:10" ht="30" customHeight="1">
      <c r="A74" s="38">
        <v>68</v>
      </c>
      <c r="B74" s="87" t="s">
        <v>4</v>
      </c>
      <c r="C74" s="85" t="s">
        <v>7</v>
      </c>
      <c r="D74" s="19">
        <v>2230</v>
      </c>
      <c r="E74" s="21">
        <f t="shared" si="1"/>
        <v>2613</v>
      </c>
      <c r="F74" s="24">
        <v>2613</v>
      </c>
      <c r="G74" s="21"/>
      <c r="H74" s="28" t="s">
        <v>132</v>
      </c>
      <c r="I74" s="82" t="s">
        <v>255</v>
      </c>
      <c r="J74" s="22"/>
    </row>
    <row r="75" spans="1:10" ht="30" customHeight="1">
      <c r="A75" s="38">
        <v>69</v>
      </c>
      <c r="B75" s="87" t="s">
        <v>5</v>
      </c>
      <c r="C75" s="85" t="s">
        <v>8</v>
      </c>
      <c r="D75" s="19">
        <v>2230</v>
      </c>
      <c r="E75" s="21">
        <f t="shared" si="1"/>
        <v>2613</v>
      </c>
      <c r="F75" s="24">
        <v>2613</v>
      </c>
      <c r="G75" s="21"/>
      <c r="H75" s="28" t="s">
        <v>132</v>
      </c>
      <c r="I75" s="82" t="s">
        <v>255</v>
      </c>
      <c r="J75" s="22"/>
    </row>
    <row r="76" spans="1:10" ht="30" customHeight="1">
      <c r="A76" s="38">
        <v>70</v>
      </c>
      <c r="B76" s="87" t="s">
        <v>6</v>
      </c>
      <c r="C76" s="85" t="s">
        <v>9</v>
      </c>
      <c r="D76" s="19">
        <v>2230</v>
      </c>
      <c r="E76" s="21">
        <f t="shared" si="1"/>
        <v>2611.4</v>
      </c>
      <c r="F76" s="24">
        <v>2611.4</v>
      </c>
      <c r="G76" s="21"/>
      <c r="H76" s="28" t="s">
        <v>132</v>
      </c>
      <c r="I76" s="82" t="s">
        <v>255</v>
      </c>
      <c r="J76" s="22"/>
    </row>
    <row r="77" spans="1:10" ht="36.75" customHeight="1" hidden="1">
      <c r="A77" s="17">
        <v>23</v>
      </c>
      <c r="B77" s="65" t="s">
        <v>30</v>
      </c>
      <c r="C77" s="65"/>
      <c r="D77" s="19">
        <v>2230</v>
      </c>
      <c r="E77" s="21">
        <f t="shared" si="1"/>
        <v>0</v>
      </c>
      <c r="F77" s="24"/>
      <c r="G77" s="21"/>
      <c r="H77" s="21"/>
      <c r="I77" s="21"/>
      <c r="J77" s="22" t="s">
        <v>85</v>
      </c>
    </row>
    <row r="78" spans="1:10" ht="36.75" customHeight="1" hidden="1">
      <c r="A78" s="17">
        <v>24</v>
      </c>
      <c r="B78" s="65" t="s">
        <v>31</v>
      </c>
      <c r="C78" s="65"/>
      <c r="D78" s="19">
        <v>2230</v>
      </c>
      <c r="E78" s="21">
        <f t="shared" si="1"/>
        <v>0</v>
      </c>
      <c r="F78" s="24"/>
      <c r="G78" s="21"/>
      <c r="H78" s="21"/>
      <c r="I78" s="21"/>
      <c r="J78" s="22" t="s">
        <v>85</v>
      </c>
    </row>
    <row r="79" spans="1:10" ht="36.75" customHeight="1" hidden="1">
      <c r="A79" s="17">
        <v>26</v>
      </c>
      <c r="B79" s="65" t="s">
        <v>32</v>
      </c>
      <c r="C79" s="65"/>
      <c r="D79" s="23"/>
      <c r="E79" s="21">
        <f t="shared" si="1"/>
        <v>0</v>
      </c>
      <c r="F79" s="24"/>
      <c r="G79" s="21"/>
      <c r="H79" s="21"/>
      <c r="I79" s="21"/>
      <c r="J79" s="22" t="s">
        <v>33</v>
      </c>
    </row>
    <row r="80" spans="1:10" ht="36.75" customHeight="1" hidden="1">
      <c r="A80" s="17">
        <v>27</v>
      </c>
      <c r="B80" s="19" t="s">
        <v>34</v>
      </c>
      <c r="C80" s="19"/>
      <c r="D80" s="19"/>
      <c r="E80" s="21">
        <f t="shared" si="1"/>
        <v>0</v>
      </c>
      <c r="F80" s="21"/>
      <c r="G80" s="21"/>
      <c r="H80" s="21"/>
      <c r="I80" s="21"/>
      <c r="J80" s="22" t="s">
        <v>35</v>
      </c>
    </row>
    <row r="81" spans="1:10" ht="36.75" customHeight="1" hidden="1">
      <c r="A81" s="17">
        <v>28</v>
      </c>
      <c r="B81" s="19" t="s">
        <v>36</v>
      </c>
      <c r="C81" s="19"/>
      <c r="D81" s="19"/>
      <c r="E81" s="21">
        <f t="shared" si="1"/>
        <v>0</v>
      </c>
      <c r="F81" s="21"/>
      <c r="G81" s="21"/>
      <c r="H81" s="21"/>
      <c r="I81" s="21"/>
      <c r="J81" s="22" t="s">
        <v>37</v>
      </c>
    </row>
    <row r="82" spans="1:10" ht="36.75" customHeight="1" hidden="1">
      <c r="A82" s="17">
        <v>29</v>
      </c>
      <c r="B82" s="19" t="s">
        <v>38</v>
      </c>
      <c r="C82" s="19"/>
      <c r="D82" s="19"/>
      <c r="E82" s="21">
        <f t="shared" si="1"/>
        <v>0</v>
      </c>
      <c r="F82" s="21"/>
      <c r="G82" s="21"/>
      <c r="H82" s="21"/>
      <c r="I82" s="21"/>
      <c r="J82" s="22" t="s">
        <v>39</v>
      </c>
    </row>
    <row r="83" spans="1:10" ht="36.75" customHeight="1" hidden="1">
      <c r="A83" s="17">
        <v>30</v>
      </c>
      <c r="B83" s="19" t="s">
        <v>40</v>
      </c>
      <c r="C83" s="19"/>
      <c r="D83" s="19"/>
      <c r="E83" s="21">
        <f t="shared" si="1"/>
        <v>0</v>
      </c>
      <c r="F83" s="21"/>
      <c r="G83" s="21"/>
      <c r="H83" s="21"/>
      <c r="I83" s="21"/>
      <c r="J83" s="22" t="s">
        <v>41</v>
      </c>
    </row>
    <row r="84" spans="1:10" ht="36.75" customHeight="1" hidden="1">
      <c r="A84" s="17">
        <v>31</v>
      </c>
      <c r="B84" s="19" t="s">
        <v>42</v>
      </c>
      <c r="C84" s="19"/>
      <c r="D84" s="19"/>
      <c r="E84" s="21">
        <f>G84+F84</f>
        <v>0</v>
      </c>
      <c r="F84" s="21"/>
      <c r="G84" s="21"/>
      <c r="H84" s="21"/>
      <c r="I84" s="21"/>
      <c r="J84" s="22" t="s">
        <v>43</v>
      </c>
    </row>
    <row r="85" spans="1:10" ht="36.75" customHeight="1" hidden="1">
      <c r="A85" s="17">
        <v>32</v>
      </c>
      <c r="B85" s="19" t="s">
        <v>44</v>
      </c>
      <c r="C85" s="19"/>
      <c r="D85" s="19"/>
      <c r="E85" s="21">
        <f t="shared" si="1"/>
        <v>0</v>
      </c>
      <c r="F85" s="21"/>
      <c r="G85" s="21"/>
      <c r="H85" s="21"/>
      <c r="I85" s="21"/>
      <c r="J85" s="22" t="s">
        <v>45</v>
      </c>
    </row>
    <row r="86" spans="1:10" ht="12.75" customHeight="1" hidden="1">
      <c r="A86" s="187" t="s">
        <v>46</v>
      </c>
      <c r="B86" s="188"/>
      <c r="C86" s="25"/>
      <c r="D86" s="25"/>
      <c r="E86" s="26">
        <f>SUM(E87:E105)</f>
        <v>0</v>
      </c>
      <c r="F86" s="26">
        <f>SUM(F87:F105)</f>
        <v>0</v>
      </c>
      <c r="G86" s="26">
        <f>SUM(G87:G105)</f>
        <v>0</v>
      </c>
      <c r="H86" s="81"/>
      <c r="I86" s="81"/>
      <c r="J86" s="27"/>
    </row>
    <row r="87" spans="1:10" ht="36.75" customHeight="1" hidden="1">
      <c r="A87" s="17">
        <v>33</v>
      </c>
      <c r="B87" s="19" t="s">
        <v>29</v>
      </c>
      <c r="C87" s="19"/>
      <c r="D87" s="19"/>
      <c r="E87" s="21">
        <f t="shared" si="1"/>
        <v>0</v>
      </c>
      <c r="F87" s="21"/>
      <c r="G87" s="21"/>
      <c r="H87" s="21"/>
      <c r="I87" s="21"/>
      <c r="J87" s="22"/>
    </row>
    <row r="88" spans="1:10" ht="36.75" customHeight="1" hidden="1">
      <c r="A88" s="17">
        <v>35</v>
      </c>
      <c r="B88" s="19" t="s">
        <v>47</v>
      </c>
      <c r="C88" s="19"/>
      <c r="D88" s="19"/>
      <c r="E88" s="21">
        <f t="shared" si="1"/>
        <v>0</v>
      </c>
      <c r="F88" s="21"/>
      <c r="G88" s="21"/>
      <c r="H88" s="21"/>
      <c r="I88" s="21"/>
      <c r="J88" s="22" t="s">
        <v>48</v>
      </c>
    </row>
    <row r="89" spans="1:10" ht="36.75" customHeight="1" hidden="1">
      <c r="A89" s="17">
        <v>36</v>
      </c>
      <c r="B89" s="19" t="s">
        <v>49</v>
      </c>
      <c r="C89" s="19"/>
      <c r="D89" s="19"/>
      <c r="E89" s="21">
        <f t="shared" si="1"/>
        <v>0</v>
      </c>
      <c r="F89" s="21"/>
      <c r="G89" s="21"/>
      <c r="H89" s="21"/>
      <c r="I89" s="21"/>
      <c r="J89" s="22" t="s">
        <v>50</v>
      </c>
    </row>
    <row r="90" spans="1:10" ht="48" customHeight="1" hidden="1">
      <c r="A90" s="17">
        <v>34</v>
      </c>
      <c r="B90" s="28" t="s">
        <v>51</v>
      </c>
      <c r="C90" s="28"/>
      <c r="D90" s="28"/>
      <c r="E90" s="21">
        <f t="shared" si="1"/>
        <v>0</v>
      </c>
      <c r="F90" s="21"/>
      <c r="G90" s="21"/>
      <c r="H90" s="21"/>
      <c r="I90" s="21"/>
      <c r="J90" s="22" t="s">
        <v>52</v>
      </c>
    </row>
    <row r="91" spans="1:10" ht="36.75" customHeight="1" hidden="1">
      <c r="A91" s="17">
        <v>35</v>
      </c>
      <c r="B91" s="28" t="s">
        <v>53</v>
      </c>
      <c r="C91" s="28"/>
      <c r="D91" s="28"/>
      <c r="E91" s="21">
        <f t="shared" si="1"/>
        <v>0</v>
      </c>
      <c r="F91" s="21"/>
      <c r="G91" s="21"/>
      <c r="H91" s="21"/>
      <c r="I91" s="21"/>
      <c r="J91" s="22" t="s">
        <v>54</v>
      </c>
    </row>
    <row r="92" spans="1:10" ht="36.75" customHeight="1" hidden="1">
      <c r="A92" s="17">
        <v>36</v>
      </c>
      <c r="B92" s="28" t="s">
        <v>55</v>
      </c>
      <c r="C92" s="28"/>
      <c r="D92" s="28"/>
      <c r="E92" s="21">
        <f t="shared" si="1"/>
        <v>0</v>
      </c>
      <c r="F92" s="21"/>
      <c r="G92" s="21"/>
      <c r="H92" s="21"/>
      <c r="I92" s="21"/>
      <c r="J92" s="22" t="s">
        <v>52</v>
      </c>
    </row>
    <row r="93" spans="1:10" ht="36.75" customHeight="1" hidden="1">
      <c r="A93" s="17">
        <v>37</v>
      </c>
      <c r="B93" s="28" t="s">
        <v>56</v>
      </c>
      <c r="C93" s="28"/>
      <c r="D93" s="28"/>
      <c r="E93" s="21">
        <f t="shared" si="1"/>
        <v>0</v>
      </c>
      <c r="F93" s="21"/>
      <c r="G93" s="21"/>
      <c r="H93" s="21"/>
      <c r="I93" s="21"/>
      <c r="J93" s="22" t="s">
        <v>57</v>
      </c>
    </row>
    <row r="94" spans="1:10" ht="36.75" customHeight="1" hidden="1">
      <c r="A94" s="17">
        <v>38</v>
      </c>
      <c r="B94" s="28" t="s">
        <v>58</v>
      </c>
      <c r="C94" s="28"/>
      <c r="D94" s="28"/>
      <c r="E94" s="21">
        <f t="shared" si="1"/>
        <v>0</v>
      </c>
      <c r="F94" s="21"/>
      <c r="G94" s="21"/>
      <c r="H94" s="21"/>
      <c r="I94" s="21"/>
      <c r="J94" s="22" t="s">
        <v>59</v>
      </c>
    </row>
    <row r="95" spans="1:10" ht="36.75" customHeight="1" hidden="1">
      <c r="A95" s="17">
        <v>39</v>
      </c>
      <c r="B95" s="19" t="s">
        <v>60</v>
      </c>
      <c r="C95" s="19"/>
      <c r="D95" s="19"/>
      <c r="E95" s="21">
        <f t="shared" si="1"/>
        <v>0</v>
      </c>
      <c r="F95" s="21"/>
      <c r="G95" s="21"/>
      <c r="H95" s="21"/>
      <c r="I95" s="21"/>
      <c r="J95" s="22" t="s">
        <v>61</v>
      </c>
    </row>
    <row r="96" spans="1:10" ht="36.75" customHeight="1" hidden="1">
      <c r="A96" s="17">
        <v>43</v>
      </c>
      <c r="B96" s="19" t="s">
        <v>62</v>
      </c>
      <c r="C96" s="19"/>
      <c r="D96" s="19"/>
      <c r="E96" s="21">
        <f t="shared" si="1"/>
        <v>0</v>
      </c>
      <c r="F96" s="21"/>
      <c r="G96" s="21"/>
      <c r="H96" s="21"/>
      <c r="I96" s="21"/>
      <c r="J96" s="22" t="s">
        <v>63</v>
      </c>
    </row>
    <row r="97" spans="1:10" ht="36.75" customHeight="1" hidden="1">
      <c r="A97" s="17">
        <v>40</v>
      </c>
      <c r="B97" s="19" t="s">
        <v>64</v>
      </c>
      <c r="C97" s="19"/>
      <c r="D97" s="19"/>
      <c r="E97" s="21">
        <f t="shared" si="1"/>
        <v>0</v>
      </c>
      <c r="F97" s="21"/>
      <c r="G97" s="21"/>
      <c r="H97" s="21"/>
      <c r="I97" s="21"/>
      <c r="J97" s="22" t="s">
        <v>65</v>
      </c>
    </row>
    <row r="98" spans="1:10" ht="36.75" customHeight="1" hidden="1">
      <c r="A98" s="17">
        <v>41</v>
      </c>
      <c r="B98" s="19" t="s">
        <v>66</v>
      </c>
      <c r="C98" s="19"/>
      <c r="D98" s="19"/>
      <c r="E98" s="21">
        <f t="shared" si="1"/>
        <v>0</v>
      </c>
      <c r="F98" s="21"/>
      <c r="G98" s="21"/>
      <c r="H98" s="21"/>
      <c r="I98" s="21"/>
      <c r="J98" s="22" t="s">
        <v>67</v>
      </c>
    </row>
    <row r="99" spans="1:10" ht="36.75" customHeight="1" hidden="1">
      <c r="A99" s="17">
        <v>46</v>
      </c>
      <c r="B99" s="19" t="s">
        <v>68</v>
      </c>
      <c r="C99" s="19"/>
      <c r="D99" s="19"/>
      <c r="E99" s="21">
        <f t="shared" si="1"/>
        <v>0</v>
      </c>
      <c r="F99" s="21"/>
      <c r="G99" s="21"/>
      <c r="H99" s="21"/>
      <c r="I99" s="21"/>
      <c r="J99" s="22" t="s">
        <v>69</v>
      </c>
    </row>
    <row r="100" spans="1:10" ht="36.75" customHeight="1" hidden="1">
      <c r="A100" s="17">
        <v>47</v>
      </c>
      <c r="B100" s="19" t="s">
        <v>70</v>
      </c>
      <c r="C100" s="19"/>
      <c r="D100" s="19"/>
      <c r="E100" s="21">
        <f t="shared" si="1"/>
        <v>0</v>
      </c>
      <c r="F100" s="21"/>
      <c r="G100" s="21"/>
      <c r="H100" s="21"/>
      <c r="I100" s="21"/>
      <c r="J100" s="22" t="s">
        <v>71</v>
      </c>
    </row>
    <row r="101" spans="1:10" ht="36.75" customHeight="1" hidden="1">
      <c r="A101" s="17">
        <v>48</v>
      </c>
      <c r="B101" s="19" t="s">
        <v>72</v>
      </c>
      <c r="C101" s="19"/>
      <c r="D101" s="19"/>
      <c r="E101" s="21">
        <f t="shared" si="1"/>
        <v>0</v>
      </c>
      <c r="F101" s="21"/>
      <c r="G101" s="21"/>
      <c r="H101" s="21"/>
      <c r="I101" s="21"/>
      <c r="J101" s="22" t="s">
        <v>73</v>
      </c>
    </row>
    <row r="102" spans="1:10" ht="36.75" customHeight="1" hidden="1">
      <c r="A102" s="17">
        <v>49</v>
      </c>
      <c r="B102" s="19" t="s">
        <v>74</v>
      </c>
      <c r="C102" s="19"/>
      <c r="D102" s="19"/>
      <c r="E102" s="21">
        <f>G102+F102</f>
        <v>0</v>
      </c>
      <c r="F102" s="21"/>
      <c r="G102" s="21"/>
      <c r="H102" s="21"/>
      <c r="I102" s="21"/>
      <c r="J102" s="22" t="s">
        <v>75</v>
      </c>
    </row>
    <row r="103" spans="1:10" ht="36.75" customHeight="1" hidden="1">
      <c r="A103" s="17">
        <v>42</v>
      </c>
      <c r="B103" s="19" t="s">
        <v>76</v>
      </c>
      <c r="C103" s="19"/>
      <c r="D103" s="19"/>
      <c r="E103" s="21">
        <f>G103+F103</f>
        <v>0</v>
      </c>
      <c r="F103" s="21"/>
      <c r="G103" s="21"/>
      <c r="H103" s="21"/>
      <c r="I103" s="21"/>
      <c r="J103" s="22" t="s">
        <v>77</v>
      </c>
    </row>
    <row r="104" spans="1:10" ht="36.75" customHeight="1" hidden="1">
      <c r="A104" s="17">
        <v>43</v>
      </c>
      <c r="B104" s="19" t="s">
        <v>78</v>
      </c>
      <c r="C104" s="19"/>
      <c r="D104" s="19"/>
      <c r="E104" s="21">
        <f>G104+F104</f>
        <v>0</v>
      </c>
      <c r="F104" s="21"/>
      <c r="G104" s="21"/>
      <c r="H104" s="21"/>
      <c r="I104" s="21"/>
      <c r="J104" s="22" t="s">
        <v>75</v>
      </c>
    </row>
    <row r="105" spans="1:10" ht="36.75" customHeight="1" hidden="1">
      <c r="A105" s="17">
        <v>52</v>
      </c>
      <c r="B105" s="19"/>
      <c r="C105" s="19"/>
      <c r="D105" s="19"/>
      <c r="E105" s="21">
        <f t="shared" si="1"/>
        <v>0</v>
      </c>
      <c r="F105" s="21"/>
      <c r="G105" s="21"/>
      <c r="H105" s="21"/>
      <c r="I105" s="21"/>
      <c r="J105" s="22" t="s">
        <v>75</v>
      </c>
    </row>
    <row r="106" spans="1:10" ht="12.75" customHeight="1" hidden="1">
      <c r="A106" s="187" t="s">
        <v>79</v>
      </c>
      <c r="B106" s="188"/>
      <c r="C106" s="25"/>
      <c r="D106" s="25"/>
      <c r="E106" s="26">
        <f>SUM(E107:E112)</f>
        <v>0</v>
      </c>
      <c r="F106" s="26">
        <f>SUM(F107:F112)</f>
        <v>0</v>
      </c>
      <c r="G106" s="26">
        <f>SUM(G107:G112)</f>
        <v>0</v>
      </c>
      <c r="H106" s="81"/>
      <c r="I106" s="81"/>
      <c r="J106" s="27"/>
    </row>
    <row r="107" spans="1:10" ht="36.75" customHeight="1" hidden="1">
      <c r="A107" s="17">
        <v>44</v>
      </c>
      <c r="B107" s="19" t="s">
        <v>29</v>
      </c>
      <c r="C107" s="19"/>
      <c r="D107" s="19"/>
      <c r="E107" s="21"/>
      <c r="F107" s="21"/>
      <c r="G107" s="21"/>
      <c r="H107" s="21"/>
      <c r="I107" s="21"/>
      <c r="J107" s="29"/>
    </row>
    <row r="108" spans="1:10" ht="36.75" customHeight="1" hidden="1">
      <c r="A108" s="17">
        <v>45</v>
      </c>
      <c r="B108" s="19" t="s">
        <v>80</v>
      </c>
      <c r="C108" s="19"/>
      <c r="D108" s="19"/>
      <c r="E108" s="21"/>
      <c r="F108" s="21"/>
      <c r="G108" s="21"/>
      <c r="H108" s="21"/>
      <c r="I108" s="21"/>
      <c r="J108" s="22" t="s">
        <v>61</v>
      </c>
    </row>
    <row r="109" spans="1:10" ht="36.75" customHeight="1" hidden="1">
      <c r="A109" s="17">
        <v>46</v>
      </c>
      <c r="B109" s="19" t="s">
        <v>29</v>
      </c>
      <c r="C109" s="19"/>
      <c r="D109" s="19"/>
      <c r="E109" s="21"/>
      <c r="F109" s="21"/>
      <c r="G109" s="21"/>
      <c r="H109" s="21"/>
      <c r="I109" s="21"/>
      <c r="J109" s="22"/>
    </row>
    <row r="110" spans="1:10" ht="36.75" customHeight="1" hidden="1">
      <c r="A110" s="17">
        <v>47</v>
      </c>
      <c r="B110" s="19" t="s">
        <v>81</v>
      </c>
      <c r="C110" s="19"/>
      <c r="D110" s="19"/>
      <c r="E110" s="21"/>
      <c r="F110" s="21"/>
      <c r="G110" s="21"/>
      <c r="H110" s="21"/>
      <c r="I110" s="21"/>
      <c r="J110" s="22" t="s">
        <v>82</v>
      </c>
    </row>
    <row r="111" spans="1:10" ht="36.75" customHeight="1" hidden="1">
      <c r="A111" s="17">
        <v>48</v>
      </c>
      <c r="B111" s="19" t="s">
        <v>29</v>
      </c>
      <c r="C111" s="19"/>
      <c r="D111" s="19"/>
      <c r="E111" s="21"/>
      <c r="F111" s="21"/>
      <c r="G111" s="21"/>
      <c r="H111" s="21"/>
      <c r="I111" s="21"/>
      <c r="J111" s="22"/>
    </row>
    <row r="112" spans="1:10" ht="36.75" customHeight="1" hidden="1">
      <c r="A112" s="17">
        <v>49</v>
      </c>
      <c r="B112" s="19" t="s">
        <v>83</v>
      </c>
      <c r="C112" s="19"/>
      <c r="D112" s="19"/>
      <c r="E112" s="21"/>
      <c r="F112" s="21"/>
      <c r="G112" s="21"/>
      <c r="H112" s="21"/>
      <c r="I112" s="21"/>
      <c r="J112" s="22" t="s">
        <v>84</v>
      </c>
    </row>
    <row r="113" spans="1:10" s="35" customFormat="1" ht="20.25" customHeight="1">
      <c r="A113" s="172" t="s">
        <v>87</v>
      </c>
      <c r="B113" s="173"/>
      <c r="C113" s="173"/>
      <c r="D113" s="30">
        <v>2230</v>
      </c>
      <c r="E113" s="31">
        <f>SUM(E7:E112)</f>
        <v>1194598.8</v>
      </c>
      <c r="F113" s="31">
        <f>SUM(F7:F112)</f>
        <v>1194598.8</v>
      </c>
      <c r="G113" s="31"/>
      <c r="H113" s="31"/>
      <c r="I113" s="31"/>
      <c r="J113" s="84"/>
    </row>
    <row r="114" spans="1:10" ht="12.75" customHeight="1">
      <c r="A114" s="32"/>
      <c r="E114" s="33"/>
      <c r="F114" s="98">
        <f>F113+335400</f>
        <v>1529998.8</v>
      </c>
      <c r="G114" s="33"/>
      <c r="H114" s="33"/>
      <c r="I114" s="33"/>
      <c r="J114" s="34"/>
    </row>
    <row r="116" spans="2:9" ht="15.75">
      <c r="B116" s="6"/>
      <c r="C116" s="58"/>
      <c r="D116" s="103" t="s">
        <v>331</v>
      </c>
      <c r="E116" s="102">
        <v>3</v>
      </c>
      <c r="F116" s="57" t="s">
        <v>127</v>
      </c>
      <c r="G116" s="104" t="s">
        <v>332</v>
      </c>
      <c r="H116" s="14"/>
      <c r="I116" s="14"/>
    </row>
    <row r="117" spans="2:4" ht="12.75">
      <c r="B117"/>
      <c r="C117"/>
      <c r="D117"/>
    </row>
    <row r="118" spans="2:5" ht="12.75">
      <c r="B118"/>
      <c r="C118"/>
      <c r="D118"/>
      <c r="E118" s="14">
        <f>'Річний-2017'!E51+'дод3-2230'!E113</f>
        <v>1529998.8</v>
      </c>
    </row>
    <row r="119" spans="2:4" ht="12.75">
      <c r="B119"/>
      <c r="C119"/>
      <c r="D119"/>
    </row>
    <row r="120" spans="2:7" ht="15.75">
      <c r="B120" s="6" t="s">
        <v>124</v>
      </c>
      <c r="C120" s="57" t="s">
        <v>21</v>
      </c>
      <c r="D120" s="2"/>
      <c r="E120" s="70"/>
      <c r="F120" s="5" t="s">
        <v>15</v>
      </c>
      <c r="G120" s="5"/>
    </row>
    <row r="121" spans="2:7" ht="12.75">
      <c r="B121" s="2"/>
      <c r="C121" s="71" t="s">
        <v>20</v>
      </c>
      <c r="D121" s="2"/>
      <c r="E121" s="71"/>
      <c r="F121" s="2"/>
      <c r="G121" s="5"/>
    </row>
    <row r="122" spans="2:7" ht="12.75">
      <c r="B122" s="2"/>
      <c r="C122" s="5"/>
      <c r="D122" s="2"/>
      <c r="E122" s="11"/>
      <c r="F122" s="2"/>
      <c r="G122" s="5"/>
    </row>
    <row r="123" spans="2:7" ht="15.75">
      <c r="B123" s="6" t="s">
        <v>125</v>
      </c>
      <c r="C123" s="57" t="s">
        <v>126</v>
      </c>
      <c r="D123" s="2"/>
      <c r="E123" s="70"/>
      <c r="F123" s="96"/>
      <c r="G123" s="11"/>
    </row>
    <row r="124" spans="2:7" ht="12.75">
      <c r="B124" s="2"/>
      <c r="C124" s="71" t="s">
        <v>20</v>
      </c>
      <c r="D124" s="2"/>
      <c r="E124" s="71"/>
      <c r="F124" s="2"/>
      <c r="G124" s="12"/>
    </row>
  </sheetData>
  <mergeCells count="14">
    <mergeCell ref="A113:C113"/>
    <mergeCell ref="A86:B86"/>
    <mergeCell ref="A106:B106"/>
    <mergeCell ref="H4:H5"/>
    <mergeCell ref="C4:C5"/>
    <mergeCell ref="A1:J1"/>
    <mergeCell ref="A2:J2"/>
    <mergeCell ref="A3:J3"/>
    <mergeCell ref="A4:A5"/>
    <mergeCell ref="B4:B5"/>
    <mergeCell ref="D4:D5"/>
    <mergeCell ref="E4:G4"/>
    <mergeCell ref="I4:I5"/>
    <mergeCell ref="J4:J5"/>
  </mergeCells>
  <printOptions/>
  <pageMargins left="0.3937007874015748" right="0.1968503937007874" top="0.7874015748031497" bottom="0.3937007874015748" header="0.5118110236220472" footer="0.1968503937007874"/>
  <pageSetup fitToHeight="5" fitToWidth="1" horizontalDpi="600" verticalDpi="600" orientation="landscape" paperSize="9" scale="93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0" sqref="B20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19.00390625" style="0" customWidth="1"/>
    <col min="5" max="5" width="14.7109375" style="0" customWidth="1"/>
    <col min="6" max="9" width="12.7109375" style="0" customWidth="1"/>
    <col min="10" max="10" width="16.28125" style="0" customWidth="1"/>
  </cols>
  <sheetData>
    <row r="1" spans="1:10" ht="15.75">
      <c r="A1" s="143" t="s">
        <v>285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8.75">
      <c r="A2" s="174" t="s">
        <v>24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5.75">
      <c r="A3" s="175" t="s">
        <v>19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27.75" customHeight="1">
      <c r="A4" s="165" t="s">
        <v>10</v>
      </c>
      <c r="B4" s="165" t="s">
        <v>133</v>
      </c>
      <c r="C4" s="181" t="s">
        <v>129</v>
      </c>
      <c r="D4" s="176" t="s">
        <v>11</v>
      </c>
      <c r="E4" s="178" t="s">
        <v>131</v>
      </c>
      <c r="F4" s="179"/>
      <c r="G4" s="180"/>
      <c r="H4" s="176" t="s">
        <v>12</v>
      </c>
      <c r="I4" s="160" t="s">
        <v>139</v>
      </c>
      <c r="J4" s="165" t="s">
        <v>25</v>
      </c>
    </row>
    <row r="5" spans="1:10" ht="30.75" customHeight="1">
      <c r="A5" s="165"/>
      <c r="B5" s="165"/>
      <c r="C5" s="182"/>
      <c r="D5" s="177"/>
      <c r="E5" s="78" t="s">
        <v>26</v>
      </c>
      <c r="F5" s="78" t="s">
        <v>27</v>
      </c>
      <c r="G5" s="78" t="s">
        <v>28</v>
      </c>
      <c r="H5" s="177"/>
      <c r="I5" s="161"/>
      <c r="J5" s="165"/>
    </row>
    <row r="6" spans="1:10" ht="12.75">
      <c r="A6" s="83">
        <v>1</v>
      </c>
      <c r="B6" s="64">
        <v>2</v>
      </c>
      <c r="C6" s="83">
        <v>3</v>
      </c>
      <c r="D6" s="64">
        <v>4</v>
      </c>
      <c r="E6" s="64">
        <v>5</v>
      </c>
      <c r="F6" s="83">
        <v>6</v>
      </c>
      <c r="G6" s="64">
        <v>7</v>
      </c>
      <c r="H6" s="83">
        <v>8</v>
      </c>
      <c r="I6" s="83">
        <v>9</v>
      </c>
      <c r="J6" s="64">
        <v>10</v>
      </c>
    </row>
    <row r="7" spans="1:10" ht="19.5" customHeight="1">
      <c r="A7" s="38">
        <v>1</v>
      </c>
      <c r="B7" s="18" t="s">
        <v>29</v>
      </c>
      <c r="C7" s="76"/>
      <c r="D7" s="19">
        <v>2210</v>
      </c>
      <c r="E7" s="21">
        <f>G7+F7</f>
        <v>0</v>
      </c>
      <c r="F7" s="21">
        <v>0</v>
      </c>
      <c r="G7" s="21"/>
      <c r="H7" s="189"/>
      <c r="I7" s="190"/>
      <c r="J7" s="93"/>
    </row>
    <row r="8" spans="1:10" ht="32.25" customHeight="1">
      <c r="A8" s="38">
        <v>2</v>
      </c>
      <c r="B8" s="18" t="s">
        <v>274</v>
      </c>
      <c r="C8" s="39" t="s">
        <v>273</v>
      </c>
      <c r="D8" s="19">
        <v>2210</v>
      </c>
      <c r="E8" s="45">
        <f>G8+F8</f>
        <v>28600</v>
      </c>
      <c r="F8" s="21">
        <f>(250+240+310+320+269+290+249+360)/8*100</f>
        <v>28600</v>
      </c>
      <c r="G8" s="21"/>
      <c r="H8" s="28" t="s">
        <v>132</v>
      </c>
      <c r="I8" s="82" t="s">
        <v>140</v>
      </c>
      <c r="J8" s="90"/>
    </row>
    <row r="9" spans="1:10" ht="31.5" customHeight="1">
      <c r="A9" s="38">
        <v>3</v>
      </c>
      <c r="B9" s="18" t="s">
        <v>275</v>
      </c>
      <c r="C9" s="39" t="s">
        <v>273</v>
      </c>
      <c r="D9" s="19">
        <v>2210</v>
      </c>
      <c r="E9" s="45">
        <f>G9+F9</f>
        <v>16770</v>
      </c>
      <c r="F9" s="21">
        <f>(400+319+339+259+360)/5*50</f>
        <v>16770</v>
      </c>
      <c r="G9" s="21"/>
      <c r="H9" s="28" t="s">
        <v>132</v>
      </c>
      <c r="I9" s="82" t="s">
        <v>140</v>
      </c>
      <c r="J9" s="90"/>
    </row>
    <row r="10" spans="1:10" ht="26.25" customHeight="1">
      <c r="A10" s="154" t="s">
        <v>87</v>
      </c>
      <c r="B10" s="155"/>
      <c r="C10" s="156"/>
      <c r="D10" s="72">
        <v>2210</v>
      </c>
      <c r="E10" s="73">
        <f>SUM(E7:E9)</f>
        <v>45370</v>
      </c>
      <c r="F10" s="73">
        <f>SUM(F7:F9)</f>
        <v>45370</v>
      </c>
      <c r="G10" s="73">
        <f>SUM(G7:G9)</f>
        <v>0</v>
      </c>
      <c r="H10" s="157"/>
      <c r="I10" s="158"/>
      <c r="J10" s="159"/>
    </row>
    <row r="11" spans="1:10" ht="18.75" customHeight="1">
      <c r="A11" s="38">
        <v>1</v>
      </c>
      <c r="B11" s="18" t="s">
        <v>29</v>
      </c>
      <c r="C11" s="20"/>
      <c r="D11" s="19">
        <v>2240</v>
      </c>
      <c r="E11" s="21">
        <f>G11+F11</f>
        <v>0</v>
      </c>
      <c r="F11" s="21">
        <v>0</v>
      </c>
      <c r="G11" s="45">
        <v>0</v>
      </c>
      <c r="H11" s="162"/>
      <c r="I11" s="163"/>
      <c r="J11" s="164"/>
    </row>
    <row r="12" spans="1:10" ht="51">
      <c r="A12" s="38">
        <v>2</v>
      </c>
      <c r="B12" s="94" t="s">
        <v>276</v>
      </c>
      <c r="C12" s="39" t="s">
        <v>289</v>
      </c>
      <c r="D12" s="19">
        <v>2240</v>
      </c>
      <c r="E12" s="45">
        <f aca="true" t="shared" si="0" ref="E12:E28">G12+F12</f>
        <v>8520</v>
      </c>
      <c r="F12" s="21">
        <f>710*12</f>
        <v>8520</v>
      </c>
      <c r="G12" s="45"/>
      <c r="H12" s="28" t="s">
        <v>132</v>
      </c>
      <c r="I12" s="82" t="s">
        <v>140</v>
      </c>
      <c r="J12" s="90"/>
    </row>
    <row r="13" spans="1:10" ht="25.5">
      <c r="A13" s="38">
        <v>3</v>
      </c>
      <c r="B13" s="94" t="s">
        <v>277</v>
      </c>
      <c r="C13" s="39" t="s">
        <v>289</v>
      </c>
      <c r="D13" s="19">
        <v>2240</v>
      </c>
      <c r="E13" s="45">
        <f t="shared" si="0"/>
        <v>6000</v>
      </c>
      <c r="F13" s="21">
        <f>500*12</f>
        <v>6000</v>
      </c>
      <c r="G13" s="45"/>
      <c r="H13" s="28" t="s">
        <v>132</v>
      </c>
      <c r="I13" s="82" t="s">
        <v>140</v>
      </c>
      <c r="J13" s="90"/>
    </row>
    <row r="14" spans="1:10" ht="76.5">
      <c r="A14" s="38">
        <v>4</v>
      </c>
      <c r="B14" s="94" t="s">
        <v>281</v>
      </c>
      <c r="C14" s="39" t="s">
        <v>290</v>
      </c>
      <c r="D14" s="19">
        <v>2240</v>
      </c>
      <c r="E14" s="45">
        <f t="shared" si="0"/>
        <v>10000</v>
      </c>
      <c r="F14" s="21">
        <v>10000</v>
      </c>
      <c r="G14" s="45"/>
      <c r="H14" s="28"/>
      <c r="I14" s="82"/>
      <c r="J14" s="90"/>
    </row>
    <row r="15" spans="1:10" ht="51">
      <c r="A15" s="38">
        <v>5</v>
      </c>
      <c r="B15" s="94" t="s">
        <v>53</v>
      </c>
      <c r="C15" s="39" t="s">
        <v>290</v>
      </c>
      <c r="D15" s="19">
        <v>2240</v>
      </c>
      <c r="E15" s="45">
        <f t="shared" si="0"/>
        <v>6000</v>
      </c>
      <c r="F15" s="21">
        <v>6000</v>
      </c>
      <c r="G15" s="45"/>
      <c r="H15" s="28"/>
      <c r="I15" s="82"/>
      <c r="J15" s="90"/>
    </row>
    <row r="16" spans="1:10" ht="38.25">
      <c r="A16" s="38">
        <v>6</v>
      </c>
      <c r="B16" s="94" t="s">
        <v>278</v>
      </c>
      <c r="C16" s="39" t="s">
        <v>291</v>
      </c>
      <c r="D16" s="19">
        <v>2240</v>
      </c>
      <c r="E16" s="45">
        <f t="shared" si="0"/>
        <v>9600</v>
      </c>
      <c r="F16" s="21">
        <f>800*12</f>
        <v>9600</v>
      </c>
      <c r="G16" s="45"/>
      <c r="H16" s="28" t="s">
        <v>132</v>
      </c>
      <c r="I16" s="82" t="s">
        <v>140</v>
      </c>
      <c r="J16" s="90"/>
    </row>
    <row r="17" spans="1:10" ht="63.75">
      <c r="A17" s="38">
        <v>7</v>
      </c>
      <c r="B17" s="94" t="s">
        <v>279</v>
      </c>
      <c r="C17" s="39" t="s">
        <v>292</v>
      </c>
      <c r="D17" s="19">
        <v>2240</v>
      </c>
      <c r="E17" s="45">
        <f t="shared" si="0"/>
        <v>4000</v>
      </c>
      <c r="F17" s="21">
        <v>4000</v>
      </c>
      <c r="G17" s="45"/>
      <c r="H17" s="28" t="s">
        <v>132</v>
      </c>
      <c r="I17" s="82" t="s">
        <v>140</v>
      </c>
      <c r="J17" s="90"/>
    </row>
    <row r="18" spans="1:10" ht="25.5">
      <c r="A18" s="38">
        <v>8</v>
      </c>
      <c r="B18" s="37" t="s">
        <v>88</v>
      </c>
      <c r="C18" s="39" t="s">
        <v>293</v>
      </c>
      <c r="D18" s="19">
        <v>2240</v>
      </c>
      <c r="E18" s="45">
        <f t="shared" si="0"/>
        <v>11400</v>
      </c>
      <c r="F18" s="21">
        <f>950*12</f>
        <v>11400</v>
      </c>
      <c r="G18" s="45"/>
      <c r="H18" s="28" t="s">
        <v>132</v>
      </c>
      <c r="I18" s="82" t="s">
        <v>140</v>
      </c>
      <c r="J18" s="90"/>
    </row>
    <row r="19" spans="1:10" ht="25.5">
      <c r="A19" s="38">
        <v>9</v>
      </c>
      <c r="B19" s="94" t="s">
        <v>280</v>
      </c>
      <c r="C19" s="39" t="s">
        <v>294</v>
      </c>
      <c r="D19" s="19">
        <v>2240</v>
      </c>
      <c r="E19" s="45">
        <f t="shared" si="0"/>
        <v>2000</v>
      </c>
      <c r="F19" s="21">
        <v>2000</v>
      </c>
      <c r="G19" s="45"/>
      <c r="H19" s="28" t="s">
        <v>132</v>
      </c>
      <c r="I19" s="82" t="s">
        <v>140</v>
      </c>
      <c r="J19" s="90"/>
    </row>
    <row r="20" spans="1:10" ht="51">
      <c r="A20" s="38">
        <v>10</v>
      </c>
      <c r="B20" s="94" t="s">
        <v>282</v>
      </c>
      <c r="C20" s="39" t="s">
        <v>295</v>
      </c>
      <c r="D20" s="19">
        <v>2240</v>
      </c>
      <c r="E20" s="45">
        <f t="shared" si="0"/>
        <v>20000</v>
      </c>
      <c r="F20" s="21">
        <v>20000</v>
      </c>
      <c r="G20" s="45"/>
      <c r="H20" s="28" t="s">
        <v>132</v>
      </c>
      <c r="I20" s="82" t="s">
        <v>140</v>
      </c>
      <c r="J20" s="90"/>
    </row>
    <row r="21" spans="1:10" ht="38.25">
      <c r="A21" s="38">
        <v>11</v>
      </c>
      <c r="B21" s="94" t="s">
        <v>108</v>
      </c>
      <c r="C21" s="39" t="s">
        <v>296</v>
      </c>
      <c r="D21" s="19">
        <v>2240</v>
      </c>
      <c r="E21" s="45">
        <f t="shared" si="0"/>
        <v>30000</v>
      </c>
      <c r="F21" s="21">
        <v>30000</v>
      </c>
      <c r="G21" s="45"/>
      <c r="H21" s="28" t="s">
        <v>132</v>
      </c>
      <c r="I21" s="82" t="s">
        <v>140</v>
      </c>
      <c r="J21" s="90"/>
    </row>
    <row r="22" spans="1:10" ht="63.75">
      <c r="A22" s="38">
        <v>12</v>
      </c>
      <c r="B22" s="94" t="s">
        <v>283</v>
      </c>
      <c r="C22" s="39" t="s">
        <v>297</v>
      </c>
      <c r="D22" s="19">
        <v>2240</v>
      </c>
      <c r="E22" s="45">
        <f t="shared" si="0"/>
        <v>10000</v>
      </c>
      <c r="F22" s="21">
        <v>10000</v>
      </c>
      <c r="G22" s="45"/>
      <c r="H22" s="28" t="s">
        <v>132</v>
      </c>
      <c r="I22" s="82" t="s">
        <v>140</v>
      </c>
      <c r="J22" s="90"/>
    </row>
    <row r="23" spans="1:10" ht="54.75" customHeight="1">
      <c r="A23" s="38">
        <v>13</v>
      </c>
      <c r="B23" s="94" t="s">
        <v>107</v>
      </c>
      <c r="C23" s="39" t="s">
        <v>296</v>
      </c>
      <c r="D23" s="19">
        <v>2240</v>
      </c>
      <c r="E23" s="45">
        <f t="shared" si="0"/>
        <v>30000</v>
      </c>
      <c r="F23" s="21">
        <v>30000</v>
      </c>
      <c r="G23" s="45"/>
      <c r="H23" s="28"/>
      <c r="I23" s="82"/>
      <c r="J23" s="90"/>
    </row>
    <row r="24" spans="1:10" ht="25.5">
      <c r="A24" s="38">
        <v>14</v>
      </c>
      <c r="B24" s="94" t="s">
        <v>303</v>
      </c>
      <c r="C24" s="39" t="s">
        <v>304</v>
      </c>
      <c r="D24" s="19">
        <v>2240</v>
      </c>
      <c r="E24" s="45">
        <f t="shared" si="0"/>
        <v>5000</v>
      </c>
      <c r="F24" s="21">
        <v>5000</v>
      </c>
      <c r="G24" s="45"/>
      <c r="H24" s="28" t="s">
        <v>132</v>
      </c>
      <c r="I24" s="82" t="s">
        <v>140</v>
      </c>
      <c r="J24" s="90"/>
    </row>
    <row r="25" spans="1:10" ht="25.5">
      <c r="A25" s="38">
        <v>15</v>
      </c>
      <c r="B25" s="94" t="s">
        <v>302</v>
      </c>
      <c r="C25" s="39" t="s">
        <v>304</v>
      </c>
      <c r="D25" s="19">
        <v>2240</v>
      </c>
      <c r="E25" s="45">
        <f t="shared" si="0"/>
        <v>7000</v>
      </c>
      <c r="F25" s="21">
        <v>7000</v>
      </c>
      <c r="G25" s="45"/>
      <c r="H25" s="28" t="s">
        <v>132</v>
      </c>
      <c r="I25" s="82" t="s">
        <v>140</v>
      </c>
      <c r="J25" s="90"/>
    </row>
    <row r="26" spans="1:10" ht="38.25">
      <c r="A26" s="38">
        <v>16</v>
      </c>
      <c r="B26" s="94" t="s">
        <v>300</v>
      </c>
      <c r="C26" s="39" t="s">
        <v>301</v>
      </c>
      <c r="D26" s="19">
        <v>2240</v>
      </c>
      <c r="E26" s="45">
        <f t="shared" si="0"/>
        <v>10000</v>
      </c>
      <c r="F26" s="21">
        <v>10000</v>
      </c>
      <c r="G26" s="45"/>
      <c r="H26" s="28" t="s">
        <v>132</v>
      </c>
      <c r="I26" s="82" t="s">
        <v>140</v>
      </c>
      <c r="J26" s="90"/>
    </row>
    <row r="27" spans="1:10" ht="25.5">
      <c r="A27" s="38">
        <v>17</v>
      </c>
      <c r="B27" s="18" t="s">
        <v>286</v>
      </c>
      <c r="C27" s="39" t="s">
        <v>299</v>
      </c>
      <c r="D27" s="19">
        <v>2240</v>
      </c>
      <c r="E27" s="45">
        <f t="shared" si="0"/>
        <v>4000</v>
      </c>
      <c r="F27" s="21">
        <f>1000*4</f>
        <v>4000</v>
      </c>
      <c r="G27" s="45"/>
      <c r="H27" s="28" t="s">
        <v>132</v>
      </c>
      <c r="I27" s="82" t="s">
        <v>140</v>
      </c>
      <c r="J27" s="90"/>
    </row>
    <row r="28" spans="1:10" ht="63.75">
      <c r="A28" s="38">
        <v>18</v>
      </c>
      <c r="B28" s="97" t="s">
        <v>288</v>
      </c>
      <c r="C28" s="39" t="s">
        <v>298</v>
      </c>
      <c r="D28" s="19">
        <v>2240</v>
      </c>
      <c r="E28" s="45">
        <f t="shared" si="0"/>
        <v>10000</v>
      </c>
      <c r="F28" s="21">
        <v>10000</v>
      </c>
      <c r="G28" s="45"/>
      <c r="H28" s="28" t="s">
        <v>132</v>
      </c>
      <c r="I28" s="82" t="s">
        <v>140</v>
      </c>
      <c r="J28" s="90"/>
    </row>
    <row r="29" spans="1:10" ht="26.25" customHeight="1">
      <c r="A29" s="154" t="s">
        <v>87</v>
      </c>
      <c r="B29" s="155"/>
      <c r="C29" s="156"/>
      <c r="D29" s="43">
        <v>2240</v>
      </c>
      <c r="E29" s="46">
        <f>SUM(E11:E28)</f>
        <v>183520</v>
      </c>
      <c r="F29" s="46">
        <f>SUM(F11:F28)</f>
        <v>183520</v>
      </c>
      <c r="G29" s="46">
        <f>SUM(G11:G28)</f>
        <v>0</v>
      </c>
      <c r="H29" s="166"/>
      <c r="I29" s="167"/>
      <c r="J29" s="168"/>
    </row>
    <row r="30" spans="1:10" ht="27" customHeight="1">
      <c r="A30" s="172" t="s">
        <v>26</v>
      </c>
      <c r="B30" s="173"/>
      <c r="C30" s="173"/>
      <c r="D30" s="173"/>
      <c r="E30" s="31">
        <f>E10+E29</f>
        <v>228890</v>
      </c>
      <c r="F30" s="31">
        <f>F10+F29</f>
        <v>228890</v>
      </c>
      <c r="G30" s="31">
        <f>G10+G29</f>
        <v>0</v>
      </c>
      <c r="H30" s="169"/>
      <c r="I30" s="170"/>
      <c r="J30" s="171"/>
    </row>
    <row r="31" ht="12.75">
      <c r="E31" s="95"/>
    </row>
    <row r="33" spans="1:10" ht="15.75">
      <c r="A33" s="36"/>
      <c r="B33" s="6"/>
      <c r="C33" s="58"/>
      <c r="D33" s="103" t="s">
        <v>331</v>
      </c>
      <c r="E33" s="102">
        <v>3</v>
      </c>
      <c r="F33" s="57" t="s">
        <v>127</v>
      </c>
      <c r="G33" s="104" t="s">
        <v>332</v>
      </c>
      <c r="H33" s="75"/>
      <c r="I33" s="75"/>
      <c r="J33" s="36"/>
    </row>
    <row r="37" spans="1:9" ht="15.75">
      <c r="A37" s="6"/>
      <c r="B37" s="6" t="s">
        <v>124</v>
      </c>
      <c r="C37" s="57" t="s">
        <v>21</v>
      </c>
      <c r="D37" s="2"/>
      <c r="E37" s="70"/>
      <c r="F37" s="5" t="s">
        <v>15</v>
      </c>
      <c r="G37" s="5"/>
      <c r="H37" s="11"/>
      <c r="I37" s="11"/>
    </row>
    <row r="38" spans="1:9" ht="12.75">
      <c r="A38" s="2"/>
      <c r="B38" s="2"/>
      <c r="C38" s="71" t="s">
        <v>20</v>
      </c>
      <c r="D38" s="2"/>
      <c r="E38" s="71"/>
      <c r="F38" s="2"/>
      <c r="G38" s="5"/>
      <c r="H38" s="5"/>
      <c r="I38" s="5"/>
    </row>
    <row r="39" spans="1:9" ht="12.75">
      <c r="A39" s="2"/>
      <c r="B39" s="2"/>
      <c r="C39" s="5"/>
      <c r="D39" s="2"/>
      <c r="E39" s="11"/>
      <c r="F39" s="2"/>
      <c r="G39" s="5"/>
      <c r="H39" s="5"/>
      <c r="I39" s="5"/>
    </row>
    <row r="40" spans="1:9" ht="15.75">
      <c r="A40" s="6"/>
      <c r="B40" s="6" t="s">
        <v>125</v>
      </c>
      <c r="C40" s="57" t="s">
        <v>126</v>
      </c>
      <c r="D40" s="2"/>
      <c r="E40" s="70"/>
      <c r="F40" s="2"/>
      <c r="G40" s="11"/>
      <c r="H40" s="11"/>
      <c r="I40" s="11"/>
    </row>
    <row r="41" spans="1:9" ht="12.75">
      <c r="A41" s="2"/>
      <c r="B41" s="2"/>
      <c r="C41" s="71" t="s">
        <v>20</v>
      </c>
      <c r="D41" s="2"/>
      <c r="E41" s="71"/>
      <c r="F41" s="2"/>
      <c r="G41" s="12"/>
      <c r="H41" s="12"/>
      <c r="I41" s="12"/>
    </row>
  </sheetData>
  <mergeCells count="19">
    <mergeCell ref="H11:J11"/>
    <mergeCell ref="A29:C29"/>
    <mergeCell ref="H29:J29"/>
    <mergeCell ref="A30:D30"/>
    <mergeCell ref="H30:J30"/>
    <mergeCell ref="J4:J5"/>
    <mergeCell ref="A10:C10"/>
    <mergeCell ref="H10:J10"/>
    <mergeCell ref="H7:I7"/>
    <mergeCell ref="A1:J1"/>
    <mergeCell ref="A2:J2"/>
    <mergeCell ref="A3:J3"/>
    <mergeCell ref="A4:A5"/>
    <mergeCell ref="B4:B5"/>
    <mergeCell ref="C4:C5"/>
    <mergeCell ref="D4:D5"/>
    <mergeCell ref="E4:G4"/>
    <mergeCell ref="H4:H5"/>
    <mergeCell ref="I4:I5"/>
  </mergeCells>
  <printOptions/>
  <pageMargins left="0.3937007874015748" right="0.1968503937007874" top="0.7874015748031497" bottom="0.3937007874015748" header="0.1968503937007874" footer="0.1968503937007874"/>
  <pageSetup fitToHeight="2" fitToWidth="1" horizontalDpi="600" verticalDpi="600" orientation="landscape" paperSize="9" scale="86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2017-01-25T10:45:24Z</cp:lastPrinted>
  <dcterms:created xsi:type="dcterms:W3CDTF">1996-10-08T23:32:33Z</dcterms:created>
  <dcterms:modified xsi:type="dcterms:W3CDTF">2017-01-26T08:58:20Z</dcterms:modified>
  <cp:category/>
  <cp:version/>
  <cp:contentType/>
  <cp:contentStatus/>
</cp:coreProperties>
</file>