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9735"/>
  </bookViews>
  <sheets>
    <sheet name="цпмсд 1 гол" sheetId="125" r:id="rId1"/>
    <sheet name="цпмсд 2 гол" sheetId="127" r:id="rId2"/>
    <sheet name="цпмсд2" sheetId="128" r:id="rId3"/>
    <sheet name="цпмсд 1 дарниц" sheetId="131" r:id="rId4"/>
    <sheet name="цпмсд 2 дар" sheetId="133" r:id="rId5"/>
    <sheet name="цпмд 3 дарниц" sheetId="137" r:id="rId6"/>
    <sheet name="цпмсд" sheetId="142" r:id="rId7"/>
    <sheet name="цпмсд2 дес" sheetId="143" r:id="rId8"/>
    <sheet name="3 кв.2018" sheetId="144" r:id="rId9"/>
    <sheet name="цпмсд 1 дніпро" sheetId="150" r:id="rId10"/>
    <sheet name="цпмсд 2 дніпро" sheetId="151" r:id="rId11"/>
    <sheet name="2 квартал" sheetId="152" r:id="rId12"/>
    <sheet name="цпмсд4 дніпро" sheetId="157" r:id="rId13"/>
    <sheet name="цпмсд русанівка" sheetId="161" r:id="rId14"/>
    <sheet name="цпмсд 1 оболон" sheetId="166" r:id="rId15"/>
    <sheet name="цпмсд2 обол" sheetId="168" r:id="rId16"/>
    <sheet name="цпмсд печер" sheetId="169" r:id="rId17"/>
    <sheet name="цпмсд 1 под" sheetId="171" r:id="rId18"/>
    <sheet name="цпмсд 2" sheetId="172" r:id="rId19"/>
    <sheet name="ЦПМСД 1 Свят." sheetId="173" r:id="rId20"/>
    <sheet name="цпмсд2 свят" sheetId="176" r:id="rId21"/>
    <sheet name="цпмсд3 свят" sheetId="178" r:id="rId22"/>
    <sheet name="цпмсд1 сол" sheetId="180" r:id="rId23"/>
    <sheet name="цпмс 2 сол" sheetId="182" r:id="rId24"/>
    <sheet name="цпмсд1 шев" sheetId="184" r:id="rId25"/>
    <sheet name="цпмсд2 шев" sheetId="186" r:id="rId26"/>
    <sheet name="кнп цпмсд3 шев" sheetId="188" r:id="rId27"/>
  </sheets>
  <definedNames>
    <definedName name="_xlnm.Print_Area" localSheetId="8">'3 кв.2018'!$A$1:$K$43</definedName>
    <definedName name="_xlnm.Print_Area" localSheetId="26">'кнп цпмсд3 шев'!$A$1:$K$19</definedName>
    <definedName name="_xlnm.Print_Area" localSheetId="5">'цпмд 3 дарниц'!$A$1:$K$44</definedName>
    <definedName name="_xlnm.Print_Area" localSheetId="23">'цпмс 2 сол'!$A$1:$K$58</definedName>
    <definedName name="_xlnm.Print_Area" localSheetId="6">цпмсд!$A$1:$K$27</definedName>
    <definedName name="_xlnm.Print_Area" localSheetId="0">'цпмсд 1 гол'!$A$1:$K$58</definedName>
    <definedName name="_xlnm.Print_Area" localSheetId="9">'цпмсд 1 дніпро'!$A$1:$K$63</definedName>
    <definedName name="_xlnm.Print_Area" localSheetId="14">'цпмсд 1 оболон'!$A$1:$K$58</definedName>
    <definedName name="_xlnm.Print_Area" localSheetId="17">'цпмсд 1 под'!$A$1:$K$26</definedName>
    <definedName name="_xlnm.Print_Area" localSheetId="19">'ЦПМСД 1 Свят.'!$A$1:$K$58</definedName>
    <definedName name="_xlnm.Print_Area" localSheetId="1">'цпмсд 2 гол'!$A$1:$K$58</definedName>
    <definedName name="_xlnm.Print_Area" localSheetId="4">'цпмсд 2 дар'!#REF!</definedName>
    <definedName name="_xlnm.Print_Area" localSheetId="16">'цпмсд печер'!$A$1:$K$58</definedName>
    <definedName name="_xlnm.Print_Area" localSheetId="13">'цпмсд русанівка'!$A$1:$K$30</definedName>
    <definedName name="_xlnm.Print_Area" localSheetId="22">'цпмсд1 сол'!$A$1:$K$20</definedName>
    <definedName name="_xlnm.Print_Area" localSheetId="24">'цпмсд1 шев'!$A$1:$K$27</definedName>
    <definedName name="_xlnm.Print_Area" localSheetId="2">цпмсд2!$A$1:$K$63</definedName>
    <definedName name="_xlnm.Print_Area" localSheetId="7">'цпмсд2 дес'!$A$1:$K$58</definedName>
    <definedName name="_xlnm.Print_Area" localSheetId="15">'цпмсд2 обол'!$A$1:$K$58</definedName>
    <definedName name="_xlnm.Print_Area" localSheetId="20">'цпмсд2 свят'!$A$1:$K$58</definedName>
    <definedName name="_xlnm.Print_Area" localSheetId="25">'цпмсд2 шев'!$A$1:$K$36</definedName>
    <definedName name="_xlnm.Print_Area" localSheetId="21">'цпмсд3 свят'!$A$1:$K$58</definedName>
    <definedName name="_xlnm.Print_Area" localSheetId="12">'цпмсд4 дніпро'!$A$1:$K$26</definedName>
  </definedNames>
  <calcPr calcId="125725"/>
</workbook>
</file>

<file path=xl/calcChain.xml><?xml version="1.0" encoding="utf-8"?>
<calcChain xmlns="http://schemas.openxmlformats.org/spreadsheetml/2006/main">
  <c r="K12" i="188"/>
  <c r="J12"/>
  <c r="H12"/>
  <c r="D12"/>
  <c r="C12"/>
  <c r="F11"/>
  <c r="F10"/>
  <c r="F9"/>
  <c r="F12" s="1"/>
  <c r="J26" i="186"/>
  <c r="H26"/>
  <c r="C26"/>
  <c r="K26" s="1"/>
  <c r="F25"/>
  <c r="F24"/>
  <c r="F23"/>
  <c r="F22"/>
  <c r="F21"/>
  <c r="F20"/>
  <c r="F19"/>
  <c r="F18"/>
  <c r="F17"/>
  <c r="F16"/>
  <c r="F15"/>
  <c r="F14"/>
  <c r="F13"/>
  <c r="F12"/>
  <c r="D11"/>
  <c r="F11" s="1"/>
  <c r="D10"/>
  <c r="F10" s="1"/>
  <c r="D9"/>
  <c r="F9" s="1"/>
  <c r="D8"/>
  <c r="F8" s="1"/>
  <c r="F7"/>
  <c r="D7"/>
  <c r="D26" s="1"/>
  <c r="J19" i="184"/>
  <c r="H19"/>
  <c r="D19"/>
  <c r="C19"/>
  <c r="F19" s="1"/>
  <c r="F9"/>
  <c r="J50" i="182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2" i="180"/>
  <c r="H12"/>
  <c r="D12"/>
  <c r="C12"/>
  <c r="F12" s="1"/>
  <c r="F11"/>
  <c r="F10"/>
  <c r="F9"/>
  <c r="F8"/>
  <c r="F7"/>
  <c r="J50" i="178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76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73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8" i="171"/>
  <c r="D18"/>
  <c r="F17"/>
  <c r="F16"/>
  <c r="F15"/>
  <c r="F14"/>
  <c r="F13"/>
  <c r="F12"/>
  <c r="F11"/>
  <c r="F10"/>
  <c r="H9"/>
  <c r="F9"/>
  <c r="H8"/>
  <c r="F8"/>
  <c r="K7"/>
  <c r="H7"/>
  <c r="H18" s="1"/>
  <c r="C7"/>
  <c r="C18" s="1"/>
  <c r="J50" i="169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68"/>
  <c r="H50"/>
  <c r="D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C7"/>
  <c r="C50" s="1"/>
  <c r="J50" i="166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27" i="161"/>
  <c r="G25"/>
  <c r="J22"/>
  <c r="D22"/>
  <c r="F21"/>
  <c r="F20"/>
  <c r="F19"/>
  <c r="C18"/>
  <c r="F18" s="1"/>
  <c r="F17"/>
  <c r="H16"/>
  <c r="F16"/>
  <c r="H15"/>
  <c r="F15"/>
  <c r="H14"/>
  <c r="F14"/>
  <c r="C13"/>
  <c r="F13" s="1"/>
  <c r="H12"/>
  <c r="H22" s="1"/>
  <c r="F12"/>
  <c r="C11"/>
  <c r="F11" s="1"/>
  <c r="C10"/>
  <c r="F10" s="1"/>
  <c r="J18" i="157"/>
  <c r="H18"/>
  <c r="D18"/>
  <c r="C18"/>
  <c r="F18" s="1"/>
  <c r="F17"/>
  <c r="F16"/>
  <c r="F15"/>
  <c r="F14"/>
  <c r="F13"/>
  <c r="F12"/>
  <c r="F11"/>
  <c r="F10"/>
  <c r="F9"/>
  <c r="F8"/>
  <c r="F7"/>
  <c r="C19" i="152"/>
  <c r="F14"/>
  <c r="F11"/>
  <c r="F19" s="1"/>
  <c r="C19" i="151"/>
  <c r="F14"/>
  <c r="F11"/>
  <c r="F19" s="1"/>
  <c r="K50" i="150"/>
  <c r="J50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2"/>
  <c r="F11"/>
  <c r="F10"/>
  <c r="F9"/>
  <c r="F7"/>
  <c r="J34" i="144"/>
  <c r="H34"/>
  <c r="D34"/>
  <c r="C34"/>
  <c r="F34" s="1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43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9" i="142"/>
  <c r="H19"/>
  <c r="D19"/>
  <c r="C19"/>
  <c r="F19" s="1"/>
  <c r="F18"/>
  <c r="F17"/>
  <c r="F16"/>
  <c r="F15"/>
  <c r="F14"/>
  <c r="F13"/>
  <c r="F12"/>
  <c r="F11"/>
  <c r="F10"/>
  <c r="F9"/>
  <c r="F8"/>
  <c r="F7"/>
  <c r="J36" i="137"/>
  <c r="H36"/>
  <c r="D36"/>
  <c r="C36"/>
  <c r="K36" s="1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8" i="133"/>
  <c r="H18"/>
  <c r="D18"/>
  <c r="C18"/>
  <c r="K18" s="1"/>
  <c r="F17"/>
  <c r="F16"/>
  <c r="F15"/>
  <c r="F14"/>
  <c r="F13"/>
  <c r="F12"/>
  <c r="F11"/>
  <c r="F10"/>
  <c r="F9"/>
  <c r="F8"/>
  <c r="F7"/>
  <c r="F6"/>
  <c r="J50" i="131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28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27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25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26" i="186" l="1"/>
  <c r="F50" i="182"/>
  <c r="F50" i="176"/>
  <c r="F50" i="173"/>
  <c r="F18" i="171"/>
  <c r="K18"/>
  <c r="F7"/>
  <c r="F50" i="168"/>
  <c r="K50"/>
  <c r="F7"/>
  <c r="F50" i="166"/>
  <c r="C22" i="161"/>
  <c r="K18" i="157"/>
  <c r="K34" i="144"/>
  <c r="F50" i="143"/>
  <c r="K19" i="142"/>
  <c r="F36" i="137"/>
  <c r="F18" i="133"/>
  <c r="F50" i="131"/>
  <c r="F50" i="127"/>
  <c r="K50" i="128"/>
  <c r="F50" i="125"/>
  <c r="K22" i="161" l="1"/>
  <c r="F22"/>
</calcChain>
</file>

<file path=xl/comments1.xml><?xml version="1.0" encoding="utf-8"?>
<comments xmlns="http://schemas.openxmlformats.org/spreadsheetml/2006/main">
  <authors>
    <author>555</author>
  </authors>
  <commentList>
    <comment ref="B11" authorId="0">
      <text>
        <r>
          <rPr>
            <b/>
            <sz val="8"/>
            <color indexed="81"/>
            <rFont val="Tahoma"/>
            <family val="2"/>
            <charset val="204"/>
          </rPr>
          <t>555:</t>
        </r>
        <r>
          <rPr>
            <sz val="8"/>
            <color indexed="81"/>
            <rFont val="Tahoma"/>
            <family val="2"/>
            <charset val="204"/>
          </rPr>
          <t xml:space="preserve">
юр.особа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04"/>
          </rPr>
          <t>555:</t>
        </r>
        <r>
          <rPr>
            <sz val="8"/>
            <color indexed="81"/>
            <rFont val="Tahoma"/>
            <family val="2"/>
            <charset val="204"/>
          </rPr>
          <t xml:space="preserve">
юр.особа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04"/>
          </rPr>
          <t>555:</t>
        </r>
        <r>
          <rPr>
            <sz val="8"/>
            <color indexed="81"/>
            <rFont val="Tahoma"/>
            <family val="2"/>
            <charset val="204"/>
          </rPr>
          <t xml:space="preserve">
юр.особа</t>
        </r>
      </text>
    </comment>
  </commentList>
</comments>
</file>

<file path=xl/sharedStrings.xml><?xml version="1.0" encoding="utf-8"?>
<sst xmlns="http://schemas.openxmlformats.org/spreadsheetml/2006/main" count="899" uniqueCount="301">
  <si>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</si>
  <si>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</si>
  <si>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 1" Голосіївського району м. Києва за ІІІ квартал 2018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</si>
  <si>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</si>
  <si>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</si>
  <si>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</si>
  <si>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</si>
  <si>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</si>
  <si>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</si>
  <si>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</si>
  <si>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</si>
  <si>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</si>
  <si>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</si>
  <si>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</si>
  <si>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</si>
  <si>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</si>
  <si>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</si>
  <si>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>канцтовари</t>
  </si>
  <si>
    <t>Юридична особа</t>
  </si>
  <si>
    <t>вироби медичного призначення</t>
  </si>
  <si>
    <t>ВСЬОГО по закладу</t>
  </si>
  <si>
    <t>Керівник установи</t>
  </si>
  <si>
    <t>Скрицький І.В.</t>
  </si>
  <si>
    <t>(підпис)           (ініціали і прізвище) </t>
  </si>
  <si>
    <t>Головний бухгалтер</t>
  </si>
  <si>
    <t>Горбащенко І.А.</t>
  </si>
  <si>
    <t>Залишок невикористаних грошових коштів, товарів та послуг на кінець звітного періоду, тис. грн</t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</si>
  <si>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</si>
  <si>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</si>
  <si>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медикаменти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</si>
  <si>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Голосіївського району за 3 квартал 2018 року </t>
  </si>
  <si>
    <t>КП "КЖСЕ"</t>
  </si>
  <si>
    <t>ТОВ "лайфселл"</t>
  </si>
  <si>
    <t>ПрАТ "Київстар"</t>
  </si>
  <si>
    <t>вакціна</t>
  </si>
  <si>
    <t>Централізовани</t>
  </si>
  <si>
    <t>підгузники</t>
  </si>
  <si>
    <t>поставки МОЗ</t>
  </si>
  <si>
    <t>контейнери</t>
  </si>
  <si>
    <t>респіратори</t>
  </si>
  <si>
    <t>бланки лікарняних</t>
  </si>
  <si>
    <t>Медична статистика</t>
  </si>
  <si>
    <t>Директор</t>
  </si>
  <si>
    <t>Лось Г.М</t>
  </si>
  <si>
    <t>Софіенко О.І.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</si>
  <si>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за 3-й квартал 2018року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</si>
  <si>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</si>
  <si>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Лось Г.М.</t>
  </si>
  <si>
    <t>Додаток до листа ДОЗ</t>
  </si>
  <si>
    <t xml:space="preserve"> від 20.03.2018 № 061-3416</t>
  </si>
  <si>
    <t>№ з/п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</si>
  <si>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</si>
  <si>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Фізичні особи</t>
  </si>
  <si>
    <t>А.А. Горбач</t>
  </si>
  <si>
    <t>Т.М. Федорчук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</si>
  <si>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ІІІ квартал 2018 року 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</si>
  <si>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ІІІ квартал 2018 року </t>
  </si>
  <si>
    <t xml:space="preserve">                                                                                                                                      </t>
  </si>
  <si>
    <t>Анальгін -Д таб 0,5 №10</t>
  </si>
  <si>
    <t>Вугілля актив таб 0,25 №10</t>
  </si>
  <si>
    <t>Корвалол 25мл</t>
  </si>
  <si>
    <t>Ацетилсалтциловая кислота 0,5 №10</t>
  </si>
  <si>
    <t>Амміака 10% 40мл</t>
  </si>
  <si>
    <t>Цитрамон  Д-Т№6</t>
  </si>
  <si>
    <t>Грипфлю.таб.</t>
  </si>
  <si>
    <t>Римантадин-Д №10</t>
  </si>
  <si>
    <t>Фталазол.таб. №10</t>
  </si>
  <si>
    <t>Валідол Д.ДА №10</t>
  </si>
  <si>
    <t>Септифрил-Д №10</t>
  </si>
  <si>
    <t>Алентьєва Л.І.</t>
  </si>
  <si>
    <t>Панченко З.П.</t>
  </si>
  <si>
    <t>Виконавець: Зайченко О.І.</t>
  </si>
  <si>
    <t>тел.562-58-92</t>
  </si>
  <si>
    <t xml:space="preserve">                              Волос  Л.В.</t>
  </si>
  <si>
    <t xml:space="preserve">                                                                                                                                            найменування закладу охорони здоров′я</t>
  </si>
  <si>
    <t>№ п/п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</si>
  <si>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Calibri"/>
        <family val="2"/>
        <charset val="204"/>
      </rPr>
      <t>тис. грн</t>
    </r>
  </si>
  <si>
    <r>
      <t>В грошовій форм,</t>
    </r>
    <r>
      <rPr>
        <b/>
        <sz val="10"/>
        <color indexed="8"/>
        <rFont val="Calibri"/>
        <family val="2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</si>
  <si>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Calibri"/>
        <family val="2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</si>
  <si>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Calibri"/>
        <family val="2"/>
        <charset val="204"/>
      </rPr>
      <t xml:space="preserve">  тис. грн</t>
    </r>
  </si>
  <si>
    <t>господарчі товари</t>
  </si>
  <si>
    <t>інтернет</t>
  </si>
  <si>
    <t>послуги зв"язку</t>
  </si>
  <si>
    <t>заправка картриджів</t>
  </si>
  <si>
    <t>супровід програм.забезпечення</t>
  </si>
  <si>
    <t>Я.Л. Швейгер</t>
  </si>
  <si>
    <t>Г.М. Булатова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</si>
  <si>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КНП "Центр первинної медико-санітарної допомоги №3" Дарницького району м. Києва за 1 квартал 2018 року </t>
  </si>
  <si>
    <t>Батін В.О.</t>
  </si>
  <si>
    <t>Якименко Г.В.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</si>
  <si>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№1" Деснянського району м.Києва за 3 квартал 2018 року 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</si>
  <si>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</si>
  <si>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"ЦПМСД № 2 " Деснянського р-ну м.Києва за    І І І  квартал_2018_року </t>
  </si>
  <si>
    <t>послуги банку</t>
  </si>
  <si>
    <t>меблі</t>
  </si>
  <si>
    <t>Трушкіна Л.І.</t>
  </si>
  <si>
    <t>В.о. головного бухгалтера</t>
  </si>
  <si>
    <t>Стінська І.В.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</si>
  <si>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№4" Деснянського р-ну м.Києва за IIІ квартал 2018 року </t>
  </si>
  <si>
    <t>Миючі засоби</t>
  </si>
  <si>
    <t>В.о.директора</t>
  </si>
  <si>
    <t>Петришина Г.В.</t>
  </si>
  <si>
    <t>Житніковська Г.М.</t>
  </si>
  <si>
    <t>Виконавець: Павленко Т.Б</t>
  </si>
  <si>
    <t>532-00-91</t>
  </si>
  <si>
    <t>х</t>
  </si>
  <si>
    <t>Внески від фізичних осіб.</t>
  </si>
  <si>
    <t>ТОВ "ГАЛС"</t>
  </si>
  <si>
    <t>ТОВ "УКРПОЛІПАК"</t>
  </si>
  <si>
    <t xml:space="preserve">Директор  </t>
  </si>
  <si>
    <t>Е.В. Коляда</t>
  </si>
  <si>
    <t xml:space="preserve">Головний бухгалтер  </t>
  </si>
  <si>
    <t>І.В Завалкіна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</si>
  <si>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 первинної  медико-санітарної  допомого  № 1  Дніпровського  району за III квартал  2018  року </t>
  </si>
  <si>
    <t>виготовлення табличок</t>
  </si>
  <si>
    <t>Додаток</t>
  </si>
  <si>
    <t>до наказу Міністерства охорони здоров'я України</t>
  </si>
  <si>
    <t>25.07.2017 № 848</t>
  </si>
  <si>
    <t>ІНФОРМАЦІЯ</t>
  </si>
  <si>
    <t>про надходження і використання благодійних пожертв від фізичних та юридичних осіб</t>
  </si>
  <si>
    <r>
      <rPr>
        <u/>
        <sz val="14"/>
        <color indexed="8"/>
        <rFont val="Calibri"/>
        <family val="2"/>
        <charset val="204"/>
      </rPr>
      <t>КНП ЦПМСД №2 Дніпровського району м. Києва</t>
    </r>
    <r>
      <rPr>
        <sz val="14"/>
        <color indexed="8"/>
        <rFont val="Calibri"/>
        <family val="2"/>
      </rPr>
      <t xml:space="preserve"> за ІІІ квартал 2018 року</t>
    </r>
  </si>
  <si>
    <t>найменування закладу охорони здоров'я</t>
  </si>
  <si>
    <t>Період</t>
  </si>
  <si>
    <t>Всього отримано благодійних пожертв, тис. грн.</t>
  </si>
  <si>
    <t>Використання закладом охорони здоров'я благодійних пожертв, ориманих у грошовій та натуральній (товари і послуги)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</si>
  <si>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</si>
  <si>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</si>
  <si>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(товари і послуги), тис. грн.</t>
  </si>
  <si>
    <t>Перелік товарів і послуг в натуральній формі</t>
  </si>
  <si>
    <t>Сума, тис. грн.</t>
  </si>
  <si>
    <t>Перелік використаних товарів та послуг у натуральній формі</t>
  </si>
  <si>
    <t>І квартал</t>
  </si>
  <si>
    <t>ІІ квартал</t>
  </si>
  <si>
    <t>БФ Серце до серця</t>
  </si>
  <si>
    <t>ПК HP serial No.CZCO441NT4</t>
  </si>
  <si>
    <t>ПК HP serial No.CZCO512OH8</t>
  </si>
  <si>
    <t>ІІІ квартал</t>
  </si>
  <si>
    <t>ІV квартал</t>
  </si>
  <si>
    <t>Всього за рік</t>
  </si>
  <si>
    <t>О.А. Квартальний</t>
  </si>
  <si>
    <t>С.П. Сингаївська</t>
  </si>
  <si>
    <t>Додаток до листа</t>
  </si>
  <si>
    <t>від 20.03.2018 р.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</si>
  <si>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"Центр первинної медико-санітарної допомоги № 4" Дніпровського району м. Києва                                                                                      ____за  ІІІ   квартал  2018_____року </t>
  </si>
  <si>
    <r>
      <t xml:space="preserve">В  натуральній формі (товари і послуги),        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</si>
  <si>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</si>
  <si>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</si>
  <si>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Н.П.Поліванова</t>
  </si>
  <si>
    <t xml:space="preserve">                                                          (підпис)           (ініціали і прізвище) </t>
  </si>
  <si>
    <t>Т.М.Осадча</t>
  </si>
  <si>
    <t xml:space="preserve">                                                       (підпис)           (ініціали і прізвище) </t>
  </si>
  <si>
    <t>до наказу Міністерства охорони здоров’я України</t>
  </si>
  <si>
    <t>25.07.2017 №848</t>
  </si>
  <si>
    <t xml:space="preserve">ІНФОРМАЦІЯ   </t>
  </si>
  <si>
    <t xml:space="preserve">про надходження і використання благодійних пожертв від фізичних та юридичних осіб  </t>
  </si>
  <si>
    <t>Всього отримано благодійних пожертв,
тис. грн</t>
  </si>
  <si>
    <t>Залишок невикористаних грошових коштів, товарів та послуг на кінець звітного періоду,
тис. грн</t>
  </si>
  <si>
    <t>В грошовій форм, тис.грн</t>
  </si>
  <si>
    <t>В натуральній формі (товари і послуги), тис.грн</t>
  </si>
  <si>
    <t>Сума,
тис. грн</t>
  </si>
  <si>
    <t>Сума,
 тис. грн</t>
  </si>
  <si>
    <t>каса</t>
  </si>
  <si>
    <t>через УкрСиббанк</t>
  </si>
  <si>
    <t>ПРИВАТБАНК</t>
  </si>
  <si>
    <t>Комунальне некомерційне підприємство "Центр первинної медико-санітарної допомоги "Русанівка" Дніпровського району міста Києва" за ІІІ квартал 2018 року</t>
  </si>
  <si>
    <t>ТОВ "Епіцентр К"</t>
  </si>
  <si>
    <t>РКО</t>
  </si>
  <si>
    <t>ФОП Лапико М.В.</t>
  </si>
  <si>
    <r>
      <t xml:space="preserve">             від 02.10.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2018 № _</t>
    </r>
    <r>
      <rPr>
        <u/>
        <sz val="10"/>
        <rFont val="Times New Roman"/>
        <family val="1"/>
        <charset val="204"/>
      </rPr>
      <t>061-12645</t>
    </r>
    <r>
      <rPr>
        <sz val="10"/>
        <rFont val="Times New Roman"/>
        <family val="1"/>
        <charset val="204"/>
      </rPr>
      <t>_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</si>
  <si>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по КНП "ЦПМСД №1" Оболонського району м. Києва</t>
    </r>
    <r>
      <rPr>
        <b/>
        <sz val="14"/>
        <color indexed="8"/>
        <rFont val="Times New Roman"/>
        <family val="1"/>
        <charset val="204"/>
      </rPr>
      <t>_за_</t>
    </r>
    <r>
      <rPr>
        <b/>
        <u/>
        <sz val="14"/>
        <color indexed="8"/>
        <rFont val="Times New Roman"/>
        <family val="1"/>
        <charset val="204"/>
      </rPr>
      <t>ІІІ</t>
    </r>
    <r>
      <rPr>
        <b/>
        <sz val="14"/>
        <color indexed="8"/>
        <rFont val="Times New Roman"/>
        <family val="1"/>
        <charset val="204"/>
      </rPr>
      <t>_квартал_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__року </t>
    </r>
  </si>
  <si>
    <t>Фізична особа Соснова І.В.</t>
  </si>
  <si>
    <t>Господарські товари</t>
  </si>
  <si>
    <t>Основні засоби</t>
  </si>
  <si>
    <t>Л.М.Дудка</t>
  </si>
  <si>
    <t>Н.М.Івановська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</si>
  <si>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3 квартал 2018 року </t>
  </si>
  <si>
    <t>Фізичі  особи</t>
  </si>
  <si>
    <t>*</t>
  </si>
  <si>
    <t>малоцінний інвентар</t>
  </si>
  <si>
    <t>абонплата</t>
  </si>
  <si>
    <t>обслуговування програмного забезпечення</t>
  </si>
  <si>
    <t>перераховано в доход бюджету</t>
  </si>
  <si>
    <t>в т. ч.залишок на   01.01.2018р</t>
  </si>
  <si>
    <t>Торпан  В. С.</t>
  </si>
  <si>
    <t>Нешкуренко Н.В.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</si>
  <si>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____________КНП "ЦПМСД Печерського р-ну м.Києва"________________за III квартал 2018 року </t>
  </si>
  <si>
    <t>1.</t>
  </si>
  <si>
    <t>Остапенко О.І.</t>
  </si>
  <si>
    <t>Заступник головного бухгалтера</t>
  </si>
  <si>
    <t>Слободян С.О.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</si>
  <si>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3 квартал 2018 року </t>
  </si>
  <si>
    <t xml:space="preserve">послуги звязку </t>
  </si>
  <si>
    <t>розміщення реклами</t>
  </si>
  <si>
    <t xml:space="preserve">реєстрація та переєрестрація автомобіля </t>
  </si>
  <si>
    <t>Л.М. Вагалюк</t>
  </si>
  <si>
    <t>Н.П. Мосійчук</t>
  </si>
  <si>
    <r>
      <rPr>
        <b/>
        <sz val="13"/>
        <rFont val="Times New Roman"/>
        <family val="1"/>
        <charset val="204"/>
      </rPr>
      <t>ІНФОРМАЦІЯ</t>
    </r>
  </si>
  <si>
    <r>
      <rPr>
        <b/>
        <sz val="13"/>
        <rFont val="Times New Roman"/>
        <family val="1"/>
        <charset val="204"/>
      </rPr>
      <t>про надходження і використання благодійних пожертв від фізичних та юридичних осіб</t>
    </r>
  </si>
  <si>
    <r>
      <rPr>
        <b/>
        <sz val="13"/>
        <rFont val="Times New Roman"/>
        <family val="1"/>
        <charset val="204"/>
      </rPr>
      <t>за 3 квартала 2018 року</t>
    </r>
  </si>
  <si>
    <t>КНП"ЦПМСД №2 Подільського р-ну м. Києва</t>
  </si>
  <si>
    <r>
      <rPr>
        <b/>
        <sz val="8"/>
        <rFont val="Times New Roman"/>
        <family val="1"/>
        <charset val="204"/>
      </rPr>
      <t xml:space="preserve">найменування закладу </t>
    </r>
    <r>
      <rPr>
        <b/>
        <sz val="8"/>
        <rFont val="Arial Unicode MS"/>
        <family val="2"/>
        <charset val="204"/>
      </rPr>
      <t>охорони здоров'я</t>
    </r>
  </si>
  <si>
    <r>
      <rPr>
        <sz val="8"/>
        <rFont val="Times New Roman"/>
        <family val="1"/>
        <charset val="204"/>
      </rPr>
      <t>Період</t>
    </r>
  </si>
  <si>
    <r>
      <rPr>
        <sz val="8"/>
        <rFont val="Times New Roman"/>
        <family val="1"/>
        <charset val="204"/>
      </rPr>
      <t>Найменування юридичної особи (або позначення фізичної особи)</t>
    </r>
  </si>
  <si>
    <r>
      <rPr>
        <sz val="8"/>
        <rFont val="Times New Roman"/>
        <family val="1"/>
        <charset val="204"/>
      </rPr>
      <t>Благодійні пожертви, що були отримані закладом охорони здоров'я від фізичних та юридичних осіб</t>
    </r>
  </si>
  <si>
    <r>
      <rPr>
        <sz val="8"/>
        <rFont val="Times New Roman"/>
        <family val="1"/>
        <charset val="204"/>
      </rPr>
      <t>Всього отримано благодійних пожертв, тис. грн.</t>
    </r>
  </si>
  <si>
    <r>
      <rPr>
        <sz val="8"/>
        <rFont val="Times New Roman"/>
        <family val="1"/>
        <charset val="204"/>
      </rPr>
      <t>Використання закладом охорони здоров'я благодійних пожертв, отриманих у грошовій та натуральній (товари і послуги) формі</t>
    </r>
  </si>
  <si>
    <r>
      <rPr>
        <sz val="8"/>
        <rFont val="Times New Roman"/>
        <family val="1"/>
        <charset val="204"/>
      </rPr>
      <t>Залишок невикористаних грошових коштів, товарів та послуг на кінець звітного періоду, тис. грн.</t>
    </r>
  </si>
  <si>
    <r>
      <rPr>
        <sz val="8"/>
        <rFont val="Times New Roman"/>
        <family val="1"/>
        <charset val="204"/>
      </rPr>
      <t>В грошовій формі, тис. грн.</t>
    </r>
  </si>
  <si>
    <r>
      <rPr>
        <sz val="8"/>
        <rFont val="Times New Roman"/>
        <family val="1"/>
        <charset val="204"/>
      </rPr>
      <t>В натуральній формі (товари і послуги), тис. грн.</t>
    </r>
  </si>
  <si>
    <r>
      <rPr>
        <sz val="8"/>
        <rFont val="Times New Roman"/>
        <family val="1"/>
        <charset val="204"/>
      </rPr>
      <t>Перелік товарів і послуг в натуральній формі</t>
    </r>
  </si>
  <si>
    <r>
      <rPr>
        <sz val="8"/>
        <rFont val="Times New Roman"/>
        <family val="1"/>
        <charset val="204"/>
      </rPr>
      <t>Напрямки використання у грошовій формі (статгя витрат)</t>
    </r>
  </si>
  <si>
    <r>
      <rPr>
        <sz val="8"/>
        <rFont val="Times New Roman"/>
        <family val="1"/>
        <charset val="204"/>
      </rPr>
      <t>Сума, тис. грн.</t>
    </r>
  </si>
  <si>
    <r>
      <rPr>
        <sz val="8"/>
        <rFont val="Times New Roman"/>
        <family val="1"/>
        <charset val="204"/>
      </rPr>
      <t>Перелік використаних товарів та послуг у натуральній формі</t>
    </r>
  </si>
  <si>
    <r>
      <rPr>
        <sz val="8"/>
        <rFont val="Times New Roman"/>
        <family val="1"/>
        <charset val="204"/>
      </rPr>
      <t>Судіа, тис. гри.</t>
    </r>
  </si>
  <si>
    <r>
      <rPr>
        <sz val="8"/>
        <rFont val="Times New Roman"/>
        <family val="1"/>
        <charset val="204"/>
      </rPr>
      <t>І квартал</t>
    </r>
  </si>
  <si>
    <t>Київський фонд відновлювальної медицини</t>
  </si>
  <si>
    <t>Медикаменти</t>
  </si>
  <si>
    <t>БО"100 відсотків життя. Київський регіон"</t>
  </si>
  <si>
    <r>
      <rPr>
        <sz val="8"/>
        <rFont val="Times New Roman"/>
        <family val="1"/>
        <charset val="204"/>
      </rPr>
      <t>-</t>
    </r>
  </si>
  <si>
    <t>Проведення ремонтних робіт</t>
  </si>
  <si>
    <r>
      <rPr>
        <sz val="8"/>
        <rFont val="Times New Roman"/>
        <family val="1"/>
        <charset val="204"/>
      </rPr>
      <t>П квартал</t>
    </r>
  </si>
  <si>
    <t>ФОП Горова Л.О.</t>
  </si>
  <si>
    <t>Банкетки медичні</t>
  </si>
  <si>
    <r>
      <rPr>
        <sz val="8"/>
        <rFont val="Times New Roman"/>
        <family val="1"/>
        <charset val="204"/>
      </rPr>
      <t>0,0</t>
    </r>
  </si>
  <si>
    <t>КМКЛ№5</t>
  </si>
  <si>
    <t>Медичне обладнання</t>
  </si>
  <si>
    <r>
      <rPr>
        <sz val="8"/>
        <rFont val="Times New Roman"/>
        <family val="1"/>
        <charset val="204"/>
      </rPr>
      <t>III квартал</t>
    </r>
  </si>
  <si>
    <t>Сейф</t>
  </si>
  <si>
    <t>ГІОЦ</t>
  </si>
  <si>
    <t>Комп҆ютерна техніка</t>
  </si>
  <si>
    <t>Меблі</t>
  </si>
  <si>
    <r>
      <rPr>
        <sz val="8"/>
        <rFont val="Times New Roman"/>
        <family val="1"/>
        <charset val="204"/>
      </rPr>
      <t>IV квартал</t>
    </r>
  </si>
  <si>
    <r>
      <rPr>
        <sz val="8"/>
        <rFont val="Times New Roman"/>
        <family val="1"/>
        <charset val="204"/>
      </rPr>
      <t>Всього за рік</t>
    </r>
  </si>
  <si>
    <r>
      <rPr>
        <sz val="6"/>
        <rFont val="Arial Unicode MS"/>
        <family val="2"/>
        <charset val="204"/>
      </rPr>
      <t>X</t>
    </r>
  </si>
  <si>
    <t>Н.П.Білічук</t>
  </si>
  <si>
    <t>В.А.Сірош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</si>
  <si>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р-ну за ІІІ квартал 2018 року </t>
  </si>
  <si>
    <t>банківські послуги</t>
  </si>
  <si>
    <t>Зелена Н.А.</t>
  </si>
  <si>
    <t>Заст. головного бухгалтера</t>
  </si>
  <si>
    <t>Коломієць Н.В.</t>
  </si>
  <si>
    <t xml:space="preserve">Фізичні особи </t>
  </si>
  <si>
    <t xml:space="preserve"> Предмети, матеріали та інвентар</t>
  </si>
  <si>
    <t>Аудит річної звітності</t>
  </si>
  <si>
    <t>Обслуговування програмного забезпечення</t>
  </si>
  <si>
    <t>Послуги зв'язку</t>
  </si>
  <si>
    <t>Комісія банку</t>
  </si>
  <si>
    <t>Оплата навчання (електробезпека)</t>
  </si>
  <si>
    <t>Послуги з отримання довідок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</si>
  <si>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КНП "Центр первиннної медико - санітарної допомоги № 2" Святошинського р-ну м. Києва   за ІІІ квартал 2018 року </t>
    </r>
  </si>
  <si>
    <t>Проектна документація</t>
  </si>
  <si>
    <t>Лабораторні послуги</t>
  </si>
  <si>
    <t>Пот. ремонт мед. обладнання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</si>
  <si>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 3" Святошинського району м. Києва за ІIІ квартал 2018 року </t>
  </si>
  <si>
    <t>Залишок на початок звітного періоду</t>
  </si>
  <si>
    <t>Благодійні внески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</si>
  <si>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</t>
    </r>
    <r>
      <rPr>
        <b/>
        <u/>
        <sz val="14"/>
        <color indexed="8"/>
        <rFont val="Times New Roman"/>
        <family val="1"/>
        <charset val="204"/>
      </rPr>
      <t>Комунальне   некомерційне підприємство "Центр первинної медико-санітарної допомоги №1" Солом'янського району м.Києва</t>
    </r>
    <r>
      <rPr>
        <b/>
        <sz val="14"/>
        <color indexed="8"/>
        <rFont val="Times New Roman"/>
        <family val="1"/>
        <charset val="204"/>
      </rPr>
      <t xml:space="preserve"> за</t>
    </r>
    <r>
      <rPr>
        <b/>
        <u/>
        <sz val="14"/>
        <color indexed="8"/>
        <rFont val="Times New Roman"/>
        <family val="1"/>
        <charset val="204"/>
      </rPr>
      <t>_ІIІ_</t>
    </r>
    <r>
      <rPr>
        <b/>
        <sz val="14"/>
        <color indexed="8"/>
        <rFont val="Times New Roman"/>
        <family val="1"/>
        <charset val="204"/>
      </rPr>
      <t>квартал_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_року </t>
    </r>
  </si>
  <si>
    <t>комісія банку за обслуговування</t>
  </si>
  <si>
    <t>Сваток А.С.</t>
  </si>
  <si>
    <t>Шереметьєва Л.В.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</si>
  <si>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   пожертв від фізичних та юридичних осіб                                                                                                                                                     КНП "ЦПМСД №2 " Солом'янського району за ІІІ квартал 2018 року </t>
  </si>
  <si>
    <t xml:space="preserve">1. </t>
  </si>
  <si>
    <t>Фізични особи</t>
  </si>
  <si>
    <t>щорічна атестація операторів котельні на газу</t>
  </si>
  <si>
    <t>зняття,повірка,встановлення,пломбування газового лічильника</t>
  </si>
  <si>
    <t>В.М.Шпильова</t>
  </si>
  <si>
    <t>Л.В.Омельянова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</si>
  <si>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_КНП"ЦПМСД№1 Шевченківського району  міста  Києва  за  9 місяців  2018 року </t>
  </si>
  <si>
    <t>КНП"КДЦ"Шевченківського р-ну</t>
  </si>
  <si>
    <t>Медикаменти (вакцина)</t>
  </si>
  <si>
    <t>Департамент охорони здоров"я Київської міської ради</t>
  </si>
  <si>
    <t>Тест смужки EasyTouch для вимірювання рівня глюкози та холестерину в крові</t>
  </si>
  <si>
    <t>Фізична  особа</t>
  </si>
  <si>
    <t xml:space="preserve">   Н.В.Гурська </t>
  </si>
  <si>
    <t>Н.М.Поліщук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</si>
  <si>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Шевченківського району міста Києва, ЄДРПОУ 38948312 за </t>
    </r>
    <r>
      <rPr>
        <b/>
        <u/>
        <sz val="14"/>
        <color indexed="8"/>
        <rFont val="Times New Roman"/>
        <family val="1"/>
        <charset val="204"/>
      </rPr>
      <t xml:space="preserve">III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</si>
  <si>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КОМУНАЛЬНЕ НЕКОМЕРЦІЙНЕ ПІДПРИЄМСТВО "ЦЕНТР ПЕРВИННОЇ МЕДИКО-САНІТАРНОЇ ДОПОМОГИ №3" ШЕВЧЕНКІВСЬКОГО РАЙОНУ МІСТА КИЄВА</t>
  </si>
  <si>
    <t>вироби медичного призначення. Отримано згідно розпорядження про розподіл УОЗ.</t>
  </si>
  <si>
    <t>КОМУНАЛЬНЕ НЕКОМЕРЦІЙНЕ ПІДПРИЄМСТВО "КОНСУЛЬТАТИВНО-ДІАГНОСТИЧНИЙ ЦЕНТР" ШЕВЧЕНКІВСЬКОГО РАЙОНУ МІСТА КИЄВА</t>
  </si>
  <si>
    <t xml:space="preserve">вакцина.  Отримано шляхом централізованого постачання за рахунок державного бюджету згідно наказів ДОЗ., УОЗ </t>
  </si>
  <si>
    <t>вакцина</t>
  </si>
  <si>
    <t>вироби медичного призначення. Отримано шляхом централізованого постачання за рахунок державного бюджету згідно наказів ДОЗ.</t>
  </si>
  <si>
    <t>ДОЗ ВОКМР (КМДА)</t>
  </si>
  <si>
    <t>МІСЬКИЙ НАУКОВИЙ ІНФОРМАЦІЙНО-АНАЛІТИЧНИЙ ЦЕНТР МЕДИЧНОЇ СТАТИСТИКИ</t>
  </si>
  <si>
    <t xml:space="preserve"> Бланк Листів непрацездатності</t>
  </si>
  <si>
    <t>С.В.Симоненко</t>
  </si>
  <si>
    <t>О.В.Палько</t>
  </si>
  <si>
    <t>Виконавець:</t>
  </si>
  <si>
    <t>Горбатенко І.В.</t>
  </si>
  <si>
    <t>тел. 484-09-96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</si>
  <si>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за</t>
    </r>
    <r>
      <rPr>
        <u/>
        <sz val="14"/>
        <color indexed="8"/>
        <rFont val="Times New Roman"/>
        <family val="1"/>
        <charset val="204"/>
      </rPr>
      <t xml:space="preserve"> </t>
    </r>
    <r>
      <rPr>
        <b/>
        <u/>
        <sz val="14"/>
        <color indexed="8"/>
        <rFont val="Times New Roman"/>
        <family val="1"/>
        <charset val="204"/>
      </rPr>
      <t>3 квартал 2018 року</t>
    </r>
    <r>
      <rPr>
        <u/>
        <sz val="14"/>
        <color indexed="8"/>
        <rFont val="Times New Roman"/>
        <family val="1"/>
        <charset val="204"/>
      </rPr>
      <t xml:space="preserve"> </t>
    </r>
  </si>
  <si>
    <t>Комунальне некомерційне підприємство "Консультативно-діагностичний центр" Шевченківського району міста Києва</t>
  </si>
  <si>
    <t>Медикаменти та вироби медичного призначення (вакцини, контейнери для мокротиння,аплікатори)</t>
  </si>
  <si>
    <t>Медикаменти та вироби медичного призначення (вакцини, контейнери для мокротиння, аплікатори)</t>
  </si>
  <si>
    <t>2.</t>
  </si>
  <si>
    <t>Департамент охорони здоров'я виконавчого органу Київської міської ради (Київської міської державної адміністрації)</t>
  </si>
  <si>
    <t>Вироби медичного призначення ( підгузники, тести для вимірювання рівня глюкози та холестерину в крові)</t>
  </si>
  <si>
    <t>Заправка картриджів</t>
  </si>
  <si>
    <t xml:space="preserve">Л. Д. Штепа </t>
  </si>
  <si>
    <t>Т. А. Бернацька</t>
  </si>
  <si>
    <t>вик.Ляшевська Л.О.445-61-41</t>
  </si>
</sst>
</file>

<file path=xl/styles.xml><?xml version="1.0" encoding="utf-8"?>
<styleSheet xmlns="http://schemas.openxmlformats.org/spreadsheetml/2006/main">
  <numFmts count="1">
    <numFmt numFmtId="164" formatCode="#,##0.000"/>
  </numFmts>
  <fonts count="5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i/>
      <sz val="9"/>
      <name val="Calibri"/>
      <family val="2"/>
      <charset val="204"/>
    </font>
    <font>
      <b/>
      <sz val="12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sz val="14"/>
      <color indexed="8"/>
      <name val="Calibri"/>
      <family val="2"/>
    </font>
    <font>
      <u/>
      <sz val="14"/>
      <color indexed="8"/>
      <name val="Calibri"/>
      <family val="2"/>
      <charset val="204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i/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u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name val="Arial Unicode MS"/>
      <family val="2"/>
      <charset val="204"/>
    </font>
    <font>
      <sz val="8"/>
      <name val="Times New Roman"/>
      <family val="1"/>
      <charset val="204"/>
    </font>
    <font>
      <sz val="6"/>
      <name val="Arial Unicode MS"/>
      <family val="2"/>
      <charset val="204"/>
    </font>
    <font>
      <b/>
      <sz val="11"/>
      <color indexed="8"/>
      <name val="Calibri"/>
      <family val="2"/>
      <charset val="204"/>
    </font>
    <font>
      <b/>
      <i/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3" fillId="0" borderId="0"/>
  </cellStyleXfs>
  <cellXfs count="236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1" xfId="6" applyFont="1" applyBorder="1" applyAlignment="1">
      <alignment horizontal="center"/>
    </xf>
    <xf numFmtId="0" fontId="18" fillId="0" borderId="1" xfId="6" applyFont="1" applyBorder="1" applyAlignment="1">
      <alignment horizontal="center"/>
    </xf>
    <xf numFmtId="0" fontId="0" fillId="0" borderId="1" xfId="0" applyBorder="1" applyAlignment="1"/>
    <xf numFmtId="0" fontId="19" fillId="0" borderId="0" xfId="6" applyFont="1" applyAlignment="1">
      <alignment horizontal="centerContinuous" vertical="top"/>
    </xf>
    <xf numFmtId="0" fontId="19" fillId="0" borderId="0" xfId="6" applyFont="1" applyBorder="1" applyAlignment="1">
      <alignment horizontal="centerContinuous" vertical="top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" fontId="16" fillId="3" borderId="2" xfId="0" applyNumberFormat="1" applyFont="1" applyFill="1" applyBorder="1" applyAlignment="1"/>
    <xf numFmtId="4" fontId="16" fillId="3" borderId="3" xfId="0" applyNumberFormat="1" applyFont="1" applyFill="1" applyBorder="1" applyAlignment="1"/>
    <xf numFmtId="0" fontId="0" fillId="0" borderId="0" xfId="0" applyAlignment="1">
      <alignment horizontal="left"/>
    </xf>
    <xf numFmtId="0" fontId="21" fillId="0" borderId="2" xfId="0" quotePrefix="1" applyFont="1" applyFill="1" applyBorder="1" applyAlignment="1">
      <alignment vertical="top" wrapText="1"/>
    </xf>
    <xf numFmtId="2" fontId="21" fillId="0" borderId="2" xfId="0" applyNumberFormat="1" applyFont="1" applyFill="1" applyBorder="1" applyAlignment="1">
      <alignment horizontal="right" vertical="top"/>
    </xf>
    <xf numFmtId="0" fontId="0" fillId="0" borderId="0" xfId="0" applyFont="1"/>
    <xf numFmtId="0" fontId="0" fillId="0" borderId="0" xfId="0" applyFont="1" applyAlignment="1">
      <alignment horizontal="right"/>
    </xf>
    <xf numFmtId="0" fontId="22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23" fillId="0" borderId="0" xfId="0" applyFont="1" applyAlignment="1">
      <alignment vertical="top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15" fillId="0" borderId="2" xfId="0" applyNumberFormat="1" applyFont="1" applyFill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0" fontId="16" fillId="3" borderId="2" xfId="0" applyFont="1" applyFill="1" applyBorder="1"/>
    <xf numFmtId="2" fontId="16" fillId="3" borderId="2" xfId="0" applyNumberFormat="1" applyFont="1" applyFill="1" applyBorder="1" applyAlignment="1">
      <alignment horizontal="center"/>
    </xf>
    <xf numFmtId="4" fontId="16" fillId="3" borderId="2" xfId="0" applyNumberFormat="1" applyFont="1" applyFill="1" applyBorder="1" applyAlignment="1">
      <alignment horizontal="right"/>
    </xf>
    <xf numFmtId="0" fontId="28" fillId="0" borderId="0" xfId="0" applyFont="1"/>
    <xf numFmtId="0" fontId="23" fillId="0" borderId="1" xfId="6" applyFont="1" applyBorder="1" applyAlignment="1">
      <alignment horizontal="center"/>
    </xf>
    <xf numFmtId="0" fontId="29" fillId="0" borderId="1" xfId="6" applyFont="1" applyBorder="1" applyAlignment="1">
      <alignment horizontal="center"/>
    </xf>
    <xf numFmtId="0" fontId="0" fillId="0" borderId="1" xfId="0" applyFont="1" applyBorder="1" applyAlignment="1"/>
    <xf numFmtId="0" fontId="30" fillId="0" borderId="0" xfId="6" applyFont="1" applyAlignment="1">
      <alignment horizontal="centerContinuous" vertical="top"/>
    </xf>
    <xf numFmtId="0" fontId="30" fillId="0" borderId="0" xfId="6" applyFont="1" applyBorder="1" applyAlignment="1">
      <alignment horizontal="centerContinuous" vertical="top"/>
    </xf>
    <xf numFmtId="0" fontId="30" fillId="0" borderId="0" xfId="6" applyFont="1" applyBorder="1" applyAlignment="1">
      <alignment horizontal="right" vertical="top"/>
    </xf>
    <xf numFmtId="0" fontId="15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" fillId="0" borderId="0" xfId="7"/>
    <xf numFmtId="0" fontId="5" fillId="0" borderId="0" xfId="7" applyFont="1" applyAlignment="1">
      <alignment vertical="top"/>
    </xf>
    <xf numFmtId="0" fontId="6" fillId="0" borderId="0" xfId="7" applyFont="1"/>
    <xf numFmtId="0" fontId="31" fillId="0" borderId="0" xfId="7" applyFont="1" applyAlignment="1">
      <alignment horizontal="center" vertical="top"/>
    </xf>
    <xf numFmtId="0" fontId="7" fillId="0" borderId="0" xfId="7" applyFont="1" applyAlignment="1">
      <alignment vertical="top"/>
    </xf>
    <xf numFmtId="0" fontId="20" fillId="0" borderId="0" xfId="8" applyFont="1" applyBorder="1" applyAlignment="1">
      <alignment horizontal="center" vertical="center" wrapText="1"/>
    </xf>
    <xf numFmtId="0" fontId="32" fillId="0" borderId="0" xfId="8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top"/>
    </xf>
    <xf numFmtId="0" fontId="11" fillId="0" borderId="2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top" wrapText="1"/>
    </xf>
    <xf numFmtId="0" fontId="11" fillId="0" borderId="2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top" wrapText="1"/>
    </xf>
    <xf numFmtId="0" fontId="13" fillId="0" borderId="2" xfId="7" applyFont="1" applyBorder="1" applyAlignment="1">
      <alignment horizontal="center" vertical="center" wrapText="1"/>
    </xf>
    <xf numFmtId="0" fontId="13" fillId="0" borderId="2" xfId="7" applyFont="1" applyBorder="1"/>
    <xf numFmtId="4" fontId="13" fillId="0" borderId="2" xfId="7" applyNumberFormat="1" applyFont="1" applyBorder="1" applyAlignment="1">
      <alignment horizontal="center"/>
    </xf>
    <xf numFmtId="0" fontId="13" fillId="0" borderId="2" xfId="7" applyFont="1" applyBorder="1" applyAlignment="1">
      <alignment wrapText="1"/>
    </xf>
    <xf numFmtId="2" fontId="14" fillId="2" borderId="2" xfId="7" applyNumberFormat="1" applyFont="1" applyFill="1" applyBorder="1" applyAlignment="1">
      <alignment horizontal="center"/>
    </xf>
    <xf numFmtId="0" fontId="13" fillId="0" borderId="2" xfId="7" applyFont="1" applyBorder="1" applyAlignment="1">
      <alignment horizontal="center"/>
    </xf>
    <xf numFmtId="0" fontId="13" fillId="0" borderId="2" xfId="7" applyFont="1" applyFill="1" applyBorder="1" applyAlignment="1">
      <alignment wrapText="1"/>
    </xf>
    <xf numFmtId="4" fontId="14" fillId="0" borderId="2" xfId="7" applyNumberFormat="1" applyFont="1" applyBorder="1" applyAlignment="1">
      <alignment horizontal="center"/>
    </xf>
    <xf numFmtId="0" fontId="13" fillId="0" borderId="2" xfId="7" applyFont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15" fillId="0" borderId="2" xfId="7" applyFont="1" applyBorder="1"/>
    <xf numFmtId="4" fontId="15" fillId="0" borderId="2" xfId="7" applyNumberFormat="1" applyFont="1" applyBorder="1" applyAlignment="1">
      <alignment horizontal="center"/>
    </xf>
    <xf numFmtId="0" fontId="15" fillId="0" borderId="2" xfId="7" applyFont="1" applyBorder="1" applyAlignment="1">
      <alignment wrapText="1"/>
    </xf>
    <xf numFmtId="0" fontId="14" fillId="3" borderId="2" xfId="7" applyFont="1" applyFill="1" applyBorder="1"/>
    <xf numFmtId="4" fontId="16" fillId="3" borderId="2" xfId="7" applyNumberFormat="1" applyFont="1" applyFill="1" applyBorder="1" applyAlignment="1">
      <alignment horizontal="center"/>
    </xf>
    <xf numFmtId="0" fontId="15" fillId="3" borderId="2" xfId="7" applyFont="1" applyFill="1" applyBorder="1" applyAlignment="1">
      <alignment wrapText="1"/>
    </xf>
    <xf numFmtId="2" fontId="14" fillId="3" borderId="2" xfId="7" applyNumberFormat="1" applyFont="1" applyFill="1" applyBorder="1" applyAlignment="1">
      <alignment horizontal="center"/>
    </xf>
    <xf numFmtId="0" fontId="15" fillId="3" borderId="2" xfId="7" applyFont="1" applyFill="1" applyBorder="1"/>
    <xf numFmtId="4" fontId="14" fillId="3" borderId="2" xfId="7" applyNumberFormat="1" applyFont="1" applyFill="1" applyBorder="1" applyAlignment="1">
      <alignment horizontal="center"/>
    </xf>
    <xf numFmtId="0" fontId="17" fillId="0" borderId="0" xfId="7" applyFont="1"/>
    <xf numFmtId="0" fontId="1" fillId="0" borderId="1" xfId="7" applyBorder="1" applyAlignment="1"/>
    <xf numFmtId="4" fontId="0" fillId="0" borderId="0" xfId="0" applyNumberFormat="1"/>
    <xf numFmtId="0" fontId="33" fillId="0" borderId="0" xfId="9"/>
    <xf numFmtId="0" fontId="33" fillId="0" borderId="0" xfId="9" applyAlignment="1"/>
    <xf numFmtId="0" fontId="34" fillId="0" borderId="0" xfId="9" applyFont="1" applyAlignment="1"/>
    <xf numFmtId="0" fontId="33" fillId="0" borderId="0" xfId="9" applyAlignment="1"/>
    <xf numFmtId="0" fontId="24" fillId="0" borderId="0" xfId="9" applyFont="1" applyAlignment="1">
      <alignment horizontal="center" vertical="center"/>
    </xf>
    <xf numFmtId="0" fontId="35" fillId="0" borderId="0" xfId="9" applyFont="1" applyAlignment="1">
      <alignment horizontal="center"/>
    </xf>
    <xf numFmtId="0" fontId="25" fillId="0" borderId="0" xfId="9" applyFont="1" applyAlignment="1">
      <alignment horizontal="center" vertical="center"/>
    </xf>
    <xf numFmtId="0" fontId="35" fillId="0" borderId="0" xfId="9" applyFont="1" applyAlignment="1">
      <alignment horizontal="center" vertical="center"/>
    </xf>
    <xf numFmtId="0" fontId="37" fillId="0" borderId="1" xfId="9" applyFont="1" applyBorder="1" applyAlignment="1">
      <alignment horizontal="center" vertical="top"/>
    </xf>
    <xf numFmtId="0" fontId="38" fillId="0" borderId="4" xfId="9" applyFont="1" applyBorder="1" applyAlignment="1">
      <alignment horizontal="center" vertical="center"/>
    </xf>
    <xf numFmtId="0" fontId="38" fillId="0" borderId="4" xfId="9" applyFont="1" applyBorder="1" applyAlignment="1">
      <alignment horizontal="center" vertical="center" wrapText="1"/>
    </xf>
    <xf numFmtId="0" fontId="38" fillId="0" borderId="5" xfId="9" applyFont="1" applyBorder="1" applyAlignment="1">
      <alignment horizontal="center" vertical="center" wrapText="1"/>
    </xf>
    <xf numFmtId="0" fontId="38" fillId="0" borderId="6" xfId="9" applyFont="1" applyBorder="1" applyAlignment="1">
      <alignment horizontal="center" vertical="center" wrapText="1"/>
    </xf>
    <xf numFmtId="0" fontId="38" fillId="0" borderId="3" xfId="9" applyFont="1" applyBorder="1" applyAlignment="1">
      <alignment horizontal="center" vertical="center" wrapText="1"/>
    </xf>
    <xf numFmtId="0" fontId="38" fillId="0" borderId="7" xfId="9" applyFont="1" applyBorder="1" applyAlignment="1">
      <alignment horizontal="center" vertical="center"/>
    </xf>
    <xf numFmtId="0" fontId="38" fillId="0" borderId="7" xfId="9" applyFont="1" applyBorder="1" applyAlignment="1">
      <alignment horizontal="center" vertical="center" wrapText="1"/>
    </xf>
    <xf numFmtId="0" fontId="38" fillId="0" borderId="2" xfId="9" applyFont="1" applyBorder="1" applyAlignment="1">
      <alignment horizontal="center" vertical="center" wrapText="1"/>
    </xf>
    <xf numFmtId="0" fontId="33" fillId="0" borderId="4" xfId="9" applyBorder="1" applyAlignment="1">
      <alignment horizontal="center" vertical="center"/>
    </xf>
    <xf numFmtId="0" fontId="33" fillId="0" borderId="2" xfId="9" applyBorder="1" applyAlignment="1">
      <alignment horizontal="left" vertical="center"/>
    </xf>
    <xf numFmtId="164" fontId="33" fillId="0" borderId="2" xfId="9" applyNumberFormat="1" applyBorder="1" applyAlignment="1">
      <alignment horizontal="center"/>
    </xf>
    <xf numFmtId="164" fontId="33" fillId="0" borderId="2" xfId="9" applyNumberFormat="1" applyBorder="1" applyAlignment="1">
      <alignment horizontal="center" vertical="center"/>
    </xf>
    <xf numFmtId="164" fontId="33" fillId="0" borderId="4" xfId="9" applyNumberFormat="1" applyBorder="1" applyAlignment="1">
      <alignment horizontal="center" vertical="center"/>
    </xf>
    <xf numFmtId="0" fontId="33" fillId="0" borderId="2" xfId="9" applyBorder="1" applyAlignment="1">
      <alignment horizontal="center" vertical="center"/>
    </xf>
    <xf numFmtId="0" fontId="33" fillId="0" borderId="4" xfId="9" applyBorder="1" applyAlignment="1">
      <alignment horizontal="center" vertical="center" wrapText="1"/>
    </xf>
    <xf numFmtId="0" fontId="33" fillId="0" borderId="8" xfId="9" applyBorder="1" applyAlignment="1">
      <alignment horizontal="center" vertical="center" wrapText="1"/>
    </xf>
    <xf numFmtId="0" fontId="33" fillId="0" borderId="7" xfId="9" applyBorder="1" applyAlignment="1">
      <alignment horizontal="center" vertical="center" wrapText="1"/>
    </xf>
    <xf numFmtId="0" fontId="33" fillId="0" borderId="4" xfId="9" applyBorder="1" applyAlignment="1">
      <alignment horizontal="center" vertical="center"/>
    </xf>
    <xf numFmtId="0" fontId="33" fillId="0" borderId="7" xfId="9" applyBorder="1" applyAlignment="1">
      <alignment horizontal="center" vertical="center"/>
    </xf>
    <xf numFmtId="0" fontId="33" fillId="0" borderId="2" xfId="9" applyBorder="1"/>
    <xf numFmtId="0" fontId="33" fillId="0" borderId="0" xfId="9" applyBorder="1"/>
    <xf numFmtId="0" fontId="33" fillId="0" borderId="0" xfId="9" applyBorder="1" applyAlignment="1">
      <alignment horizontal="center" vertical="center"/>
    </xf>
    <xf numFmtId="164" fontId="33" fillId="0" borderId="0" xfId="9" applyNumberFormat="1" applyBorder="1" applyAlignment="1">
      <alignment horizontal="center" vertical="center"/>
    </xf>
    <xf numFmtId="0" fontId="17" fillId="0" borderId="0" xfId="9" applyFont="1"/>
    <xf numFmtId="0" fontId="33" fillId="0" borderId="1" xfId="9" applyBorder="1" applyAlignment="1"/>
    <xf numFmtId="0" fontId="1" fillId="0" borderId="0" xfId="4"/>
    <xf numFmtId="0" fontId="1" fillId="0" borderId="0" xfId="4" applyAlignment="1">
      <alignment horizontal="center" vertical="center"/>
    </xf>
    <xf numFmtId="0" fontId="5" fillId="0" borderId="0" xfId="4" applyFont="1" applyAlignment="1">
      <alignment vertical="top"/>
    </xf>
    <xf numFmtId="0" fontId="6" fillId="0" borderId="0" xfId="4" applyFont="1"/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 wrapText="1"/>
    </xf>
    <xf numFmtId="0" fontId="7" fillId="0" borderId="0" xfId="4" applyFont="1" applyAlignment="1">
      <alignment vertical="top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top"/>
    </xf>
    <xf numFmtId="0" fontId="11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2" xfId="4" applyFont="1" applyBorder="1"/>
    <xf numFmtId="4" fontId="13" fillId="0" borderId="2" xfId="4" applyNumberFormat="1" applyFont="1" applyBorder="1" applyAlignment="1">
      <alignment horizontal="center"/>
    </xf>
    <xf numFmtId="0" fontId="13" fillId="0" borderId="2" xfId="4" applyFont="1" applyBorder="1" applyAlignment="1">
      <alignment wrapText="1"/>
    </xf>
    <xf numFmtId="2" fontId="14" fillId="2" borderId="2" xfId="4" applyNumberFormat="1" applyFont="1" applyFill="1" applyBorder="1" applyAlignment="1">
      <alignment horizontal="center"/>
    </xf>
    <xf numFmtId="0" fontId="13" fillId="0" borderId="2" xfId="4" applyFont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4" fontId="14" fillId="0" borderId="2" xfId="4" applyNumberFormat="1" applyFont="1" applyBorder="1" applyAlignment="1">
      <alignment horizontal="center"/>
    </xf>
    <xf numFmtId="2" fontId="14" fillId="2" borderId="2" xfId="4" applyNumberFormat="1" applyFont="1" applyFill="1" applyBorder="1" applyAlignment="1">
      <alignment horizontal="center" vertical="center"/>
    </xf>
    <xf numFmtId="4" fontId="13" fillId="0" borderId="2" xfId="4" applyNumberFormat="1" applyFont="1" applyBorder="1" applyAlignment="1">
      <alignment horizontal="center" vertical="center"/>
    </xf>
    <xf numFmtId="0" fontId="11" fillId="0" borderId="2" xfId="4" applyFont="1" applyBorder="1" applyAlignment="1">
      <alignment vertical="center" wrapText="1"/>
    </xf>
    <xf numFmtId="0" fontId="11" fillId="0" borderId="2" xfId="4" applyFont="1" applyBorder="1" applyAlignment="1">
      <alignment wrapText="1"/>
    </xf>
    <xf numFmtId="0" fontId="15" fillId="0" borderId="2" xfId="4" applyFont="1" applyBorder="1" applyAlignment="1">
      <alignment horizontal="center" vertical="center"/>
    </xf>
    <xf numFmtId="0" fontId="15" fillId="0" borderId="2" xfId="4" applyFont="1" applyBorder="1"/>
    <xf numFmtId="4" fontId="15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wrapText="1"/>
    </xf>
    <xf numFmtId="0" fontId="26" fillId="0" borderId="2" xfId="4" applyFont="1" applyBorder="1" applyAlignment="1">
      <alignment wrapText="1"/>
    </xf>
    <xf numFmtId="0" fontId="14" fillId="3" borderId="2" xfId="4" applyFont="1" applyFill="1" applyBorder="1"/>
    <xf numFmtId="4" fontId="16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wrapText="1"/>
    </xf>
    <xf numFmtId="2" fontId="14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horizontal="center" vertical="center"/>
    </xf>
    <xf numFmtId="4" fontId="14" fillId="3" borderId="2" xfId="4" applyNumberFormat="1" applyFont="1" applyFill="1" applyBorder="1" applyAlignment="1">
      <alignment horizontal="center"/>
    </xf>
    <xf numFmtId="0" fontId="17" fillId="0" borderId="0" xfId="4" applyFont="1"/>
    <xf numFmtId="0" fontId="7" fillId="0" borderId="1" xfId="6" applyFont="1" applyBorder="1" applyAlignment="1">
      <alignment horizontal="center"/>
    </xf>
    <xf numFmtId="0" fontId="19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14" fontId="13" fillId="0" borderId="2" xfId="0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3" fillId="0" borderId="2" xfId="0" applyFont="1" applyBorder="1" applyAlignment="1">
      <alignment vertical="center" wrapText="1"/>
    </xf>
    <xf numFmtId="0" fontId="6" fillId="0" borderId="9" xfId="4" applyFont="1" applyBorder="1" applyAlignment="1">
      <alignment horizontal="left" vertical="top"/>
    </xf>
    <xf numFmtId="0" fontId="11" fillId="0" borderId="10" xfId="4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top" wrapText="1"/>
    </xf>
    <xf numFmtId="0" fontId="11" fillId="0" borderId="10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top" wrapText="1"/>
    </xf>
    <xf numFmtId="0" fontId="13" fillId="0" borderId="10" xfId="4" applyFont="1" applyBorder="1" applyAlignment="1">
      <alignment horizontal="center" vertical="center" wrapText="1"/>
    </xf>
    <xf numFmtId="0" fontId="13" fillId="0" borderId="10" xfId="4" applyFont="1" applyBorder="1"/>
    <xf numFmtId="4" fontId="13" fillId="0" borderId="10" xfId="4" applyNumberFormat="1" applyFont="1" applyBorder="1" applyAlignment="1">
      <alignment horizontal="center"/>
    </xf>
    <xf numFmtId="0" fontId="13" fillId="0" borderId="10" xfId="4" applyFont="1" applyBorder="1" applyAlignment="1">
      <alignment wrapText="1"/>
    </xf>
    <xf numFmtId="2" fontId="14" fillId="4" borderId="10" xfId="4" applyNumberFormat="1" applyFont="1" applyFill="1" applyBorder="1" applyAlignment="1">
      <alignment horizontal="center"/>
    </xf>
    <xf numFmtId="0" fontId="13" fillId="0" borderId="10" xfId="4" applyFont="1" applyBorder="1" applyAlignment="1">
      <alignment horizontal="center"/>
    </xf>
    <xf numFmtId="0" fontId="13" fillId="0" borderId="10" xfId="4" applyFont="1" applyFill="1" applyBorder="1" applyAlignment="1">
      <alignment wrapText="1"/>
    </xf>
    <xf numFmtId="4" fontId="14" fillId="0" borderId="10" xfId="4" applyNumberFormat="1" applyFont="1" applyBorder="1" applyAlignment="1">
      <alignment horizontal="center"/>
    </xf>
    <xf numFmtId="0" fontId="13" fillId="0" borderId="10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0" xfId="4" applyFont="1" applyBorder="1"/>
    <xf numFmtId="4" fontId="15" fillId="0" borderId="10" xfId="4" applyNumberFormat="1" applyFont="1" applyBorder="1" applyAlignment="1">
      <alignment horizontal="center"/>
    </xf>
    <xf numFmtId="0" fontId="15" fillId="0" borderId="10" xfId="4" applyFont="1" applyBorder="1" applyAlignment="1">
      <alignment wrapText="1"/>
    </xf>
    <xf numFmtId="0" fontId="14" fillId="5" borderId="10" xfId="4" applyFont="1" applyFill="1" applyBorder="1"/>
    <xf numFmtId="4" fontId="16" fillId="5" borderId="10" xfId="4" applyNumberFormat="1" applyFont="1" applyFill="1" applyBorder="1" applyAlignment="1">
      <alignment horizontal="center"/>
    </xf>
    <xf numFmtId="0" fontId="15" fillId="5" borderId="10" xfId="4" applyFont="1" applyFill="1" applyBorder="1" applyAlignment="1">
      <alignment wrapText="1"/>
    </xf>
    <xf numFmtId="2" fontId="14" fillId="5" borderId="10" xfId="4" applyNumberFormat="1" applyFont="1" applyFill="1" applyBorder="1" applyAlignment="1">
      <alignment horizontal="center"/>
    </xf>
    <xf numFmtId="0" fontId="15" fillId="5" borderId="10" xfId="4" applyFont="1" applyFill="1" applyBorder="1"/>
    <xf numFmtId="4" fontId="14" fillId="5" borderId="10" xfId="4" applyNumberFormat="1" applyFont="1" applyFill="1" applyBorder="1" applyAlignment="1">
      <alignment horizontal="center"/>
    </xf>
    <xf numFmtId="0" fontId="15" fillId="0" borderId="0" xfId="4" applyFont="1"/>
    <xf numFmtId="2" fontId="15" fillId="0" borderId="0" xfId="4" applyNumberFormat="1" applyFont="1" applyAlignment="1">
      <alignment horizontal="center"/>
    </xf>
    <xf numFmtId="0" fontId="7" fillId="0" borderId="9" xfId="6" applyFont="1" applyBorder="1" applyAlignment="1">
      <alignment horizontal="center"/>
    </xf>
    <xf numFmtId="0" fontId="18" fillId="0" borderId="9" xfId="6" applyFont="1" applyBorder="1" applyAlignment="1">
      <alignment horizontal="center"/>
    </xf>
    <xf numFmtId="0" fontId="19" fillId="0" borderId="0" xfId="6" applyFont="1" applyBorder="1" applyAlignment="1">
      <alignment horizontal="center" vertical="top"/>
    </xf>
    <xf numFmtId="0" fontId="3" fillId="0" borderId="0" xfId="8" applyBorder="1" applyAlignment="1">
      <alignment horizontal="center" vertical="center"/>
    </xf>
    <xf numFmtId="0" fontId="3" fillId="0" borderId="0" xfId="8"/>
    <xf numFmtId="0" fontId="3" fillId="0" borderId="0" xfId="8" applyAlignment="1">
      <alignment horizontal="center" vertical="center"/>
    </xf>
    <xf numFmtId="0" fontId="44" fillId="0" borderId="0" xfId="8" applyFont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3" fillId="0" borderId="2" xfId="8" applyFont="1" applyBorder="1" applyAlignment="1">
      <alignment horizontal="center" vertical="center" wrapText="1"/>
    </xf>
    <xf numFmtId="2" fontId="3" fillId="0" borderId="2" xfId="8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31" fillId="0" borderId="1" xfId="6" applyFont="1" applyBorder="1" applyAlignment="1">
      <alignment horizontal="center"/>
    </xf>
    <xf numFmtId="0" fontId="49" fillId="0" borderId="1" xfId="0" applyFont="1" applyBorder="1" applyAlignment="1"/>
    <xf numFmtId="0" fontId="13" fillId="0" borderId="2" xfId="0" applyFont="1" applyBorder="1" applyAlignment="1">
      <alignment vertical="center"/>
    </xf>
    <xf numFmtId="0" fontId="50" fillId="0" borderId="0" xfId="0" applyFont="1"/>
    <xf numFmtId="4" fontId="13" fillId="0" borderId="2" xfId="0" applyNumberFormat="1" applyFont="1" applyFill="1" applyBorder="1" applyAlignment="1">
      <alignment horizontal="center"/>
    </xf>
  </cellXfs>
  <cellStyles count="10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8"/>
    <cellStyle name="Обычный 4" xfId="9"/>
    <cellStyle name="Обычный_Благодійні внески ДОЗ" xfId="7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zoomScale="75" workbookViewId="0">
      <selection activeCell="E9" sqref="E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16</v>
      </c>
      <c r="C7" s="15">
        <v>0.15</v>
      </c>
      <c r="D7" s="15"/>
      <c r="E7" s="16"/>
      <c r="F7" s="17">
        <f>SUM(C7,D7)</f>
        <v>0.15</v>
      </c>
      <c r="G7" s="14">
        <v>2210</v>
      </c>
      <c r="H7" s="15">
        <v>0.15</v>
      </c>
      <c r="I7" s="18" t="s">
        <v>17</v>
      </c>
      <c r="J7" s="15"/>
      <c r="K7" s="19"/>
    </row>
    <row r="8" spans="1:13" ht="47.25">
      <c r="A8" s="13">
        <v>2</v>
      </c>
      <c r="B8" s="14" t="s">
        <v>18</v>
      </c>
      <c r="C8" s="15"/>
      <c r="D8" s="15">
        <v>10.8</v>
      </c>
      <c r="E8" s="16" t="s">
        <v>19</v>
      </c>
      <c r="F8" s="17">
        <f t="shared" ref="F8:F50" si="0">SUM(C8,D8)</f>
        <v>10.8</v>
      </c>
      <c r="G8" s="14"/>
      <c r="H8" s="15"/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0.15</v>
      </c>
      <c r="D50" s="26">
        <f>SUM(D7:D49)</f>
        <v>10.8</v>
      </c>
      <c r="E50" s="27"/>
      <c r="F50" s="28">
        <f t="shared" si="0"/>
        <v>10.950000000000001</v>
      </c>
      <c r="G50" s="29"/>
      <c r="H50" s="26">
        <f>SUM(H7:H49)</f>
        <v>0.15</v>
      </c>
      <c r="I50" s="27"/>
      <c r="J50" s="26">
        <f>SUM(J7:J49)</f>
        <v>0</v>
      </c>
      <c r="K50" s="30">
        <f>C50-H50</f>
        <v>0</v>
      </c>
    </row>
    <row r="53" spans="1:11" ht="15.75">
      <c r="B53" s="31" t="s">
        <v>21</v>
      </c>
      <c r="F53" s="32"/>
      <c r="G53" s="33" t="s">
        <v>22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24</v>
      </c>
      <c r="F55" s="32"/>
      <c r="G55" s="33" t="s">
        <v>25</v>
      </c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showZeros="0" zoomScale="75" workbookViewId="0">
      <selection activeCell="G17" sqref="G17"/>
    </sheetView>
  </sheetViews>
  <sheetFormatPr defaultRowHeight="15"/>
  <cols>
    <col min="1" max="1" width="7.28515625" customWidth="1"/>
    <col min="2" max="2" width="26.140625" customWidth="1"/>
    <col min="3" max="3" width="16.28515625" customWidth="1"/>
    <col min="4" max="4" width="13.5703125" customWidth="1"/>
    <col min="5" max="5" width="18.85546875" customWidth="1"/>
    <col min="6" max="6" width="17.28515625" customWidth="1"/>
    <col min="7" max="7" width="23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140625" customWidth="1"/>
    <col min="259" max="259" width="16.28515625" customWidth="1"/>
    <col min="260" max="260" width="13.5703125" customWidth="1"/>
    <col min="261" max="261" width="18.85546875" customWidth="1"/>
    <col min="262" max="262" width="17.28515625" customWidth="1"/>
    <col min="263" max="263" width="23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140625" customWidth="1"/>
    <col min="515" max="515" width="16.28515625" customWidth="1"/>
    <col min="516" max="516" width="13.5703125" customWidth="1"/>
    <col min="517" max="517" width="18.85546875" customWidth="1"/>
    <col min="518" max="518" width="17.28515625" customWidth="1"/>
    <col min="519" max="519" width="23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140625" customWidth="1"/>
    <col min="771" max="771" width="16.28515625" customWidth="1"/>
    <col min="772" max="772" width="13.5703125" customWidth="1"/>
    <col min="773" max="773" width="18.85546875" customWidth="1"/>
    <col min="774" max="774" width="17.28515625" customWidth="1"/>
    <col min="775" max="775" width="23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140625" customWidth="1"/>
    <col min="1027" max="1027" width="16.28515625" customWidth="1"/>
    <col min="1028" max="1028" width="13.5703125" customWidth="1"/>
    <col min="1029" max="1029" width="18.85546875" customWidth="1"/>
    <col min="1030" max="1030" width="17.28515625" customWidth="1"/>
    <col min="1031" max="1031" width="23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140625" customWidth="1"/>
    <col min="1283" max="1283" width="16.28515625" customWidth="1"/>
    <col min="1284" max="1284" width="13.5703125" customWidth="1"/>
    <col min="1285" max="1285" width="18.85546875" customWidth="1"/>
    <col min="1286" max="1286" width="17.28515625" customWidth="1"/>
    <col min="1287" max="1287" width="23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140625" customWidth="1"/>
    <col min="1539" max="1539" width="16.28515625" customWidth="1"/>
    <col min="1540" max="1540" width="13.5703125" customWidth="1"/>
    <col min="1541" max="1541" width="18.85546875" customWidth="1"/>
    <col min="1542" max="1542" width="17.28515625" customWidth="1"/>
    <col min="1543" max="1543" width="23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140625" customWidth="1"/>
    <col min="1795" max="1795" width="16.28515625" customWidth="1"/>
    <col min="1796" max="1796" width="13.5703125" customWidth="1"/>
    <col min="1797" max="1797" width="18.85546875" customWidth="1"/>
    <col min="1798" max="1798" width="17.28515625" customWidth="1"/>
    <col min="1799" max="1799" width="23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140625" customWidth="1"/>
    <col min="2051" max="2051" width="16.28515625" customWidth="1"/>
    <col min="2052" max="2052" width="13.5703125" customWidth="1"/>
    <col min="2053" max="2053" width="18.85546875" customWidth="1"/>
    <col min="2054" max="2054" width="17.28515625" customWidth="1"/>
    <col min="2055" max="2055" width="23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140625" customWidth="1"/>
    <col min="2307" max="2307" width="16.28515625" customWidth="1"/>
    <col min="2308" max="2308" width="13.5703125" customWidth="1"/>
    <col min="2309" max="2309" width="18.85546875" customWidth="1"/>
    <col min="2310" max="2310" width="17.28515625" customWidth="1"/>
    <col min="2311" max="2311" width="23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140625" customWidth="1"/>
    <col min="2563" max="2563" width="16.28515625" customWidth="1"/>
    <col min="2564" max="2564" width="13.5703125" customWidth="1"/>
    <col min="2565" max="2565" width="18.85546875" customWidth="1"/>
    <col min="2566" max="2566" width="17.28515625" customWidth="1"/>
    <col min="2567" max="2567" width="23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140625" customWidth="1"/>
    <col min="2819" max="2819" width="16.28515625" customWidth="1"/>
    <col min="2820" max="2820" width="13.5703125" customWidth="1"/>
    <col min="2821" max="2821" width="18.85546875" customWidth="1"/>
    <col min="2822" max="2822" width="17.28515625" customWidth="1"/>
    <col min="2823" max="2823" width="23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140625" customWidth="1"/>
    <col min="3075" max="3075" width="16.28515625" customWidth="1"/>
    <col min="3076" max="3076" width="13.5703125" customWidth="1"/>
    <col min="3077" max="3077" width="18.85546875" customWidth="1"/>
    <col min="3078" max="3078" width="17.28515625" customWidth="1"/>
    <col min="3079" max="3079" width="23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140625" customWidth="1"/>
    <col min="3331" max="3331" width="16.28515625" customWidth="1"/>
    <col min="3332" max="3332" width="13.5703125" customWidth="1"/>
    <col min="3333" max="3333" width="18.85546875" customWidth="1"/>
    <col min="3334" max="3334" width="17.28515625" customWidth="1"/>
    <col min="3335" max="3335" width="23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140625" customWidth="1"/>
    <col min="3587" max="3587" width="16.28515625" customWidth="1"/>
    <col min="3588" max="3588" width="13.5703125" customWidth="1"/>
    <col min="3589" max="3589" width="18.85546875" customWidth="1"/>
    <col min="3590" max="3590" width="17.28515625" customWidth="1"/>
    <col min="3591" max="3591" width="23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140625" customWidth="1"/>
    <col min="3843" max="3843" width="16.28515625" customWidth="1"/>
    <col min="3844" max="3844" width="13.5703125" customWidth="1"/>
    <col min="3845" max="3845" width="18.85546875" customWidth="1"/>
    <col min="3846" max="3846" width="17.28515625" customWidth="1"/>
    <col min="3847" max="3847" width="23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140625" customWidth="1"/>
    <col min="4099" max="4099" width="16.28515625" customWidth="1"/>
    <col min="4100" max="4100" width="13.5703125" customWidth="1"/>
    <col min="4101" max="4101" width="18.85546875" customWidth="1"/>
    <col min="4102" max="4102" width="17.28515625" customWidth="1"/>
    <col min="4103" max="4103" width="23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140625" customWidth="1"/>
    <col min="4355" max="4355" width="16.28515625" customWidth="1"/>
    <col min="4356" max="4356" width="13.5703125" customWidth="1"/>
    <col min="4357" max="4357" width="18.85546875" customWidth="1"/>
    <col min="4358" max="4358" width="17.28515625" customWidth="1"/>
    <col min="4359" max="4359" width="23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140625" customWidth="1"/>
    <col min="4611" max="4611" width="16.28515625" customWidth="1"/>
    <col min="4612" max="4612" width="13.5703125" customWidth="1"/>
    <col min="4613" max="4613" width="18.85546875" customWidth="1"/>
    <col min="4614" max="4614" width="17.28515625" customWidth="1"/>
    <col min="4615" max="4615" width="23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140625" customWidth="1"/>
    <col min="4867" max="4867" width="16.28515625" customWidth="1"/>
    <col min="4868" max="4868" width="13.5703125" customWidth="1"/>
    <col min="4869" max="4869" width="18.85546875" customWidth="1"/>
    <col min="4870" max="4870" width="17.28515625" customWidth="1"/>
    <col min="4871" max="4871" width="23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140625" customWidth="1"/>
    <col min="5123" max="5123" width="16.28515625" customWidth="1"/>
    <col min="5124" max="5124" width="13.5703125" customWidth="1"/>
    <col min="5125" max="5125" width="18.85546875" customWidth="1"/>
    <col min="5126" max="5126" width="17.28515625" customWidth="1"/>
    <col min="5127" max="5127" width="23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140625" customWidth="1"/>
    <col min="5379" max="5379" width="16.28515625" customWidth="1"/>
    <col min="5380" max="5380" width="13.5703125" customWidth="1"/>
    <col min="5381" max="5381" width="18.85546875" customWidth="1"/>
    <col min="5382" max="5382" width="17.28515625" customWidth="1"/>
    <col min="5383" max="5383" width="23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140625" customWidth="1"/>
    <col min="5635" max="5635" width="16.28515625" customWidth="1"/>
    <col min="5636" max="5636" width="13.5703125" customWidth="1"/>
    <col min="5637" max="5637" width="18.85546875" customWidth="1"/>
    <col min="5638" max="5638" width="17.28515625" customWidth="1"/>
    <col min="5639" max="5639" width="23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140625" customWidth="1"/>
    <col min="5891" max="5891" width="16.28515625" customWidth="1"/>
    <col min="5892" max="5892" width="13.5703125" customWidth="1"/>
    <col min="5893" max="5893" width="18.85546875" customWidth="1"/>
    <col min="5894" max="5894" width="17.28515625" customWidth="1"/>
    <col min="5895" max="5895" width="23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140625" customWidth="1"/>
    <col min="6147" max="6147" width="16.28515625" customWidth="1"/>
    <col min="6148" max="6148" width="13.5703125" customWidth="1"/>
    <col min="6149" max="6149" width="18.85546875" customWidth="1"/>
    <col min="6150" max="6150" width="17.28515625" customWidth="1"/>
    <col min="6151" max="6151" width="23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140625" customWidth="1"/>
    <col min="6403" max="6403" width="16.28515625" customWidth="1"/>
    <col min="6404" max="6404" width="13.5703125" customWidth="1"/>
    <col min="6405" max="6405" width="18.85546875" customWidth="1"/>
    <col min="6406" max="6406" width="17.28515625" customWidth="1"/>
    <col min="6407" max="6407" width="23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140625" customWidth="1"/>
    <col min="6659" max="6659" width="16.28515625" customWidth="1"/>
    <col min="6660" max="6660" width="13.5703125" customWidth="1"/>
    <col min="6661" max="6661" width="18.85546875" customWidth="1"/>
    <col min="6662" max="6662" width="17.28515625" customWidth="1"/>
    <col min="6663" max="6663" width="23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140625" customWidth="1"/>
    <col min="6915" max="6915" width="16.28515625" customWidth="1"/>
    <col min="6916" max="6916" width="13.5703125" customWidth="1"/>
    <col min="6917" max="6917" width="18.85546875" customWidth="1"/>
    <col min="6918" max="6918" width="17.28515625" customWidth="1"/>
    <col min="6919" max="6919" width="23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140625" customWidth="1"/>
    <col min="7171" max="7171" width="16.28515625" customWidth="1"/>
    <col min="7172" max="7172" width="13.5703125" customWidth="1"/>
    <col min="7173" max="7173" width="18.85546875" customWidth="1"/>
    <col min="7174" max="7174" width="17.28515625" customWidth="1"/>
    <col min="7175" max="7175" width="23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140625" customWidth="1"/>
    <col min="7427" max="7427" width="16.28515625" customWidth="1"/>
    <col min="7428" max="7428" width="13.5703125" customWidth="1"/>
    <col min="7429" max="7429" width="18.85546875" customWidth="1"/>
    <col min="7430" max="7430" width="17.28515625" customWidth="1"/>
    <col min="7431" max="7431" width="23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140625" customWidth="1"/>
    <col min="7683" max="7683" width="16.28515625" customWidth="1"/>
    <col min="7684" max="7684" width="13.5703125" customWidth="1"/>
    <col min="7685" max="7685" width="18.85546875" customWidth="1"/>
    <col min="7686" max="7686" width="17.28515625" customWidth="1"/>
    <col min="7687" max="7687" width="23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140625" customWidth="1"/>
    <col min="7939" max="7939" width="16.28515625" customWidth="1"/>
    <col min="7940" max="7940" width="13.5703125" customWidth="1"/>
    <col min="7941" max="7941" width="18.85546875" customWidth="1"/>
    <col min="7942" max="7942" width="17.28515625" customWidth="1"/>
    <col min="7943" max="7943" width="23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140625" customWidth="1"/>
    <col min="8195" max="8195" width="16.28515625" customWidth="1"/>
    <col min="8196" max="8196" width="13.5703125" customWidth="1"/>
    <col min="8197" max="8197" width="18.85546875" customWidth="1"/>
    <col min="8198" max="8198" width="17.28515625" customWidth="1"/>
    <col min="8199" max="8199" width="23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140625" customWidth="1"/>
    <col min="8451" max="8451" width="16.28515625" customWidth="1"/>
    <col min="8452" max="8452" width="13.5703125" customWidth="1"/>
    <col min="8453" max="8453" width="18.85546875" customWidth="1"/>
    <col min="8454" max="8454" width="17.28515625" customWidth="1"/>
    <col min="8455" max="8455" width="23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140625" customWidth="1"/>
    <col min="8707" max="8707" width="16.28515625" customWidth="1"/>
    <col min="8708" max="8708" width="13.5703125" customWidth="1"/>
    <col min="8709" max="8709" width="18.85546875" customWidth="1"/>
    <col min="8710" max="8710" width="17.28515625" customWidth="1"/>
    <col min="8711" max="8711" width="23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140625" customWidth="1"/>
    <col min="8963" max="8963" width="16.28515625" customWidth="1"/>
    <col min="8964" max="8964" width="13.5703125" customWidth="1"/>
    <col min="8965" max="8965" width="18.85546875" customWidth="1"/>
    <col min="8966" max="8966" width="17.28515625" customWidth="1"/>
    <col min="8967" max="8967" width="23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140625" customWidth="1"/>
    <col min="9219" max="9219" width="16.28515625" customWidth="1"/>
    <col min="9220" max="9220" width="13.5703125" customWidth="1"/>
    <col min="9221" max="9221" width="18.85546875" customWidth="1"/>
    <col min="9222" max="9222" width="17.28515625" customWidth="1"/>
    <col min="9223" max="9223" width="23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140625" customWidth="1"/>
    <col min="9475" max="9475" width="16.28515625" customWidth="1"/>
    <col min="9476" max="9476" width="13.5703125" customWidth="1"/>
    <col min="9477" max="9477" width="18.85546875" customWidth="1"/>
    <col min="9478" max="9478" width="17.28515625" customWidth="1"/>
    <col min="9479" max="9479" width="23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140625" customWidth="1"/>
    <col min="9731" max="9731" width="16.28515625" customWidth="1"/>
    <col min="9732" max="9732" width="13.5703125" customWidth="1"/>
    <col min="9733" max="9733" width="18.85546875" customWidth="1"/>
    <col min="9734" max="9734" width="17.28515625" customWidth="1"/>
    <col min="9735" max="9735" width="23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140625" customWidth="1"/>
    <col min="9987" max="9987" width="16.28515625" customWidth="1"/>
    <col min="9988" max="9988" width="13.5703125" customWidth="1"/>
    <col min="9989" max="9989" width="18.85546875" customWidth="1"/>
    <col min="9990" max="9990" width="17.28515625" customWidth="1"/>
    <col min="9991" max="9991" width="23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7.28515625" customWidth="1"/>
    <col min="10247" max="10247" width="23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7.28515625" customWidth="1"/>
    <col min="10503" max="10503" width="23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7.28515625" customWidth="1"/>
    <col min="10759" max="10759" width="23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7.28515625" customWidth="1"/>
    <col min="11015" max="11015" width="23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7.28515625" customWidth="1"/>
    <col min="11271" max="11271" width="23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7.28515625" customWidth="1"/>
    <col min="11527" max="11527" width="23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7.28515625" customWidth="1"/>
    <col min="11783" max="11783" width="23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7.28515625" customWidth="1"/>
    <col min="12039" max="12039" width="23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7.28515625" customWidth="1"/>
    <col min="12295" max="12295" width="23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7.28515625" customWidth="1"/>
    <col min="12551" max="12551" width="23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7.28515625" customWidth="1"/>
    <col min="12807" max="12807" width="23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7.28515625" customWidth="1"/>
    <col min="13063" max="13063" width="23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7.28515625" customWidth="1"/>
    <col min="13319" max="13319" width="23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7.28515625" customWidth="1"/>
    <col min="13575" max="13575" width="23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7.28515625" customWidth="1"/>
    <col min="13831" max="13831" width="23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7.28515625" customWidth="1"/>
    <col min="14087" max="14087" width="23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7.28515625" customWidth="1"/>
    <col min="14343" max="14343" width="23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7.28515625" customWidth="1"/>
    <col min="14599" max="14599" width="23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7.28515625" customWidth="1"/>
    <col min="14855" max="14855" width="23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7.28515625" customWidth="1"/>
    <col min="15111" max="15111" width="23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7.28515625" customWidth="1"/>
    <col min="15367" max="15367" width="23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7.28515625" customWidth="1"/>
    <col min="15623" max="15623" width="23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7.28515625" customWidth="1"/>
    <col min="15879" max="15879" width="23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7.28515625" customWidth="1"/>
    <col min="16135" max="16135" width="23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71.25" customHeight="1">
      <c r="A3" s="2"/>
      <c r="B3" s="5" t="s">
        <v>113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26</v>
      </c>
    </row>
    <row r="6" spans="1:13" ht="158.25" customHeight="1">
      <c r="A6" s="8"/>
      <c r="B6" s="8"/>
      <c r="C6" s="11" t="s">
        <v>10</v>
      </c>
      <c r="D6" s="11" t="s">
        <v>27</v>
      </c>
      <c r="E6" s="11" t="s">
        <v>12</v>
      </c>
      <c r="F6" s="9"/>
      <c r="G6" s="12" t="s">
        <v>13</v>
      </c>
      <c r="H6" s="37" t="s">
        <v>28</v>
      </c>
      <c r="I6" s="11" t="s">
        <v>15</v>
      </c>
      <c r="J6" s="11" t="s">
        <v>28</v>
      </c>
      <c r="K6" s="10"/>
    </row>
    <row r="7" spans="1:13" ht="15.75">
      <c r="A7" s="13">
        <v>1</v>
      </c>
      <c r="B7" s="14"/>
      <c r="C7" s="15"/>
      <c r="D7" s="15"/>
      <c r="E7" s="16"/>
      <c r="F7" s="17">
        <f>SUM(C7,D7)</f>
        <v>0</v>
      </c>
      <c r="G7" s="38"/>
      <c r="H7" s="15"/>
      <c r="I7" s="15"/>
      <c r="J7" s="15"/>
      <c r="K7" s="19"/>
    </row>
    <row r="8" spans="1:13" ht="15.75">
      <c r="A8" s="13"/>
      <c r="B8" s="14" t="s">
        <v>106</v>
      </c>
      <c r="C8" s="15">
        <v>1.21</v>
      </c>
      <c r="D8" s="15" t="s">
        <v>105</v>
      </c>
      <c r="E8" s="15" t="s">
        <v>105</v>
      </c>
      <c r="F8" s="17">
        <v>2.5</v>
      </c>
      <c r="G8" s="38"/>
      <c r="H8" s="15"/>
      <c r="I8" s="15" t="s">
        <v>105</v>
      </c>
      <c r="J8" s="15" t="s">
        <v>105</v>
      </c>
      <c r="K8" s="19">
        <v>5.61</v>
      </c>
    </row>
    <row r="9" spans="1:13" ht="22.5" customHeight="1">
      <c r="A9" s="13"/>
      <c r="B9" s="14"/>
      <c r="C9" s="15"/>
      <c r="D9" s="15" t="s">
        <v>105</v>
      </c>
      <c r="E9" s="15" t="s">
        <v>105</v>
      </c>
      <c r="F9" s="17">
        <f>C9</f>
        <v>0</v>
      </c>
      <c r="G9" s="38" t="s">
        <v>114</v>
      </c>
      <c r="H9" s="15">
        <v>4.9000000000000004</v>
      </c>
      <c r="I9" s="15" t="s">
        <v>105</v>
      </c>
      <c r="J9" s="15" t="s">
        <v>105</v>
      </c>
      <c r="K9" s="15"/>
    </row>
    <row r="10" spans="1:13" ht="15.75">
      <c r="A10" s="13"/>
      <c r="B10" s="14"/>
      <c r="C10" s="15"/>
      <c r="D10" s="15" t="s">
        <v>105</v>
      </c>
      <c r="E10" s="15" t="s">
        <v>105</v>
      </c>
      <c r="F10" s="17">
        <f>C10</f>
        <v>0</v>
      </c>
      <c r="G10" s="38"/>
      <c r="H10" s="15"/>
      <c r="I10" s="15" t="s">
        <v>105</v>
      </c>
      <c r="J10" s="15" t="s">
        <v>105</v>
      </c>
      <c r="K10" s="15"/>
    </row>
    <row r="11" spans="1:13" ht="15.75">
      <c r="A11" s="13"/>
      <c r="B11" s="14"/>
      <c r="C11" s="15"/>
      <c r="D11" s="15" t="s">
        <v>105</v>
      </c>
      <c r="E11" s="15" t="s">
        <v>105</v>
      </c>
      <c r="F11" s="17">
        <f>C11</f>
        <v>0</v>
      </c>
      <c r="G11" s="38" t="s">
        <v>80</v>
      </c>
      <c r="H11" s="15">
        <v>15.22</v>
      </c>
      <c r="I11" s="15" t="s">
        <v>105</v>
      </c>
      <c r="J11" s="15" t="s">
        <v>105</v>
      </c>
      <c r="K11" s="15"/>
    </row>
    <row r="12" spans="1:13" ht="15.75">
      <c r="A12" s="13">
        <v>2</v>
      </c>
      <c r="B12" s="14"/>
      <c r="C12" s="15"/>
      <c r="D12" s="15" t="s">
        <v>105</v>
      </c>
      <c r="E12" s="15" t="s">
        <v>105</v>
      </c>
      <c r="F12" s="17">
        <f>C12</f>
        <v>0</v>
      </c>
      <c r="G12" s="38"/>
      <c r="H12" s="15"/>
      <c r="I12" s="15" t="s">
        <v>105</v>
      </c>
      <c r="J12" s="15" t="s">
        <v>105</v>
      </c>
      <c r="K12" s="19"/>
    </row>
    <row r="13" spans="1:13" ht="15.75">
      <c r="A13" s="13"/>
      <c r="B13" s="14" t="s">
        <v>107</v>
      </c>
      <c r="C13" s="15">
        <v>3</v>
      </c>
      <c r="D13" s="15" t="s">
        <v>105</v>
      </c>
      <c r="E13" s="15" t="s">
        <v>105</v>
      </c>
      <c r="F13" s="17">
        <v>26.4</v>
      </c>
      <c r="G13" s="38" t="s">
        <v>94</v>
      </c>
      <c r="H13" s="15">
        <v>63.83</v>
      </c>
      <c r="I13" s="15" t="s">
        <v>105</v>
      </c>
      <c r="J13" s="15" t="s">
        <v>105</v>
      </c>
      <c r="K13" s="19">
        <v>18.37</v>
      </c>
    </row>
    <row r="14" spans="1:13" ht="15.75">
      <c r="A14" s="13"/>
      <c r="B14" s="14" t="s">
        <v>108</v>
      </c>
      <c r="C14" s="15">
        <v>3</v>
      </c>
      <c r="D14" s="15" t="s">
        <v>105</v>
      </c>
      <c r="E14" s="15" t="s">
        <v>105</v>
      </c>
      <c r="F14" s="17">
        <v>55.8</v>
      </c>
      <c r="G14" s="38"/>
      <c r="H14" s="15"/>
      <c r="I14" s="15" t="s">
        <v>105</v>
      </c>
      <c r="J14" s="15" t="s">
        <v>105</v>
      </c>
      <c r="K14" s="19"/>
    </row>
    <row r="15" spans="1:13" ht="15.75">
      <c r="A15" s="20"/>
      <c r="B15" s="14"/>
      <c r="C15" s="15"/>
      <c r="D15" s="15"/>
      <c r="E15" s="16"/>
      <c r="F15" s="17">
        <f t="shared" ref="F15:F49" si="0">SUM(C15,D15)</f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7.25" customHeight="1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hidden="1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hidden="1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hidden="1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hidden="1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hidden="1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hidden="1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hidden="1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hidden="1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hidden="1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hidden="1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hidden="1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 hidden="1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hidden="1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hidden="1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hidden="1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hidden="1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1"/>
      <c r="B50" s="25" t="s">
        <v>20</v>
      </c>
      <c r="C50" s="26">
        <f>SUM(C7:C49)</f>
        <v>7.21</v>
      </c>
      <c r="D50" s="26">
        <f>SUM(D7:D49)</f>
        <v>0</v>
      </c>
      <c r="E50" s="27"/>
      <c r="F50" s="28">
        <f>SUM(C50,D50)</f>
        <v>7.21</v>
      </c>
      <c r="G50" s="29"/>
      <c r="H50" s="26">
        <f>SUM(H7:H49)</f>
        <v>83.95</v>
      </c>
      <c r="I50" s="27"/>
      <c r="J50" s="26">
        <f>SUM(J7:J49)</f>
        <v>0</v>
      </c>
      <c r="K50" s="30">
        <f>SUM(K7:K49)</f>
        <v>23.98</v>
      </c>
    </row>
    <row r="51" spans="1:11">
      <c r="K51" s="111"/>
    </row>
    <row r="53" spans="1:11" ht="15.75">
      <c r="B53" s="31" t="s">
        <v>109</v>
      </c>
      <c r="F53" s="32"/>
      <c r="G53" s="33" t="s">
        <v>110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111</v>
      </c>
      <c r="F55" s="32"/>
      <c r="G55" s="33" t="s">
        <v>112</v>
      </c>
      <c r="H55" s="34"/>
    </row>
    <row r="56" spans="1:11">
      <c r="F56" s="35" t="s">
        <v>23</v>
      </c>
      <c r="G56" s="36"/>
      <c r="H56" s="36"/>
    </row>
    <row r="59" spans="1:11" ht="6" customHeight="1"/>
    <row r="60" spans="1:11" ht="31.5" customHeight="1"/>
    <row r="61" spans="1:11" ht="30" customHeight="1"/>
    <row r="62" spans="1:11" ht="42" customHeight="1"/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7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D16" sqref="D16"/>
    </sheetView>
  </sheetViews>
  <sheetFormatPr defaultRowHeight="15"/>
  <cols>
    <col min="1" max="1" width="12.42578125" style="112" bestFit="1" customWidth="1"/>
    <col min="2" max="2" width="32.140625" style="112" customWidth="1"/>
    <col min="3" max="3" width="8.42578125" style="112" bestFit="1" customWidth="1"/>
    <col min="4" max="4" width="13.28515625" style="112" customWidth="1"/>
    <col min="5" max="5" width="26.85546875" style="112" bestFit="1" customWidth="1"/>
    <col min="6" max="6" width="9.140625" style="112"/>
    <col min="7" max="7" width="11.28515625" style="112" customWidth="1"/>
    <col min="8" max="8" width="9.140625" style="112"/>
    <col min="9" max="9" width="11.85546875" style="112" customWidth="1"/>
    <col min="10" max="10" width="9.140625" style="112"/>
    <col min="11" max="11" width="16.42578125" style="112" customWidth="1"/>
    <col min="12" max="16384" width="9.140625" style="112"/>
  </cols>
  <sheetData>
    <row r="1" spans="1:11">
      <c r="G1" s="113" t="s">
        <v>115</v>
      </c>
      <c r="H1" s="113"/>
      <c r="I1" s="113"/>
      <c r="J1" s="113"/>
      <c r="K1" s="113"/>
    </row>
    <row r="2" spans="1:11">
      <c r="G2" s="113" t="s">
        <v>116</v>
      </c>
      <c r="H2" s="113"/>
      <c r="I2" s="113"/>
      <c r="J2" s="113"/>
      <c r="K2" s="113"/>
    </row>
    <row r="3" spans="1:11">
      <c r="G3" s="114" t="s">
        <v>117</v>
      </c>
      <c r="H3" s="114"/>
      <c r="I3" s="114"/>
      <c r="J3" s="114"/>
      <c r="K3" s="114"/>
    </row>
    <row r="4" spans="1:11">
      <c r="G4" s="115"/>
      <c r="H4" s="115"/>
      <c r="I4" s="115"/>
      <c r="J4" s="115"/>
      <c r="K4" s="115"/>
    </row>
    <row r="5" spans="1:11" ht="18.75">
      <c r="D5" s="116" t="s">
        <v>118</v>
      </c>
      <c r="E5" s="116"/>
      <c r="F5" s="116"/>
      <c r="G5" s="115"/>
      <c r="H5" s="115"/>
      <c r="I5" s="115"/>
      <c r="J5" s="115"/>
      <c r="K5" s="115"/>
    </row>
    <row r="6" spans="1:11" ht="18.75">
      <c r="B6" s="117" t="s">
        <v>119</v>
      </c>
      <c r="C6" s="117"/>
      <c r="D6" s="117"/>
      <c r="E6" s="117"/>
      <c r="F6" s="117"/>
      <c r="G6" s="117"/>
      <c r="H6" s="117"/>
      <c r="I6" s="117"/>
      <c r="J6" s="117"/>
      <c r="K6" s="115"/>
    </row>
    <row r="7" spans="1:11" ht="18.75">
      <c r="B7" s="118" t="s">
        <v>120</v>
      </c>
      <c r="C7" s="119"/>
      <c r="D7" s="119"/>
      <c r="E7" s="119"/>
      <c r="F7" s="119"/>
      <c r="G7" s="119"/>
      <c r="H7" s="119"/>
      <c r="I7" s="119"/>
      <c r="J7" s="119"/>
      <c r="K7" s="115"/>
    </row>
    <row r="8" spans="1:11">
      <c r="B8" s="120" t="s">
        <v>121</v>
      </c>
      <c r="C8" s="120"/>
      <c r="D8" s="120"/>
      <c r="E8" s="120"/>
    </row>
    <row r="9" spans="1:11" ht="68.25" customHeight="1">
      <c r="A9" s="121" t="s">
        <v>122</v>
      </c>
      <c r="B9" s="122" t="s">
        <v>5</v>
      </c>
      <c r="C9" s="123" t="s">
        <v>6</v>
      </c>
      <c r="D9" s="124"/>
      <c r="E9" s="125"/>
      <c r="F9" s="122" t="s">
        <v>123</v>
      </c>
      <c r="G9" s="123" t="s">
        <v>124</v>
      </c>
      <c r="H9" s="124"/>
      <c r="I9" s="124"/>
      <c r="J9" s="125"/>
      <c r="K9" s="122" t="s">
        <v>125</v>
      </c>
    </row>
    <row r="10" spans="1:11" ht="118.5" customHeight="1">
      <c r="A10" s="126"/>
      <c r="B10" s="127"/>
      <c r="C10" s="128" t="s">
        <v>126</v>
      </c>
      <c r="D10" s="128" t="s">
        <v>127</v>
      </c>
      <c r="E10" s="128" t="s">
        <v>128</v>
      </c>
      <c r="F10" s="127"/>
      <c r="G10" s="128" t="s">
        <v>13</v>
      </c>
      <c r="H10" s="128" t="s">
        <v>129</v>
      </c>
      <c r="I10" s="128" t="s">
        <v>130</v>
      </c>
      <c r="J10" s="128" t="s">
        <v>129</v>
      </c>
      <c r="K10" s="127"/>
    </row>
    <row r="11" spans="1:11">
      <c r="A11" s="129" t="s">
        <v>131</v>
      </c>
      <c r="B11" s="130" t="s">
        <v>52</v>
      </c>
      <c r="C11" s="131">
        <v>2.0779999999999998</v>
      </c>
      <c r="D11" s="132"/>
      <c r="E11" s="132"/>
      <c r="F11" s="133">
        <f>SUM(C11:E11)</f>
        <v>2.0779999999999998</v>
      </c>
      <c r="G11" s="134"/>
      <c r="H11" s="132"/>
      <c r="I11" s="134"/>
      <c r="J11" s="134"/>
      <c r="K11" s="134"/>
    </row>
    <row r="12" spans="1:11">
      <c r="A12" s="135" t="s">
        <v>132</v>
      </c>
      <c r="B12" s="130" t="s">
        <v>133</v>
      </c>
      <c r="C12" s="131"/>
      <c r="D12" s="132"/>
      <c r="E12" s="132" t="s">
        <v>134</v>
      </c>
      <c r="F12" s="133"/>
      <c r="G12" s="134"/>
      <c r="H12" s="132"/>
      <c r="I12" s="134"/>
      <c r="J12" s="134"/>
      <c r="K12" s="134"/>
    </row>
    <row r="13" spans="1:11">
      <c r="A13" s="136"/>
      <c r="B13" s="130" t="s">
        <v>133</v>
      </c>
      <c r="C13" s="131"/>
      <c r="D13" s="132"/>
      <c r="E13" s="132" t="s">
        <v>135</v>
      </c>
      <c r="F13" s="133"/>
      <c r="G13" s="134"/>
      <c r="H13" s="132"/>
      <c r="I13" s="134"/>
      <c r="J13" s="134"/>
      <c r="K13" s="134"/>
    </row>
    <row r="14" spans="1:11">
      <c r="A14" s="137"/>
      <c r="B14" s="130" t="s">
        <v>52</v>
      </c>
      <c r="C14" s="132">
        <v>0.93</v>
      </c>
      <c r="D14" s="132"/>
      <c r="E14" s="132"/>
      <c r="F14" s="132">
        <f>SUM(C14:E14)</f>
        <v>0.93</v>
      </c>
      <c r="G14" s="134"/>
      <c r="H14" s="132"/>
      <c r="I14" s="134"/>
      <c r="J14" s="134"/>
      <c r="K14" s="134"/>
    </row>
    <row r="15" spans="1:11">
      <c r="A15" s="138" t="s">
        <v>136</v>
      </c>
      <c r="B15" s="130" t="s">
        <v>52</v>
      </c>
      <c r="C15" s="132">
        <v>0.34</v>
      </c>
      <c r="D15" s="132"/>
      <c r="E15" s="132"/>
      <c r="F15" s="132">
        <v>0.34</v>
      </c>
      <c r="G15" s="134"/>
      <c r="H15" s="132"/>
      <c r="I15" s="134"/>
      <c r="J15" s="134"/>
      <c r="K15" s="134"/>
    </row>
    <row r="16" spans="1:11">
      <c r="A16" s="139"/>
      <c r="B16" s="134"/>
      <c r="C16" s="132"/>
      <c r="D16" s="132"/>
      <c r="E16" s="132"/>
      <c r="F16" s="132"/>
      <c r="G16" s="134"/>
      <c r="H16" s="132"/>
      <c r="I16" s="134"/>
      <c r="J16" s="134"/>
      <c r="K16" s="134"/>
    </row>
    <row r="17" spans="1:11">
      <c r="A17" s="138" t="s">
        <v>137</v>
      </c>
      <c r="B17" s="134"/>
      <c r="C17" s="132"/>
      <c r="D17" s="132"/>
      <c r="E17" s="132"/>
      <c r="F17" s="132"/>
      <c r="G17" s="134"/>
      <c r="H17" s="132"/>
      <c r="I17" s="134"/>
      <c r="J17" s="134"/>
      <c r="K17" s="134"/>
    </row>
    <row r="18" spans="1:11">
      <c r="A18" s="139"/>
      <c r="B18" s="134"/>
      <c r="C18" s="132"/>
      <c r="D18" s="132"/>
      <c r="E18" s="132"/>
      <c r="F18" s="132"/>
      <c r="G18" s="134"/>
      <c r="H18" s="132"/>
      <c r="I18" s="134"/>
      <c r="J18" s="134"/>
      <c r="K18" s="134"/>
    </row>
    <row r="19" spans="1:11">
      <c r="A19" s="140" t="s">
        <v>138</v>
      </c>
      <c r="B19" s="134"/>
      <c r="C19" s="132">
        <f>SUM(C11:C18)</f>
        <v>3.3479999999999999</v>
      </c>
      <c r="D19" s="132"/>
      <c r="E19" s="132" t="s">
        <v>105</v>
      </c>
      <c r="F19" s="132">
        <f>SUM(F11:F18)</f>
        <v>3.3479999999999999</v>
      </c>
      <c r="G19" s="134" t="s">
        <v>105</v>
      </c>
      <c r="H19" s="132"/>
      <c r="I19" s="134" t="s">
        <v>105</v>
      </c>
      <c r="J19" s="134"/>
      <c r="K19" s="134"/>
    </row>
    <row r="20" spans="1:11">
      <c r="A20" s="141"/>
      <c r="B20" s="142"/>
      <c r="C20" s="143"/>
      <c r="D20" s="143"/>
      <c r="E20" s="143"/>
      <c r="F20" s="143"/>
      <c r="G20" s="142"/>
      <c r="H20" s="142"/>
      <c r="I20" s="142"/>
      <c r="J20" s="142"/>
      <c r="K20" s="142"/>
    </row>
    <row r="22" spans="1:11" ht="15.75">
      <c r="B22" s="144" t="s">
        <v>21</v>
      </c>
      <c r="F22" s="32"/>
      <c r="G22" s="33" t="s">
        <v>139</v>
      </c>
      <c r="H22" s="145"/>
    </row>
    <row r="23" spans="1:11">
      <c r="B23" s="144"/>
      <c r="F23" s="35" t="s">
        <v>23</v>
      </c>
      <c r="G23" s="36"/>
      <c r="H23" s="36"/>
    </row>
    <row r="24" spans="1:11" ht="15.75">
      <c r="B24" s="144" t="s">
        <v>24</v>
      </c>
      <c r="F24" s="32"/>
      <c r="G24" s="33" t="s">
        <v>140</v>
      </c>
      <c r="H24" s="145"/>
    </row>
    <row r="25" spans="1:11">
      <c r="F25" s="35" t="s">
        <v>23</v>
      </c>
      <c r="G25" s="36"/>
      <c r="H25" s="36"/>
    </row>
  </sheetData>
  <mergeCells count="18">
    <mergeCell ref="K9:K10"/>
    <mergeCell ref="A12:A14"/>
    <mergeCell ref="A15:A16"/>
    <mergeCell ref="A17:A18"/>
    <mergeCell ref="G22:H22"/>
    <mergeCell ref="G24:H24"/>
    <mergeCell ref="B8:E8"/>
    <mergeCell ref="A9:A10"/>
    <mergeCell ref="B9:B10"/>
    <mergeCell ref="C9:E9"/>
    <mergeCell ref="F9:F10"/>
    <mergeCell ref="G9:J9"/>
    <mergeCell ref="G1:K1"/>
    <mergeCell ref="G2:K2"/>
    <mergeCell ref="G3:K3"/>
    <mergeCell ref="D5:F5"/>
    <mergeCell ref="B6:J6"/>
    <mergeCell ref="B7:J7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5"/>
  <sheetViews>
    <sheetView topLeftCell="A7" workbookViewId="0">
      <selection activeCell="B19" sqref="B19"/>
    </sheetView>
  </sheetViews>
  <sheetFormatPr defaultRowHeight="15"/>
  <cols>
    <col min="1" max="1" width="12.42578125" style="112" bestFit="1" customWidth="1"/>
    <col min="2" max="2" width="32.140625" style="112" customWidth="1"/>
    <col min="3" max="3" width="8.42578125" style="112" bestFit="1" customWidth="1"/>
    <col min="4" max="4" width="13.28515625" style="112" customWidth="1"/>
    <col min="5" max="5" width="26.85546875" style="112" bestFit="1" customWidth="1"/>
    <col min="6" max="6" width="9.140625" style="112"/>
    <col min="7" max="7" width="11.28515625" style="112" customWidth="1"/>
    <col min="8" max="8" width="9.140625" style="112"/>
    <col min="9" max="9" width="11.85546875" style="112" customWidth="1"/>
    <col min="10" max="10" width="9.140625" style="112"/>
    <col min="11" max="11" width="16.42578125" style="112" customWidth="1"/>
    <col min="12" max="16384" width="9.140625" style="112"/>
  </cols>
  <sheetData>
    <row r="1" spans="1:11">
      <c r="G1" s="113" t="s">
        <v>115</v>
      </c>
      <c r="H1" s="113"/>
      <c r="I1" s="113"/>
      <c r="J1" s="113"/>
      <c r="K1" s="113"/>
    </row>
    <row r="2" spans="1:11">
      <c r="G2" s="113" t="s">
        <v>116</v>
      </c>
      <c r="H2" s="113"/>
      <c r="I2" s="113"/>
      <c r="J2" s="113"/>
      <c r="K2" s="113"/>
    </row>
    <row r="3" spans="1:11">
      <c r="G3" s="114" t="s">
        <v>117</v>
      </c>
      <c r="H3" s="114"/>
      <c r="I3" s="114"/>
      <c r="J3" s="114"/>
      <c r="K3" s="114"/>
    </row>
    <row r="4" spans="1:11">
      <c r="G4" s="115"/>
      <c r="H4" s="115"/>
      <c r="I4" s="115"/>
      <c r="J4" s="115"/>
      <c r="K4" s="115"/>
    </row>
    <row r="5" spans="1:11" ht="18.75">
      <c r="D5" s="116" t="s">
        <v>118</v>
      </c>
      <c r="E5" s="116"/>
      <c r="F5" s="116"/>
      <c r="G5" s="115"/>
      <c r="H5" s="115"/>
      <c r="I5" s="115"/>
      <c r="J5" s="115"/>
      <c r="K5" s="115"/>
    </row>
    <row r="6" spans="1:11" ht="18.75">
      <c r="B6" s="117" t="s">
        <v>119</v>
      </c>
      <c r="C6" s="117"/>
      <c r="D6" s="117"/>
      <c r="E6" s="117"/>
      <c r="F6" s="117"/>
      <c r="G6" s="117"/>
      <c r="H6" s="117"/>
      <c r="I6" s="117"/>
      <c r="J6" s="117"/>
      <c r="K6" s="115"/>
    </row>
    <row r="7" spans="1:11" ht="18.75">
      <c r="B7" s="118" t="s">
        <v>120</v>
      </c>
      <c r="C7" s="119"/>
      <c r="D7" s="119"/>
      <c r="E7" s="119"/>
      <c r="F7" s="119"/>
      <c r="G7" s="119"/>
      <c r="H7" s="119"/>
      <c r="I7" s="119"/>
      <c r="J7" s="119"/>
      <c r="K7" s="115"/>
    </row>
    <row r="8" spans="1:11">
      <c r="B8" s="120" t="s">
        <v>121</v>
      </c>
      <c r="C8" s="120"/>
      <c r="D8" s="120"/>
      <c r="E8" s="120"/>
    </row>
    <row r="9" spans="1:11" ht="68.25" customHeight="1">
      <c r="A9" s="121" t="s">
        <v>122</v>
      </c>
      <c r="B9" s="122" t="s">
        <v>5</v>
      </c>
      <c r="C9" s="123" t="s">
        <v>6</v>
      </c>
      <c r="D9" s="124"/>
      <c r="E9" s="125"/>
      <c r="F9" s="122" t="s">
        <v>123</v>
      </c>
      <c r="G9" s="123" t="s">
        <v>124</v>
      </c>
      <c r="H9" s="124"/>
      <c r="I9" s="124"/>
      <c r="J9" s="125"/>
      <c r="K9" s="122" t="s">
        <v>125</v>
      </c>
    </row>
    <row r="10" spans="1:11" ht="118.5" customHeight="1">
      <c r="A10" s="126"/>
      <c r="B10" s="127"/>
      <c r="C10" s="128" t="s">
        <v>126</v>
      </c>
      <c r="D10" s="128" t="s">
        <v>127</v>
      </c>
      <c r="E10" s="128" t="s">
        <v>128</v>
      </c>
      <c r="F10" s="127"/>
      <c r="G10" s="128" t="s">
        <v>13</v>
      </c>
      <c r="H10" s="128" t="s">
        <v>129</v>
      </c>
      <c r="I10" s="128" t="s">
        <v>130</v>
      </c>
      <c r="J10" s="128" t="s">
        <v>129</v>
      </c>
      <c r="K10" s="127"/>
    </row>
    <row r="11" spans="1:11">
      <c r="A11" s="129" t="s">
        <v>131</v>
      </c>
      <c r="B11" s="130" t="s">
        <v>52</v>
      </c>
      <c r="C11" s="131">
        <v>2.0779999999999998</v>
      </c>
      <c r="D11" s="132"/>
      <c r="E11" s="132"/>
      <c r="F11" s="133">
        <f>SUM(C11:E11)</f>
        <v>2.0779999999999998</v>
      </c>
      <c r="G11" s="134"/>
      <c r="H11" s="132"/>
      <c r="I11" s="134"/>
      <c r="J11" s="134"/>
      <c r="K11" s="134"/>
    </row>
    <row r="12" spans="1:11">
      <c r="A12" s="135" t="s">
        <v>132</v>
      </c>
      <c r="B12" s="130" t="s">
        <v>133</v>
      </c>
      <c r="C12" s="131"/>
      <c r="D12" s="132"/>
      <c r="E12" s="132" t="s">
        <v>134</v>
      </c>
      <c r="F12" s="133"/>
      <c r="G12" s="134"/>
      <c r="H12" s="132"/>
      <c r="I12" s="134"/>
      <c r="J12" s="134"/>
      <c r="K12" s="134"/>
    </row>
    <row r="13" spans="1:11">
      <c r="A13" s="136"/>
      <c r="B13" s="130" t="s">
        <v>133</v>
      </c>
      <c r="C13" s="131"/>
      <c r="D13" s="132"/>
      <c r="E13" s="132" t="s">
        <v>135</v>
      </c>
      <c r="F13" s="133"/>
      <c r="G13" s="134"/>
      <c r="H13" s="132"/>
      <c r="I13" s="134"/>
      <c r="J13" s="134"/>
      <c r="K13" s="134"/>
    </row>
    <row r="14" spans="1:11">
      <c r="A14" s="137"/>
      <c r="B14" s="130" t="s">
        <v>52</v>
      </c>
      <c r="C14" s="132">
        <v>0.93</v>
      </c>
      <c r="D14" s="132"/>
      <c r="E14" s="132"/>
      <c r="F14" s="132">
        <f>SUM(C14:E14)</f>
        <v>0.93</v>
      </c>
      <c r="G14" s="134"/>
      <c r="H14" s="132"/>
      <c r="I14" s="134"/>
      <c r="J14" s="134"/>
      <c r="K14" s="134"/>
    </row>
    <row r="15" spans="1:11">
      <c r="A15" s="138" t="s">
        <v>136</v>
      </c>
      <c r="B15" s="134"/>
      <c r="C15" s="132"/>
      <c r="D15" s="132"/>
      <c r="E15" s="132"/>
      <c r="F15" s="132"/>
      <c r="G15" s="134"/>
      <c r="H15" s="132"/>
      <c r="I15" s="134"/>
      <c r="J15" s="134"/>
      <c r="K15" s="134"/>
    </row>
    <row r="16" spans="1:11">
      <c r="A16" s="139"/>
      <c r="B16" s="134"/>
      <c r="C16" s="132"/>
      <c r="D16" s="132"/>
      <c r="E16" s="132"/>
      <c r="F16" s="132"/>
      <c r="G16" s="134"/>
      <c r="H16" s="132"/>
      <c r="I16" s="134"/>
      <c r="J16" s="134"/>
      <c r="K16" s="134"/>
    </row>
    <row r="17" spans="1:11">
      <c r="A17" s="138" t="s">
        <v>137</v>
      </c>
      <c r="B17" s="134"/>
      <c r="C17" s="132"/>
      <c r="D17" s="132"/>
      <c r="E17" s="132"/>
      <c r="F17" s="132"/>
      <c r="G17" s="134"/>
      <c r="H17" s="132"/>
      <c r="I17" s="134"/>
      <c r="J17" s="134"/>
      <c r="K17" s="134"/>
    </row>
    <row r="18" spans="1:11">
      <c r="A18" s="139"/>
      <c r="B18" s="134"/>
      <c r="C18" s="132"/>
      <c r="D18" s="132"/>
      <c r="E18" s="132"/>
      <c r="F18" s="132"/>
      <c r="G18" s="134"/>
      <c r="H18" s="132"/>
      <c r="I18" s="134"/>
      <c r="J18" s="134"/>
      <c r="K18" s="134"/>
    </row>
    <row r="19" spans="1:11">
      <c r="A19" s="140" t="s">
        <v>138</v>
      </c>
      <c r="B19" s="134"/>
      <c r="C19" s="132">
        <f>SUM(C11:C18)</f>
        <v>3.008</v>
      </c>
      <c r="D19" s="132"/>
      <c r="E19" s="132" t="s">
        <v>105</v>
      </c>
      <c r="F19" s="132">
        <f>SUM(F11:F18)</f>
        <v>3.008</v>
      </c>
      <c r="G19" s="134" t="s">
        <v>105</v>
      </c>
      <c r="H19" s="132"/>
      <c r="I19" s="134" t="s">
        <v>105</v>
      </c>
      <c r="J19" s="134"/>
      <c r="K19" s="134"/>
    </row>
    <row r="20" spans="1:11">
      <c r="A20" s="141"/>
      <c r="B20" s="142"/>
      <c r="C20" s="143"/>
      <c r="D20" s="143"/>
      <c r="E20" s="143"/>
      <c r="F20" s="143"/>
      <c r="G20" s="142"/>
      <c r="H20" s="142"/>
      <c r="I20" s="142"/>
      <c r="J20" s="142"/>
      <c r="K20" s="142"/>
    </row>
    <row r="22" spans="1:11" ht="15.75">
      <c r="B22" s="144" t="s">
        <v>21</v>
      </c>
      <c r="F22" s="32"/>
      <c r="G22" s="33" t="s">
        <v>139</v>
      </c>
      <c r="H22" s="145"/>
    </row>
    <row r="23" spans="1:11">
      <c r="B23" s="144"/>
      <c r="F23" s="35" t="s">
        <v>23</v>
      </c>
      <c r="G23" s="36"/>
      <c r="H23" s="36"/>
    </row>
    <row r="24" spans="1:11" ht="15.75">
      <c r="B24" s="144" t="s">
        <v>24</v>
      </c>
      <c r="F24" s="32"/>
      <c r="G24" s="33" t="s">
        <v>140</v>
      </c>
      <c r="H24" s="145"/>
    </row>
    <row r="25" spans="1:11">
      <c r="F25" s="35" t="s">
        <v>23</v>
      </c>
      <c r="G25" s="36"/>
      <c r="H25" s="36"/>
    </row>
  </sheetData>
  <mergeCells count="18">
    <mergeCell ref="K9:K10"/>
    <mergeCell ref="A12:A14"/>
    <mergeCell ref="A15:A16"/>
    <mergeCell ref="A17:A18"/>
    <mergeCell ref="G22:H22"/>
    <mergeCell ref="G24:H24"/>
    <mergeCell ref="B8:E8"/>
    <mergeCell ref="A9:A10"/>
    <mergeCell ref="B9:B10"/>
    <mergeCell ref="C9:E9"/>
    <mergeCell ref="F9:F10"/>
    <mergeCell ref="G9:J9"/>
    <mergeCell ref="G1:K1"/>
    <mergeCell ref="G2:K2"/>
    <mergeCell ref="G3:K3"/>
    <mergeCell ref="D5:F5"/>
    <mergeCell ref="B6:J6"/>
    <mergeCell ref="B7:J7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view="pageBreakPreview" zoomScale="118" zoomScaleNormal="75" zoomScaleSheetLayoutView="118" workbookViewId="0">
      <selection activeCell="D10" sqref="D10"/>
    </sheetView>
  </sheetViews>
  <sheetFormatPr defaultRowHeight="15"/>
  <cols>
    <col min="1" max="1" width="7.28515625" style="146" customWidth="1"/>
    <col min="2" max="2" width="24.42578125" style="146" customWidth="1"/>
    <col min="3" max="3" width="16.28515625" style="146" customWidth="1"/>
    <col min="4" max="4" width="13.5703125" style="146" customWidth="1"/>
    <col min="5" max="5" width="18.85546875" style="146" customWidth="1"/>
    <col min="6" max="6" width="15.85546875" style="146" customWidth="1"/>
    <col min="7" max="7" width="16.5703125" style="147" customWidth="1"/>
    <col min="8" max="8" width="13.42578125" style="146" customWidth="1"/>
    <col min="9" max="9" width="22.85546875" style="146" customWidth="1"/>
    <col min="10" max="10" width="14" style="146" customWidth="1"/>
    <col min="11" max="11" width="15.42578125" style="146" customWidth="1"/>
    <col min="12" max="256" width="9.140625" style="146"/>
    <col min="257" max="257" width="7.28515625" style="146" customWidth="1"/>
    <col min="258" max="258" width="24.42578125" style="146" customWidth="1"/>
    <col min="259" max="259" width="16.28515625" style="146" customWidth="1"/>
    <col min="260" max="260" width="13.5703125" style="146" customWidth="1"/>
    <col min="261" max="261" width="18.85546875" style="146" customWidth="1"/>
    <col min="262" max="262" width="15.85546875" style="146" customWidth="1"/>
    <col min="263" max="263" width="16.5703125" style="146" customWidth="1"/>
    <col min="264" max="264" width="13.42578125" style="146" customWidth="1"/>
    <col min="265" max="265" width="22.85546875" style="146" customWidth="1"/>
    <col min="266" max="266" width="14" style="146" customWidth="1"/>
    <col min="267" max="267" width="15.42578125" style="146" customWidth="1"/>
    <col min="268" max="512" width="9.140625" style="146"/>
    <col min="513" max="513" width="7.28515625" style="146" customWidth="1"/>
    <col min="514" max="514" width="24.42578125" style="146" customWidth="1"/>
    <col min="515" max="515" width="16.28515625" style="146" customWidth="1"/>
    <col min="516" max="516" width="13.5703125" style="146" customWidth="1"/>
    <col min="517" max="517" width="18.85546875" style="146" customWidth="1"/>
    <col min="518" max="518" width="15.85546875" style="146" customWidth="1"/>
    <col min="519" max="519" width="16.5703125" style="146" customWidth="1"/>
    <col min="520" max="520" width="13.42578125" style="146" customWidth="1"/>
    <col min="521" max="521" width="22.85546875" style="146" customWidth="1"/>
    <col min="522" max="522" width="14" style="146" customWidth="1"/>
    <col min="523" max="523" width="15.42578125" style="146" customWidth="1"/>
    <col min="524" max="768" width="9.140625" style="146"/>
    <col min="769" max="769" width="7.28515625" style="146" customWidth="1"/>
    <col min="770" max="770" width="24.42578125" style="146" customWidth="1"/>
    <col min="771" max="771" width="16.28515625" style="146" customWidth="1"/>
    <col min="772" max="772" width="13.5703125" style="146" customWidth="1"/>
    <col min="773" max="773" width="18.85546875" style="146" customWidth="1"/>
    <col min="774" max="774" width="15.85546875" style="146" customWidth="1"/>
    <col min="775" max="775" width="16.5703125" style="146" customWidth="1"/>
    <col min="776" max="776" width="13.42578125" style="146" customWidth="1"/>
    <col min="777" max="777" width="22.85546875" style="146" customWidth="1"/>
    <col min="778" max="778" width="14" style="146" customWidth="1"/>
    <col min="779" max="779" width="15.42578125" style="146" customWidth="1"/>
    <col min="780" max="1024" width="9.140625" style="146"/>
    <col min="1025" max="1025" width="7.28515625" style="146" customWidth="1"/>
    <col min="1026" max="1026" width="24.42578125" style="146" customWidth="1"/>
    <col min="1027" max="1027" width="16.28515625" style="146" customWidth="1"/>
    <col min="1028" max="1028" width="13.5703125" style="146" customWidth="1"/>
    <col min="1029" max="1029" width="18.85546875" style="146" customWidth="1"/>
    <col min="1030" max="1030" width="15.85546875" style="146" customWidth="1"/>
    <col min="1031" max="1031" width="16.5703125" style="146" customWidth="1"/>
    <col min="1032" max="1032" width="13.42578125" style="146" customWidth="1"/>
    <col min="1033" max="1033" width="22.85546875" style="146" customWidth="1"/>
    <col min="1034" max="1034" width="14" style="146" customWidth="1"/>
    <col min="1035" max="1035" width="15.42578125" style="146" customWidth="1"/>
    <col min="1036" max="1280" width="9.140625" style="146"/>
    <col min="1281" max="1281" width="7.28515625" style="146" customWidth="1"/>
    <col min="1282" max="1282" width="24.42578125" style="146" customWidth="1"/>
    <col min="1283" max="1283" width="16.28515625" style="146" customWidth="1"/>
    <col min="1284" max="1284" width="13.5703125" style="146" customWidth="1"/>
    <col min="1285" max="1285" width="18.85546875" style="146" customWidth="1"/>
    <col min="1286" max="1286" width="15.85546875" style="146" customWidth="1"/>
    <col min="1287" max="1287" width="16.5703125" style="146" customWidth="1"/>
    <col min="1288" max="1288" width="13.42578125" style="146" customWidth="1"/>
    <col min="1289" max="1289" width="22.85546875" style="146" customWidth="1"/>
    <col min="1290" max="1290" width="14" style="146" customWidth="1"/>
    <col min="1291" max="1291" width="15.42578125" style="146" customWidth="1"/>
    <col min="1292" max="1536" width="9.140625" style="146"/>
    <col min="1537" max="1537" width="7.28515625" style="146" customWidth="1"/>
    <col min="1538" max="1538" width="24.42578125" style="146" customWidth="1"/>
    <col min="1539" max="1539" width="16.28515625" style="146" customWidth="1"/>
    <col min="1540" max="1540" width="13.5703125" style="146" customWidth="1"/>
    <col min="1541" max="1541" width="18.85546875" style="146" customWidth="1"/>
    <col min="1542" max="1542" width="15.85546875" style="146" customWidth="1"/>
    <col min="1543" max="1543" width="16.5703125" style="146" customWidth="1"/>
    <col min="1544" max="1544" width="13.42578125" style="146" customWidth="1"/>
    <col min="1545" max="1545" width="22.85546875" style="146" customWidth="1"/>
    <col min="1546" max="1546" width="14" style="146" customWidth="1"/>
    <col min="1547" max="1547" width="15.42578125" style="146" customWidth="1"/>
    <col min="1548" max="1792" width="9.140625" style="146"/>
    <col min="1793" max="1793" width="7.28515625" style="146" customWidth="1"/>
    <col min="1794" max="1794" width="24.42578125" style="146" customWidth="1"/>
    <col min="1795" max="1795" width="16.28515625" style="146" customWidth="1"/>
    <col min="1796" max="1796" width="13.5703125" style="146" customWidth="1"/>
    <col min="1797" max="1797" width="18.85546875" style="146" customWidth="1"/>
    <col min="1798" max="1798" width="15.85546875" style="146" customWidth="1"/>
    <col min="1799" max="1799" width="16.5703125" style="146" customWidth="1"/>
    <col min="1800" max="1800" width="13.42578125" style="146" customWidth="1"/>
    <col min="1801" max="1801" width="22.85546875" style="146" customWidth="1"/>
    <col min="1802" max="1802" width="14" style="146" customWidth="1"/>
    <col min="1803" max="1803" width="15.42578125" style="146" customWidth="1"/>
    <col min="1804" max="2048" width="9.140625" style="146"/>
    <col min="2049" max="2049" width="7.28515625" style="146" customWidth="1"/>
    <col min="2050" max="2050" width="24.42578125" style="146" customWidth="1"/>
    <col min="2051" max="2051" width="16.28515625" style="146" customWidth="1"/>
    <col min="2052" max="2052" width="13.5703125" style="146" customWidth="1"/>
    <col min="2053" max="2053" width="18.85546875" style="146" customWidth="1"/>
    <col min="2054" max="2054" width="15.85546875" style="146" customWidth="1"/>
    <col min="2055" max="2055" width="16.5703125" style="146" customWidth="1"/>
    <col min="2056" max="2056" width="13.42578125" style="146" customWidth="1"/>
    <col min="2057" max="2057" width="22.85546875" style="146" customWidth="1"/>
    <col min="2058" max="2058" width="14" style="146" customWidth="1"/>
    <col min="2059" max="2059" width="15.42578125" style="146" customWidth="1"/>
    <col min="2060" max="2304" width="9.140625" style="146"/>
    <col min="2305" max="2305" width="7.28515625" style="146" customWidth="1"/>
    <col min="2306" max="2306" width="24.42578125" style="146" customWidth="1"/>
    <col min="2307" max="2307" width="16.28515625" style="146" customWidth="1"/>
    <col min="2308" max="2308" width="13.5703125" style="146" customWidth="1"/>
    <col min="2309" max="2309" width="18.85546875" style="146" customWidth="1"/>
    <col min="2310" max="2310" width="15.85546875" style="146" customWidth="1"/>
    <col min="2311" max="2311" width="16.5703125" style="146" customWidth="1"/>
    <col min="2312" max="2312" width="13.42578125" style="146" customWidth="1"/>
    <col min="2313" max="2313" width="22.85546875" style="146" customWidth="1"/>
    <col min="2314" max="2314" width="14" style="146" customWidth="1"/>
    <col min="2315" max="2315" width="15.42578125" style="146" customWidth="1"/>
    <col min="2316" max="2560" width="9.140625" style="146"/>
    <col min="2561" max="2561" width="7.28515625" style="146" customWidth="1"/>
    <col min="2562" max="2562" width="24.42578125" style="146" customWidth="1"/>
    <col min="2563" max="2563" width="16.28515625" style="146" customWidth="1"/>
    <col min="2564" max="2564" width="13.5703125" style="146" customWidth="1"/>
    <col min="2565" max="2565" width="18.85546875" style="146" customWidth="1"/>
    <col min="2566" max="2566" width="15.85546875" style="146" customWidth="1"/>
    <col min="2567" max="2567" width="16.5703125" style="146" customWidth="1"/>
    <col min="2568" max="2568" width="13.42578125" style="146" customWidth="1"/>
    <col min="2569" max="2569" width="22.85546875" style="146" customWidth="1"/>
    <col min="2570" max="2570" width="14" style="146" customWidth="1"/>
    <col min="2571" max="2571" width="15.42578125" style="146" customWidth="1"/>
    <col min="2572" max="2816" width="9.140625" style="146"/>
    <col min="2817" max="2817" width="7.28515625" style="146" customWidth="1"/>
    <col min="2818" max="2818" width="24.42578125" style="146" customWidth="1"/>
    <col min="2819" max="2819" width="16.28515625" style="146" customWidth="1"/>
    <col min="2820" max="2820" width="13.5703125" style="146" customWidth="1"/>
    <col min="2821" max="2821" width="18.85546875" style="146" customWidth="1"/>
    <col min="2822" max="2822" width="15.85546875" style="146" customWidth="1"/>
    <col min="2823" max="2823" width="16.5703125" style="146" customWidth="1"/>
    <col min="2824" max="2824" width="13.42578125" style="146" customWidth="1"/>
    <col min="2825" max="2825" width="22.85546875" style="146" customWidth="1"/>
    <col min="2826" max="2826" width="14" style="146" customWidth="1"/>
    <col min="2827" max="2827" width="15.42578125" style="146" customWidth="1"/>
    <col min="2828" max="3072" width="9.140625" style="146"/>
    <col min="3073" max="3073" width="7.28515625" style="146" customWidth="1"/>
    <col min="3074" max="3074" width="24.42578125" style="146" customWidth="1"/>
    <col min="3075" max="3075" width="16.28515625" style="146" customWidth="1"/>
    <col min="3076" max="3076" width="13.5703125" style="146" customWidth="1"/>
    <col min="3077" max="3077" width="18.85546875" style="146" customWidth="1"/>
    <col min="3078" max="3078" width="15.85546875" style="146" customWidth="1"/>
    <col min="3079" max="3079" width="16.5703125" style="146" customWidth="1"/>
    <col min="3080" max="3080" width="13.42578125" style="146" customWidth="1"/>
    <col min="3081" max="3081" width="22.85546875" style="146" customWidth="1"/>
    <col min="3082" max="3082" width="14" style="146" customWidth="1"/>
    <col min="3083" max="3083" width="15.42578125" style="146" customWidth="1"/>
    <col min="3084" max="3328" width="9.140625" style="146"/>
    <col min="3329" max="3329" width="7.28515625" style="146" customWidth="1"/>
    <col min="3330" max="3330" width="24.42578125" style="146" customWidth="1"/>
    <col min="3331" max="3331" width="16.28515625" style="146" customWidth="1"/>
    <col min="3332" max="3332" width="13.5703125" style="146" customWidth="1"/>
    <col min="3333" max="3333" width="18.85546875" style="146" customWidth="1"/>
    <col min="3334" max="3334" width="15.85546875" style="146" customWidth="1"/>
    <col min="3335" max="3335" width="16.5703125" style="146" customWidth="1"/>
    <col min="3336" max="3336" width="13.42578125" style="146" customWidth="1"/>
    <col min="3337" max="3337" width="22.85546875" style="146" customWidth="1"/>
    <col min="3338" max="3338" width="14" style="146" customWidth="1"/>
    <col min="3339" max="3339" width="15.42578125" style="146" customWidth="1"/>
    <col min="3340" max="3584" width="9.140625" style="146"/>
    <col min="3585" max="3585" width="7.28515625" style="146" customWidth="1"/>
    <col min="3586" max="3586" width="24.42578125" style="146" customWidth="1"/>
    <col min="3587" max="3587" width="16.28515625" style="146" customWidth="1"/>
    <col min="3588" max="3588" width="13.5703125" style="146" customWidth="1"/>
    <col min="3589" max="3589" width="18.85546875" style="146" customWidth="1"/>
    <col min="3590" max="3590" width="15.85546875" style="146" customWidth="1"/>
    <col min="3591" max="3591" width="16.5703125" style="146" customWidth="1"/>
    <col min="3592" max="3592" width="13.42578125" style="146" customWidth="1"/>
    <col min="3593" max="3593" width="22.85546875" style="146" customWidth="1"/>
    <col min="3594" max="3594" width="14" style="146" customWidth="1"/>
    <col min="3595" max="3595" width="15.42578125" style="146" customWidth="1"/>
    <col min="3596" max="3840" width="9.140625" style="146"/>
    <col min="3841" max="3841" width="7.28515625" style="146" customWidth="1"/>
    <col min="3842" max="3842" width="24.42578125" style="146" customWidth="1"/>
    <col min="3843" max="3843" width="16.28515625" style="146" customWidth="1"/>
    <col min="3844" max="3844" width="13.5703125" style="146" customWidth="1"/>
    <col min="3845" max="3845" width="18.85546875" style="146" customWidth="1"/>
    <col min="3846" max="3846" width="15.85546875" style="146" customWidth="1"/>
    <col min="3847" max="3847" width="16.5703125" style="146" customWidth="1"/>
    <col min="3848" max="3848" width="13.42578125" style="146" customWidth="1"/>
    <col min="3849" max="3849" width="22.85546875" style="146" customWidth="1"/>
    <col min="3850" max="3850" width="14" style="146" customWidth="1"/>
    <col min="3851" max="3851" width="15.42578125" style="146" customWidth="1"/>
    <col min="3852" max="4096" width="9.140625" style="146"/>
    <col min="4097" max="4097" width="7.28515625" style="146" customWidth="1"/>
    <col min="4098" max="4098" width="24.42578125" style="146" customWidth="1"/>
    <col min="4099" max="4099" width="16.28515625" style="146" customWidth="1"/>
    <col min="4100" max="4100" width="13.5703125" style="146" customWidth="1"/>
    <col min="4101" max="4101" width="18.85546875" style="146" customWidth="1"/>
    <col min="4102" max="4102" width="15.85546875" style="146" customWidth="1"/>
    <col min="4103" max="4103" width="16.5703125" style="146" customWidth="1"/>
    <col min="4104" max="4104" width="13.42578125" style="146" customWidth="1"/>
    <col min="4105" max="4105" width="22.85546875" style="146" customWidth="1"/>
    <col min="4106" max="4106" width="14" style="146" customWidth="1"/>
    <col min="4107" max="4107" width="15.42578125" style="146" customWidth="1"/>
    <col min="4108" max="4352" width="9.140625" style="146"/>
    <col min="4353" max="4353" width="7.28515625" style="146" customWidth="1"/>
    <col min="4354" max="4354" width="24.42578125" style="146" customWidth="1"/>
    <col min="4355" max="4355" width="16.28515625" style="146" customWidth="1"/>
    <col min="4356" max="4356" width="13.5703125" style="146" customWidth="1"/>
    <col min="4357" max="4357" width="18.85546875" style="146" customWidth="1"/>
    <col min="4358" max="4358" width="15.85546875" style="146" customWidth="1"/>
    <col min="4359" max="4359" width="16.5703125" style="146" customWidth="1"/>
    <col min="4360" max="4360" width="13.42578125" style="146" customWidth="1"/>
    <col min="4361" max="4361" width="22.85546875" style="146" customWidth="1"/>
    <col min="4362" max="4362" width="14" style="146" customWidth="1"/>
    <col min="4363" max="4363" width="15.42578125" style="146" customWidth="1"/>
    <col min="4364" max="4608" width="9.140625" style="146"/>
    <col min="4609" max="4609" width="7.28515625" style="146" customWidth="1"/>
    <col min="4610" max="4610" width="24.42578125" style="146" customWidth="1"/>
    <col min="4611" max="4611" width="16.28515625" style="146" customWidth="1"/>
    <col min="4612" max="4612" width="13.5703125" style="146" customWidth="1"/>
    <col min="4613" max="4613" width="18.85546875" style="146" customWidth="1"/>
    <col min="4614" max="4614" width="15.85546875" style="146" customWidth="1"/>
    <col min="4615" max="4615" width="16.5703125" style="146" customWidth="1"/>
    <col min="4616" max="4616" width="13.42578125" style="146" customWidth="1"/>
    <col min="4617" max="4617" width="22.85546875" style="146" customWidth="1"/>
    <col min="4618" max="4618" width="14" style="146" customWidth="1"/>
    <col min="4619" max="4619" width="15.42578125" style="146" customWidth="1"/>
    <col min="4620" max="4864" width="9.140625" style="146"/>
    <col min="4865" max="4865" width="7.28515625" style="146" customWidth="1"/>
    <col min="4866" max="4866" width="24.42578125" style="146" customWidth="1"/>
    <col min="4867" max="4867" width="16.28515625" style="146" customWidth="1"/>
    <col min="4868" max="4868" width="13.5703125" style="146" customWidth="1"/>
    <col min="4869" max="4869" width="18.85546875" style="146" customWidth="1"/>
    <col min="4870" max="4870" width="15.85546875" style="146" customWidth="1"/>
    <col min="4871" max="4871" width="16.5703125" style="146" customWidth="1"/>
    <col min="4872" max="4872" width="13.42578125" style="146" customWidth="1"/>
    <col min="4873" max="4873" width="22.85546875" style="146" customWidth="1"/>
    <col min="4874" max="4874" width="14" style="146" customWidth="1"/>
    <col min="4875" max="4875" width="15.42578125" style="146" customWidth="1"/>
    <col min="4876" max="5120" width="9.140625" style="146"/>
    <col min="5121" max="5121" width="7.28515625" style="146" customWidth="1"/>
    <col min="5122" max="5122" width="24.42578125" style="146" customWidth="1"/>
    <col min="5123" max="5123" width="16.28515625" style="146" customWidth="1"/>
    <col min="5124" max="5124" width="13.5703125" style="146" customWidth="1"/>
    <col min="5125" max="5125" width="18.85546875" style="146" customWidth="1"/>
    <col min="5126" max="5126" width="15.85546875" style="146" customWidth="1"/>
    <col min="5127" max="5127" width="16.5703125" style="146" customWidth="1"/>
    <col min="5128" max="5128" width="13.42578125" style="146" customWidth="1"/>
    <col min="5129" max="5129" width="22.85546875" style="146" customWidth="1"/>
    <col min="5130" max="5130" width="14" style="146" customWidth="1"/>
    <col min="5131" max="5131" width="15.42578125" style="146" customWidth="1"/>
    <col min="5132" max="5376" width="9.140625" style="146"/>
    <col min="5377" max="5377" width="7.28515625" style="146" customWidth="1"/>
    <col min="5378" max="5378" width="24.42578125" style="146" customWidth="1"/>
    <col min="5379" max="5379" width="16.28515625" style="146" customWidth="1"/>
    <col min="5380" max="5380" width="13.5703125" style="146" customWidth="1"/>
    <col min="5381" max="5381" width="18.85546875" style="146" customWidth="1"/>
    <col min="5382" max="5382" width="15.85546875" style="146" customWidth="1"/>
    <col min="5383" max="5383" width="16.5703125" style="146" customWidth="1"/>
    <col min="5384" max="5384" width="13.42578125" style="146" customWidth="1"/>
    <col min="5385" max="5385" width="22.85546875" style="146" customWidth="1"/>
    <col min="5386" max="5386" width="14" style="146" customWidth="1"/>
    <col min="5387" max="5387" width="15.42578125" style="146" customWidth="1"/>
    <col min="5388" max="5632" width="9.140625" style="146"/>
    <col min="5633" max="5633" width="7.28515625" style="146" customWidth="1"/>
    <col min="5634" max="5634" width="24.42578125" style="146" customWidth="1"/>
    <col min="5635" max="5635" width="16.28515625" style="146" customWidth="1"/>
    <col min="5636" max="5636" width="13.5703125" style="146" customWidth="1"/>
    <col min="5637" max="5637" width="18.85546875" style="146" customWidth="1"/>
    <col min="5638" max="5638" width="15.85546875" style="146" customWidth="1"/>
    <col min="5639" max="5639" width="16.5703125" style="146" customWidth="1"/>
    <col min="5640" max="5640" width="13.42578125" style="146" customWidth="1"/>
    <col min="5641" max="5641" width="22.85546875" style="146" customWidth="1"/>
    <col min="5642" max="5642" width="14" style="146" customWidth="1"/>
    <col min="5643" max="5643" width="15.42578125" style="146" customWidth="1"/>
    <col min="5644" max="5888" width="9.140625" style="146"/>
    <col min="5889" max="5889" width="7.28515625" style="146" customWidth="1"/>
    <col min="5890" max="5890" width="24.42578125" style="146" customWidth="1"/>
    <col min="5891" max="5891" width="16.28515625" style="146" customWidth="1"/>
    <col min="5892" max="5892" width="13.5703125" style="146" customWidth="1"/>
    <col min="5893" max="5893" width="18.85546875" style="146" customWidth="1"/>
    <col min="5894" max="5894" width="15.85546875" style="146" customWidth="1"/>
    <col min="5895" max="5895" width="16.5703125" style="146" customWidth="1"/>
    <col min="5896" max="5896" width="13.42578125" style="146" customWidth="1"/>
    <col min="5897" max="5897" width="22.85546875" style="146" customWidth="1"/>
    <col min="5898" max="5898" width="14" style="146" customWidth="1"/>
    <col min="5899" max="5899" width="15.42578125" style="146" customWidth="1"/>
    <col min="5900" max="6144" width="9.140625" style="146"/>
    <col min="6145" max="6145" width="7.28515625" style="146" customWidth="1"/>
    <col min="6146" max="6146" width="24.42578125" style="146" customWidth="1"/>
    <col min="6147" max="6147" width="16.28515625" style="146" customWidth="1"/>
    <col min="6148" max="6148" width="13.5703125" style="146" customWidth="1"/>
    <col min="6149" max="6149" width="18.85546875" style="146" customWidth="1"/>
    <col min="6150" max="6150" width="15.85546875" style="146" customWidth="1"/>
    <col min="6151" max="6151" width="16.5703125" style="146" customWidth="1"/>
    <col min="6152" max="6152" width="13.42578125" style="146" customWidth="1"/>
    <col min="6153" max="6153" width="22.85546875" style="146" customWidth="1"/>
    <col min="6154" max="6154" width="14" style="146" customWidth="1"/>
    <col min="6155" max="6155" width="15.42578125" style="146" customWidth="1"/>
    <col min="6156" max="6400" width="9.140625" style="146"/>
    <col min="6401" max="6401" width="7.28515625" style="146" customWidth="1"/>
    <col min="6402" max="6402" width="24.42578125" style="146" customWidth="1"/>
    <col min="6403" max="6403" width="16.28515625" style="146" customWidth="1"/>
    <col min="6404" max="6404" width="13.5703125" style="146" customWidth="1"/>
    <col min="6405" max="6405" width="18.85546875" style="146" customWidth="1"/>
    <col min="6406" max="6406" width="15.85546875" style="146" customWidth="1"/>
    <col min="6407" max="6407" width="16.5703125" style="146" customWidth="1"/>
    <col min="6408" max="6408" width="13.42578125" style="146" customWidth="1"/>
    <col min="6409" max="6409" width="22.85546875" style="146" customWidth="1"/>
    <col min="6410" max="6410" width="14" style="146" customWidth="1"/>
    <col min="6411" max="6411" width="15.42578125" style="146" customWidth="1"/>
    <col min="6412" max="6656" width="9.140625" style="146"/>
    <col min="6657" max="6657" width="7.28515625" style="146" customWidth="1"/>
    <col min="6658" max="6658" width="24.42578125" style="146" customWidth="1"/>
    <col min="6659" max="6659" width="16.28515625" style="146" customWidth="1"/>
    <col min="6660" max="6660" width="13.5703125" style="146" customWidth="1"/>
    <col min="6661" max="6661" width="18.85546875" style="146" customWidth="1"/>
    <col min="6662" max="6662" width="15.85546875" style="146" customWidth="1"/>
    <col min="6663" max="6663" width="16.5703125" style="146" customWidth="1"/>
    <col min="6664" max="6664" width="13.42578125" style="146" customWidth="1"/>
    <col min="6665" max="6665" width="22.85546875" style="146" customWidth="1"/>
    <col min="6666" max="6666" width="14" style="146" customWidth="1"/>
    <col min="6667" max="6667" width="15.42578125" style="146" customWidth="1"/>
    <col min="6668" max="6912" width="9.140625" style="146"/>
    <col min="6913" max="6913" width="7.28515625" style="146" customWidth="1"/>
    <col min="6914" max="6914" width="24.42578125" style="146" customWidth="1"/>
    <col min="6915" max="6915" width="16.28515625" style="146" customWidth="1"/>
    <col min="6916" max="6916" width="13.5703125" style="146" customWidth="1"/>
    <col min="6917" max="6917" width="18.85546875" style="146" customWidth="1"/>
    <col min="6918" max="6918" width="15.85546875" style="146" customWidth="1"/>
    <col min="6919" max="6919" width="16.5703125" style="146" customWidth="1"/>
    <col min="6920" max="6920" width="13.42578125" style="146" customWidth="1"/>
    <col min="6921" max="6921" width="22.85546875" style="146" customWidth="1"/>
    <col min="6922" max="6922" width="14" style="146" customWidth="1"/>
    <col min="6923" max="6923" width="15.42578125" style="146" customWidth="1"/>
    <col min="6924" max="7168" width="9.140625" style="146"/>
    <col min="7169" max="7169" width="7.28515625" style="146" customWidth="1"/>
    <col min="7170" max="7170" width="24.42578125" style="146" customWidth="1"/>
    <col min="7171" max="7171" width="16.28515625" style="146" customWidth="1"/>
    <col min="7172" max="7172" width="13.5703125" style="146" customWidth="1"/>
    <col min="7173" max="7173" width="18.85546875" style="146" customWidth="1"/>
    <col min="7174" max="7174" width="15.85546875" style="146" customWidth="1"/>
    <col min="7175" max="7175" width="16.5703125" style="146" customWidth="1"/>
    <col min="7176" max="7176" width="13.42578125" style="146" customWidth="1"/>
    <col min="7177" max="7177" width="22.85546875" style="146" customWidth="1"/>
    <col min="7178" max="7178" width="14" style="146" customWidth="1"/>
    <col min="7179" max="7179" width="15.42578125" style="146" customWidth="1"/>
    <col min="7180" max="7424" width="9.140625" style="146"/>
    <col min="7425" max="7425" width="7.28515625" style="146" customWidth="1"/>
    <col min="7426" max="7426" width="24.42578125" style="146" customWidth="1"/>
    <col min="7427" max="7427" width="16.28515625" style="146" customWidth="1"/>
    <col min="7428" max="7428" width="13.5703125" style="146" customWidth="1"/>
    <col min="7429" max="7429" width="18.85546875" style="146" customWidth="1"/>
    <col min="7430" max="7430" width="15.85546875" style="146" customWidth="1"/>
    <col min="7431" max="7431" width="16.5703125" style="146" customWidth="1"/>
    <col min="7432" max="7432" width="13.42578125" style="146" customWidth="1"/>
    <col min="7433" max="7433" width="22.85546875" style="146" customWidth="1"/>
    <col min="7434" max="7434" width="14" style="146" customWidth="1"/>
    <col min="7435" max="7435" width="15.42578125" style="146" customWidth="1"/>
    <col min="7436" max="7680" width="9.140625" style="146"/>
    <col min="7681" max="7681" width="7.28515625" style="146" customWidth="1"/>
    <col min="7682" max="7682" width="24.42578125" style="146" customWidth="1"/>
    <col min="7683" max="7683" width="16.28515625" style="146" customWidth="1"/>
    <col min="7684" max="7684" width="13.5703125" style="146" customWidth="1"/>
    <col min="7685" max="7685" width="18.85546875" style="146" customWidth="1"/>
    <col min="7686" max="7686" width="15.85546875" style="146" customWidth="1"/>
    <col min="7687" max="7687" width="16.5703125" style="146" customWidth="1"/>
    <col min="7688" max="7688" width="13.42578125" style="146" customWidth="1"/>
    <col min="7689" max="7689" width="22.85546875" style="146" customWidth="1"/>
    <col min="7690" max="7690" width="14" style="146" customWidth="1"/>
    <col min="7691" max="7691" width="15.42578125" style="146" customWidth="1"/>
    <col min="7692" max="7936" width="9.140625" style="146"/>
    <col min="7937" max="7937" width="7.28515625" style="146" customWidth="1"/>
    <col min="7938" max="7938" width="24.42578125" style="146" customWidth="1"/>
    <col min="7939" max="7939" width="16.28515625" style="146" customWidth="1"/>
    <col min="7940" max="7940" width="13.5703125" style="146" customWidth="1"/>
    <col min="7941" max="7941" width="18.85546875" style="146" customWidth="1"/>
    <col min="7942" max="7942" width="15.85546875" style="146" customWidth="1"/>
    <col min="7943" max="7943" width="16.5703125" style="146" customWidth="1"/>
    <col min="7944" max="7944" width="13.42578125" style="146" customWidth="1"/>
    <col min="7945" max="7945" width="22.85546875" style="146" customWidth="1"/>
    <col min="7946" max="7946" width="14" style="146" customWidth="1"/>
    <col min="7947" max="7947" width="15.42578125" style="146" customWidth="1"/>
    <col min="7948" max="8192" width="9.140625" style="146"/>
    <col min="8193" max="8193" width="7.28515625" style="146" customWidth="1"/>
    <col min="8194" max="8194" width="24.42578125" style="146" customWidth="1"/>
    <col min="8195" max="8195" width="16.28515625" style="146" customWidth="1"/>
    <col min="8196" max="8196" width="13.5703125" style="146" customWidth="1"/>
    <col min="8197" max="8197" width="18.85546875" style="146" customWidth="1"/>
    <col min="8198" max="8198" width="15.85546875" style="146" customWidth="1"/>
    <col min="8199" max="8199" width="16.5703125" style="146" customWidth="1"/>
    <col min="8200" max="8200" width="13.42578125" style="146" customWidth="1"/>
    <col min="8201" max="8201" width="22.85546875" style="146" customWidth="1"/>
    <col min="8202" max="8202" width="14" style="146" customWidth="1"/>
    <col min="8203" max="8203" width="15.42578125" style="146" customWidth="1"/>
    <col min="8204" max="8448" width="9.140625" style="146"/>
    <col min="8449" max="8449" width="7.28515625" style="146" customWidth="1"/>
    <col min="8450" max="8450" width="24.42578125" style="146" customWidth="1"/>
    <col min="8451" max="8451" width="16.28515625" style="146" customWidth="1"/>
    <col min="8452" max="8452" width="13.5703125" style="146" customWidth="1"/>
    <col min="8453" max="8453" width="18.85546875" style="146" customWidth="1"/>
    <col min="8454" max="8454" width="15.85546875" style="146" customWidth="1"/>
    <col min="8455" max="8455" width="16.5703125" style="146" customWidth="1"/>
    <col min="8456" max="8456" width="13.42578125" style="146" customWidth="1"/>
    <col min="8457" max="8457" width="22.85546875" style="146" customWidth="1"/>
    <col min="8458" max="8458" width="14" style="146" customWidth="1"/>
    <col min="8459" max="8459" width="15.42578125" style="146" customWidth="1"/>
    <col min="8460" max="8704" width="9.140625" style="146"/>
    <col min="8705" max="8705" width="7.28515625" style="146" customWidth="1"/>
    <col min="8706" max="8706" width="24.42578125" style="146" customWidth="1"/>
    <col min="8707" max="8707" width="16.28515625" style="146" customWidth="1"/>
    <col min="8708" max="8708" width="13.5703125" style="146" customWidth="1"/>
    <col min="8709" max="8709" width="18.85546875" style="146" customWidth="1"/>
    <col min="8710" max="8710" width="15.85546875" style="146" customWidth="1"/>
    <col min="8711" max="8711" width="16.5703125" style="146" customWidth="1"/>
    <col min="8712" max="8712" width="13.42578125" style="146" customWidth="1"/>
    <col min="8713" max="8713" width="22.85546875" style="146" customWidth="1"/>
    <col min="8714" max="8714" width="14" style="146" customWidth="1"/>
    <col min="8715" max="8715" width="15.42578125" style="146" customWidth="1"/>
    <col min="8716" max="8960" width="9.140625" style="146"/>
    <col min="8961" max="8961" width="7.28515625" style="146" customWidth="1"/>
    <col min="8962" max="8962" width="24.42578125" style="146" customWidth="1"/>
    <col min="8963" max="8963" width="16.28515625" style="146" customWidth="1"/>
    <col min="8964" max="8964" width="13.5703125" style="146" customWidth="1"/>
    <col min="8965" max="8965" width="18.85546875" style="146" customWidth="1"/>
    <col min="8966" max="8966" width="15.85546875" style="146" customWidth="1"/>
    <col min="8967" max="8967" width="16.5703125" style="146" customWidth="1"/>
    <col min="8968" max="8968" width="13.42578125" style="146" customWidth="1"/>
    <col min="8969" max="8969" width="22.85546875" style="146" customWidth="1"/>
    <col min="8970" max="8970" width="14" style="146" customWidth="1"/>
    <col min="8971" max="8971" width="15.42578125" style="146" customWidth="1"/>
    <col min="8972" max="9216" width="9.140625" style="146"/>
    <col min="9217" max="9217" width="7.28515625" style="146" customWidth="1"/>
    <col min="9218" max="9218" width="24.42578125" style="146" customWidth="1"/>
    <col min="9219" max="9219" width="16.28515625" style="146" customWidth="1"/>
    <col min="9220" max="9220" width="13.5703125" style="146" customWidth="1"/>
    <col min="9221" max="9221" width="18.85546875" style="146" customWidth="1"/>
    <col min="9222" max="9222" width="15.85546875" style="146" customWidth="1"/>
    <col min="9223" max="9223" width="16.5703125" style="146" customWidth="1"/>
    <col min="9224" max="9224" width="13.42578125" style="146" customWidth="1"/>
    <col min="9225" max="9225" width="22.85546875" style="146" customWidth="1"/>
    <col min="9226" max="9226" width="14" style="146" customWidth="1"/>
    <col min="9227" max="9227" width="15.42578125" style="146" customWidth="1"/>
    <col min="9228" max="9472" width="9.140625" style="146"/>
    <col min="9473" max="9473" width="7.28515625" style="146" customWidth="1"/>
    <col min="9474" max="9474" width="24.42578125" style="146" customWidth="1"/>
    <col min="9475" max="9475" width="16.28515625" style="146" customWidth="1"/>
    <col min="9476" max="9476" width="13.5703125" style="146" customWidth="1"/>
    <col min="9477" max="9477" width="18.85546875" style="146" customWidth="1"/>
    <col min="9478" max="9478" width="15.85546875" style="146" customWidth="1"/>
    <col min="9479" max="9479" width="16.5703125" style="146" customWidth="1"/>
    <col min="9480" max="9480" width="13.42578125" style="146" customWidth="1"/>
    <col min="9481" max="9481" width="22.85546875" style="146" customWidth="1"/>
    <col min="9482" max="9482" width="14" style="146" customWidth="1"/>
    <col min="9483" max="9483" width="15.42578125" style="146" customWidth="1"/>
    <col min="9484" max="9728" width="9.140625" style="146"/>
    <col min="9729" max="9729" width="7.28515625" style="146" customWidth="1"/>
    <col min="9730" max="9730" width="24.42578125" style="146" customWidth="1"/>
    <col min="9731" max="9731" width="16.28515625" style="146" customWidth="1"/>
    <col min="9732" max="9732" width="13.5703125" style="146" customWidth="1"/>
    <col min="9733" max="9733" width="18.85546875" style="146" customWidth="1"/>
    <col min="9734" max="9734" width="15.85546875" style="146" customWidth="1"/>
    <col min="9735" max="9735" width="16.5703125" style="146" customWidth="1"/>
    <col min="9736" max="9736" width="13.42578125" style="146" customWidth="1"/>
    <col min="9737" max="9737" width="22.85546875" style="146" customWidth="1"/>
    <col min="9738" max="9738" width="14" style="146" customWidth="1"/>
    <col min="9739" max="9739" width="15.42578125" style="146" customWidth="1"/>
    <col min="9740" max="9984" width="9.140625" style="146"/>
    <col min="9985" max="9985" width="7.28515625" style="146" customWidth="1"/>
    <col min="9986" max="9986" width="24.42578125" style="146" customWidth="1"/>
    <col min="9987" max="9987" width="16.28515625" style="146" customWidth="1"/>
    <col min="9988" max="9988" width="13.5703125" style="146" customWidth="1"/>
    <col min="9989" max="9989" width="18.85546875" style="146" customWidth="1"/>
    <col min="9990" max="9990" width="15.85546875" style="146" customWidth="1"/>
    <col min="9991" max="9991" width="16.5703125" style="146" customWidth="1"/>
    <col min="9992" max="9992" width="13.42578125" style="146" customWidth="1"/>
    <col min="9993" max="9993" width="22.85546875" style="146" customWidth="1"/>
    <col min="9994" max="9994" width="14" style="146" customWidth="1"/>
    <col min="9995" max="9995" width="15.42578125" style="146" customWidth="1"/>
    <col min="9996" max="10240" width="9.140625" style="146"/>
    <col min="10241" max="10241" width="7.28515625" style="146" customWidth="1"/>
    <col min="10242" max="10242" width="24.42578125" style="146" customWidth="1"/>
    <col min="10243" max="10243" width="16.28515625" style="146" customWidth="1"/>
    <col min="10244" max="10244" width="13.5703125" style="146" customWidth="1"/>
    <col min="10245" max="10245" width="18.85546875" style="146" customWidth="1"/>
    <col min="10246" max="10246" width="15.85546875" style="146" customWidth="1"/>
    <col min="10247" max="10247" width="16.5703125" style="146" customWidth="1"/>
    <col min="10248" max="10248" width="13.42578125" style="146" customWidth="1"/>
    <col min="10249" max="10249" width="22.85546875" style="146" customWidth="1"/>
    <col min="10250" max="10250" width="14" style="146" customWidth="1"/>
    <col min="10251" max="10251" width="15.42578125" style="146" customWidth="1"/>
    <col min="10252" max="10496" width="9.140625" style="146"/>
    <col min="10497" max="10497" width="7.28515625" style="146" customWidth="1"/>
    <col min="10498" max="10498" width="24.42578125" style="146" customWidth="1"/>
    <col min="10499" max="10499" width="16.28515625" style="146" customWidth="1"/>
    <col min="10500" max="10500" width="13.5703125" style="146" customWidth="1"/>
    <col min="10501" max="10501" width="18.85546875" style="146" customWidth="1"/>
    <col min="10502" max="10502" width="15.85546875" style="146" customWidth="1"/>
    <col min="10503" max="10503" width="16.5703125" style="146" customWidth="1"/>
    <col min="10504" max="10504" width="13.42578125" style="146" customWidth="1"/>
    <col min="10505" max="10505" width="22.85546875" style="146" customWidth="1"/>
    <col min="10506" max="10506" width="14" style="146" customWidth="1"/>
    <col min="10507" max="10507" width="15.42578125" style="146" customWidth="1"/>
    <col min="10508" max="10752" width="9.140625" style="146"/>
    <col min="10753" max="10753" width="7.28515625" style="146" customWidth="1"/>
    <col min="10754" max="10754" width="24.42578125" style="146" customWidth="1"/>
    <col min="10755" max="10755" width="16.28515625" style="146" customWidth="1"/>
    <col min="10756" max="10756" width="13.5703125" style="146" customWidth="1"/>
    <col min="10757" max="10757" width="18.85546875" style="146" customWidth="1"/>
    <col min="10758" max="10758" width="15.85546875" style="146" customWidth="1"/>
    <col min="10759" max="10759" width="16.5703125" style="146" customWidth="1"/>
    <col min="10760" max="10760" width="13.42578125" style="146" customWidth="1"/>
    <col min="10761" max="10761" width="22.85546875" style="146" customWidth="1"/>
    <col min="10762" max="10762" width="14" style="146" customWidth="1"/>
    <col min="10763" max="10763" width="15.42578125" style="146" customWidth="1"/>
    <col min="10764" max="11008" width="9.140625" style="146"/>
    <col min="11009" max="11009" width="7.28515625" style="146" customWidth="1"/>
    <col min="11010" max="11010" width="24.42578125" style="146" customWidth="1"/>
    <col min="11011" max="11011" width="16.28515625" style="146" customWidth="1"/>
    <col min="11012" max="11012" width="13.5703125" style="146" customWidth="1"/>
    <col min="11013" max="11013" width="18.85546875" style="146" customWidth="1"/>
    <col min="11014" max="11014" width="15.85546875" style="146" customWidth="1"/>
    <col min="11015" max="11015" width="16.5703125" style="146" customWidth="1"/>
    <col min="11016" max="11016" width="13.42578125" style="146" customWidth="1"/>
    <col min="11017" max="11017" width="22.85546875" style="146" customWidth="1"/>
    <col min="11018" max="11018" width="14" style="146" customWidth="1"/>
    <col min="11019" max="11019" width="15.42578125" style="146" customWidth="1"/>
    <col min="11020" max="11264" width="9.140625" style="146"/>
    <col min="11265" max="11265" width="7.28515625" style="146" customWidth="1"/>
    <col min="11266" max="11266" width="24.42578125" style="146" customWidth="1"/>
    <col min="11267" max="11267" width="16.28515625" style="146" customWidth="1"/>
    <col min="11268" max="11268" width="13.5703125" style="146" customWidth="1"/>
    <col min="11269" max="11269" width="18.85546875" style="146" customWidth="1"/>
    <col min="11270" max="11270" width="15.85546875" style="146" customWidth="1"/>
    <col min="11271" max="11271" width="16.5703125" style="146" customWidth="1"/>
    <col min="11272" max="11272" width="13.42578125" style="146" customWidth="1"/>
    <col min="11273" max="11273" width="22.85546875" style="146" customWidth="1"/>
    <col min="11274" max="11274" width="14" style="146" customWidth="1"/>
    <col min="11275" max="11275" width="15.42578125" style="146" customWidth="1"/>
    <col min="11276" max="11520" width="9.140625" style="146"/>
    <col min="11521" max="11521" width="7.28515625" style="146" customWidth="1"/>
    <col min="11522" max="11522" width="24.42578125" style="146" customWidth="1"/>
    <col min="11523" max="11523" width="16.28515625" style="146" customWidth="1"/>
    <col min="11524" max="11524" width="13.5703125" style="146" customWidth="1"/>
    <col min="11525" max="11525" width="18.85546875" style="146" customWidth="1"/>
    <col min="11526" max="11526" width="15.85546875" style="146" customWidth="1"/>
    <col min="11527" max="11527" width="16.5703125" style="146" customWidth="1"/>
    <col min="11528" max="11528" width="13.42578125" style="146" customWidth="1"/>
    <col min="11529" max="11529" width="22.85546875" style="146" customWidth="1"/>
    <col min="11530" max="11530" width="14" style="146" customWidth="1"/>
    <col min="11531" max="11531" width="15.42578125" style="146" customWidth="1"/>
    <col min="11532" max="11776" width="9.140625" style="146"/>
    <col min="11777" max="11777" width="7.28515625" style="146" customWidth="1"/>
    <col min="11778" max="11778" width="24.42578125" style="146" customWidth="1"/>
    <col min="11779" max="11779" width="16.28515625" style="146" customWidth="1"/>
    <col min="11780" max="11780" width="13.5703125" style="146" customWidth="1"/>
    <col min="11781" max="11781" width="18.85546875" style="146" customWidth="1"/>
    <col min="11782" max="11782" width="15.85546875" style="146" customWidth="1"/>
    <col min="11783" max="11783" width="16.5703125" style="146" customWidth="1"/>
    <col min="11784" max="11784" width="13.42578125" style="146" customWidth="1"/>
    <col min="11785" max="11785" width="22.85546875" style="146" customWidth="1"/>
    <col min="11786" max="11786" width="14" style="146" customWidth="1"/>
    <col min="11787" max="11787" width="15.42578125" style="146" customWidth="1"/>
    <col min="11788" max="12032" width="9.140625" style="146"/>
    <col min="12033" max="12033" width="7.28515625" style="146" customWidth="1"/>
    <col min="12034" max="12034" width="24.42578125" style="146" customWidth="1"/>
    <col min="12035" max="12035" width="16.28515625" style="146" customWidth="1"/>
    <col min="12036" max="12036" width="13.5703125" style="146" customWidth="1"/>
    <col min="12037" max="12037" width="18.85546875" style="146" customWidth="1"/>
    <col min="12038" max="12038" width="15.85546875" style="146" customWidth="1"/>
    <col min="12039" max="12039" width="16.5703125" style="146" customWidth="1"/>
    <col min="12040" max="12040" width="13.42578125" style="146" customWidth="1"/>
    <col min="12041" max="12041" width="22.85546875" style="146" customWidth="1"/>
    <col min="12042" max="12042" width="14" style="146" customWidth="1"/>
    <col min="12043" max="12043" width="15.42578125" style="146" customWidth="1"/>
    <col min="12044" max="12288" width="9.140625" style="146"/>
    <col min="12289" max="12289" width="7.28515625" style="146" customWidth="1"/>
    <col min="12290" max="12290" width="24.42578125" style="146" customWidth="1"/>
    <col min="12291" max="12291" width="16.28515625" style="146" customWidth="1"/>
    <col min="12292" max="12292" width="13.5703125" style="146" customWidth="1"/>
    <col min="12293" max="12293" width="18.85546875" style="146" customWidth="1"/>
    <col min="12294" max="12294" width="15.85546875" style="146" customWidth="1"/>
    <col min="12295" max="12295" width="16.5703125" style="146" customWidth="1"/>
    <col min="12296" max="12296" width="13.42578125" style="146" customWidth="1"/>
    <col min="12297" max="12297" width="22.85546875" style="146" customWidth="1"/>
    <col min="12298" max="12298" width="14" style="146" customWidth="1"/>
    <col min="12299" max="12299" width="15.42578125" style="146" customWidth="1"/>
    <col min="12300" max="12544" width="9.140625" style="146"/>
    <col min="12545" max="12545" width="7.28515625" style="146" customWidth="1"/>
    <col min="12546" max="12546" width="24.42578125" style="146" customWidth="1"/>
    <col min="12547" max="12547" width="16.28515625" style="146" customWidth="1"/>
    <col min="12548" max="12548" width="13.5703125" style="146" customWidth="1"/>
    <col min="12549" max="12549" width="18.85546875" style="146" customWidth="1"/>
    <col min="12550" max="12550" width="15.85546875" style="146" customWidth="1"/>
    <col min="12551" max="12551" width="16.5703125" style="146" customWidth="1"/>
    <col min="12552" max="12552" width="13.42578125" style="146" customWidth="1"/>
    <col min="12553" max="12553" width="22.85546875" style="146" customWidth="1"/>
    <col min="12554" max="12554" width="14" style="146" customWidth="1"/>
    <col min="12555" max="12555" width="15.42578125" style="146" customWidth="1"/>
    <col min="12556" max="12800" width="9.140625" style="146"/>
    <col min="12801" max="12801" width="7.28515625" style="146" customWidth="1"/>
    <col min="12802" max="12802" width="24.42578125" style="146" customWidth="1"/>
    <col min="12803" max="12803" width="16.28515625" style="146" customWidth="1"/>
    <col min="12804" max="12804" width="13.5703125" style="146" customWidth="1"/>
    <col min="12805" max="12805" width="18.85546875" style="146" customWidth="1"/>
    <col min="12806" max="12806" width="15.85546875" style="146" customWidth="1"/>
    <col min="12807" max="12807" width="16.5703125" style="146" customWidth="1"/>
    <col min="12808" max="12808" width="13.42578125" style="146" customWidth="1"/>
    <col min="12809" max="12809" width="22.85546875" style="146" customWidth="1"/>
    <col min="12810" max="12810" width="14" style="146" customWidth="1"/>
    <col min="12811" max="12811" width="15.42578125" style="146" customWidth="1"/>
    <col min="12812" max="13056" width="9.140625" style="146"/>
    <col min="13057" max="13057" width="7.28515625" style="146" customWidth="1"/>
    <col min="13058" max="13058" width="24.42578125" style="146" customWidth="1"/>
    <col min="13059" max="13059" width="16.28515625" style="146" customWidth="1"/>
    <col min="13060" max="13060" width="13.5703125" style="146" customWidth="1"/>
    <col min="13061" max="13061" width="18.85546875" style="146" customWidth="1"/>
    <col min="13062" max="13062" width="15.85546875" style="146" customWidth="1"/>
    <col min="13063" max="13063" width="16.5703125" style="146" customWidth="1"/>
    <col min="13064" max="13064" width="13.42578125" style="146" customWidth="1"/>
    <col min="13065" max="13065" width="22.85546875" style="146" customWidth="1"/>
    <col min="13066" max="13066" width="14" style="146" customWidth="1"/>
    <col min="13067" max="13067" width="15.42578125" style="146" customWidth="1"/>
    <col min="13068" max="13312" width="9.140625" style="146"/>
    <col min="13313" max="13313" width="7.28515625" style="146" customWidth="1"/>
    <col min="13314" max="13314" width="24.42578125" style="146" customWidth="1"/>
    <col min="13315" max="13315" width="16.28515625" style="146" customWidth="1"/>
    <col min="13316" max="13316" width="13.5703125" style="146" customWidth="1"/>
    <col min="13317" max="13317" width="18.85546875" style="146" customWidth="1"/>
    <col min="13318" max="13318" width="15.85546875" style="146" customWidth="1"/>
    <col min="13319" max="13319" width="16.5703125" style="146" customWidth="1"/>
    <col min="13320" max="13320" width="13.42578125" style="146" customWidth="1"/>
    <col min="13321" max="13321" width="22.85546875" style="146" customWidth="1"/>
    <col min="13322" max="13322" width="14" style="146" customWidth="1"/>
    <col min="13323" max="13323" width="15.42578125" style="146" customWidth="1"/>
    <col min="13324" max="13568" width="9.140625" style="146"/>
    <col min="13569" max="13569" width="7.28515625" style="146" customWidth="1"/>
    <col min="13570" max="13570" width="24.42578125" style="146" customWidth="1"/>
    <col min="13571" max="13571" width="16.28515625" style="146" customWidth="1"/>
    <col min="13572" max="13572" width="13.5703125" style="146" customWidth="1"/>
    <col min="13573" max="13573" width="18.85546875" style="146" customWidth="1"/>
    <col min="13574" max="13574" width="15.85546875" style="146" customWidth="1"/>
    <col min="13575" max="13575" width="16.5703125" style="146" customWidth="1"/>
    <col min="13576" max="13576" width="13.42578125" style="146" customWidth="1"/>
    <col min="13577" max="13577" width="22.85546875" style="146" customWidth="1"/>
    <col min="13578" max="13578" width="14" style="146" customWidth="1"/>
    <col min="13579" max="13579" width="15.42578125" style="146" customWidth="1"/>
    <col min="13580" max="13824" width="9.140625" style="146"/>
    <col min="13825" max="13825" width="7.28515625" style="146" customWidth="1"/>
    <col min="13826" max="13826" width="24.42578125" style="146" customWidth="1"/>
    <col min="13827" max="13827" width="16.28515625" style="146" customWidth="1"/>
    <col min="13828" max="13828" width="13.5703125" style="146" customWidth="1"/>
    <col min="13829" max="13829" width="18.85546875" style="146" customWidth="1"/>
    <col min="13830" max="13830" width="15.85546875" style="146" customWidth="1"/>
    <col min="13831" max="13831" width="16.5703125" style="146" customWidth="1"/>
    <col min="13832" max="13832" width="13.42578125" style="146" customWidth="1"/>
    <col min="13833" max="13833" width="22.85546875" style="146" customWidth="1"/>
    <col min="13834" max="13834" width="14" style="146" customWidth="1"/>
    <col min="13835" max="13835" width="15.42578125" style="146" customWidth="1"/>
    <col min="13836" max="14080" width="9.140625" style="146"/>
    <col min="14081" max="14081" width="7.28515625" style="146" customWidth="1"/>
    <col min="14082" max="14082" width="24.42578125" style="146" customWidth="1"/>
    <col min="14083" max="14083" width="16.28515625" style="146" customWidth="1"/>
    <col min="14084" max="14084" width="13.5703125" style="146" customWidth="1"/>
    <col min="14085" max="14085" width="18.85546875" style="146" customWidth="1"/>
    <col min="14086" max="14086" width="15.85546875" style="146" customWidth="1"/>
    <col min="14087" max="14087" width="16.5703125" style="146" customWidth="1"/>
    <col min="14088" max="14088" width="13.42578125" style="146" customWidth="1"/>
    <col min="14089" max="14089" width="22.85546875" style="146" customWidth="1"/>
    <col min="14090" max="14090" width="14" style="146" customWidth="1"/>
    <col min="14091" max="14091" width="15.42578125" style="146" customWidth="1"/>
    <col min="14092" max="14336" width="9.140625" style="146"/>
    <col min="14337" max="14337" width="7.28515625" style="146" customWidth="1"/>
    <col min="14338" max="14338" width="24.42578125" style="146" customWidth="1"/>
    <col min="14339" max="14339" width="16.28515625" style="146" customWidth="1"/>
    <col min="14340" max="14340" width="13.5703125" style="146" customWidth="1"/>
    <col min="14341" max="14341" width="18.85546875" style="146" customWidth="1"/>
    <col min="14342" max="14342" width="15.85546875" style="146" customWidth="1"/>
    <col min="14343" max="14343" width="16.5703125" style="146" customWidth="1"/>
    <col min="14344" max="14344" width="13.42578125" style="146" customWidth="1"/>
    <col min="14345" max="14345" width="22.85546875" style="146" customWidth="1"/>
    <col min="14346" max="14346" width="14" style="146" customWidth="1"/>
    <col min="14347" max="14347" width="15.42578125" style="146" customWidth="1"/>
    <col min="14348" max="14592" width="9.140625" style="146"/>
    <col min="14593" max="14593" width="7.28515625" style="146" customWidth="1"/>
    <col min="14594" max="14594" width="24.42578125" style="146" customWidth="1"/>
    <col min="14595" max="14595" width="16.28515625" style="146" customWidth="1"/>
    <col min="14596" max="14596" width="13.5703125" style="146" customWidth="1"/>
    <col min="14597" max="14597" width="18.85546875" style="146" customWidth="1"/>
    <col min="14598" max="14598" width="15.85546875" style="146" customWidth="1"/>
    <col min="14599" max="14599" width="16.5703125" style="146" customWidth="1"/>
    <col min="14600" max="14600" width="13.42578125" style="146" customWidth="1"/>
    <col min="14601" max="14601" width="22.85546875" style="146" customWidth="1"/>
    <col min="14602" max="14602" width="14" style="146" customWidth="1"/>
    <col min="14603" max="14603" width="15.42578125" style="146" customWidth="1"/>
    <col min="14604" max="14848" width="9.140625" style="146"/>
    <col min="14849" max="14849" width="7.28515625" style="146" customWidth="1"/>
    <col min="14850" max="14850" width="24.42578125" style="146" customWidth="1"/>
    <col min="14851" max="14851" width="16.28515625" style="146" customWidth="1"/>
    <col min="14852" max="14852" width="13.5703125" style="146" customWidth="1"/>
    <col min="14853" max="14853" width="18.85546875" style="146" customWidth="1"/>
    <col min="14854" max="14854" width="15.85546875" style="146" customWidth="1"/>
    <col min="14855" max="14855" width="16.5703125" style="146" customWidth="1"/>
    <col min="14856" max="14856" width="13.42578125" style="146" customWidth="1"/>
    <col min="14857" max="14857" width="22.85546875" style="146" customWidth="1"/>
    <col min="14858" max="14858" width="14" style="146" customWidth="1"/>
    <col min="14859" max="14859" width="15.42578125" style="146" customWidth="1"/>
    <col min="14860" max="15104" width="9.140625" style="146"/>
    <col min="15105" max="15105" width="7.28515625" style="146" customWidth="1"/>
    <col min="15106" max="15106" width="24.42578125" style="146" customWidth="1"/>
    <col min="15107" max="15107" width="16.28515625" style="146" customWidth="1"/>
    <col min="15108" max="15108" width="13.5703125" style="146" customWidth="1"/>
    <col min="15109" max="15109" width="18.85546875" style="146" customWidth="1"/>
    <col min="15110" max="15110" width="15.85546875" style="146" customWidth="1"/>
    <col min="15111" max="15111" width="16.5703125" style="146" customWidth="1"/>
    <col min="15112" max="15112" width="13.42578125" style="146" customWidth="1"/>
    <col min="15113" max="15113" width="22.85546875" style="146" customWidth="1"/>
    <col min="15114" max="15114" width="14" style="146" customWidth="1"/>
    <col min="15115" max="15115" width="15.42578125" style="146" customWidth="1"/>
    <col min="15116" max="15360" width="9.140625" style="146"/>
    <col min="15361" max="15361" width="7.28515625" style="146" customWidth="1"/>
    <col min="15362" max="15362" width="24.42578125" style="146" customWidth="1"/>
    <col min="15363" max="15363" width="16.28515625" style="146" customWidth="1"/>
    <col min="15364" max="15364" width="13.5703125" style="146" customWidth="1"/>
    <col min="15365" max="15365" width="18.85546875" style="146" customWidth="1"/>
    <col min="15366" max="15366" width="15.85546875" style="146" customWidth="1"/>
    <col min="15367" max="15367" width="16.5703125" style="146" customWidth="1"/>
    <col min="15368" max="15368" width="13.42578125" style="146" customWidth="1"/>
    <col min="15369" max="15369" width="22.85546875" style="146" customWidth="1"/>
    <col min="15370" max="15370" width="14" style="146" customWidth="1"/>
    <col min="15371" max="15371" width="15.42578125" style="146" customWidth="1"/>
    <col min="15372" max="15616" width="9.140625" style="146"/>
    <col min="15617" max="15617" width="7.28515625" style="146" customWidth="1"/>
    <col min="15618" max="15618" width="24.42578125" style="146" customWidth="1"/>
    <col min="15619" max="15619" width="16.28515625" style="146" customWidth="1"/>
    <col min="15620" max="15620" width="13.5703125" style="146" customWidth="1"/>
    <col min="15621" max="15621" width="18.85546875" style="146" customWidth="1"/>
    <col min="15622" max="15622" width="15.85546875" style="146" customWidth="1"/>
    <col min="15623" max="15623" width="16.5703125" style="146" customWidth="1"/>
    <col min="15624" max="15624" width="13.42578125" style="146" customWidth="1"/>
    <col min="15625" max="15625" width="22.85546875" style="146" customWidth="1"/>
    <col min="15626" max="15626" width="14" style="146" customWidth="1"/>
    <col min="15627" max="15627" width="15.42578125" style="146" customWidth="1"/>
    <col min="15628" max="15872" width="9.140625" style="146"/>
    <col min="15873" max="15873" width="7.28515625" style="146" customWidth="1"/>
    <col min="15874" max="15874" width="24.42578125" style="146" customWidth="1"/>
    <col min="15875" max="15875" width="16.28515625" style="146" customWidth="1"/>
    <col min="15876" max="15876" width="13.5703125" style="146" customWidth="1"/>
    <col min="15877" max="15877" width="18.85546875" style="146" customWidth="1"/>
    <col min="15878" max="15878" width="15.85546875" style="146" customWidth="1"/>
    <col min="15879" max="15879" width="16.5703125" style="146" customWidth="1"/>
    <col min="15880" max="15880" width="13.42578125" style="146" customWidth="1"/>
    <col min="15881" max="15881" width="22.85546875" style="146" customWidth="1"/>
    <col min="15882" max="15882" width="14" style="146" customWidth="1"/>
    <col min="15883" max="15883" width="15.42578125" style="146" customWidth="1"/>
    <col min="15884" max="16128" width="9.140625" style="146"/>
    <col min="16129" max="16129" width="7.28515625" style="146" customWidth="1"/>
    <col min="16130" max="16130" width="24.42578125" style="146" customWidth="1"/>
    <col min="16131" max="16131" width="16.28515625" style="146" customWidth="1"/>
    <col min="16132" max="16132" width="13.5703125" style="146" customWidth="1"/>
    <col min="16133" max="16133" width="18.85546875" style="146" customWidth="1"/>
    <col min="16134" max="16134" width="15.85546875" style="146" customWidth="1"/>
    <col min="16135" max="16135" width="16.5703125" style="146" customWidth="1"/>
    <col min="16136" max="16136" width="13.42578125" style="146" customWidth="1"/>
    <col min="16137" max="16137" width="22.85546875" style="146" customWidth="1"/>
    <col min="16138" max="16138" width="14" style="146" customWidth="1"/>
    <col min="16139" max="16139" width="15.42578125" style="146" customWidth="1"/>
    <col min="16140" max="16384" width="9.140625" style="146"/>
  </cols>
  <sheetData>
    <row r="1" spans="1:13" ht="18.75" customHeight="1">
      <c r="J1" s="146" t="s">
        <v>141</v>
      </c>
      <c r="K1" s="148"/>
      <c r="L1" s="148"/>
      <c r="M1" s="148"/>
    </row>
    <row r="2" spans="1:13" ht="20.25" customHeight="1">
      <c r="A2" s="149"/>
      <c r="B2" s="149"/>
      <c r="C2" s="149"/>
      <c r="D2" s="149"/>
      <c r="E2" s="149"/>
      <c r="F2" s="149"/>
      <c r="G2" s="150"/>
      <c r="H2" s="151"/>
      <c r="I2" s="151"/>
      <c r="J2" s="146" t="s">
        <v>142</v>
      </c>
      <c r="K2" s="152"/>
      <c r="L2" s="152"/>
      <c r="M2" s="152"/>
    </row>
    <row r="3" spans="1:13" ht="81.75" customHeight="1">
      <c r="A3" s="153" t="s">
        <v>143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13" ht="31.5" customHeight="1">
      <c r="A4" s="154" t="s">
        <v>3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3" s="147" customFormat="1" ht="33" customHeight="1">
      <c r="A5" s="155" t="s">
        <v>4</v>
      </c>
      <c r="B5" s="155" t="s">
        <v>5</v>
      </c>
      <c r="C5" s="156" t="s">
        <v>6</v>
      </c>
      <c r="D5" s="156"/>
      <c r="E5" s="156"/>
      <c r="F5" s="156" t="s">
        <v>7</v>
      </c>
      <c r="G5" s="156" t="s">
        <v>8</v>
      </c>
      <c r="H5" s="156"/>
      <c r="I5" s="156"/>
      <c r="J5" s="156"/>
      <c r="K5" s="155" t="s">
        <v>9</v>
      </c>
    </row>
    <row r="6" spans="1:13" s="147" customFormat="1" ht="158.25" customHeight="1">
      <c r="A6" s="155"/>
      <c r="B6" s="155"/>
      <c r="C6" s="157" t="s">
        <v>10</v>
      </c>
      <c r="D6" s="157" t="s">
        <v>144</v>
      </c>
      <c r="E6" s="157" t="s">
        <v>12</v>
      </c>
      <c r="F6" s="156"/>
      <c r="G6" s="157" t="s">
        <v>13</v>
      </c>
      <c r="H6" s="157" t="s">
        <v>145</v>
      </c>
      <c r="I6" s="157" t="s">
        <v>15</v>
      </c>
      <c r="J6" s="157" t="s">
        <v>146</v>
      </c>
      <c r="K6" s="155"/>
    </row>
    <row r="7" spans="1:13" ht="15.75">
      <c r="A7" s="158">
        <v>1</v>
      </c>
      <c r="B7" s="159" t="s">
        <v>16</v>
      </c>
      <c r="C7" s="160">
        <v>1.7</v>
      </c>
      <c r="D7" s="160"/>
      <c r="E7" s="161"/>
      <c r="F7" s="162">
        <f>SUM(C7,D7)</f>
        <v>1.7</v>
      </c>
      <c r="G7" s="163"/>
      <c r="H7" s="160"/>
      <c r="I7" s="164"/>
      <c r="J7" s="160"/>
      <c r="K7" s="165"/>
    </row>
    <row r="8" spans="1:13" ht="15.75">
      <c r="A8" s="158"/>
      <c r="B8" s="159"/>
      <c r="C8" s="160"/>
      <c r="D8" s="160"/>
      <c r="E8" s="161"/>
      <c r="F8" s="162">
        <f>SUM(C8,D8)</f>
        <v>0</v>
      </c>
      <c r="G8" s="163"/>
      <c r="H8" s="160"/>
      <c r="I8" s="164"/>
      <c r="J8" s="160"/>
      <c r="K8" s="165"/>
    </row>
    <row r="9" spans="1:13" ht="24" customHeight="1">
      <c r="A9" s="158"/>
      <c r="B9" s="159"/>
      <c r="C9" s="160"/>
      <c r="D9" s="160"/>
      <c r="E9" s="161"/>
      <c r="F9" s="166">
        <f t="shared" ref="F9:F18" si="0">SUM(C9,D9)</f>
        <v>0</v>
      </c>
      <c r="G9" s="163"/>
      <c r="H9" s="167"/>
      <c r="I9" s="164"/>
      <c r="J9" s="160"/>
      <c r="K9" s="165"/>
    </row>
    <row r="10" spans="1:13" ht="15.75">
      <c r="A10" s="158"/>
      <c r="B10" s="159"/>
      <c r="C10" s="160"/>
      <c r="D10" s="160"/>
      <c r="E10" s="161"/>
      <c r="F10" s="162">
        <f t="shared" si="0"/>
        <v>0</v>
      </c>
      <c r="G10" s="163"/>
      <c r="H10" s="167"/>
      <c r="I10" s="168"/>
      <c r="J10" s="160"/>
      <c r="K10" s="165"/>
    </row>
    <row r="11" spans="1:13" ht="15.75">
      <c r="A11" s="158"/>
      <c r="B11" s="159"/>
      <c r="C11" s="160"/>
      <c r="D11" s="160"/>
      <c r="E11" s="161"/>
      <c r="F11" s="162">
        <f t="shared" si="0"/>
        <v>0</v>
      </c>
      <c r="G11" s="163"/>
      <c r="H11" s="160"/>
      <c r="I11" s="168"/>
      <c r="J11" s="160"/>
      <c r="K11" s="165"/>
    </row>
    <row r="12" spans="1:13" ht="15.75">
      <c r="A12" s="158"/>
      <c r="B12" s="159"/>
      <c r="C12" s="160"/>
      <c r="D12" s="160"/>
      <c r="E12" s="161"/>
      <c r="F12" s="162">
        <f t="shared" si="0"/>
        <v>0</v>
      </c>
      <c r="G12" s="163"/>
      <c r="H12" s="160"/>
      <c r="I12" s="169"/>
      <c r="J12" s="160"/>
      <c r="K12" s="165"/>
    </row>
    <row r="13" spans="1:13" ht="15.75">
      <c r="A13" s="163"/>
      <c r="B13" s="159"/>
      <c r="C13" s="160"/>
      <c r="D13" s="160"/>
      <c r="E13" s="161"/>
      <c r="F13" s="162">
        <f t="shared" si="0"/>
        <v>0</v>
      </c>
      <c r="G13" s="163"/>
      <c r="H13" s="160"/>
      <c r="I13" s="169"/>
      <c r="J13" s="160"/>
      <c r="K13" s="165"/>
    </row>
    <row r="14" spans="1:13" ht="15.75">
      <c r="A14" s="163"/>
      <c r="B14" s="159"/>
      <c r="C14" s="160"/>
      <c r="D14" s="160"/>
      <c r="E14" s="161"/>
      <c r="F14" s="162">
        <f t="shared" si="0"/>
        <v>0</v>
      </c>
      <c r="G14" s="163"/>
      <c r="H14" s="160"/>
      <c r="I14" s="169"/>
      <c r="J14" s="160"/>
      <c r="K14" s="165"/>
    </row>
    <row r="15" spans="1:13" ht="15.75">
      <c r="A15" s="170"/>
      <c r="B15" s="171"/>
      <c r="C15" s="172"/>
      <c r="D15" s="172"/>
      <c r="E15" s="173"/>
      <c r="F15" s="162">
        <f t="shared" si="0"/>
        <v>0</v>
      </c>
      <c r="G15" s="170"/>
      <c r="H15" s="172"/>
      <c r="I15" s="174"/>
      <c r="J15" s="172"/>
      <c r="K15" s="165"/>
    </row>
    <row r="16" spans="1:13" ht="15.75">
      <c r="A16" s="170"/>
      <c r="B16" s="171"/>
      <c r="C16" s="172"/>
      <c r="D16" s="172"/>
      <c r="E16" s="173"/>
      <c r="F16" s="162">
        <f t="shared" si="0"/>
        <v>0</v>
      </c>
      <c r="G16" s="170"/>
      <c r="H16" s="172"/>
      <c r="I16" s="174"/>
      <c r="J16" s="172"/>
      <c r="K16" s="165"/>
    </row>
    <row r="17" spans="1:11" ht="15.75">
      <c r="A17" s="170"/>
      <c r="B17" s="171"/>
      <c r="C17" s="172"/>
      <c r="D17" s="172"/>
      <c r="E17" s="173"/>
      <c r="F17" s="162">
        <f t="shared" si="0"/>
        <v>0</v>
      </c>
      <c r="G17" s="170"/>
      <c r="H17" s="172"/>
      <c r="I17" s="174"/>
      <c r="J17" s="172"/>
      <c r="K17" s="165"/>
    </row>
    <row r="18" spans="1:11" ht="15.75">
      <c r="A18" s="171"/>
      <c r="B18" s="175" t="s">
        <v>20</v>
      </c>
      <c r="C18" s="176">
        <f>SUM(C7:C17)</f>
        <v>1.7</v>
      </c>
      <c r="D18" s="176">
        <f>SUM(D7:D17)</f>
        <v>0</v>
      </c>
      <c r="E18" s="177"/>
      <c r="F18" s="178">
        <f t="shared" si="0"/>
        <v>1.7</v>
      </c>
      <c r="G18" s="179"/>
      <c r="H18" s="176">
        <f>SUM(H7:H17)</f>
        <v>0</v>
      </c>
      <c r="I18" s="177"/>
      <c r="J18" s="176">
        <f>SUM(J7:J17)</f>
        <v>0</v>
      </c>
      <c r="K18" s="180">
        <f>C18-H18</f>
        <v>1.7</v>
      </c>
    </row>
    <row r="21" spans="1:11" ht="15.75" customHeight="1">
      <c r="B21" s="181" t="s">
        <v>42</v>
      </c>
      <c r="F21" s="182" t="s">
        <v>147</v>
      </c>
      <c r="G21" s="182"/>
      <c r="H21" s="182"/>
    </row>
    <row r="22" spans="1:11">
      <c r="B22" s="181"/>
      <c r="F22" s="35" t="s">
        <v>148</v>
      </c>
      <c r="G22" s="183"/>
      <c r="H22" s="36"/>
    </row>
    <row r="23" spans="1:11" ht="15.75" customHeight="1">
      <c r="B23" s="181" t="s">
        <v>24</v>
      </c>
      <c r="F23" s="182" t="s">
        <v>149</v>
      </c>
      <c r="G23" s="182"/>
      <c r="H23" s="182"/>
    </row>
    <row r="24" spans="1:11">
      <c r="F24" s="35" t="s">
        <v>150</v>
      </c>
      <c r="G24" s="183"/>
      <c r="H24" s="36"/>
    </row>
  </sheetData>
  <mergeCells count="10">
    <mergeCell ref="F21:H21"/>
    <mergeCell ref="F23:H23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7" right="0.7" top="0.75" bottom="0.75" header="0.3" footer="0.3"/>
  <pageSetup paperSize="9" scale="73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zoomScaleNormal="100" workbookViewId="0">
      <selection activeCell="J24" sqref="J24"/>
    </sheetView>
  </sheetViews>
  <sheetFormatPr defaultRowHeight="15"/>
  <cols>
    <col min="1" max="1" width="12.8554687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2">
      <c r="I1" s="1" t="s">
        <v>115</v>
      </c>
      <c r="K1" s="1"/>
      <c r="L1" s="1"/>
    </row>
    <row r="2" spans="1:12">
      <c r="I2" s="1" t="s">
        <v>151</v>
      </c>
      <c r="K2" s="1"/>
      <c r="L2" s="1"/>
    </row>
    <row r="3" spans="1:12">
      <c r="A3" s="2"/>
      <c r="B3" s="2"/>
      <c r="C3" s="2"/>
      <c r="D3" s="2"/>
      <c r="E3" s="2"/>
      <c r="F3" s="2"/>
      <c r="G3" s="2"/>
      <c r="H3" s="3"/>
      <c r="I3" s="44" t="s">
        <v>152</v>
      </c>
      <c r="K3" s="4"/>
      <c r="L3" s="4"/>
    </row>
    <row r="4" spans="1:12" ht="18.75">
      <c r="A4" s="184" t="s">
        <v>153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4"/>
    </row>
    <row r="5" spans="1:12" ht="18.75">
      <c r="A5" s="184" t="s">
        <v>154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4"/>
    </row>
    <row r="6" spans="1:12" ht="18" customHeight="1">
      <c r="A6" s="185" t="s">
        <v>164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4"/>
    </row>
    <row r="7" spans="1:12" ht="16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33" customHeight="1">
      <c r="A8" s="8" t="s">
        <v>4</v>
      </c>
      <c r="B8" s="8" t="s">
        <v>5</v>
      </c>
      <c r="C8" s="8" t="s">
        <v>6</v>
      </c>
      <c r="D8" s="8"/>
      <c r="E8" s="8"/>
      <c r="F8" s="8" t="s">
        <v>155</v>
      </c>
      <c r="G8" s="8" t="s">
        <v>8</v>
      </c>
      <c r="H8" s="8"/>
      <c r="I8" s="8"/>
      <c r="J8" s="8"/>
      <c r="K8" s="10" t="s">
        <v>156</v>
      </c>
    </row>
    <row r="9" spans="1:12" ht="158.25" customHeight="1">
      <c r="A9" s="8"/>
      <c r="B9" s="8"/>
      <c r="C9" s="11" t="s">
        <v>157</v>
      </c>
      <c r="D9" s="11" t="s">
        <v>158</v>
      </c>
      <c r="E9" s="11" t="s">
        <v>12</v>
      </c>
      <c r="F9" s="8"/>
      <c r="G9" s="12" t="s">
        <v>13</v>
      </c>
      <c r="H9" s="11" t="s">
        <v>159</v>
      </c>
      <c r="I9" s="11" t="s">
        <v>15</v>
      </c>
      <c r="J9" s="11" t="s">
        <v>160</v>
      </c>
      <c r="K9" s="10"/>
    </row>
    <row r="10" spans="1:12" ht="15.75">
      <c r="A10" s="186">
        <v>43283</v>
      </c>
      <c r="B10" s="14" t="s">
        <v>162</v>
      </c>
      <c r="C10" s="15">
        <f>1000/1000</f>
        <v>1</v>
      </c>
      <c r="D10" s="15"/>
      <c r="E10" s="16"/>
      <c r="F10" s="17">
        <f>SUM(C10,D10)</f>
        <v>1</v>
      </c>
      <c r="G10" s="14"/>
      <c r="H10" s="15"/>
      <c r="I10" s="18"/>
      <c r="J10" s="15"/>
      <c r="K10" s="19"/>
    </row>
    <row r="11" spans="1:12" ht="15.75">
      <c r="A11" s="186">
        <v>43297</v>
      </c>
      <c r="B11" s="14" t="s">
        <v>161</v>
      </c>
      <c r="C11" s="15">
        <f>1200/1000</f>
        <v>1.2</v>
      </c>
      <c r="D11" s="15"/>
      <c r="E11" s="16"/>
      <c r="F11" s="17">
        <f t="shared" ref="F11:F22" si="0">SUM(C11,D11)</f>
        <v>1.2</v>
      </c>
      <c r="G11" s="14"/>
      <c r="H11" s="15"/>
      <c r="I11" s="18"/>
      <c r="J11" s="15"/>
      <c r="K11" s="19"/>
    </row>
    <row r="12" spans="1:12" ht="15.75">
      <c r="A12" s="186">
        <v>43301</v>
      </c>
      <c r="B12" s="14" t="s">
        <v>165</v>
      </c>
      <c r="C12" s="15"/>
      <c r="D12" s="15"/>
      <c r="E12" s="16"/>
      <c r="F12" s="17">
        <f t="shared" si="0"/>
        <v>0</v>
      </c>
      <c r="G12" s="20">
        <v>2210</v>
      </c>
      <c r="H12" s="15">
        <f>1635.48/1000</f>
        <v>1.63548</v>
      </c>
      <c r="I12" s="18"/>
      <c r="J12" s="15"/>
      <c r="K12" s="19"/>
    </row>
    <row r="13" spans="1:12" ht="15.75">
      <c r="A13" s="186">
        <v>43304</v>
      </c>
      <c r="B13" s="14" t="s">
        <v>162</v>
      </c>
      <c r="C13" s="15">
        <f>1380/1000</f>
        <v>1.38</v>
      </c>
      <c r="D13" s="15"/>
      <c r="E13" s="16"/>
      <c r="F13" s="17">
        <f t="shared" si="0"/>
        <v>1.38</v>
      </c>
      <c r="G13" s="20"/>
      <c r="H13" s="15"/>
      <c r="I13" s="18"/>
      <c r="J13" s="15"/>
      <c r="K13" s="19"/>
    </row>
    <row r="14" spans="1:12" ht="15.75">
      <c r="A14" s="186">
        <v>43312</v>
      </c>
      <c r="B14" s="14" t="s">
        <v>166</v>
      </c>
      <c r="C14" s="15"/>
      <c r="D14" s="15"/>
      <c r="E14" s="16"/>
      <c r="F14" s="17">
        <f t="shared" si="0"/>
        <v>0</v>
      </c>
      <c r="G14" s="20"/>
      <c r="H14" s="15">
        <f>101/1000</f>
        <v>0.10100000000000001</v>
      </c>
      <c r="I14" s="18"/>
      <c r="J14" s="15"/>
      <c r="K14" s="19"/>
    </row>
    <row r="15" spans="1:12" ht="15.75">
      <c r="A15" s="186">
        <v>43321</v>
      </c>
      <c r="B15" s="14" t="s">
        <v>167</v>
      </c>
      <c r="C15" s="15"/>
      <c r="D15" s="15"/>
      <c r="E15" s="16"/>
      <c r="F15" s="17">
        <f t="shared" si="0"/>
        <v>0</v>
      </c>
      <c r="G15" s="189">
        <v>2210</v>
      </c>
      <c r="H15" s="15">
        <f>39395/1000</f>
        <v>39.395000000000003</v>
      </c>
      <c r="I15" s="190"/>
      <c r="J15" s="15"/>
      <c r="K15" s="19"/>
    </row>
    <row r="16" spans="1:12" ht="15.75">
      <c r="A16" s="186">
        <v>43343</v>
      </c>
      <c r="B16" s="14" t="s">
        <v>166</v>
      </c>
      <c r="C16" s="15"/>
      <c r="D16" s="15"/>
      <c r="E16" s="16"/>
      <c r="F16" s="17">
        <f t="shared" si="0"/>
        <v>0</v>
      </c>
      <c r="G16" s="20"/>
      <c r="H16" s="15">
        <f>101/1000</f>
        <v>0.10100000000000001</v>
      </c>
      <c r="I16" s="18"/>
      <c r="J16" s="15"/>
      <c r="K16" s="19"/>
    </row>
    <row r="17" spans="1:11" ht="15.75">
      <c r="A17" s="187" t="s">
        <v>163</v>
      </c>
      <c r="B17" s="188"/>
      <c r="C17" s="15"/>
      <c r="D17" s="15"/>
      <c r="E17" s="16"/>
      <c r="F17" s="17">
        <f t="shared" si="0"/>
        <v>0</v>
      </c>
      <c r="G17" s="20"/>
      <c r="H17" s="15"/>
      <c r="I17" s="16"/>
      <c r="J17" s="15"/>
      <c r="K17" s="19"/>
    </row>
    <row r="18" spans="1:11" ht="15.75">
      <c r="A18" s="186">
        <v>43371</v>
      </c>
      <c r="B18" s="14"/>
      <c r="C18" s="15">
        <f>1099.5/1000</f>
        <v>1.0994999999999999</v>
      </c>
      <c r="D18" s="15"/>
      <c r="E18" s="16"/>
      <c r="F18" s="17">
        <f t="shared" si="0"/>
        <v>1.0994999999999999</v>
      </c>
      <c r="G18" s="20"/>
      <c r="H18" s="15"/>
      <c r="I18" s="16"/>
      <c r="J18" s="15"/>
      <c r="K18" s="19"/>
    </row>
    <row r="19" spans="1:11" ht="15.75">
      <c r="A19" s="186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86"/>
      <c r="B20" s="22"/>
      <c r="C20" s="23"/>
      <c r="D20" s="23"/>
      <c r="E20" s="24"/>
      <c r="F20" s="17">
        <f t="shared" si="0"/>
        <v>0</v>
      </c>
      <c r="G20" s="22"/>
      <c r="H20" s="23"/>
      <c r="I20" s="24"/>
      <c r="J20" s="23"/>
      <c r="K20" s="19"/>
    </row>
    <row r="21" spans="1:11" ht="15.75">
      <c r="A21" s="186"/>
      <c r="B21" s="22"/>
      <c r="C21" s="23"/>
      <c r="D21" s="23"/>
      <c r="E21" s="24"/>
      <c r="F21" s="17">
        <f t="shared" si="0"/>
        <v>0</v>
      </c>
      <c r="G21" s="22"/>
      <c r="H21" s="23"/>
      <c r="I21" s="24"/>
      <c r="J21" s="23"/>
      <c r="K21" s="19"/>
    </row>
    <row r="22" spans="1:11" ht="15.75">
      <c r="A22" s="22"/>
      <c r="B22" s="25" t="s">
        <v>20</v>
      </c>
      <c r="C22" s="26">
        <f>SUM(C10:C21)</f>
        <v>4.6795</v>
      </c>
      <c r="D22" s="26">
        <f>SUM(D10:D21)</f>
        <v>0</v>
      </c>
      <c r="E22" s="27"/>
      <c r="F22" s="28">
        <f t="shared" si="0"/>
        <v>4.6795</v>
      </c>
      <c r="G22" s="29"/>
      <c r="H22" s="26">
        <f>SUM(H10:H21)</f>
        <v>41.232480000000002</v>
      </c>
      <c r="I22" s="27"/>
      <c r="J22" s="26">
        <f>SUM(J10:J21)</f>
        <v>0</v>
      </c>
      <c r="K22" s="30">
        <f>C22-H22</f>
        <v>-36.552980000000005</v>
      </c>
    </row>
    <row r="25" spans="1:11" ht="15.75">
      <c r="B25" s="31" t="s">
        <v>21</v>
      </c>
      <c r="F25" s="32"/>
      <c r="G25" s="33" t="e">
        <f>#REF!</f>
        <v>#REF!</v>
      </c>
      <c r="H25" s="34"/>
    </row>
    <row r="26" spans="1:11">
      <c r="B26" s="31"/>
      <c r="F26" s="35" t="s">
        <v>23</v>
      </c>
      <c r="G26" s="36"/>
      <c r="H26" s="36"/>
    </row>
    <row r="27" spans="1:11" ht="15.75">
      <c r="B27" s="31" t="s">
        <v>24</v>
      </c>
      <c r="F27" s="32"/>
      <c r="G27" s="33" t="e">
        <f>#REF!</f>
        <v>#REF!</v>
      </c>
      <c r="H27" s="34"/>
    </row>
    <row r="28" spans="1:11">
      <c r="F28" s="35" t="s">
        <v>23</v>
      </c>
      <c r="G28" s="36"/>
      <c r="H28" s="36"/>
    </row>
  </sheetData>
  <mergeCells count="13">
    <mergeCell ref="A17:B17"/>
    <mergeCell ref="G25:H25"/>
    <mergeCell ref="G27:H27"/>
    <mergeCell ref="A4:K4"/>
    <mergeCell ref="A5:K5"/>
    <mergeCell ref="A6:K6"/>
    <mergeCell ref="A7:K7"/>
    <mergeCell ref="A8:A9"/>
    <mergeCell ref="B8:B9"/>
    <mergeCell ref="C8:E8"/>
    <mergeCell ref="F8:F9"/>
    <mergeCell ref="G8:J8"/>
    <mergeCell ref="K8:K9"/>
  </mergeCells>
  <printOptions horizontalCentered="1" verticalCentered="1"/>
  <pageMargins left="0" right="0" top="0" bottom="0" header="0" footer="0"/>
  <pageSetup paperSize="9" scale="51" orientation="landscape" horizontalDpi="180" verticalDpi="18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6"/>
  <sheetViews>
    <sheetView view="pageBreakPreview" zoomScale="60" zoomScaleNormal="75" workbookViewId="0">
      <selection activeCell="S10" sqref="S10"/>
    </sheetView>
  </sheetViews>
  <sheetFormatPr defaultRowHeight="15"/>
  <cols>
    <col min="1" max="1" width="7.28515625" customWidth="1"/>
    <col min="2" max="2" width="27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1" ht="18.75" customHeight="1">
      <c r="I1" s="1" t="s">
        <v>0</v>
      </c>
    </row>
    <row r="2" spans="1:11" ht="20.25" customHeight="1">
      <c r="A2" s="2"/>
      <c r="B2" s="2"/>
      <c r="C2" s="2"/>
      <c r="D2" s="2"/>
      <c r="E2" s="2"/>
      <c r="F2" s="2"/>
      <c r="G2" s="2"/>
      <c r="H2" s="3"/>
      <c r="I2" s="4" t="s">
        <v>168</v>
      </c>
    </row>
    <row r="3" spans="1:11" ht="61.5" customHeight="1">
      <c r="A3" s="2"/>
      <c r="B3" s="5" t="s">
        <v>169</v>
      </c>
      <c r="C3" s="6"/>
      <c r="D3" s="6"/>
      <c r="E3" s="6"/>
      <c r="F3" s="6"/>
      <c r="G3" s="6"/>
      <c r="H3" s="6"/>
      <c r="I3" s="6"/>
      <c r="J3" s="6"/>
      <c r="K3" s="2"/>
    </row>
    <row r="4" spans="1:11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1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1" ht="31.5">
      <c r="A7" s="13">
        <v>1</v>
      </c>
      <c r="B7" s="191" t="s">
        <v>170</v>
      </c>
      <c r="C7" s="15"/>
      <c r="D7" s="15">
        <v>3.3</v>
      </c>
      <c r="E7" s="16" t="s">
        <v>171</v>
      </c>
      <c r="F7" s="17">
        <f>SUM(C7,D7)</f>
        <v>3.3</v>
      </c>
      <c r="G7" s="14">
        <v>2210</v>
      </c>
      <c r="H7" s="15"/>
      <c r="I7" s="16" t="s">
        <v>171</v>
      </c>
      <c r="J7" s="15">
        <v>3.3</v>
      </c>
      <c r="K7" s="19"/>
    </row>
    <row r="8" spans="1:11" ht="15.75">
      <c r="A8" s="13"/>
      <c r="B8" s="14"/>
      <c r="C8" s="15"/>
      <c r="D8" s="15">
        <v>6.5</v>
      </c>
      <c r="E8" s="16" t="s">
        <v>172</v>
      </c>
      <c r="F8" s="17">
        <f t="shared" ref="F8:F50" si="0">SUM(C8,D8)</f>
        <v>6.5</v>
      </c>
      <c r="G8" s="14">
        <v>3210</v>
      </c>
      <c r="H8" s="15"/>
      <c r="I8" s="16" t="s">
        <v>172</v>
      </c>
      <c r="J8" s="15"/>
      <c r="K8" s="19">
        <v>6.5</v>
      </c>
    </row>
    <row r="9" spans="1:11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1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1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1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1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1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1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1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0</v>
      </c>
      <c r="D50" s="26">
        <f>SUM(D7:D49)</f>
        <v>9.8000000000000007</v>
      </c>
      <c r="E50" s="27"/>
      <c r="F50" s="28">
        <f t="shared" si="0"/>
        <v>9.8000000000000007</v>
      </c>
      <c r="G50" s="29"/>
      <c r="H50" s="26">
        <f>SUM(H7:H49)</f>
        <v>0</v>
      </c>
      <c r="I50" s="27"/>
      <c r="J50" s="26">
        <f>SUM(J7:J49)</f>
        <v>3.3</v>
      </c>
      <c r="K50" s="30">
        <f>C50-H50-J50+D50</f>
        <v>6.5000000000000009</v>
      </c>
    </row>
    <row r="53" spans="1:11" ht="15.75">
      <c r="B53" s="31" t="s">
        <v>21</v>
      </c>
      <c r="F53" s="32"/>
      <c r="G53" s="33" t="s">
        <v>173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24</v>
      </c>
      <c r="F55" s="32"/>
      <c r="G55" s="33" t="s">
        <v>174</v>
      </c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zoomScaleNormal="75" workbookViewId="0">
      <selection activeCell="I15" sqref="I15"/>
    </sheetView>
  </sheetViews>
  <sheetFormatPr defaultRowHeight="15"/>
  <cols>
    <col min="1" max="1" width="7.28515625" style="146" customWidth="1"/>
    <col min="2" max="2" width="30.85546875" style="146" customWidth="1"/>
    <col min="3" max="3" width="16.28515625" style="146" customWidth="1"/>
    <col min="4" max="4" width="13.5703125" style="146" customWidth="1"/>
    <col min="5" max="5" width="18.85546875" style="146" customWidth="1"/>
    <col min="6" max="6" width="15.85546875" style="146" customWidth="1"/>
    <col min="7" max="7" width="16.5703125" style="146" customWidth="1"/>
    <col min="8" max="8" width="14.28515625" style="146" customWidth="1"/>
    <col min="9" max="9" width="22.85546875" style="146" customWidth="1"/>
    <col min="10" max="10" width="14" style="146" customWidth="1"/>
    <col min="11" max="11" width="15.5703125" style="146" customWidth="1"/>
    <col min="12" max="256" width="9.140625" style="146"/>
    <col min="257" max="257" width="7.28515625" style="146" customWidth="1"/>
    <col min="258" max="258" width="30.85546875" style="146" customWidth="1"/>
    <col min="259" max="259" width="16.28515625" style="146" customWidth="1"/>
    <col min="260" max="260" width="13.5703125" style="146" customWidth="1"/>
    <col min="261" max="261" width="18.85546875" style="146" customWidth="1"/>
    <col min="262" max="262" width="15.85546875" style="146" customWidth="1"/>
    <col min="263" max="263" width="16.5703125" style="146" customWidth="1"/>
    <col min="264" max="264" width="14.28515625" style="146" customWidth="1"/>
    <col min="265" max="265" width="22.85546875" style="146" customWidth="1"/>
    <col min="266" max="266" width="14" style="146" customWidth="1"/>
    <col min="267" max="267" width="15.5703125" style="146" customWidth="1"/>
    <col min="268" max="512" width="9.140625" style="146"/>
    <col min="513" max="513" width="7.28515625" style="146" customWidth="1"/>
    <col min="514" max="514" width="30.85546875" style="146" customWidth="1"/>
    <col min="515" max="515" width="16.28515625" style="146" customWidth="1"/>
    <col min="516" max="516" width="13.5703125" style="146" customWidth="1"/>
    <col min="517" max="517" width="18.85546875" style="146" customWidth="1"/>
    <col min="518" max="518" width="15.85546875" style="146" customWidth="1"/>
    <col min="519" max="519" width="16.5703125" style="146" customWidth="1"/>
    <col min="520" max="520" width="14.28515625" style="146" customWidth="1"/>
    <col min="521" max="521" width="22.85546875" style="146" customWidth="1"/>
    <col min="522" max="522" width="14" style="146" customWidth="1"/>
    <col min="523" max="523" width="15.5703125" style="146" customWidth="1"/>
    <col min="524" max="768" width="9.140625" style="146"/>
    <col min="769" max="769" width="7.28515625" style="146" customWidth="1"/>
    <col min="770" max="770" width="30.85546875" style="146" customWidth="1"/>
    <col min="771" max="771" width="16.28515625" style="146" customWidth="1"/>
    <col min="772" max="772" width="13.5703125" style="146" customWidth="1"/>
    <col min="773" max="773" width="18.85546875" style="146" customWidth="1"/>
    <col min="774" max="774" width="15.85546875" style="146" customWidth="1"/>
    <col min="775" max="775" width="16.5703125" style="146" customWidth="1"/>
    <col min="776" max="776" width="14.28515625" style="146" customWidth="1"/>
    <col min="777" max="777" width="22.85546875" style="146" customWidth="1"/>
    <col min="778" max="778" width="14" style="146" customWidth="1"/>
    <col min="779" max="779" width="15.5703125" style="146" customWidth="1"/>
    <col min="780" max="1024" width="9.140625" style="146"/>
    <col min="1025" max="1025" width="7.28515625" style="146" customWidth="1"/>
    <col min="1026" max="1026" width="30.85546875" style="146" customWidth="1"/>
    <col min="1027" max="1027" width="16.28515625" style="146" customWidth="1"/>
    <col min="1028" max="1028" width="13.5703125" style="146" customWidth="1"/>
    <col min="1029" max="1029" width="18.85546875" style="146" customWidth="1"/>
    <col min="1030" max="1030" width="15.85546875" style="146" customWidth="1"/>
    <col min="1031" max="1031" width="16.5703125" style="146" customWidth="1"/>
    <col min="1032" max="1032" width="14.28515625" style="146" customWidth="1"/>
    <col min="1033" max="1033" width="22.85546875" style="146" customWidth="1"/>
    <col min="1034" max="1034" width="14" style="146" customWidth="1"/>
    <col min="1035" max="1035" width="15.5703125" style="146" customWidth="1"/>
    <col min="1036" max="1280" width="9.140625" style="146"/>
    <col min="1281" max="1281" width="7.28515625" style="146" customWidth="1"/>
    <col min="1282" max="1282" width="30.85546875" style="146" customWidth="1"/>
    <col min="1283" max="1283" width="16.28515625" style="146" customWidth="1"/>
    <col min="1284" max="1284" width="13.5703125" style="146" customWidth="1"/>
    <col min="1285" max="1285" width="18.85546875" style="146" customWidth="1"/>
    <col min="1286" max="1286" width="15.85546875" style="146" customWidth="1"/>
    <col min="1287" max="1287" width="16.5703125" style="146" customWidth="1"/>
    <col min="1288" max="1288" width="14.28515625" style="146" customWidth="1"/>
    <col min="1289" max="1289" width="22.85546875" style="146" customWidth="1"/>
    <col min="1290" max="1290" width="14" style="146" customWidth="1"/>
    <col min="1291" max="1291" width="15.5703125" style="146" customWidth="1"/>
    <col min="1292" max="1536" width="9.140625" style="146"/>
    <col min="1537" max="1537" width="7.28515625" style="146" customWidth="1"/>
    <col min="1538" max="1538" width="30.85546875" style="146" customWidth="1"/>
    <col min="1539" max="1539" width="16.28515625" style="146" customWidth="1"/>
    <col min="1540" max="1540" width="13.5703125" style="146" customWidth="1"/>
    <col min="1541" max="1541" width="18.85546875" style="146" customWidth="1"/>
    <col min="1542" max="1542" width="15.85546875" style="146" customWidth="1"/>
    <col min="1543" max="1543" width="16.5703125" style="146" customWidth="1"/>
    <col min="1544" max="1544" width="14.28515625" style="146" customWidth="1"/>
    <col min="1545" max="1545" width="22.85546875" style="146" customWidth="1"/>
    <col min="1546" max="1546" width="14" style="146" customWidth="1"/>
    <col min="1547" max="1547" width="15.5703125" style="146" customWidth="1"/>
    <col min="1548" max="1792" width="9.140625" style="146"/>
    <col min="1793" max="1793" width="7.28515625" style="146" customWidth="1"/>
    <col min="1794" max="1794" width="30.85546875" style="146" customWidth="1"/>
    <col min="1795" max="1795" width="16.28515625" style="146" customWidth="1"/>
    <col min="1796" max="1796" width="13.5703125" style="146" customWidth="1"/>
    <col min="1797" max="1797" width="18.85546875" style="146" customWidth="1"/>
    <col min="1798" max="1798" width="15.85546875" style="146" customWidth="1"/>
    <col min="1799" max="1799" width="16.5703125" style="146" customWidth="1"/>
    <col min="1800" max="1800" width="14.28515625" style="146" customWidth="1"/>
    <col min="1801" max="1801" width="22.85546875" style="146" customWidth="1"/>
    <col min="1802" max="1802" width="14" style="146" customWidth="1"/>
    <col min="1803" max="1803" width="15.5703125" style="146" customWidth="1"/>
    <col min="1804" max="2048" width="9.140625" style="146"/>
    <col min="2049" max="2049" width="7.28515625" style="146" customWidth="1"/>
    <col min="2050" max="2050" width="30.85546875" style="146" customWidth="1"/>
    <col min="2051" max="2051" width="16.28515625" style="146" customWidth="1"/>
    <col min="2052" max="2052" width="13.5703125" style="146" customWidth="1"/>
    <col min="2053" max="2053" width="18.85546875" style="146" customWidth="1"/>
    <col min="2054" max="2054" width="15.85546875" style="146" customWidth="1"/>
    <col min="2055" max="2055" width="16.5703125" style="146" customWidth="1"/>
    <col min="2056" max="2056" width="14.28515625" style="146" customWidth="1"/>
    <col min="2057" max="2057" width="22.85546875" style="146" customWidth="1"/>
    <col min="2058" max="2058" width="14" style="146" customWidth="1"/>
    <col min="2059" max="2059" width="15.5703125" style="146" customWidth="1"/>
    <col min="2060" max="2304" width="9.140625" style="146"/>
    <col min="2305" max="2305" width="7.28515625" style="146" customWidth="1"/>
    <col min="2306" max="2306" width="30.85546875" style="146" customWidth="1"/>
    <col min="2307" max="2307" width="16.28515625" style="146" customWidth="1"/>
    <col min="2308" max="2308" width="13.5703125" style="146" customWidth="1"/>
    <col min="2309" max="2309" width="18.85546875" style="146" customWidth="1"/>
    <col min="2310" max="2310" width="15.85546875" style="146" customWidth="1"/>
    <col min="2311" max="2311" width="16.5703125" style="146" customWidth="1"/>
    <col min="2312" max="2312" width="14.28515625" style="146" customWidth="1"/>
    <col min="2313" max="2313" width="22.85546875" style="146" customWidth="1"/>
    <col min="2314" max="2314" width="14" style="146" customWidth="1"/>
    <col min="2315" max="2315" width="15.5703125" style="146" customWidth="1"/>
    <col min="2316" max="2560" width="9.140625" style="146"/>
    <col min="2561" max="2561" width="7.28515625" style="146" customWidth="1"/>
    <col min="2562" max="2562" width="30.85546875" style="146" customWidth="1"/>
    <col min="2563" max="2563" width="16.28515625" style="146" customWidth="1"/>
    <col min="2564" max="2564" width="13.5703125" style="146" customWidth="1"/>
    <col min="2565" max="2565" width="18.85546875" style="146" customWidth="1"/>
    <col min="2566" max="2566" width="15.85546875" style="146" customWidth="1"/>
    <col min="2567" max="2567" width="16.5703125" style="146" customWidth="1"/>
    <col min="2568" max="2568" width="14.28515625" style="146" customWidth="1"/>
    <col min="2569" max="2569" width="22.85546875" style="146" customWidth="1"/>
    <col min="2570" max="2570" width="14" style="146" customWidth="1"/>
    <col min="2571" max="2571" width="15.5703125" style="146" customWidth="1"/>
    <col min="2572" max="2816" width="9.140625" style="146"/>
    <col min="2817" max="2817" width="7.28515625" style="146" customWidth="1"/>
    <col min="2818" max="2818" width="30.85546875" style="146" customWidth="1"/>
    <col min="2819" max="2819" width="16.28515625" style="146" customWidth="1"/>
    <col min="2820" max="2820" width="13.5703125" style="146" customWidth="1"/>
    <col min="2821" max="2821" width="18.85546875" style="146" customWidth="1"/>
    <col min="2822" max="2822" width="15.85546875" style="146" customWidth="1"/>
    <col min="2823" max="2823" width="16.5703125" style="146" customWidth="1"/>
    <col min="2824" max="2824" width="14.28515625" style="146" customWidth="1"/>
    <col min="2825" max="2825" width="22.85546875" style="146" customWidth="1"/>
    <col min="2826" max="2826" width="14" style="146" customWidth="1"/>
    <col min="2827" max="2827" width="15.5703125" style="146" customWidth="1"/>
    <col min="2828" max="3072" width="9.140625" style="146"/>
    <col min="3073" max="3073" width="7.28515625" style="146" customWidth="1"/>
    <col min="3074" max="3074" width="30.85546875" style="146" customWidth="1"/>
    <col min="3075" max="3075" width="16.28515625" style="146" customWidth="1"/>
    <col min="3076" max="3076" width="13.5703125" style="146" customWidth="1"/>
    <col min="3077" max="3077" width="18.85546875" style="146" customWidth="1"/>
    <col min="3078" max="3078" width="15.85546875" style="146" customWidth="1"/>
    <col min="3079" max="3079" width="16.5703125" style="146" customWidth="1"/>
    <col min="3080" max="3080" width="14.28515625" style="146" customWidth="1"/>
    <col min="3081" max="3081" width="22.85546875" style="146" customWidth="1"/>
    <col min="3082" max="3082" width="14" style="146" customWidth="1"/>
    <col min="3083" max="3083" width="15.5703125" style="146" customWidth="1"/>
    <col min="3084" max="3328" width="9.140625" style="146"/>
    <col min="3329" max="3329" width="7.28515625" style="146" customWidth="1"/>
    <col min="3330" max="3330" width="30.85546875" style="146" customWidth="1"/>
    <col min="3331" max="3331" width="16.28515625" style="146" customWidth="1"/>
    <col min="3332" max="3332" width="13.5703125" style="146" customWidth="1"/>
    <col min="3333" max="3333" width="18.85546875" style="146" customWidth="1"/>
    <col min="3334" max="3334" width="15.85546875" style="146" customWidth="1"/>
    <col min="3335" max="3335" width="16.5703125" style="146" customWidth="1"/>
    <col min="3336" max="3336" width="14.28515625" style="146" customWidth="1"/>
    <col min="3337" max="3337" width="22.85546875" style="146" customWidth="1"/>
    <col min="3338" max="3338" width="14" style="146" customWidth="1"/>
    <col min="3339" max="3339" width="15.5703125" style="146" customWidth="1"/>
    <col min="3340" max="3584" width="9.140625" style="146"/>
    <col min="3585" max="3585" width="7.28515625" style="146" customWidth="1"/>
    <col min="3586" max="3586" width="30.85546875" style="146" customWidth="1"/>
    <col min="3587" max="3587" width="16.28515625" style="146" customWidth="1"/>
    <col min="3588" max="3588" width="13.5703125" style="146" customWidth="1"/>
    <col min="3589" max="3589" width="18.85546875" style="146" customWidth="1"/>
    <col min="3590" max="3590" width="15.85546875" style="146" customWidth="1"/>
    <col min="3591" max="3591" width="16.5703125" style="146" customWidth="1"/>
    <col min="3592" max="3592" width="14.28515625" style="146" customWidth="1"/>
    <col min="3593" max="3593" width="22.85546875" style="146" customWidth="1"/>
    <col min="3594" max="3594" width="14" style="146" customWidth="1"/>
    <col min="3595" max="3595" width="15.5703125" style="146" customWidth="1"/>
    <col min="3596" max="3840" width="9.140625" style="146"/>
    <col min="3841" max="3841" width="7.28515625" style="146" customWidth="1"/>
    <col min="3842" max="3842" width="30.85546875" style="146" customWidth="1"/>
    <col min="3843" max="3843" width="16.28515625" style="146" customWidth="1"/>
    <col min="3844" max="3844" width="13.5703125" style="146" customWidth="1"/>
    <col min="3845" max="3845" width="18.85546875" style="146" customWidth="1"/>
    <col min="3846" max="3846" width="15.85546875" style="146" customWidth="1"/>
    <col min="3847" max="3847" width="16.5703125" style="146" customWidth="1"/>
    <col min="3848" max="3848" width="14.28515625" style="146" customWidth="1"/>
    <col min="3849" max="3849" width="22.85546875" style="146" customWidth="1"/>
    <col min="3850" max="3850" width="14" style="146" customWidth="1"/>
    <col min="3851" max="3851" width="15.5703125" style="146" customWidth="1"/>
    <col min="3852" max="4096" width="9.140625" style="146"/>
    <col min="4097" max="4097" width="7.28515625" style="146" customWidth="1"/>
    <col min="4098" max="4098" width="30.85546875" style="146" customWidth="1"/>
    <col min="4099" max="4099" width="16.28515625" style="146" customWidth="1"/>
    <col min="4100" max="4100" width="13.5703125" style="146" customWidth="1"/>
    <col min="4101" max="4101" width="18.85546875" style="146" customWidth="1"/>
    <col min="4102" max="4102" width="15.85546875" style="146" customWidth="1"/>
    <col min="4103" max="4103" width="16.5703125" style="146" customWidth="1"/>
    <col min="4104" max="4104" width="14.28515625" style="146" customWidth="1"/>
    <col min="4105" max="4105" width="22.85546875" style="146" customWidth="1"/>
    <col min="4106" max="4106" width="14" style="146" customWidth="1"/>
    <col min="4107" max="4107" width="15.5703125" style="146" customWidth="1"/>
    <col min="4108" max="4352" width="9.140625" style="146"/>
    <col min="4353" max="4353" width="7.28515625" style="146" customWidth="1"/>
    <col min="4354" max="4354" width="30.85546875" style="146" customWidth="1"/>
    <col min="4355" max="4355" width="16.28515625" style="146" customWidth="1"/>
    <col min="4356" max="4356" width="13.5703125" style="146" customWidth="1"/>
    <col min="4357" max="4357" width="18.85546875" style="146" customWidth="1"/>
    <col min="4358" max="4358" width="15.85546875" style="146" customWidth="1"/>
    <col min="4359" max="4359" width="16.5703125" style="146" customWidth="1"/>
    <col min="4360" max="4360" width="14.28515625" style="146" customWidth="1"/>
    <col min="4361" max="4361" width="22.85546875" style="146" customWidth="1"/>
    <col min="4362" max="4362" width="14" style="146" customWidth="1"/>
    <col min="4363" max="4363" width="15.5703125" style="146" customWidth="1"/>
    <col min="4364" max="4608" width="9.140625" style="146"/>
    <col min="4609" max="4609" width="7.28515625" style="146" customWidth="1"/>
    <col min="4610" max="4610" width="30.85546875" style="146" customWidth="1"/>
    <col min="4611" max="4611" width="16.28515625" style="146" customWidth="1"/>
    <col min="4612" max="4612" width="13.5703125" style="146" customWidth="1"/>
    <col min="4613" max="4613" width="18.85546875" style="146" customWidth="1"/>
    <col min="4614" max="4614" width="15.85546875" style="146" customWidth="1"/>
    <col min="4615" max="4615" width="16.5703125" style="146" customWidth="1"/>
    <col min="4616" max="4616" width="14.28515625" style="146" customWidth="1"/>
    <col min="4617" max="4617" width="22.85546875" style="146" customWidth="1"/>
    <col min="4618" max="4618" width="14" style="146" customWidth="1"/>
    <col min="4619" max="4619" width="15.5703125" style="146" customWidth="1"/>
    <col min="4620" max="4864" width="9.140625" style="146"/>
    <col min="4865" max="4865" width="7.28515625" style="146" customWidth="1"/>
    <col min="4866" max="4866" width="30.85546875" style="146" customWidth="1"/>
    <col min="4867" max="4867" width="16.28515625" style="146" customWidth="1"/>
    <col min="4868" max="4868" width="13.5703125" style="146" customWidth="1"/>
    <col min="4869" max="4869" width="18.85546875" style="146" customWidth="1"/>
    <col min="4870" max="4870" width="15.85546875" style="146" customWidth="1"/>
    <col min="4871" max="4871" width="16.5703125" style="146" customWidth="1"/>
    <col min="4872" max="4872" width="14.28515625" style="146" customWidth="1"/>
    <col min="4873" max="4873" width="22.85546875" style="146" customWidth="1"/>
    <col min="4874" max="4874" width="14" style="146" customWidth="1"/>
    <col min="4875" max="4875" width="15.5703125" style="146" customWidth="1"/>
    <col min="4876" max="5120" width="9.140625" style="146"/>
    <col min="5121" max="5121" width="7.28515625" style="146" customWidth="1"/>
    <col min="5122" max="5122" width="30.85546875" style="146" customWidth="1"/>
    <col min="5123" max="5123" width="16.28515625" style="146" customWidth="1"/>
    <col min="5124" max="5124" width="13.5703125" style="146" customWidth="1"/>
    <col min="5125" max="5125" width="18.85546875" style="146" customWidth="1"/>
    <col min="5126" max="5126" width="15.85546875" style="146" customWidth="1"/>
    <col min="5127" max="5127" width="16.5703125" style="146" customWidth="1"/>
    <col min="5128" max="5128" width="14.28515625" style="146" customWidth="1"/>
    <col min="5129" max="5129" width="22.85546875" style="146" customWidth="1"/>
    <col min="5130" max="5130" width="14" style="146" customWidth="1"/>
    <col min="5131" max="5131" width="15.5703125" style="146" customWidth="1"/>
    <col min="5132" max="5376" width="9.140625" style="146"/>
    <col min="5377" max="5377" width="7.28515625" style="146" customWidth="1"/>
    <col min="5378" max="5378" width="30.85546875" style="146" customWidth="1"/>
    <col min="5379" max="5379" width="16.28515625" style="146" customWidth="1"/>
    <col min="5380" max="5380" width="13.5703125" style="146" customWidth="1"/>
    <col min="5381" max="5381" width="18.85546875" style="146" customWidth="1"/>
    <col min="5382" max="5382" width="15.85546875" style="146" customWidth="1"/>
    <col min="5383" max="5383" width="16.5703125" style="146" customWidth="1"/>
    <col min="5384" max="5384" width="14.28515625" style="146" customWidth="1"/>
    <col min="5385" max="5385" width="22.85546875" style="146" customWidth="1"/>
    <col min="5386" max="5386" width="14" style="146" customWidth="1"/>
    <col min="5387" max="5387" width="15.5703125" style="146" customWidth="1"/>
    <col min="5388" max="5632" width="9.140625" style="146"/>
    <col min="5633" max="5633" width="7.28515625" style="146" customWidth="1"/>
    <col min="5634" max="5634" width="30.85546875" style="146" customWidth="1"/>
    <col min="5635" max="5635" width="16.28515625" style="146" customWidth="1"/>
    <col min="5636" max="5636" width="13.5703125" style="146" customWidth="1"/>
    <col min="5637" max="5637" width="18.85546875" style="146" customWidth="1"/>
    <col min="5638" max="5638" width="15.85546875" style="146" customWidth="1"/>
    <col min="5639" max="5639" width="16.5703125" style="146" customWidth="1"/>
    <col min="5640" max="5640" width="14.28515625" style="146" customWidth="1"/>
    <col min="5641" max="5641" width="22.85546875" style="146" customWidth="1"/>
    <col min="5642" max="5642" width="14" style="146" customWidth="1"/>
    <col min="5643" max="5643" width="15.5703125" style="146" customWidth="1"/>
    <col min="5644" max="5888" width="9.140625" style="146"/>
    <col min="5889" max="5889" width="7.28515625" style="146" customWidth="1"/>
    <col min="5890" max="5890" width="30.85546875" style="146" customWidth="1"/>
    <col min="5891" max="5891" width="16.28515625" style="146" customWidth="1"/>
    <col min="5892" max="5892" width="13.5703125" style="146" customWidth="1"/>
    <col min="5893" max="5893" width="18.85546875" style="146" customWidth="1"/>
    <col min="5894" max="5894" width="15.85546875" style="146" customWidth="1"/>
    <col min="5895" max="5895" width="16.5703125" style="146" customWidth="1"/>
    <col min="5896" max="5896" width="14.28515625" style="146" customWidth="1"/>
    <col min="5897" max="5897" width="22.85546875" style="146" customWidth="1"/>
    <col min="5898" max="5898" width="14" style="146" customWidth="1"/>
    <col min="5899" max="5899" width="15.5703125" style="146" customWidth="1"/>
    <col min="5900" max="6144" width="9.140625" style="146"/>
    <col min="6145" max="6145" width="7.28515625" style="146" customWidth="1"/>
    <col min="6146" max="6146" width="30.85546875" style="146" customWidth="1"/>
    <col min="6147" max="6147" width="16.28515625" style="146" customWidth="1"/>
    <col min="6148" max="6148" width="13.5703125" style="146" customWidth="1"/>
    <col min="6149" max="6149" width="18.85546875" style="146" customWidth="1"/>
    <col min="6150" max="6150" width="15.85546875" style="146" customWidth="1"/>
    <col min="6151" max="6151" width="16.5703125" style="146" customWidth="1"/>
    <col min="6152" max="6152" width="14.28515625" style="146" customWidth="1"/>
    <col min="6153" max="6153" width="22.85546875" style="146" customWidth="1"/>
    <col min="6154" max="6154" width="14" style="146" customWidth="1"/>
    <col min="6155" max="6155" width="15.5703125" style="146" customWidth="1"/>
    <col min="6156" max="6400" width="9.140625" style="146"/>
    <col min="6401" max="6401" width="7.28515625" style="146" customWidth="1"/>
    <col min="6402" max="6402" width="30.85546875" style="146" customWidth="1"/>
    <col min="6403" max="6403" width="16.28515625" style="146" customWidth="1"/>
    <col min="6404" max="6404" width="13.5703125" style="146" customWidth="1"/>
    <col min="6405" max="6405" width="18.85546875" style="146" customWidth="1"/>
    <col min="6406" max="6406" width="15.85546875" style="146" customWidth="1"/>
    <col min="6407" max="6407" width="16.5703125" style="146" customWidth="1"/>
    <col min="6408" max="6408" width="14.28515625" style="146" customWidth="1"/>
    <col min="6409" max="6409" width="22.85546875" style="146" customWidth="1"/>
    <col min="6410" max="6410" width="14" style="146" customWidth="1"/>
    <col min="6411" max="6411" width="15.5703125" style="146" customWidth="1"/>
    <col min="6412" max="6656" width="9.140625" style="146"/>
    <col min="6657" max="6657" width="7.28515625" style="146" customWidth="1"/>
    <col min="6658" max="6658" width="30.85546875" style="146" customWidth="1"/>
    <col min="6659" max="6659" width="16.28515625" style="146" customWidth="1"/>
    <col min="6660" max="6660" width="13.5703125" style="146" customWidth="1"/>
    <col min="6661" max="6661" width="18.85546875" style="146" customWidth="1"/>
    <col min="6662" max="6662" width="15.85546875" style="146" customWidth="1"/>
    <col min="6663" max="6663" width="16.5703125" style="146" customWidth="1"/>
    <col min="6664" max="6664" width="14.28515625" style="146" customWidth="1"/>
    <col min="6665" max="6665" width="22.85546875" style="146" customWidth="1"/>
    <col min="6666" max="6666" width="14" style="146" customWidth="1"/>
    <col min="6667" max="6667" width="15.5703125" style="146" customWidth="1"/>
    <col min="6668" max="6912" width="9.140625" style="146"/>
    <col min="6913" max="6913" width="7.28515625" style="146" customWidth="1"/>
    <col min="6914" max="6914" width="30.85546875" style="146" customWidth="1"/>
    <col min="6915" max="6915" width="16.28515625" style="146" customWidth="1"/>
    <col min="6916" max="6916" width="13.5703125" style="146" customWidth="1"/>
    <col min="6917" max="6917" width="18.85546875" style="146" customWidth="1"/>
    <col min="6918" max="6918" width="15.85546875" style="146" customWidth="1"/>
    <col min="6919" max="6919" width="16.5703125" style="146" customWidth="1"/>
    <col min="6920" max="6920" width="14.28515625" style="146" customWidth="1"/>
    <col min="6921" max="6921" width="22.85546875" style="146" customWidth="1"/>
    <col min="6922" max="6922" width="14" style="146" customWidth="1"/>
    <col min="6923" max="6923" width="15.5703125" style="146" customWidth="1"/>
    <col min="6924" max="7168" width="9.140625" style="146"/>
    <col min="7169" max="7169" width="7.28515625" style="146" customWidth="1"/>
    <col min="7170" max="7170" width="30.85546875" style="146" customWidth="1"/>
    <col min="7171" max="7171" width="16.28515625" style="146" customWidth="1"/>
    <col min="7172" max="7172" width="13.5703125" style="146" customWidth="1"/>
    <col min="7173" max="7173" width="18.85546875" style="146" customWidth="1"/>
    <col min="7174" max="7174" width="15.85546875" style="146" customWidth="1"/>
    <col min="7175" max="7175" width="16.5703125" style="146" customWidth="1"/>
    <col min="7176" max="7176" width="14.28515625" style="146" customWidth="1"/>
    <col min="7177" max="7177" width="22.85546875" style="146" customWidth="1"/>
    <col min="7178" max="7178" width="14" style="146" customWidth="1"/>
    <col min="7179" max="7179" width="15.5703125" style="146" customWidth="1"/>
    <col min="7180" max="7424" width="9.140625" style="146"/>
    <col min="7425" max="7425" width="7.28515625" style="146" customWidth="1"/>
    <col min="7426" max="7426" width="30.85546875" style="146" customWidth="1"/>
    <col min="7427" max="7427" width="16.28515625" style="146" customWidth="1"/>
    <col min="7428" max="7428" width="13.5703125" style="146" customWidth="1"/>
    <col min="7429" max="7429" width="18.85546875" style="146" customWidth="1"/>
    <col min="7430" max="7430" width="15.85546875" style="146" customWidth="1"/>
    <col min="7431" max="7431" width="16.5703125" style="146" customWidth="1"/>
    <col min="7432" max="7432" width="14.28515625" style="146" customWidth="1"/>
    <col min="7433" max="7433" width="22.85546875" style="146" customWidth="1"/>
    <col min="7434" max="7434" width="14" style="146" customWidth="1"/>
    <col min="7435" max="7435" width="15.5703125" style="146" customWidth="1"/>
    <col min="7436" max="7680" width="9.140625" style="146"/>
    <col min="7681" max="7681" width="7.28515625" style="146" customWidth="1"/>
    <col min="7682" max="7682" width="30.85546875" style="146" customWidth="1"/>
    <col min="7683" max="7683" width="16.28515625" style="146" customWidth="1"/>
    <col min="7684" max="7684" width="13.5703125" style="146" customWidth="1"/>
    <col min="7685" max="7685" width="18.85546875" style="146" customWidth="1"/>
    <col min="7686" max="7686" width="15.85546875" style="146" customWidth="1"/>
    <col min="7687" max="7687" width="16.5703125" style="146" customWidth="1"/>
    <col min="7688" max="7688" width="14.28515625" style="146" customWidth="1"/>
    <col min="7689" max="7689" width="22.85546875" style="146" customWidth="1"/>
    <col min="7690" max="7690" width="14" style="146" customWidth="1"/>
    <col min="7691" max="7691" width="15.5703125" style="146" customWidth="1"/>
    <col min="7692" max="7936" width="9.140625" style="146"/>
    <col min="7937" max="7937" width="7.28515625" style="146" customWidth="1"/>
    <col min="7938" max="7938" width="30.85546875" style="146" customWidth="1"/>
    <col min="7939" max="7939" width="16.28515625" style="146" customWidth="1"/>
    <col min="7940" max="7940" width="13.5703125" style="146" customWidth="1"/>
    <col min="7941" max="7941" width="18.85546875" style="146" customWidth="1"/>
    <col min="7942" max="7942" width="15.85546875" style="146" customWidth="1"/>
    <col min="7943" max="7943" width="16.5703125" style="146" customWidth="1"/>
    <col min="7944" max="7944" width="14.28515625" style="146" customWidth="1"/>
    <col min="7945" max="7945" width="22.85546875" style="146" customWidth="1"/>
    <col min="7946" max="7946" width="14" style="146" customWidth="1"/>
    <col min="7947" max="7947" width="15.5703125" style="146" customWidth="1"/>
    <col min="7948" max="8192" width="9.140625" style="146"/>
    <col min="8193" max="8193" width="7.28515625" style="146" customWidth="1"/>
    <col min="8194" max="8194" width="30.85546875" style="146" customWidth="1"/>
    <col min="8195" max="8195" width="16.28515625" style="146" customWidth="1"/>
    <col min="8196" max="8196" width="13.5703125" style="146" customWidth="1"/>
    <col min="8197" max="8197" width="18.85546875" style="146" customWidth="1"/>
    <col min="8198" max="8198" width="15.85546875" style="146" customWidth="1"/>
    <col min="8199" max="8199" width="16.5703125" style="146" customWidth="1"/>
    <col min="8200" max="8200" width="14.28515625" style="146" customWidth="1"/>
    <col min="8201" max="8201" width="22.85546875" style="146" customWidth="1"/>
    <col min="8202" max="8202" width="14" style="146" customWidth="1"/>
    <col min="8203" max="8203" width="15.5703125" style="146" customWidth="1"/>
    <col min="8204" max="8448" width="9.140625" style="146"/>
    <col min="8449" max="8449" width="7.28515625" style="146" customWidth="1"/>
    <col min="8450" max="8450" width="30.85546875" style="146" customWidth="1"/>
    <col min="8451" max="8451" width="16.28515625" style="146" customWidth="1"/>
    <col min="8452" max="8452" width="13.5703125" style="146" customWidth="1"/>
    <col min="8453" max="8453" width="18.85546875" style="146" customWidth="1"/>
    <col min="8454" max="8454" width="15.85546875" style="146" customWidth="1"/>
    <col min="8455" max="8455" width="16.5703125" style="146" customWidth="1"/>
    <col min="8456" max="8456" width="14.28515625" style="146" customWidth="1"/>
    <col min="8457" max="8457" width="22.85546875" style="146" customWidth="1"/>
    <col min="8458" max="8458" width="14" style="146" customWidth="1"/>
    <col min="8459" max="8459" width="15.5703125" style="146" customWidth="1"/>
    <col min="8460" max="8704" width="9.140625" style="146"/>
    <col min="8705" max="8705" width="7.28515625" style="146" customWidth="1"/>
    <col min="8706" max="8706" width="30.85546875" style="146" customWidth="1"/>
    <col min="8707" max="8707" width="16.28515625" style="146" customWidth="1"/>
    <col min="8708" max="8708" width="13.5703125" style="146" customWidth="1"/>
    <col min="8709" max="8709" width="18.85546875" style="146" customWidth="1"/>
    <col min="8710" max="8710" width="15.85546875" style="146" customWidth="1"/>
    <col min="8711" max="8711" width="16.5703125" style="146" customWidth="1"/>
    <col min="8712" max="8712" width="14.28515625" style="146" customWidth="1"/>
    <col min="8713" max="8713" width="22.85546875" style="146" customWidth="1"/>
    <col min="8714" max="8714" width="14" style="146" customWidth="1"/>
    <col min="8715" max="8715" width="15.5703125" style="146" customWidth="1"/>
    <col min="8716" max="8960" width="9.140625" style="146"/>
    <col min="8961" max="8961" width="7.28515625" style="146" customWidth="1"/>
    <col min="8962" max="8962" width="30.85546875" style="146" customWidth="1"/>
    <col min="8963" max="8963" width="16.28515625" style="146" customWidth="1"/>
    <col min="8964" max="8964" width="13.5703125" style="146" customWidth="1"/>
    <col min="8965" max="8965" width="18.85546875" style="146" customWidth="1"/>
    <col min="8966" max="8966" width="15.85546875" style="146" customWidth="1"/>
    <col min="8967" max="8967" width="16.5703125" style="146" customWidth="1"/>
    <col min="8968" max="8968" width="14.28515625" style="146" customWidth="1"/>
    <col min="8969" max="8969" width="22.85546875" style="146" customWidth="1"/>
    <col min="8970" max="8970" width="14" style="146" customWidth="1"/>
    <col min="8971" max="8971" width="15.5703125" style="146" customWidth="1"/>
    <col min="8972" max="9216" width="9.140625" style="146"/>
    <col min="9217" max="9217" width="7.28515625" style="146" customWidth="1"/>
    <col min="9218" max="9218" width="30.85546875" style="146" customWidth="1"/>
    <col min="9219" max="9219" width="16.28515625" style="146" customWidth="1"/>
    <col min="9220" max="9220" width="13.5703125" style="146" customWidth="1"/>
    <col min="9221" max="9221" width="18.85546875" style="146" customWidth="1"/>
    <col min="9222" max="9222" width="15.85546875" style="146" customWidth="1"/>
    <col min="9223" max="9223" width="16.5703125" style="146" customWidth="1"/>
    <col min="9224" max="9224" width="14.28515625" style="146" customWidth="1"/>
    <col min="9225" max="9225" width="22.85546875" style="146" customWidth="1"/>
    <col min="9226" max="9226" width="14" style="146" customWidth="1"/>
    <col min="9227" max="9227" width="15.5703125" style="146" customWidth="1"/>
    <col min="9228" max="9472" width="9.140625" style="146"/>
    <col min="9473" max="9473" width="7.28515625" style="146" customWidth="1"/>
    <col min="9474" max="9474" width="30.85546875" style="146" customWidth="1"/>
    <col min="9475" max="9475" width="16.28515625" style="146" customWidth="1"/>
    <col min="9476" max="9476" width="13.5703125" style="146" customWidth="1"/>
    <col min="9477" max="9477" width="18.85546875" style="146" customWidth="1"/>
    <col min="9478" max="9478" width="15.85546875" style="146" customWidth="1"/>
    <col min="9479" max="9479" width="16.5703125" style="146" customWidth="1"/>
    <col min="9480" max="9480" width="14.28515625" style="146" customWidth="1"/>
    <col min="9481" max="9481" width="22.85546875" style="146" customWidth="1"/>
    <col min="9482" max="9482" width="14" style="146" customWidth="1"/>
    <col min="9483" max="9483" width="15.5703125" style="146" customWidth="1"/>
    <col min="9484" max="9728" width="9.140625" style="146"/>
    <col min="9729" max="9729" width="7.28515625" style="146" customWidth="1"/>
    <col min="9730" max="9730" width="30.85546875" style="146" customWidth="1"/>
    <col min="9731" max="9731" width="16.28515625" style="146" customWidth="1"/>
    <col min="9732" max="9732" width="13.5703125" style="146" customWidth="1"/>
    <col min="9733" max="9733" width="18.85546875" style="146" customWidth="1"/>
    <col min="9734" max="9734" width="15.85546875" style="146" customWidth="1"/>
    <col min="9735" max="9735" width="16.5703125" style="146" customWidth="1"/>
    <col min="9736" max="9736" width="14.28515625" style="146" customWidth="1"/>
    <col min="9737" max="9737" width="22.85546875" style="146" customWidth="1"/>
    <col min="9738" max="9738" width="14" style="146" customWidth="1"/>
    <col min="9739" max="9739" width="15.5703125" style="146" customWidth="1"/>
    <col min="9740" max="9984" width="9.140625" style="146"/>
    <col min="9985" max="9985" width="7.28515625" style="146" customWidth="1"/>
    <col min="9986" max="9986" width="30.85546875" style="146" customWidth="1"/>
    <col min="9987" max="9987" width="16.28515625" style="146" customWidth="1"/>
    <col min="9988" max="9988" width="13.5703125" style="146" customWidth="1"/>
    <col min="9989" max="9989" width="18.85546875" style="146" customWidth="1"/>
    <col min="9990" max="9990" width="15.85546875" style="146" customWidth="1"/>
    <col min="9991" max="9991" width="16.5703125" style="146" customWidth="1"/>
    <col min="9992" max="9992" width="14.28515625" style="146" customWidth="1"/>
    <col min="9993" max="9993" width="22.85546875" style="146" customWidth="1"/>
    <col min="9994" max="9994" width="14" style="146" customWidth="1"/>
    <col min="9995" max="9995" width="15.5703125" style="146" customWidth="1"/>
    <col min="9996" max="10240" width="9.140625" style="146"/>
    <col min="10241" max="10241" width="7.28515625" style="146" customWidth="1"/>
    <col min="10242" max="10242" width="30.85546875" style="146" customWidth="1"/>
    <col min="10243" max="10243" width="16.28515625" style="146" customWidth="1"/>
    <col min="10244" max="10244" width="13.5703125" style="146" customWidth="1"/>
    <col min="10245" max="10245" width="18.85546875" style="146" customWidth="1"/>
    <col min="10246" max="10246" width="15.85546875" style="146" customWidth="1"/>
    <col min="10247" max="10247" width="16.5703125" style="146" customWidth="1"/>
    <col min="10248" max="10248" width="14.28515625" style="146" customWidth="1"/>
    <col min="10249" max="10249" width="22.85546875" style="146" customWidth="1"/>
    <col min="10250" max="10250" width="14" style="146" customWidth="1"/>
    <col min="10251" max="10251" width="15.5703125" style="146" customWidth="1"/>
    <col min="10252" max="10496" width="9.140625" style="146"/>
    <col min="10497" max="10497" width="7.28515625" style="146" customWidth="1"/>
    <col min="10498" max="10498" width="30.85546875" style="146" customWidth="1"/>
    <col min="10499" max="10499" width="16.28515625" style="146" customWidth="1"/>
    <col min="10500" max="10500" width="13.5703125" style="146" customWidth="1"/>
    <col min="10501" max="10501" width="18.85546875" style="146" customWidth="1"/>
    <col min="10502" max="10502" width="15.85546875" style="146" customWidth="1"/>
    <col min="10503" max="10503" width="16.5703125" style="146" customWidth="1"/>
    <col min="10504" max="10504" width="14.28515625" style="146" customWidth="1"/>
    <col min="10505" max="10505" width="22.85546875" style="146" customWidth="1"/>
    <col min="10506" max="10506" width="14" style="146" customWidth="1"/>
    <col min="10507" max="10507" width="15.5703125" style="146" customWidth="1"/>
    <col min="10508" max="10752" width="9.140625" style="146"/>
    <col min="10753" max="10753" width="7.28515625" style="146" customWidth="1"/>
    <col min="10754" max="10754" width="30.85546875" style="146" customWidth="1"/>
    <col min="10755" max="10755" width="16.28515625" style="146" customWidth="1"/>
    <col min="10756" max="10756" width="13.5703125" style="146" customWidth="1"/>
    <col min="10757" max="10757" width="18.85546875" style="146" customWidth="1"/>
    <col min="10758" max="10758" width="15.85546875" style="146" customWidth="1"/>
    <col min="10759" max="10759" width="16.5703125" style="146" customWidth="1"/>
    <col min="10760" max="10760" width="14.28515625" style="146" customWidth="1"/>
    <col min="10761" max="10761" width="22.85546875" style="146" customWidth="1"/>
    <col min="10762" max="10762" width="14" style="146" customWidth="1"/>
    <col min="10763" max="10763" width="15.5703125" style="146" customWidth="1"/>
    <col min="10764" max="11008" width="9.140625" style="146"/>
    <col min="11009" max="11009" width="7.28515625" style="146" customWidth="1"/>
    <col min="11010" max="11010" width="30.85546875" style="146" customWidth="1"/>
    <col min="11011" max="11011" width="16.28515625" style="146" customWidth="1"/>
    <col min="11012" max="11012" width="13.5703125" style="146" customWidth="1"/>
    <col min="11013" max="11013" width="18.85546875" style="146" customWidth="1"/>
    <col min="11014" max="11014" width="15.85546875" style="146" customWidth="1"/>
    <col min="11015" max="11015" width="16.5703125" style="146" customWidth="1"/>
    <col min="11016" max="11016" width="14.28515625" style="146" customWidth="1"/>
    <col min="11017" max="11017" width="22.85546875" style="146" customWidth="1"/>
    <col min="11018" max="11018" width="14" style="146" customWidth="1"/>
    <col min="11019" max="11019" width="15.5703125" style="146" customWidth="1"/>
    <col min="11020" max="11264" width="9.140625" style="146"/>
    <col min="11265" max="11265" width="7.28515625" style="146" customWidth="1"/>
    <col min="11266" max="11266" width="30.85546875" style="146" customWidth="1"/>
    <col min="11267" max="11267" width="16.28515625" style="146" customWidth="1"/>
    <col min="11268" max="11268" width="13.5703125" style="146" customWidth="1"/>
    <col min="11269" max="11269" width="18.85546875" style="146" customWidth="1"/>
    <col min="11270" max="11270" width="15.85546875" style="146" customWidth="1"/>
    <col min="11271" max="11271" width="16.5703125" style="146" customWidth="1"/>
    <col min="11272" max="11272" width="14.28515625" style="146" customWidth="1"/>
    <col min="11273" max="11273" width="22.85546875" style="146" customWidth="1"/>
    <col min="11274" max="11274" width="14" style="146" customWidth="1"/>
    <col min="11275" max="11275" width="15.5703125" style="146" customWidth="1"/>
    <col min="11276" max="11520" width="9.140625" style="146"/>
    <col min="11521" max="11521" width="7.28515625" style="146" customWidth="1"/>
    <col min="11522" max="11522" width="30.85546875" style="146" customWidth="1"/>
    <col min="11523" max="11523" width="16.28515625" style="146" customWidth="1"/>
    <col min="11524" max="11524" width="13.5703125" style="146" customWidth="1"/>
    <col min="11525" max="11525" width="18.85546875" style="146" customWidth="1"/>
    <col min="11526" max="11526" width="15.85546875" style="146" customWidth="1"/>
    <col min="11527" max="11527" width="16.5703125" style="146" customWidth="1"/>
    <col min="11528" max="11528" width="14.28515625" style="146" customWidth="1"/>
    <col min="11529" max="11529" width="22.85546875" style="146" customWidth="1"/>
    <col min="11530" max="11530" width="14" style="146" customWidth="1"/>
    <col min="11531" max="11531" width="15.5703125" style="146" customWidth="1"/>
    <col min="11532" max="11776" width="9.140625" style="146"/>
    <col min="11777" max="11777" width="7.28515625" style="146" customWidth="1"/>
    <col min="11778" max="11778" width="30.85546875" style="146" customWidth="1"/>
    <col min="11779" max="11779" width="16.28515625" style="146" customWidth="1"/>
    <col min="11780" max="11780" width="13.5703125" style="146" customWidth="1"/>
    <col min="11781" max="11781" width="18.85546875" style="146" customWidth="1"/>
    <col min="11782" max="11782" width="15.85546875" style="146" customWidth="1"/>
    <col min="11783" max="11783" width="16.5703125" style="146" customWidth="1"/>
    <col min="11784" max="11784" width="14.28515625" style="146" customWidth="1"/>
    <col min="11785" max="11785" width="22.85546875" style="146" customWidth="1"/>
    <col min="11786" max="11786" width="14" style="146" customWidth="1"/>
    <col min="11787" max="11787" width="15.5703125" style="146" customWidth="1"/>
    <col min="11788" max="12032" width="9.140625" style="146"/>
    <col min="12033" max="12033" width="7.28515625" style="146" customWidth="1"/>
    <col min="12034" max="12034" width="30.85546875" style="146" customWidth="1"/>
    <col min="12035" max="12035" width="16.28515625" style="146" customWidth="1"/>
    <col min="12036" max="12036" width="13.5703125" style="146" customWidth="1"/>
    <col min="12037" max="12037" width="18.85546875" style="146" customWidth="1"/>
    <col min="12038" max="12038" width="15.85546875" style="146" customWidth="1"/>
    <col min="12039" max="12039" width="16.5703125" style="146" customWidth="1"/>
    <col min="12040" max="12040" width="14.28515625" style="146" customWidth="1"/>
    <col min="12041" max="12041" width="22.85546875" style="146" customWidth="1"/>
    <col min="12042" max="12042" width="14" style="146" customWidth="1"/>
    <col min="12043" max="12043" width="15.5703125" style="146" customWidth="1"/>
    <col min="12044" max="12288" width="9.140625" style="146"/>
    <col min="12289" max="12289" width="7.28515625" style="146" customWidth="1"/>
    <col min="12290" max="12290" width="30.85546875" style="146" customWidth="1"/>
    <col min="12291" max="12291" width="16.28515625" style="146" customWidth="1"/>
    <col min="12292" max="12292" width="13.5703125" style="146" customWidth="1"/>
    <col min="12293" max="12293" width="18.85546875" style="146" customWidth="1"/>
    <col min="12294" max="12294" width="15.85546875" style="146" customWidth="1"/>
    <col min="12295" max="12295" width="16.5703125" style="146" customWidth="1"/>
    <col min="12296" max="12296" width="14.28515625" style="146" customWidth="1"/>
    <col min="12297" max="12297" width="22.85546875" style="146" customWidth="1"/>
    <col min="12298" max="12298" width="14" style="146" customWidth="1"/>
    <col min="12299" max="12299" width="15.5703125" style="146" customWidth="1"/>
    <col min="12300" max="12544" width="9.140625" style="146"/>
    <col min="12545" max="12545" width="7.28515625" style="146" customWidth="1"/>
    <col min="12546" max="12546" width="30.85546875" style="146" customWidth="1"/>
    <col min="12547" max="12547" width="16.28515625" style="146" customWidth="1"/>
    <col min="12548" max="12548" width="13.5703125" style="146" customWidth="1"/>
    <col min="12549" max="12549" width="18.85546875" style="146" customWidth="1"/>
    <col min="12550" max="12550" width="15.85546875" style="146" customWidth="1"/>
    <col min="12551" max="12551" width="16.5703125" style="146" customWidth="1"/>
    <col min="12552" max="12552" width="14.28515625" style="146" customWidth="1"/>
    <col min="12553" max="12553" width="22.85546875" style="146" customWidth="1"/>
    <col min="12554" max="12554" width="14" style="146" customWidth="1"/>
    <col min="12555" max="12555" width="15.5703125" style="146" customWidth="1"/>
    <col min="12556" max="12800" width="9.140625" style="146"/>
    <col min="12801" max="12801" width="7.28515625" style="146" customWidth="1"/>
    <col min="12802" max="12802" width="30.85546875" style="146" customWidth="1"/>
    <col min="12803" max="12803" width="16.28515625" style="146" customWidth="1"/>
    <col min="12804" max="12804" width="13.5703125" style="146" customWidth="1"/>
    <col min="12805" max="12805" width="18.85546875" style="146" customWidth="1"/>
    <col min="12806" max="12806" width="15.85546875" style="146" customWidth="1"/>
    <col min="12807" max="12807" width="16.5703125" style="146" customWidth="1"/>
    <col min="12808" max="12808" width="14.28515625" style="146" customWidth="1"/>
    <col min="12809" max="12809" width="22.85546875" style="146" customWidth="1"/>
    <col min="12810" max="12810" width="14" style="146" customWidth="1"/>
    <col min="12811" max="12811" width="15.5703125" style="146" customWidth="1"/>
    <col min="12812" max="13056" width="9.140625" style="146"/>
    <col min="13057" max="13057" width="7.28515625" style="146" customWidth="1"/>
    <col min="13058" max="13058" width="30.85546875" style="146" customWidth="1"/>
    <col min="13059" max="13059" width="16.28515625" style="146" customWidth="1"/>
    <col min="13060" max="13060" width="13.5703125" style="146" customWidth="1"/>
    <col min="13061" max="13061" width="18.85546875" style="146" customWidth="1"/>
    <col min="13062" max="13062" width="15.85546875" style="146" customWidth="1"/>
    <col min="13063" max="13063" width="16.5703125" style="146" customWidth="1"/>
    <col min="13064" max="13064" width="14.28515625" style="146" customWidth="1"/>
    <col min="13065" max="13065" width="22.85546875" style="146" customWidth="1"/>
    <col min="13066" max="13066" width="14" style="146" customWidth="1"/>
    <col min="13067" max="13067" width="15.5703125" style="146" customWidth="1"/>
    <col min="13068" max="13312" width="9.140625" style="146"/>
    <col min="13313" max="13313" width="7.28515625" style="146" customWidth="1"/>
    <col min="13314" max="13314" width="30.85546875" style="146" customWidth="1"/>
    <col min="13315" max="13315" width="16.28515625" style="146" customWidth="1"/>
    <col min="13316" max="13316" width="13.5703125" style="146" customWidth="1"/>
    <col min="13317" max="13317" width="18.85546875" style="146" customWidth="1"/>
    <col min="13318" max="13318" width="15.85546875" style="146" customWidth="1"/>
    <col min="13319" max="13319" width="16.5703125" style="146" customWidth="1"/>
    <col min="13320" max="13320" width="14.28515625" style="146" customWidth="1"/>
    <col min="13321" max="13321" width="22.85546875" style="146" customWidth="1"/>
    <col min="13322" max="13322" width="14" style="146" customWidth="1"/>
    <col min="13323" max="13323" width="15.5703125" style="146" customWidth="1"/>
    <col min="13324" max="13568" width="9.140625" style="146"/>
    <col min="13569" max="13569" width="7.28515625" style="146" customWidth="1"/>
    <col min="13570" max="13570" width="30.85546875" style="146" customWidth="1"/>
    <col min="13571" max="13571" width="16.28515625" style="146" customWidth="1"/>
    <col min="13572" max="13572" width="13.5703125" style="146" customWidth="1"/>
    <col min="13573" max="13573" width="18.85546875" style="146" customWidth="1"/>
    <col min="13574" max="13574" width="15.85546875" style="146" customWidth="1"/>
    <col min="13575" max="13575" width="16.5703125" style="146" customWidth="1"/>
    <col min="13576" max="13576" width="14.28515625" style="146" customWidth="1"/>
    <col min="13577" max="13577" width="22.85546875" style="146" customWidth="1"/>
    <col min="13578" max="13578" width="14" style="146" customWidth="1"/>
    <col min="13579" max="13579" width="15.5703125" style="146" customWidth="1"/>
    <col min="13580" max="13824" width="9.140625" style="146"/>
    <col min="13825" max="13825" width="7.28515625" style="146" customWidth="1"/>
    <col min="13826" max="13826" width="30.85546875" style="146" customWidth="1"/>
    <col min="13827" max="13827" width="16.28515625" style="146" customWidth="1"/>
    <col min="13828" max="13828" width="13.5703125" style="146" customWidth="1"/>
    <col min="13829" max="13829" width="18.85546875" style="146" customWidth="1"/>
    <col min="13830" max="13830" width="15.85546875" style="146" customWidth="1"/>
    <col min="13831" max="13831" width="16.5703125" style="146" customWidth="1"/>
    <col min="13832" max="13832" width="14.28515625" style="146" customWidth="1"/>
    <col min="13833" max="13833" width="22.85546875" style="146" customWidth="1"/>
    <col min="13834" max="13834" width="14" style="146" customWidth="1"/>
    <col min="13835" max="13835" width="15.5703125" style="146" customWidth="1"/>
    <col min="13836" max="14080" width="9.140625" style="146"/>
    <col min="14081" max="14081" width="7.28515625" style="146" customWidth="1"/>
    <col min="14082" max="14082" width="30.85546875" style="146" customWidth="1"/>
    <col min="14083" max="14083" width="16.28515625" style="146" customWidth="1"/>
    <col min="14084" max="14084" width="13.5703125" style="146" customWidth="1"/>
    <col min="14085" max="14085" width="18.85546875" style="146" customWidth="1"/>
    <col min="14086" max="14086" width="15.85546875" style="146" customWidth="1"/>
    <col min="14087" max="14087" width="16.5703125" style="146" customWidth="1"/>
    <col min="14088" max="14088" width="14.28515625" style="146" customWidth="1"/>
    <col min="14089" max="14089" width="22.85546875" style="146" customWidth="1"/>
    <col min="14090" max="14090" width="14" style="146" customWidth="1"/>
    <col min="14091" max="14091" width="15.5703125" style="146" customWidth="1"/>
    <col min="14092" max="14336" width="9.140625" style="146"/>
    <col min="14337" max="14337" width="7.28515625" style="146" customWidth="1"/>
    <col min="14338" max="14338" width="30.85546875" style="146" customWidth="1"/>
    <col min="14339" max="14339" width="16.28515625" style="146" customWidth="1"/>
    <col min="14340" max="14340" width="13.5703125" style="146" customWidth="1"/>
    <col min="14341" max="14341" width="18.85546875" style="146" customWidth="1"/>
    <col min="14342" max="14342" width="15.85546875" style="146" customWidth="1"/>
    <col min="14343" max="14343" width="16.5703125" style="146" customWidth="1"/>
    <col min="14344" max="14344" width="14.28515625" style="146" customWidth="1"/>
    <col min="14345" max="14345" width="22.85546875" style="146" customWidth="1"/>
    <col min="14346" max="14346" width="14" style="146" customWidth="1"/>
    <col min="14347" max="14347" width="15.5703125" style="146" customWidth="1"/>
    <col min="14348" max="14592" width="9.140625" style="146"/>
    <col min="14593" max="14593" width="7.28515625" style="146" customWidth="1"/>
    <col min="14594" max="14594" width="30.85546875" style="146" customWidth="1"/>
    <col min="14595" max="14595" width="16.28515625" style="146" customWidth="1"/>
    <col min="14596" max="14596" width="13.5703125" style="146" customWidth="1"/>
    <col min="14597" max="14597" width="18.85546875" style="146" customWidth="1"/>
    <col min="14598" max="14598" width="15.85546875" style="146" customWidth="1"/>
    <col min="14599" max="14599" width="16.5703125" style="146" customWidth="1"/>
    <col min="14600" max="14600" width="14.28515625" style="146" customWidth="1"/>
    <col min="14601" max="14601" width="22.85546875" style="146" customWidth="1"/>
    <col min="14602" max="14602" width="14" style="146" customWidth="1"/>
    <col min="14603" max="14603" width="15.5703125" style="146" customWidth="1"/>
    <col min="14604" max="14848" width="9.140625" style="146"/>
    <col min="14849" max="14849" width="7.28515625" style="146" customWidth="1"/>
    <col min="14850" max="14850" width="30.85546875" style="146" customWidth="1"/>
    <col min="14851" max="14851" width="16.28515625" style="146" customWidth="1"/>
    <col min="14852" max="14852" width="13.5703125" style="146" customWidth="1"/>
    <col min="14853" max="14853" width="18.85546875" style="146" customWidth="1"/>
    <col min="14854" max="14854" width="15.85546875" style="146" customWidth="1"/>
    <col min="14855" max="14855" width="16.5703125" style="146" customWidth="1"/>
    <col min="14856" max="14856" width="14.28515625" style="146" customWidth="1"/>
    <col min="14857" max="14857" width="22.85546875" style="146" customWidth="1"/>
    <col min="14858" max="14858" width="14" style="146" customWidth="1"/>
    <col min="14859" max="14859" width="15.5703125" style="146" customWidth="1"/>
    <col min="14860" max="15104" width="9.140625" style="146"/>
    <col min="15105" max="15105" width="7.28515625" style="146" customWidth="1"/>
    <col min="15106" max="15106" width="30.85546875" style="146" customWidth="1"/>
    <col min="15107" max="15107" width="16.28515625" style="146" customWidth="1"/>
    <col min="15108" max="15108" width="13.5703125" style="146" customWidth="1"/>
    <col min="15109" max="15109" width="18.85546875" style="146" customWidth="1"/>
    <col min="15110" max="15110" width="15.85546875" style="146" customWidth="1"/>
    <col min="15111" max="15111" width="16.5703125" style="146" customWidth="1"/>
    <col min="15112" max="15112" width="14.28515625" style="146" customWidth="1"/>
    <col min="15113" max="15113" width="22.85546875" style="146" customWidth="1"/>
    <col min="15114" max="15114" width="14" style="146" customWidth="1"/>
    <col min="15115" max="15115" width="15.5703125" style="146" customWidth="1"/>
    <col min="15116" max="15360" width="9.140625" style="146"/>
    <col min="15361" max="15361" width="7.28515625" style="146" customWidth="1"/>
    <col min="15362" max="15362" width="30.85546875" style="146" customWidth="1"/>
    <col min="15363" max="15363" width="16.28515625" style="146" customWidth="1"/>
    <col min="15364" max="15364" width="13.5703125" style="146" customWidth="1"/>
    <col min="15365" max="15365" width="18.85546875" style="146" customWidth="1"/>
    <col min="15366" max="15366" width="15.85546875" style="146" customWidth="1"/>
    <col min="15367" max="15367" width="16.5703125" style="146" customWidth="1"/>
    <col min="15368" max="15368" width="14.28515625" style="146" customWidth="1"/>
    <col min="15369" max="15369" width="22.85546875" style="146" customWidth="1"/>
    <col min="15370" max="15370" width="14" style="146" customWidth="1"/>
    <col min="15371" max="15371" width="15.5703125" style="146" customWidth="1"/>
    <col min="15372" max="15616" width="9.140625" style="146"/>
    <col min="15617" max="15617" width="7.28515625" style="146" customWidth="1"/>
    <col min="15618" max="15618" width="30.85546875" style="146" customWidth="1"/>
    <col min="15619" max="15619" width="16.28515625" style="146" customWidth="1"/>
    <col min="15620" max="15620" width="13.5703125" style="146" customWidth="1"/>
    <col min="15621" max="15621" width="18.85546875" style="146" customWidth="1"/>
    <col min="15622" max="15622" width="15.85546875" style="146" customWidth="1"/>
    <col min="15623" max="15623" width="16.5703125" style="146" customWidth="1"/>
    <col min="15624" max="15624" width="14.28515625" style="146" customWidth="1"/>
    <col min="15625" max="15625" width="22.85546875" style="146" customWidth="1"/>
    <col min="15626" max="15626" width="14" style="146" customWidth="1"/>
    <col min="15627" max="15627" width="15.5703125" style="146" customWidth="1"/>
    <col min="15628" max="15872" width="9.140625" style="146"/>
    <col min="15873" max="15873" width="7.28515625" style="146" customWidth="1"/>
    <col min="15874" max="15874" width="30.85546875" style="146" customWidth="1"/>
    <col min="15875" max="15875" width="16.28515625" style="146" customWidth="1"/>
    <col min="15876" max="15876" width="13.5703125" style="146" customWidth="1"/>
    <col min="15877" max="15877" width="18.85546875" style="146" customWidth="1"/>
    <col min="15878" max="15878" width="15.85546875" style="146" customWidth="1"/>
    <col min="15879" max="15879" width="16.5703125" style="146" customWidth="1"/>
    <col min="15880" max="15880" width="14.28515625" style="146" customWidth="1"/>
    <col min="15881" max="15881" width="22.85546875" style="146" customWidth="1"/>
    <col min="15882" max="15882" width="14" style="146" customWidth="1"/>
    <col min="15883" max="15883" width="15.5703125" style="146" customWidth="1"/>
    <col min="15884" max="16128" width="9.140625" style="146"/>
    <col min="16129" max="16129" width="7.28515625" style="146" customWidth="1"/>
    <col min="16130" max="16130" width="30.85546875" style="146" customWidth="1"/>
    <col min="16131" max="16131" width="16.28515625" style="146" customWidth="1"/>
    <col min="16132" max="16132" width="13.5703125" style="146" customWidth="1"/>
    <col min="16133" max="16133" width="18.85546875" style="146" customWidth="1"/>
    <col min="16134" max="16134" width="15.85546875" style="146" customWidth="1"/>
    <col min="16135" max="16135" width="16.5703125" style="146" customWidth="1"/>
    <col min="16136" max="16136" width="14.28515625" style="146" customWidth="1"/>
    <col min="16137" max="16137" width="22.85546875" style="146" customWidth="1"/>
    <col min="16138" max="16138" width="14" style="146" customWidth="1"/>
    <col min="16139" max="16139" width="15.5703125" style="146" customWidth="1"/>
    <col min="16140" max="16384" width="9.140625" style="146"/>
  </cols>
  <sheetData>
    <row r="1" spans="1:13" ht="18.75" customHeight="1">
      <c r="K1" s="148"/>
      <c r="L1" s="148"/>
      <c r="M1" s="148" t="s">
        <v>0</v>
      </c>
    </row>
    <row r="2" spans="1:13" ht="20.25" customHeight="1">
      <c r="A2" s="149"/>
      <c r="B2" s="149"/>
      <c r="C2" s="149"/>
      <c r="D2" s="149"/>
      <c r="E2" s="149"/>
      <c r="F2" s="149"/>
      <c r="G2" s="149"/>
      <c r="H2" s="151"/>
      <c r="I2" s="151"/>
      <c r="K2" s="152"/>
      <c r="L2" s="152"/>
      <c r="M2" s="152" t="s">
        <v>1</v>
      </c>
    </row>
    <row r="3" spans="1:13" ht="61.5" customHeight="1">
      <c r="A3" s="149"/>
      <c r="B3" s="153" t="s">
        <v>175</v>
      </c>
      <c r="C3" s="153"/>
      <c r="D3" s="153"/>
      <c r="E3" s="153"/>
      <c r="F3" s="153"/>
      <c r="G3" s="153"/>
      <c r="H3" s="153"/>
      <c r="I3" s="153"/>
      <c r="J3" s="153"/>
      <c r="K3" s="149"/>
    </row>
    <row r="4" spans="1:13" ht="31.5" customHeight="1">
      <c r="A4" s="192" t="s">
        <v>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3" ht="33" customHeight="1">
      <c r="A5" s="193" t="s">
        <v>4</v>
      </c>
      <c r="B5" s="193" t="s">
        <v>5</v>
      </c>
      <c r="C5" s="194" t="s">
        <v>6</v>
      </c>
      <c r="D5" s="194"/>
      <c r="E5" s="194"/>
      <c r="F5" s="194" t="s">
        <v>7</v>
      </c>
      <c r="G5" s="194" t="s">
        <v>8</v>
      </c>
      <c r="H5" s="194"/>
      <c r="I5" s="194"/>
      <c r="J5" s="194"/>
      <c r="K5" s="195" t="s">
        <v>9</v>
      </c>
    </row>
    <row r="6" spans="1:13" ht="158.25" customHeight="1">
      <c r="A6" s="193"/>
      <c r="B6" s="193"/>
      <c r="C6" s="196" t="s">
        <v>10</v>
      </c>
      <c r="D6" s="196" t="s">
        <v>11</v>
      </c>
      <c r="E6" s="196" t="s">
        <v>12</v>
      </c>
      <c r="F6" s="194"/>
      <c r="G6" s="197" t="s">
        <v>13</v>
      </c>
      <c r="H6" s="196" t="s">
        <v>14</v>
      </c>
      <c r="I6" s="196" t="s">
        <v>15</v>
      </c>
      <c r="J6" s="196" t="s">
        <v>14</v>
      </c>
      <c r="K6" s="195"/>
    </row>
    <row r="7" spans="1:13" ht="27" customHeight="1">
      <c r="A7" s="198">
        <v>1</v>
      </c>
      <c r="B7" s="199" t="s">
        <v>176</v>
      </c>
      <c r="C7" s="200">
        <f>20.82+12.6</f>
        <v>33.42</v>
      </c>
      <c r="D7" s="200"/>
      <c r="E7" s="201"/>
      <c r="F7" s="202">
        <f>SUM(C7,D7)</f>
        <v>33.42</v>
      </c>
      <c r="G7" s="203">
        <v>2210</v>
      </c>
      <c r="H7" s="200">
        <v>0.06</v>
      </c>
      <c r="I7" s="204" t="s">
        <v>17</v>
      </c>
      <c r="J7" s="200"/>
      <c r="K7" s="205"/>
    </row>
    <row r="8" spans="1:13" ht="22.5" customHeight="1">
      <c r="A8" s="198"/>
      <c r="B8" s="199"/>
      <c r="C8" s="200" t="s">
        <v>177</v>
      </c>
      <c r="D8" s="200"/>
      <c r="E8" s="201"/>
      <c r="F8" s="202">
        <f t="shared" ref="F8:F50" si="0">SUM(C8,D8)</f>
        <v>0</v>
      </c>
      <c r="G8" s="203"/>
      <c r="H8" s="200">
        <v>0.7</v>
      </c>
      <c r="I8" s="204" t="s">
        <v>80</v>
      </c>
      <c r="J8" s="200"/>
      <c r="K8" s="205"/>
    </row>
    <row r="9" spans="1:13" ht="22.5" customHeight="1">
      <c r="A9" s="198"/>
      <c r="B9" s="199"/>
      <c r="C9" s="200"/>
      <c r="D9" s="200"/>
      <c r="E9" s="201"/>
      <c r="F9" s="202">
        <f t="shared" si="0"/>
        <v>0</v>
      </c>
      <c r="G9" s="203"/>
      <c r="H9" s="200">
        <v>19.59</v>
      </c>
      <c r="I9" s="204" t="s">
        <v>178</v>
      </c>
      <c r="J9" s="200"/>
      <c r="K9" s="205"/>
    </row>
    <row r="10" spans="1:13" ht="22.5" customHeight="1">
      <c r="A10" s="198"/>
      <c r="B10" s="199"/>
      <c r="C10" s="200"/>
      <c r="D10" s="200"/>
      <c r="E10" s="201"/>
      <c r="F10" s="202">
        <f t="shared" si="0"/>
        <v>0</v>
      </c>
      <c r="G10" s="203"/>
      <c r="H10" s="200"/>
      <c r="I10" s="204"/>
      <c r="J10" s="200"/>
      <c r="K10" s="205"/>
    </row>
    <row r="11" spans="1:13" ht="22.5" customHeight="1">
      <c r="A11" s="198"/>
      <c r="B11" s="199"/>
      <c r="C11" s="200"/>
      <c r="D11" s="200"/>
      <c r="E11" s="201"/>
      <c r="F11" s="202">
        <f t="shared" si="0"/>
        <v>0</v>
      </c>
      <c r="G11" s="203">
        <v>2220</v>
      </c>
      <c r="H11" s="200">
        <v>2.97</v>
      </c>
      <c r="I11" s="204" t="s">
        <v>29</v>
      </c>
      <c r="J11" s="200"/>
      <c r="K11" s="205"/>
    </row>
    <row r="12" spans="1:13" ht="23.25" customHeight="1">
      <c r="A12" s="198"/>
      <c r="B12" s="199"/>
      <c r="C12" s="200"/>
      <c r="D12" s="200"/>
      <c r="E12" s="201"/>
      <c r="F12" s="202">
        <f t="shared" si="0"/>
        <v>0</v>
      </c>
      <c r="G12" s="203"/>
      <c r="H12" s="200"/>
      <c r="I12" s="204"/>
      <c r="J12" s="200"/>
      <c r="K12" s="205"/>
    </row>
    <row r="13" spans="1:13" ht="28.5" customHeight="1">
      <c r="A13" s="198"/>
      <c r="B13" s="199"/>
      <c r="C13" s="200"/>
      <c r="D13" s="200"/>
      <c r="E13" s="201"/>
      <c r="F13" s="202">
        <f t="shared" si="0"/>
        <v>0</v>
      </c>
      <c r="G13" s="203">
        <v>2240</v>
      </c>
      <c r="H13" s="200">
        <v>0.51</v>
      </c>
      <c r="I13" s="204" t="s">
        <v>179</v>
      </c>
      <c r="J13" s="200"/>
      <c r="K13" s="205"/>
    </row>
    <row r="14" spans="1:13" ht="48" customHeight="1">
      <c r="A14" s="198"/>
      <c r="B14" s="199"/>
      <c r="C14" s="200"/>
      <c r="D14" s="200"/>
      <c r="E14" s="201"/>
      <c r="F14" s="202">
        <f t="shared" si="0"/>
        <v>0</v>
      </c>
      <c r="G14" s="206"/>
      <c r="H14" s="200">
        <v>6</v>
      </c>
      <c r="I14" s="201" t="s">
        <v>180</v>
      </c>
      <c r="J14" s="200"/>
      <c r="K14" s="205"/>
    </row>
    <row r="15" spans="1:13" ht="27.75" customHeight="1">
      <c r="A15" s="206"/>
      <c r="B15" s="199"/>
      <c r="C15" s="200"/>
      <c r="D15" s="200"/>
      <c r="E15" s="201"/>
      <c r="F15" s="202">
        <f t="shared" si="0"/>
        <v>0</v>
      </c>
      <c r="G15" s="203"/>
      <c r="H15" s="200"/>
      <c r="I15" s="204"/>
      <c r="J15" s="200"/>
      <c r="K15" s="205"/>
    </row>
    <row r="16" spans="1:13" ht="30.75" customHeight="1">
      <c r="A16" s="206"/>
      <c r="B16" s="199"/>
      <c r="C16" s="200"/>
      <c r="D16" s="200"/>
      <c r="E16" s="201"/>
      <c r="F16" s="202">
        <f t="shared" si="0"/>
        <v>0</v>
      </c>
      <c r="G16" s="203">
        <v>2800</v>
      </c>
      <c r="H16" s="200">
        <v>1.68</v>
      </c>
      <c r="I16" s="204" t="s">
        <v>181</v>
      </c>
      <c r="J16" s="200"/>
      <c r="K16" s="205"/>
    </row>
    <row r="17" spans="1:11" ht="15.75">
      <c r="A17" s="198"/>
      <c r="B17" s="199"/>
      <c r="C17" s="200"/>
      <c r="D17" s="200"/>
      <c r="E17" s="201"/>
      <c r="F17" s="202">
        <f t="shared" si="0"/>
        <v>0</v>
      </c>
      <c r="G17" s="203"/>
      <c r="H17" s="200"/>
      <c r="I17" s="204"/>
      <c r="J17" s="200"/>
      <c r="K17" s="205"/>
    </row>
    <row r="18" spans="1:11" ht="15.75">
      <c r="A18" s="198"/>
      <c r="B18" s="199"/>
      <c r="C18" s="200"/>
      <c r="D18" s="200"/>
      <c r="E18" s="201"/>
      <c r="F18" s="202">
        <f t="shared" si="0"/>
        <v>0</v>
      </c>
      <c r="G18" s="203"/>
      <c r="H18" s="200"/>
      <c r="I18" s="204"/>
      <c r="J18" s="200"/>
      <c r="K18" s="205"/>
    </row>
    <row r="19" spans="1:11" ht="15.75">
      <c r="A19" s="198"/>
      <c r="B19" s="199"/>
      <c r="C19" s="200"/>
      <c r="D19" s="200"/>
      <c r="E19" s="201"/>
      <c r="F19" s="202">
        <f t="shared" si="0"/>
        <v>0</v>
      </c>
      <c r="G19" s="203"/>
      <c r="H19" s="200"/>
      <c r="I19" s="204"/>
      <c r="J19" s="200"/>
      <c r="K19" s="205"/>
    </row>
    <row r="20" spans="1:11" ht="15.75">
      <c r="A20" s="198"/>
      <c r="B20" s="199"/>
      <c r="C20" s="200"/>
      <c r="D20" s="200"/>
      <c r="E20" s="201"/>
      <c r="F20" s="202">
        <f t="shared" si="0"/>
        <v>0</v>
      </c>
      <c r="G20" s="199"/>
      <c r="H20" s="200"/>
      <c r="I20" s="201"/>
      <c r="J20" s="200"/>
      <c r="K20" s="205"/>
    </row>
    <row r="21" spans="1:11" ht="15.75">
      <c r="A21" s="198"/>
      <c r="B21" s="199"/>
      <c r="C21" s="200"/>
      <c r="D21" s="200"/>
      <c r="E21" s="201"/>
      <c r="F21" s="202">
        <f t="shared" si="0"/>
        <v>0</v>
      </c>
      <c r="G21" s="199"/>
      <c r="H21" s="200"/>
      <c r="I21" s="201"/>
      <c r="J21" s="200"/>
      <c r="K21" s="205"/>
    </row>
    <row r="22" spans="1:11" ht="15.75">
      <c r="A22" s="198"/>
      <c r="B22" s="199"/>
      <c r="C22" s="200"/>
      <c r="D22" s="200"/>
      <c r="E22" s="201"/>
      <c r="F22" s="202">
        <f t="shared" si="0"/>
        <v>0</v>
      </c>
      <c r="G22" s="199"/>
      <c r="H22" s="200"/>
      <c r="I22" s="201"/>
      <c r="J22" s="200"/>
      <c r="K22" s="205"/>
    </row>
    <row r="23" spans="1:11" ht="15.75">
      <c r="A23" s="198"/>
      <c r="B23" s="199"/>
      <c r="C23" s="200"/>
      <c r="D23" s="200"/>
      <c r="E23" s="201"/>
      <c r="F23" s="202">
        <f t="shared" si="0"/>
        <v>0</v>
      </c>
      <c r="G23" s="199"/>
      <c r="H23" s="200"/>
      <c r="I23" s="201"/>
      <c r="J23" s="200"/>
      <c r="K23" s="205"/>
    </row>
    <row r="24" spans="1:11" ht="15.75">
      <c r="A24" s="198"/>
      <c r="B24" s="199"/>
      <c r="C24" s="200"/>
      <c r="D24" s="200"/>
      <c r="E24" s="201"/>
      <c r="F24" s="202">
        <f t="shared" si="0"/>
        <v>0</v>
      </c>
      <c r="G24" s="199"/>
      <c r="H24" s="200"/>
      <c r="I24" s="201"/>
      <c r="J24" s="200"/>
      <c r="K24" s="205"/>
    </row>
    <row r="25" spans="1:11" ht="15.75">
      <c r="A25" s="206"/>
      <c r="B25" s="199"/>
      <c r="C25" s="200"/>
      <c r="D25" s="200"/>
      <c r="E25" s="201"/>
      <c r="F25" s="202">
        <f t="shared" si="0"/>
        <v>0</v>
      </c>
      <c r="G25" s="199"/>
      <c r="H25" s="200"/>
      <c r="I25" s="201"/>
      <c r="J25" s="200"/>
      <c r="K25" s="205"/>
    </row>
    <row r="26" spans="1:11" ht="15.75">
      <c r="A26" s="206"/>
      <c r="B26" s="199"/>
      <c r="C26" s="200"/>
      <c r="D26" s="200"/>
      <c r="E26" s="201"/>
      <c r="F26" s="202">
        <f t="shared" si="0"/>
        <v>0</v>
      </c>
      <c r="G26" s="199"/>
      <c r="H26" s="200"/>
      <c r="I26" s="201"/>
      <c r="J26" s="200"/>
      <c r="K26" s="205"/>
    </row>
    <row r="27" spans="1:11" ht="15.75">
      <c r="A27" s="198"/>
      <c r="B27" s="199"/>
      <c r="C27" s="200"/>
      <c r="D27" s="200"/>
      <c r="E27" s="201"/>
      <c r="F27" s="202">
        <f t="shared" si="0"/>
        <v>0</v>
      </c>
      <c r="G27" s="199"/>
      <c r="H27" s="200"/>
      <c r="I27" s="201"/>
      <c r="J27" s="200"/>
      <c r="K27" s="205"/>
    </row>
    <row r="28" spans="1:11" ht="15.75">
      <c r="A28" s="198"/>
      <c r="B28" s="199"/>
      <c r="C28" s="200"/>
      <c r="D28" s="200"/>
      <c r="E28" s="201"/>
      <c r="F28" s="202">
        <f t="shared" si="0"/>
        <v>0</v>
      </c>
      <c r="G28" s="199"/>
      <c r="H28" s="200"/>
      <c r="I28" s="201"/>
      <c r="J28" s="200"/>
      <c r="K28" s="205"/>
    </row>
    <row r="29" spans="1:11" ht="15.75">
      <c r="A29" s="198"/>
      <c r="B29" s="199"/>
      <c r="C29" s="200"/>
      <c r="D29" s="200"/>
      <c r="E29" s="201"/>
      <c r="F29" s="202">
        <f t="shared" si="0"/>
        <v>0</v>
      </c>
      <c r="G29" s="199"/>
      <c r="H29" s="200"/>
      <c r="I29" s="201"/>
      <c r="J29" s="200"/>
      <c r="K29" s="205"/>
    </row>
    <row r="30" spans="1:11" ht="15.75">
      <c r="A30" s="198"/>
      <c r="B30" s="199"/>
      <c r="C30" s="200"/>
      <c r="D30" s="200"/>
      <c r="E30" s="201"/>
      <c r="F30" s="202">
        <f t="shared" si="0"/>
        <v>0</v>
      </c>
      <c r="G30" s="199"/>
      <c r="H30" s="200"/>
      <c r="I30" s="201"/>
      <c r="J30" s="200"/>
      <c r="K30" s="205"/>
    </row>
    <row r="31" spans="1:11" ht="15.75">
      <c r="A31" s="198"/>
      <c r="B31" s="199"/>
      <c r="C31" s="200"/>
      <c r="D31" s="200"/>
      <c r="E31" s="201"/>
      <c r="F31" s="202">
        <f t="shared" si="0"/>
        <v>0</v>
      </c>
      <c r="G31" s="199"/>
      <c r="H31" s="200"/>
      <c r="I31" s="201"/>
      <c r="J31" s="200"/>
      <c r="K31" s="205"/>
    </row>
    <row r="32" spans="1:11" ht="15.75">
      <c r="A32" s="198"/>
      <c r="B32" s="199"/>
      <c r="C32" s="200"/>
      <c r="D32" s="200"/>
      <c r="E32" s="201"/>
      <c r="F32" s="202">
        <f t="shared" si="0"/>
        <v>0</v>
      </c>
      <c r="G32" s="199"/>
      <c r="H32" s="200"/>
      <c r="I32" s="201"/>
      <c r="J32" s="200"/>
      <c r="K32" s="205"/>
    </row>
    <row r="33" spans="1:11" ht="15.75">
      <c r="A33" s="198"/>
      <c r="B33" s="199"/>
      <c r="C33" s="200"/>
      <c r="D33" s="200"/>
      <c r="E33" s="201"/>
      <c r="F33" s="202">
        <f t="shared" si="0"/>
        <v>0</v>
      </c>
      <c r="G33" s="199"/>
      <c r="H33" s="200"/>
      <c r="I33" s="201"/>
      <c r="J33" s="200"/>
      <c r="K33" s="205"/>
    </row>
    <row r="34" spans="1:11" ht="15.75">
      <c r="A34" s="198"/>
      <c r="B34" s="199"/>
      <c r="C34" s="200"/>
      <c r="D34" s="200"/>
      <c r="E34" s="201"/>
      <c r="F34" s="202">
        <f t="shared" si="0"/>
        <v>0</v>
      </c>
      <c r="G34" s="199"/>
      <c r="H34" s="200"/>
      <c r="I34" s="201"/>
      <c r="J34" s="200"/>
      <c r="K34" s="205"/>
    </row>
    <row r="35" spans="1:11" ht="15.75">
      <c r="A35" s="206"/>
      <c r="B35" s="199"/>
      <c r="C35" s="200"/>
      <c r="D35" s="200"/>
      <c r="E35" s="201"/>
      <c r="F35" s="202">
        <f t="shared" si="0"/>
        <v>0</v>
      </c>
      <c r="G35" s="199"/>
      <c r="H35" s="200"/>
      <c r="I35" s="201"/>
      <c r="J35" s="200"/>
      <c r="K35" s="205"/>
    </row>
    <row r="36" spans="1:11" ht="14.25" customHeight="1">
      <c r="A36" s="206"/>
      <c r="B36" s="199"/>
      <c r="C36" s="200"/>
      <c r="D36" s="200"/>
      <c r="E36" s="201"/>
      <c r="F36" s="202">
        <f t="shared" si="0"/>
        <v>0</v>
      </c>
      <c r="G36" s="199"/>
      <c r="H36" s="200"/>
      <c r="I36" s="201"/>
      <c r="J36" s="200"/>
      <c r="K36" s="205"/>
    </row>
    <row r="37" spans="1:11" ht="15.75">
      <c r="A37" s="198"/>
      <c r="B37" s="199"/>
      <c r="C37" s="200"/>
      <c r="D37" s="200"/>
      <c r="E37" s="201"/>
      <c r="F37" s="202">
        <f t="shared" si="0"/>
        <v>0</v>
      </c>
      <c r="G37" s="199"/>
      <c r="H37" s="200"/>
      <c r="I37" s="201"/>
      <c r="J37" s="200"/>
      <c r="K37" s="205"/>
    </row>
    <row r="38" spans="1:11" ht="15.75">
      <c r="A38" s="198"/>
      <c r="B38" s="199"/>
      <c r="C38" s="200"/>
      <c r="D38" s="200"/>
      <c r="E38" s="201"/>
      <c r="F38" s="202">
        <f t="shared" si="0"/>
        <v>0</v>
      </c>
      <c r="G38" s="199"/>
      <c r="H38" s="200"/>
      <c r="I38" s="201"/>
      <c r="J38" s="200"/>
      <c r="K38" s="205"/>
    </row>
    <row r="39" spans="1:11" ht="15.75">
      <c r="A39" s="198"/>
      <c r="B39" s="199"/>
      <c r="C39" s="200"/>
      <c r="D39" s="200"/>
      <c r="E39" s="201"/>
      <c r="F39" s="202">
        <f t="shared" si="0"/>
        <v>0</v>
      </c>
      <c r="G39" s="199"/>
      <c r="H39" s="200"/>
      <c r="I39" s="201"/>
      <c r="J39" s="200"/>
      <c r="K39" s="205"/>
    </row>
    <row r="40" spans="1:11" ht="15.75">
      <c r="A40" s="198"/>
      <c r="B40" s="199"/>
      <c r="C40" s="200"/>
      <c r="D40" s="200"/>
      <c r="E40" s="201"/>
      <c r="F40" s="202">
        <f t="shared" si="0"/>
        <v>0</v>
      </c>
      <c r="G40" s="199"/>
      <c r="H40" s="200"/>
      <c r="I40" s="201"/>
      <c r="J40" s="200"/>
      <c r="K40" s="205"/>
    </row>
    <row r="41" spans="1:11" ht="15.75">
      <c r="A41" s="198"/>
      <c r="B41" s="199"/>
      <c r="C41" s="200"/>
      <c r="D41" s="200"/>
      <c r="E41" s="201"/>
      <c r="F41" s="202">
        <f t="shared" si="0"/>
        <v>0</v>
      </c>
      <c r="G41" s="199"/>
      <c r="H41" s="200"/>
      <c r="I41" s="201"/>
      <c r="J41" s="200"/>
      <c r="K41" s="205"/>
    </row>
    <row r="42" spans="1:11" ht="15.75">
      <c r="A42" s="198"/>
      <c r="B42" s="199"/>
      <c r="C42" s="200"/>
      <c r="D42" s="200"/>
      <c r="E42" s="201"/>
      <c r="F42" s="202">
        <f t="shared" si="0"/>
        <v>0</v>
      </c>
      <c r="G42" s="199"/>
      <c r="H42" s="200"/>
      <c r="I42" s="201"/>
      <c r="J42" s="200"/>
      <c r="K42" s="205"/>
    </row>
    <row r="43" spans="1:11" ht="15.75">
      <c r="A43" s="198"/>
      <c r="B43" s="199"/>
      <c r="C43" s="200"/>
      <c r="D43" s="200"/>
      <c r="E43" s="201"/>
      <c r="F43" s="202">
        <f t="shared" si="0"/>
        <v>0</v>
      </c>
      <c r="G43" s="199"/>
      <c r="H43" s="200"/>
      <c r="I43" s="201"/>
      <c r="J43" s="200"/>
      <c r="K43" s="205"/>
    </row>
    <row r="44" spans="1:11" ht="15.75">
      <c r="A44" s="198"/>
      <c r="B44" s="199"/>
      <c r="C44" s="200"/>
      <c r="D44" s="200"/>
      <c r="E44" s="201"/>
      <c r="F44" s="202">
        <f t="shared" si="0"/>
        <v>0</v>
      </c>
      <c r="G44" s="199"/>
      <c r="H44" s="200"/>
      <c r="I44" s="201"/>
      <c r="J44" s="200"/>
      <c r="K44" s="205"/>
    </row>
    <row r="45" spans="1:11" ht="15.75">
      <c r="A45" s="206"/>
      <c r="B45" s="199"/>
      <c r="C45" s="200"/>
      <c r="D45" s="200"/>
      <c r="E45" s="201"/>
      <c r="F45" s="202">
        <f t="shared" si="0"/>
        <v>0</v>
      </c>
      <c r="G45" s="199"/>
      <c r="H45" s="200"/>
      <c r="I45" s="201"/>
      <c r="J45" s="200"/>
      <c r="K45" s="205"/>
    </row>
    <row r="46" spans="1:11" ht="15.75">
      <c r="A46" s="206"/>
      <c r="B46" s="199"/>
      <c r="C46" s="200"/>
      <c r="D46" s="200"/>
      <c r="E46" s="201"/>
      <c r="F46" s="202">
        <f t="shared" si="0"/>
        <v>0</v>
      </c>
      <c r="G46" s="199"/>
      <c r="H46" s="200"/>
      <c r="I46" s="201"/>
      <c r="J46" s="200"/>
      <c r="K46" s="205"/>
    </row>
    <row r="47" spans="1:11" ht="15.75">
      <c r="A47" s="207"/>
      <c r="B47" s="208"/>
      <c r="C47" s="209"/>
      <c r="D47" s="209"/>
      <c r="E47" s="210"/>
      <c r="F47" s="202">
        <f t="shared" si="0"/>
        <v>0</v>
      </c>
      <c r="G47" s="208"/>
      <c r="H47" s="209"/>
      <c r="I47" s="210"/>
      <c r="J47" s="209"/>
      <c r="K47" s="205"/>
    </row>
    <row r="48" spans="1:11" ht="15.75">
      <c r="A48" s="207"/>
      <c r="B48" s="208"/>
      <c r="C48" s="209"/>
      <c r="D48" s="209"/>
      <c r="E48" s="210"/>
      <c r="F48" s="202">
        <f t="shared" si="0"/>
        <v>0</v>
      </c>
      <c r="G48" s="208"/>
      <c r="H48" s="209"/>
      <c r="I48" s="210"/>
      <c r="J48" s="209"/>
      <c r="K48" s="205"/>
    </row>
    <row r="49" spans="1:11" ht="15.75">
      <c r="A49" s="207"/>
      <c r="B49" s="208"/>
      <c r="C49" s="209"/>
      <c r="D49" s="209"/>
      <c r="E49" s="210"/>
      <c r="F49" s="202">
        <f t="shared" si="0"/>
        <v>0</v>
      </c>
      <c r="G49" s="208"/>
      <c r="H49" s="209"/>
      <c r="I49" s="210"/>
      <c r="J49" s="209"/>
      <c r="K49" s="205"/>
    </row>
    <row r="50" spans="1:11" ht="15.75">
      <c r="A50" s="208"/>
      <c r="B50" s="211" t="s">
        <v>20</v>
      </c>
      <c r="C50" s="212">
        <f>SUM(C7:C49)</f>
        <v>33.42</v>
      </c>
      <c r="D50" s="212">
        <f>SUM(D7:D49)</f>
        <v>0</v>
      </c>
      <c r="E50" s="213"/>
      <c r="F50" s="214">
        <f t="shared" si="0"/>
        <v>33.42</v>
      </c>
      <c r="G50" s="215"/>
      <c r="H50" s="212">
        <f>SUM(H7:H49)</f>
        <v>31.51</v>
      </c>
      <c r="I50" s="213"/>
      <c r="J50" s="212">
        <f>SUM(J7:J49)</f>
        <v>0</v>
      </c>
      <c r="K50" s="216">
        <f>C50-H50</f>
        <v>1.9100000000000001</v>
      </c>
    </row>
    <row r="51" spans="1:11" ht="18.75" customHeight="1">
      <c r="B51" s="217" t="s">
        <v>182</v>
      </c>
      <c r="C51" s="218">
        <v>12.6</v>
      </c>
    </row>
    <row r="53" spans="1:11" ht="15.75">
      <c r="B53" s="181" t="s">
        <v>21</v>
      </c>
      <c r="D53" s="146" t="s">
        <v>183</v>
      </c>
      <c r="F53" s="219"/>
      <c r="G53" s="220"/>
      <c r="H53" s="220"/>
    </row>
    <row r="54" spans="1:11">
      <c r="B54" s="181"/>
      <c r="F54" s="221" t="s">
        <v>23</v>
      </c>
      <c r="G54" s="221"/>
      <c r="H54" s="221"/>
    </row>
    <row r="55" spans="1:11" ht="15.75">
      <c r="B55" s="181" t="s">
        <v>24</v>
      </c>
      <c r="D55" s="146" t="s">
        <v>184</v>
      </c>
      <c r="F55" s="219"/>
      <c r="G55" s="220"/>
      <c r="H55" s="220"/>
    </row>
    <row r="56" spans="1:11">
      <c r="F56" s="221" t="s">
        <v>23</v>
      </c>
      <c r="G56" s="221"/>
      <c r="H56" s="221"/>
    </row>
  </sheetData>
  <sheetProtection selectLockedCells="1" selectUnlockedCells="1"/>
  <mergeCells count="12">
    <mergeCell ref="G53:H53"/>
    <mergeCell ref="F54:H54"/>
    <mergeCell ref="G55:H55"/>
    <mergeCell ref="F56:H5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.51180555555555551" footer="0.51180555555555551"/>
  <pageSetup paperSize="9" scale="47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G37" sqref="G37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185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 t="s">
        <v>186</v>
      </c>
      <c r="B7" s="14"/>
      <c r="C7" s="15"/>
      <c r="D7" s="15"/>
      <c r="E7" s="16"/>
      <c r="F7" s="17">
        <f>SUM(C7,D7)</f>
        <v>0</v>
      </c>
      <c r="G7" s="14"/>
      <c r="H7" s="15"/>
      <c r="I7" s="18"/>
      <c r="J7" s="15"/>
      <c r="K7" s="19"/>
    </row>
    <row r="8" spans="1:13" ht="15.7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0</v>
      </c>
      <c r="D50" s="26">
        <f>SUM(D7:D49)</f>
        <v>0</v>
      </c>
      <c r="E50" s="27"/>
      <c r="F50" s="28">
        <f t="shared" si="0"/>
        <v>0</v>
      </c>
      <c r="G50" s="29"/>
      <c r="H50" s="26">
        <f>SUM(H7:H49)</f>
        <v>0</v>
      </c>
      <c r="I50" s="27"/>
      <c r="J50" s="26">
        <f>SUM(J7:J49)</f>
        <v>0</v>
      </c>
      <c r="K50" s="30">
        <f>C50-H50</f>
        <v>0</v>
      </c>
    </row>
    <row r="53" spans="1:11" ht="15.75">
      <c r="B53" s="31" t="s">
        <v>42</v>
      </c>
      <c r="F53" s="32"/>
      <c r="G53" s="33" t="s">
        <v>187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188</v>
      </c>
      <c r="F55" s="32"/>
      <c r="G55" s="33" t="s">
        <v>189</v>
      </c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zoomScale="75" workbookViewId="0">
      <selection activeCell="J27" sqref="J27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190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25.5" customHeight="1">
      <c r="A7" s="13">
        <v>1</v>
      </c>
      <c r="B7" s="14" t="s">
        <v>16</v>
      </c>
      <c r="C7" s="15">
        <f>11170/1000</f>
        <v>11.17</v>
      </c>
      <c r="D7" s="15"/>
      <c r="E7" s="16"/>
      <c r="F7" s="17">
        <f>SUM(C7,D7)</f>
        <v>11.17</v>
      </c>
      <c r="G7" s="14">
        <v>2240</v>
      </c>
      <c r="H7" s="15">
        <f>1575/1000</f>
        <v>1.575</v>
      </c>
      <c r="I7" s="18" t="s">
        <v>191</v>
      </c>
      <c r="J7" s="15"/>
      <c r="K7" s="19">
        <f>7987/1000</f>
        <v>7.9870000000000001</v>
      </c>
    </row>
    <row r="8" spans="1:13" ht="15.75">
      <c r="A8" s="13"/>
      <c r="B8" s="14"/>
      <c r="C8" s="15"/>
      <c r="D8" s="15"/>
      <c r="E8" s="16"/>
      <c r="F8" s="17">
        <f t="shared" ref="F8:F18" si="0">SUM(C8,D8)</f>
        <v>0</v>
      </c>
      <c r="G8" s="14">
        <v>2240</v>
      </c>
      <c r="H8" s="15">
        <f>644/1000</f>
        <v>0.64400000000000002</v>
      </c>
      <c r="I8" s="18" t="s">
        <v>192</v>
      </c>
      <c r="J8" s="15"/>
      <c r="K8" s="19"/>
    </row>
    <row r="9" spans="1:13" ht="47.25">
      <c r="A9" s="13"/>
      <c r="B9" s="14"/>
      <c r="C9" s="15"/>
      <c r="D9" s="15"/>
      <c r="E9" s="16"/>
      <c r="F9" s="17">
        <f t="shared" si="0"/>
        <v>0</v>
      </c>
      <c r="G9" s="14">
        <v>2240</v>
      </c>
      <c r="H9" s="15">
        <f>963.82/1000</f>
        <v>0.96382000000000001</v>
      </c>
      <c r="I9" s="18" t="s">
        <v>193</v>
      </c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22"/>
      <c r="B18" s="25" t="s">
        <v>20</v>
      </c>
      <c r="C18" s="26">
        <f>SUM(C7:C17)</f>
        <v>11.17</v>
      </c>
      <c r="D18" s="26">
        <f>SUM(D7:D17)</f>
        <v>0</v>
      </c>
      <c r="E18" s="27"/>
      <c r="F18" s="28">
        <f t="shared" si="0"/>
        <v>11.17</v>
      </c>
      <c r="G18" s="29"/>
      <c r="H18" s="26">
        <f>SUM(H7:H17)</f>
        <v>3.18282</v>
      </c>
      <c r="I18" s="27"/>
      <c r="J18" s="26">
        <f>SUM(J7:J17)</f>
        <v>0</v>
      </c>
      <c r="K18" s="30">
        <f>C18-H18</f>
        <v>7.9871800000000004</v>
      </c>
    </row>
    <row r="21" spans="1:11" ht="15.75">
      <c r="B21" s="31" t="s">
        <v>21</v>
      </c>
      <c r="F21" s="32"/>
      <c r="G21" s="33" t="s">
        <v>194</v>
      </c>
      <c r="H21" s="34"/>
    </row>
    <row r="22" spans="1:11">
      <c r="B22" s="31"/>
      <c r="F22" s="35" t="s">
        <v>23</v>
      </c>
      <c r="G22" s="36"/>
      <c r="H22" s="36"/>
    </row>
    <row r="23" spans="1:11" ht="15.75">
      <c r="B23" s="31" t="s">
        <v>24</v>
      </c>
      <c r="F23" s="32"/>
      <c r="G23" s="33" t="s">
        <v>195</v>
      </c>
      <c r="H23" s="34"/>
    </row>
    <row r="24" spans="1:11">
      <c r="F24" s="35" t="s">
        <v>23</v>
      </c>
      <c r="G24" s="36"/>
      <c r="H24" s="36"/>
    </row>
    <row r="33" spans="9:9">
      <c r="I33" s="111"/>
    </row>
  </sheetData>
  <mergeCells count="10">
    <mergeCell ref="G21:H21"/>
    <mergeCell ref="G23:H2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K10" sqref="K10"/>
    </sheetView>
  </sheetViews>
  <sheetFormatPr defaultRowHeight="12.75"/>
  <cols>
    <col min="1" max="1" width="6.42578125" style="223" customWidth="1"/>
    <col min="2" max="2" width="17" style="223" customWidth="1"/>
    <col min="3" max="3" width="10.140625" style="223" customWidth="1"/>
    <col min="4" max="4" width="13.85546875" style="223" customWidth="1"/>
    <col min="5" max="5" width="15" style="223" customWidth="1"/>
    <col min="6" max="6" width="10.42578125" style="223" customWidth="1"/>
    <col min="7" max="7" width="12" style="223" customWidth="1"/>
    <col min="8" max="8" width="6.85546875" style="223" customWidth="1"/>
    <col min="9" max="9" width="9.7109375" style="223" customWidth="1"/>
    <col min="10" max="10" width="10.7109375" style="223" customWidth="1"/>
    <col min="11" max="11" width="20" style="223" customWidth="1"/>
    <col min="12" max="16384" width="9.140625" style="223"/>
  </cols>
  <sheetData>
    <row r="1" spans="1:11" ht="16.5">
      <c r="A1" s="222" t="s">
        <v>196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ht="15.6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16.5">
      <c r="A3" s="222" t="s">
        <v>197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16.5">
      <c r="A4" s="222" t="s">
        <v>198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</row>
    <row r="5" spans="1:11" ht="15.6" customHeight="1">
      <c r="A5" s="225" t="s">
        <v>199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1" ht="41.25" customHeight="1">
      <c r="A6" s="222" t="s">
        <v>200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8" spans="1:11" ht="44.25" customHeight="1">
      <c r="A8" s="226" t="s">
        <v>201</v>
      </c>
      <c r="B8" s="226" t="s">
        <v>202</v>
      </c>
      <c r="C8" s="226" t="s">
        <v>203</v>
      </c>
      <c r="D8" s="226"/>
      <c r="E8" s="226"/>
      <c r="F8" s="226" t="s">
        <v>204</v>
      </c>
      <c r="G8" s="226" t="s">
        <v>205</v>
      </c>
      <c r="H8" s="226"/>
      <c r="I8" s="226"/>
      <c r="J8" s="226"/>
      <c r="K8" s="226" t="s">
        <v>206</v>
      </c>
    </row>
    <row r="9" spans="1:11" ht="72" customHeight="1">
      <c r="A9" s="226"/>
      <c r="B9" s="226"/>
      <c r="C9" s="227" t="s">
        <v>207</v>
      </c>
      <c r="D9" s="227" t="s">
        <v>208</v>
      </c>
      <c r="E9" s="227" t="s">
        <v>209</v>
      </c>
      <c r="F9" s="226"/>
      <c r="G9" s="227" t="s">
        <v>210</v>
      </c>
      <c r="H9" s="227" t="s">
        <v>211</v>
      </c>
      <c r="I9" s="227" t="s">
        <v>212</v>
      </c>
      <c r="J9" s="227" t="s">
        <v>213</v>
      </c>
      <c r="K9" s="226"/>
    </row>
    <row r="10" spans="1:11" ht="38.25">
      <c r="A10" s="226" t="s">
        <v>214</v>
      </c>
      <c r="B10" s="227" t="s">
        <v>215</v>
      </c>
      <c r="C10" s="227"/>
      <c r="D10" s="227">
        <v>2670.08</v>
      </c>
      <c r="E10" s="227" t="s">
        <v>216</v>
      </c>
      <c r="F10" s="227">
        <v>2670.08</v>
      </c>
      <c r="G10" s="227"/>
      <c r="H10" s="227"/>
      <c r="I10" s="227" t="s">
        <v>216</v>
      </c>
      <c r="J10" s="227">
        <v>2670.08</v>
      </c>
      <c r="K10" s="227"/>
    </row>
    <row r="11" spans="1:11" ht="51">
      <c r="A11" s="226"/>
      <c r="B11" s="227" t="s">
        <v>217</v>
      </c>
      <c r="C11" s="227" t="s">
        <v>218</v>
      </c>
      <c r="D11" s="227">
        <v>60912.45</v>
      </c>
      <c r="E11" s="227" t="s">
        <v>219</v>
      </c>
      <c r="F11" s="227">
        <v>60912.45</v>
      </c>
      <c r="G11" s="227"/>
      <c r="H11" s="227"/>
      <c r="I11" s="227" t="s">
        <v>219</v>
      </c>
      <c r="J11" s="227">
        <v>60912.45</v>
      </c>
      <c r="K11" s="227"/>
    </row>
    <row r="12" spans="1:11" ht="25.5">
      <c r="A12" s="226" t="s">
        <v>220</v>
      </c>
      <c r="B12" s="227" t="s">
        <v>221</v>
      </c>
      <c r="C12" s="228"/>
      <c r="D12" s="228">
        <v>15900</v>
      </c>
      <c r="E12" s="228" t="s">
        <v>222</v>
      </c>
      <c r="F12" s="228">
        <v>15900</v>
      </c>
      <c r="G12" s="228"/>
      <c r="H12" s="228"/>
      <c r="I12" s="228" t="s">
        <v>222</v>
      </c>
      <c r="J12" s="228">
        <v>15900</v>
      </c>
      <c r="K12" s="227" t="s">
        <v>223</v>
      </c>
    </row>
    <row r="13" spans="1:11" ht="38.25">
      <c r="A13" s="226"/>
      <c r="B13" s="227" t="s">
        <v>224</v>
      </c>
      <c r="C13" s="228"/>
      <c r="D13" s="228">
        <v>52467.38</v>
      </c>
      <c r="E13" s="228" t="s">
        <v>225</v>
      </c>
      <c r="F13" s="228">
        <v>52467.38</v>
      </c>
      <c r="G13" s="228"/>
      <c r="H13" s="228"/>
      <c r="I13" s="228" t="s">
        <v>225</v>
      </c>
      <c r="J13" s="228">
        <v>52467.38</v>
      </c>
      <c r="K13" s="227"/>
    </row>
    <row r="14" spans="1:11" ht="38.25">
      <c r="A14" s="226" t="s">
        <v>226</v>
      </c>
      <c r="B14" s="227" t="s">
        <v>224</v>
      </c>
      <c r="C14" s="228"/>
      <c r="D14" s="228">
        <v>7399.16</v>
      </c>
      <c r="E14" s="228" t="s">
        <v>225</v>
      </c>
      <c r="F14" s="228">
        <v>7399.16</v>
      </c>
      <c r="G14" s="228"/>
      <c r="H14" s="228"/>
      <c r="I14" s="228" t="s">
        <v>225</v>
      </c>
      <c r="J14" s="228">
        <v>7399.16</v>
      </c>
      <c r="K14" s="227" t="s">
        <v>223</v>
      </c>
    </row>
    <row r="15" spans="1:11">
      <c r="A15" s="226"/>
      <c r="B15" s="227" t="s">
        <v>224</v>
      </c>
      <c r="C15" s="228"/>
      <c r="D15" s="228">
        <v>4869</v>
      </c>
      <c r="E15" s="228" t="s">
        <v>227</v>
      </c>
      <c r="F15" s="228">
        <v>4869</v>
      </c>
      <c r="G15" s="228"/>
      <c r="H15" s="228"/>
      <c r="I15" s="228" t="s">
        <v>227</v>
      </c>
      <c r="J15" s="228">
        <v>4869</v>
      </c>
      <c r="K15" s="227"/>
    </row>
    <row r="16" spans="1:11" ht="25.5">
      <c r="A16" s="226"/>
      <c r="B16" s="227" t="s">
        <v>228</v>
      </c>
      <c r="C16" s="228"/>
      <c r="D16" s="228">
        <v>169018.8</v>
      </c>
      <c r="E16" s="228" t="s">
        <v>229</v>
      </c>
      <c r="F16" s="228">
        <v>169018.8</v>
      </c>
      <c r="G16" s="228"/>
      <c r="H16" s="228"/>
      <c r="I16" s="228" t="s">
        <v>229</v>
      </c>
      <c r="J16" s="228">
        <v>169018.8</v>
      </c>
      <c r="K16" s="227"/>
    </row>
    <row r="17" spans="1:11" ht="38.25">
      <c r="A17" s="226"/>
      <c r="B17" s="227" t="s">
        <v>215</v>
      </c>
      <c r="C17" s="228"/>
      <c r="D17" s="228">
        <v>4149</v>
      </c>
      <c r="E17" s="228" t="s">
        <v>230</v>
      </c>
      <c r="F17" s="228">
        <v>4149</v>
      </c>
      <c r="G17" s="228"/>
      <c r="H17" s="228"/>
      <c r="I17" s="228" t="s">
        <v>230</v>
      </c>
      <c r="J17" s="228">
        <v>4149</v>
      </c>
      <c r="K17" s="227"/>
    </row>
    <row r="18" spans="1:11">
      <c r="A18" s="226" t="s">
        <v>231</v>
      </c>
      <c r="B18" s="227"/>
      <c r="C18" s="228"/>
      <c r="D18" s="228"/>
      <c r="E18" s="228"/>
      <c r="F18" s="228" t="s">
        <v>223</v>
      </c>
      <c r="G18" s="228"/>
      <c r="H18" s="228"/>
      <c r="I18" s="228"/>
      <c r="J18" s="227"/>
      <c r="K18" s="227" t="s">
        <v>223</v>
      </c>
    </row>
    <row r="19" spans="1:11">
      <c r="A19" s="226"/>
      <c r="B19" s="227"/>
      <c r="C19" s="228"/>
      <c r="D19" s="228"/>
      <c r="E19" s="228"/>
      <c r="F19" s="228"/>
      <c r="G19" s="228"/>
      <c r="H19" s="228"/>
      <c r="I19" s="228"/>
      <c r="J19" s="227"/>
      <c r="K19" s="227"/>
    </row>
    <row r="20" spans="1:11" ht="35.25" customHeight="1">
      <c r="A20" s="227" t="s">
        <v>232</v>
      </c>
      <c r="B20" s="227"/>
      <c r="C20" s="227" t="s">
        <v>223</v>
      </c>
      <c r="D20" s="227" t="s">
        <v>223</v>
      </c>
      <c r="E20" s="227" t="s">
        <v>233</v>
      </c>
      <c r="F20" s="227" t="s">
        <v>223</v>
      </c>
      <c r="G20" s="227" t="s">
        <v>233</v>
      </c>
      <c r="H20" s="227" t="s">
        <v>223</v>
      </c>
      <c r="I20" s="227" t="s">
        <v>233</v>
      </c>
      <c r="J20" s="227" t="s">
        <v>223</v>
      </c>
      <c r="K20" s="227" t="s">
        <v>223</v>
      </c>
    </row>
    <row r="21" spans="1:11">
      <c r="A21" s="223" t="s">
        <v>42</v>
      </c>
      <c r="D21" s="223" t="s">
        <v>234</v>
      </c>
    </row>
    <row r="23" spans="1:11">
      <c r="A23" s="223" t="s">
        <v>24</v>
      </c>
      <c r="D23" s="223" t="s">
        <v>235</v>
      </c>
    </row>
  </sheetData>
  <mergeCells count="16">
    <mergeCell ref="A10:A11"/>
    <mergeCell ref="A12:A13"/>
    <mergeCell ref="A14:A17"/>
    <mergeCell ref="A18:A19"/>
    <mergeCell ref="A8:A9"/>
    <mergeCell ref="B8:B9"/>
    <mergeCell ref="C8:E8"/>
    <mergeCell ref="F8:F9"/>
    <mergeCell ref="G8:J8"/>
    <mergeCell ref="K8:K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G55" sqref="G55:H5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30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31</v>
      </c>
      <c r="C7" s="15">
        <v>45.57</v>
      </c>
      <c r="D7" s="15"/>
      <c r="E7" s="16"/>
      <c r="F7" s="17">
        <f>SUM(C7,D7)</f>
        <v>45.57</v>
      </c>
      <c r="G7" s="14">
        <v>2210</v>
      </c>
      <c r="H7" s="15">
        <v>38.82</v>
      </c>
      <c r="I7" s="18"/>
      <c r="J7" s="15"/>
      <c r="K7" s="19">
        <v>80.510000000000005</v>
      </c>
    </row>
    <row r="8" spans="1:13" ht="15.75">
      <c r="A8" s="13">
        <v>2</v>
      </c>
      <c r="B8" s="14" t="s">
        <v>32</v>
      </c>
      <c r="C8" s="15">
        <v>9</v>
      </c>
      <c r="D8" s="15"/>
      <c r="E8" s="16"/>
      <c r="F8" s="17">
        <f t="shared" ref="F8:F50" si="0">SUM(C8,D8)</f>
        <v>9</v>
      </c>
      <c r="G8" s="14">
        <v>2230</v>
      </c>
      <c r="H8" s="15">
        <v>0.73</v>
      </c>
      <c r="I8" s="18"/>
      <c r="J8" s="15"/>
      <c r="K8" s="19"/>
    </row>
    <row r="9" spans="1:13" ht="15.75">
      <c r="A9" s="13">
        <v>3</v>
      </c>
      <c r="B9" s="14" t="s">
        <v>33</v>
      </c>
      <c r="C9" s="15">
        <v>8</v>
      </c>
      <c r="D9" s="15"/>
      <c r="E9" s="16"/>
      <c r="F9" s="17">
        <f t="shared" si="0"/>
        <v>8</v>
      </c>
      <c r="G9" s="14">
        <v>2240</v>
      </c>
      <c r="H9" s="15">
        <v>26.4</v>
      </c>
      <c r="I9" s="18"/>
      <c r="J9" s="15"/>
      <c r="K9" s="19"/>
    </row>
    <row r="10" spans="1:13" ht="15.75">
      <c r="A10" s="13">
        <v>4</v>
      </c>
      <c r="B10" s="14" t="s">
        <v>16</v>
      </c>
      <c r="C10" s="15">
        <v>23.49</v>
      </c>
      <c r="D10" s="15"/>
      <c r="E10" s="16"/>
      <c r="F10" s="17">
        <f t="shared" si="0"/>
        <v>23.49</v>
      </c>
      <c r="G10" s="14">
        <v>2800</v>
      </c>
      <c r="H10" s="15">
        <v>3.1</v>
      </c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 t="s">
        <v>34</v>
      </c>
      <c r="J11" s="15">
        <v>990.9</v>
      </c>
      <c r="K11" s="19"/>
    </row>
    <row r="12" spans="1:13" ht="15.75">
      <c r="A12" s="13">
        <v>5</v>
      </c>
      <c r="B12" s="14" t="s">
        <v>35</v>
      </c>
      <c r="C12" s="15"/>
      <c r="D12" s="15"/>
      <c r="E12" s="16"/>
      <c r="F12" s="17">
        <f t="shared" si="0"/>
        <v>0</v>
      </c>
      <c r="G12" s="20"/>
      <c r="H12" s="15"/>
      <c r="I12" s="16" t="s">
        <v>36</v>
      </c>
      <c r="J12" s="15">
        <v>41.96</v>
      </c>
      <c r="K12" s="19"/>
    </row>
    <row r="13" spans="1:13" ht="15.75">
      <c r="A13" s="13"/>
      <c r="B13" s="14" t="s">
        <v>37</v>
      </c>
      <c r="C13" s="15"/>
      <c r="D13" s="15"/>
      <c r="E13" s="16"/>
      <c r="F13" s="17">
        <f t="shared" si="0"/>
        <v>0</v>
      </c>
      <c r="G13" s="20"/>
      <c r="H13" s="15"/>
      <c r="I13" s="16" t="s">
        <v>38</v>
      </c>
      <c r="J13" s="15">
        <v>6.5</v>
      </c>
      <c r="K13" s="19"/>
    </row>
    <row r="14" spans="1:13" ht="15.75">
      <c r="A14" s="13"/>
      <c r="B14" s="14"/>
      <c r="C14" s="15"/>
      <c r="D14" s="15">
        <v>990.9</v>
      </c>
      <c r="E14" s="14" t="s">
        <v>34</v>
      </c>
      <c r="F14" s="17">
        <f t="shared" si="0"/>
        <v>990.9</v>
      </c>
      <c r="G14" s="14"/>
      <c r="H14" s="15"/>
      <c r="I14" s="16" t="s">
        <v>39</v>
      </c>
      <c r="J14" s="15">
        <v>1.6</v>
      </c>
      <c r="K14" s="19"/>
    </row>
    <row r="15" spans="1:13" ht="15.75">
      <c r="A15" s="20"/>
      <c r="B15" s="14"/>
      <c r="C15" s="15"/>
      <c r="D15" s="15">
        <v>41.96</v>
      </c>
      <c r="E15" s="14" t="s">
        <v>36</v>
      </c>
      <c r="F15" s="17">
        <f t="shared" si="0"/>
        <v>41.96</v>
      </c>
      <c r="G15" s="14"/>
      <c r="H15" s="15"/>
      <c r="I15" s="16" t="s">
        <v>40</v>
      </c>
      <c r="J15" s="15">
        <v>0.78</v>
      </c>
      <c r="K15" s="19"/>
    </row>
    <row r="16" spans="1:13" ht="15" customHeight="1">
      <c r="A16" s="20"/>
      <c r="B16" s="14"/>
      <c r="C16" s="15"/>
      <c r="D16" s="15">
        <v>6.5</v>
      </c>
      <c r="E16" s="14" t="s">
        <v>38</v>
      </c>
      <c r="F16" s="17">
        <f t="shared" si="0"/>
        <v>6.5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>
        <v>1.6</v>
      </c>
      <c r="E17" s="14" t="s">
        <v>39</v>
      </c>
      <c r="F17" s="17">
        <f t="shared" si="0"/>
        <v>1.6</v>
      </c>
      <c r="G17" s="14"/>
      <c r="H17" s="15"/>
      <c r="I17" s="16"/>
      <c r="J17" s="15"/>
      <c r="K17" s="19"/>
    </row>
    <row r="18" spans="1:11" ht="31.5">
      <c r="A18" s="13"/>
      <c r="B18" s="14" t="s">
        <v>41</v>
      </c>
      <c r="C18" s="15"/>
      <c r="D18" s="15">
        <v>0.78</v>
      </c>
      <c r="E18" s="16" t="s">
        <v>40</v>
      </c>
      <c r="F18" s="17">
        <f t="shared" si="0"/>
        <v>0.78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86.06</v>
      </c>
      <c r="D50" s="26">
        <f>SUM(D7:D49)</f>
        <v>1041.7399999999998</v>
      </c>
      <c r="E50" s="27"/>
      <c r="F50" s="28">
        <f t="shared" si="0"/>
        <v>1127.7999999999997</v>
      </c>
      <c r="G50" s="29"/>
      <c r="H50" s="26">
        <f>SUM(H7:H49)</f>
        <v>69.049999999999983</v>
      </c>
      <c r="I50" s="27"/>
      <c r="J50" s="26">
        <f>SUM(J7:J49)</f>
        <v>1041.7399999999998</v>
      </c>
      <c r="K50" s="30">
        <f>C50-H50</f>
        <v>17.010000000000019</v>
      </c>
    </row>
    <row r="53" spans="1:11" ht="15.75">
      <c r="B53" s="31" t="s">
        <v>42</v>
      </c>
      <c r="F53" s="32"/>
      <c r="G53" s="33" t="s">
        <v>43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24</v>
      </c>
      <c r="F55" s="32"/>
      <c r="G55" s="33" t="s">
        <v>44</v>
      </c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G53" sqref="G53:H5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236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16</v>
      </c>
      <c r="C7" s="15">
        <v>3.2580499999999999</v>
      </c>
      <c r="D7" s="15"/>
      <c r="E7" s="16"/>
      <c r="F7" s="17">
        <f>SUM(C7,D7)</f>
        <v>3.2580499999999999</v>
      </c>
      <c r="G7" s="38">
        <v>2240</v>
      </c>
      <c r="H7" s="15">
        <v>1.8595699999999999</v>
      </c>
      <c r="I7" s="18" t="s">
        <v>237</v>
      </c>
      <c r="J7" s="15"/>
      <c r="K7" s="19"/>
    </row>
    <row r="8" spans="1:13" ht="15.7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 hidden="1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 hidden="1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 hidden="1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 hidden="1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 hidden="1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 hidden="1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hidden="1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 hidden="1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 hidden="1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 hidden="1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 hidden="1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 hidden="1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 hidden="1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 hidden="1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 hidden="1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 hidden="1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 hidden="1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 hidden="1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 hidden="1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 hidden="1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 hidden="1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 hidden="1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 hidden="1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 hidden="1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 hidden="1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 hidden="1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 hidden="1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 hidden="1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 hidden="1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 hidden="1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 hidden="1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 hidden="1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 hidden="1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 hidden="1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 hidden="1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 hidden="1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 hidden="1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 hidden="1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 hidden="1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 hidden="1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3.2580499999999999</v>
      </c>
      <c r="D50" s="26">
        <f>SUM(D7:D49)</f>
        <v>0</v>
      </c>
      <c r="E50" s="27"/>
      <c r="F50" s="28">
        <f t="shared" si="0"/>
        <v>3.2580499999999999</v>
      </c>
      <c r="G50" s="29"/>
      <c r="H50" s="26">
        <f>SUM(H7:H49)</f>
        <v>1.8595699999999999</v>
      </c>
      <c r="I50" s="27"/>
      <c r="J50" s="26">
        <f>SUM(J7:J49)</f>
        <v>0</v>
      </c>
      <c r="K50" s="30">
        <f>C50-H50</f>
        <v>1.3984799999999999</v>
      </c>
    </row>
    <row r="53" spans="1:11" ht="15.75">
      <c r="B53" s="31" t="s">
        <v>100</v>
      </c>
      <c r="F53" s="32"/>
      <c r="G53" s="33" t="s">
        <v>238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239</v>
      </c>
      <c r="F55" s="32"/>
      <c r="G55" s="33" t="s">
        <v>240</v>
      </c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66FF33"/>
    <pageSetUpPr fitToPage="1"/>
  </sheetPr>
  <dimension ref="A1:M56"/>
  <sheetViews>
    <sheetView zoomScale="75" workbookViewId="0">
      <selection activeCell="E29" sqref="E2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9.28515625" customWidth="1"/>
    <col min="8" max="8" width="14.28515625" customWidth="1"/>
    <col min="9" max="9" width="44.2851562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9.28515625" customWidth="1"/>
    <col min="264" max="264" width="14.28515625" customWidth="1"/>
    <col min="265" max="265" width="44.2851562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9.28515625" customWidth="1"/>
    <col min="520" max="520" width="14.28515625" customWidth="1"/>
    <col min="521" max="521" width="44.2851562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9.28515625" customWidth="1"/>
    <col min="776" max="776" width="14.28515625" customWidth="1"/>
    <col min="777" max="777" width="44.2851562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9.28515625" customWidth="1"/>
    <col min="1032" max="1032" width="14.28515625" customWidth="1"/>
    <col min="1033" max="1033" width="44.2851562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9.28515625" customWidth="1"/>
    <col min="1288" max="1288" width="14.28515625" customWidth="1"/>
    <col min="1289" max="1289" width="44.2851562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9.28515625" customWidth="1"/>
    <col min="1544" max="1544" width="14.28515625" customWidth="1"/>
    <col min="1545" max="1545" width="44.2851562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9.28515625" customWidth="1"/>
    <col min="1800" max="1800" width="14.28515625" customWidth="1"/>
    <col min="1801" max="1801" width="44.2851562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9.28515625" customWidth="1"/>
    <col min="2056" max="2056" width="14.28515625" customWidth="1"/>
    <col min="2057" max="2057" width="44.2851562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9.28515625" customWidth="1"/>
    <col min="2312" max="2312" width="14.28515625" customWidth="1"/>
    <col min="2313" max="2313" width="44.2851562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9.28515625" customWidth="1"/>
    <col min="2568" max="2568" width="14.28515625" customWidth="1"/>
    <col min="2569" max="2569" width="44.2851562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9.28515625" customWidth="1"/>
    <col min="2824" max="2824" width="14.28515625" customWidth="1"/>
    <col min="2825" max="2825" width="44.2851562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9.28515625" customWidth="1"/>
    <col min="3080" max="3080" width="14.28515625" customWidth="1"/>
    <col min="3081" max="3081" width="44.2851562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9.28515625" customWidth="1"/>
    <col min="3336" max="3336" width="14.28515625" customWidth="1"/>
    <col min="3337" max="3337" width="44.2851562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9.28515625" customWidth="1"/>
    <col min="3592" max="3592" width="14.28515625" customWidth="1"/>
    <col min="3593" max="3593" width="44.2851562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9.28515625" customWidth="1"/>
    <col min="3848" max="3848" width="14.28515625" customWidth="1"/>
    <col min="3849" max="3849" width="44.2851562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9.28515625" customWidth="1"/>
    <col min="4104" max="4104" width="14.28515625" customWidth="1"/>
    <col min="4105" max="4105" width="44.2851562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9.28515625" customWidth="1"/>
    <col min="4360" max="4360" width="14.28515625" customWidth="1"/>
    <col min="4361" max="4361" width="44.2851562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9.28515625" customWidth="1"/>
    <col min="4616" max="4616" width="14.28515625" customWidth="1"/>
    <col min="4617" max="4617" width="44.2851562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9.28515625" customWidth="1"/>
    <col min="4872" max="4872" width="14.28515625" customWidth="1"/>
    <col min="4873" max="4873" width="44.2851562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9.28515625" customWidth="1"/>
    <col min="5128" max="5128" width="14.28515625" customWidth="1"/>
    <col min="5129" max="5129" width="44.2851562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9.28515625" customWidth="1"/>
    <col min="5384" max="5384" width="14.28515625" customWidth="1"/>
    <col min="5385" max="5385" width="44.2851562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9.28515625" customWidth="1"/>
    <col min="5640" max="5640" width="14.28515625" customWidth="1"/>
    <col min="5641" max="5641" width="44.2851562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9.28515625" customWidth="1"/>
    <col min="5896" max="5896" width="14.28515625" customWidth="1"/>
    <col min="5897" max="5897" width="44.2851562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9.28515625" customWidth="1"/>
    <col min="6152" max="6152" width="14.28515625" customWidth="1"/>
    <col min="6153" max="6153" width="44.2851562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9.28515625" customWidth="1"/>
    <col min="6408" max="6408" width="14.28515625" customWidth="1"/>
    <col min="6409" max="6409" width="44.2851562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9.28515625" customWidth="1"/>
    <col min="6664" max="6664" width="14.28515625" customWidth="1"/>
    <col min="6665" max="6665" width="44.2851562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9.28515625" customWidth="1"/>
    <col min="6920" max="6920" width="14.28515625" customWidth="1"/>
    <col min="6921" max="6921" width="44.2851562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9.28515625" customWidth="1"/>
    <col min="7176" max="7176" width="14.28515625" customWidth="1"/>
    <col min="7177" max="7177" width="44.2851562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9.28515625" customWidth="1"/>
    <col min="7432" max="7432" width="14.28515625" customWidth="1"/>
    <col min="7433" max="7433" width="44.2851562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9.28515625" customWidth="1"/>
    <col min="7688" max="7688" width="14.28515625" customWidth="1"/>
    <col min="7689" max="7689" width="44.2851562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9.28515625" customWidth="1"/>
    <col min="7944" max="7944" width="14.28515625" customWidth="1"/>
    <col min="7945" max="7945" width="44.2851562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9.28515625" customWidth="1"/>
    <col min="8200" max="8200" width="14.28515625" customWidth="1"/>
    <col min="8201" max="8201" width="44.2851562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9.28515625" customWidth="1"/>
    <col min="8456" max="8456" width="14.28515625" customWidth="1"/>
    <col min="8457" max="8457" width="44.2851562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9.28515625" customWidth="1"/>
    <col min="8712" max="8712" width="14.28515625" customWidth="1"/>
    <col min="8713" max="8713" width="44.2851562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9.28515625" customWidth="1"/>
    <col min="8968" max="8968" width="14.28515625" customWidth="1"/>
    <col min="8969" max="8969" width="44.2851562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9.28515625" customWidth="1"/>
    <col min="9224" max="9224" width="14.28515625" customWidth="1"/>
    <col min="9225" max="9225" width="44.2851562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9.28515625" customWidth="1"/>
    <col min="9480" max="9480" width="14.28515625" customWidth="1"/>
    <col min="9481" max="9481" width="44.2851562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9.28515625" customWidth="1"/>
    <col min="9736" max="9736" width="14.28515625" customWidth="1"/>
    <col min="9737" max="9737" width="44.2851562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9.28515625" customWidth="1"/>
    <col min="9992" max="9992" width="14.28515625" customWidth="1"/>
    <col min="9993" max="9993" width="44.2851562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9.28515625" customWidth="1"/>
    <col min="10248" max="10248" width="14.28515625" customWidth="1"/>
    <col min="10249" max="10249" width="44.2851562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9.28515625" customWidth="1"/>
    <col min="10504" max="10504" width="14.28515625" customWidth="1"/>
    <col min="10505" max="10505" width="44.2851562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9.28515625" customWidth="1"/>
    <col min="10760" max="10760" width="14.28515625" customWidth="1"/>
    <col min="10761" max="10761" width="44.2851562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9.28515625" customWidth="1"/>
    <col min="11016" max="11016" width="14.28515625" customWidth="1"/>
    <col min="11017" max="11017" width="44.2851562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9.28515625" customWidth="1"/>
    <col min="11272" max="11272" width="14.28515625" customWidth="1"/>
    <col min="11273" max="11273" width="44.2851562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9.28515625" customWidth="1"/>
    <col min="11528" max="11528" width="14.28515625" customWidth="1"/>
    <col min="11529" max="11529" width="44.2851562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9.28515625" customWidth="1"/>
    <col min="11784" max="11784" width="14.28515625" customWidth="1"/>
    <col min="11785" max="11785" width="44.2851562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9.28515625" customWidth="1"/>
    <col min="12040" max="12040" width="14.28515625" customWidth="1"/>
    <col min="12041" max="12041" width="44.2851562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9.28515625" customWidth="1"/>
    <col min="12296" max="12296" width="14.28515625" customWidth="1"/>
    <col min="12297" max="12297" width="44.2851562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9.28515625" customWidth="1"/>
    <col min="12552" max="12552" width="14.28515625" customWidth="1"/>
    <col min="12553" max="12553" width="44.2851562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9.28515625" customWidth="1"/>
    <col min="12808" max="12808" width="14.28515625" customWidth="1"/>
    <col min="12809" max="12809" width="44.2851562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9.28515625" customWidth="1"/>
    <col min="13064" max="13064" width="14.28515625" customWidth="1"/>
    <col min="13065" max="13065" width="44.2851562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9.28515625" customWidth="1"/>
    <col min="13320" max="13320" width="14.28515625" customWidth="1"/>
    <col min="13321" max="13321" width="44.2851562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9.28515625" customWidth="1"/>
    <col min="13576" max="13576" width="14.28515625" customWidth="1"/>
    <col min="13577" max="13577" width="44.2851562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9.28515625" customWidth="1"/>
    <col min="13832" max="13832" width="14.28515625" customWidth="1"/>
    <col min="13833" max="13833" width="44.2851562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9.28515625" customWidth="1"/>
    <col min="14088" max="14088" width="14.28515625" customWidth="1"/>
    <col min="14089" max="14089" width="44.2851562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9.28515625" customWidth="1"/>
    <col min="14344" max="14344" width="14.28515625" customWidth="1"/>
    <col min="14345" max="14345" width="44.2851562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9.28515625" customWidth="1"/>
    <col min="14600" max="14600" width="14.28515625" customWidth="1"/>
    <col min="14601" max="14601" width="44.2851562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9.28515625" customWidth="1"/>
    <col min="14856" max="14856" width="14.28515625" customWidth="1"/>
    <col min="14857" max="14857" width="44.2851562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9.28515625" customWidth="1"/>
    <col min="15112" max="15112" width="14.28515625" customWidth="1"/>
    <col min="15113" max="15113" width="44.2851562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9.28515625" customWidth="1"/>
    <col min="15368" max="15368" width="14.28515625" customWidth="1"/>
    <col min="15369" max="15369" width="44.2851562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9.28515625" customWidth="1"/>
    <col min="15624" max="15624" width="14.28515625" customWidth="1"/>
    <col min="15625" max="15625" width="44.2851562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9.28515625" customWidth="1"/>
    <col min="15880" max="15880" width="14.28515625" customWidth="1"/>
    <col min="15881" max="15881" width="44.2851562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9.28515625" customWidth="1"/>
    <col min="16136" max="16136" width="14.28515625" customWidth="1"/>
    <col min="16137" max="16137" width="44.2851562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249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241</v>
      </c>
      <c r="C7" s="15">
        <v>57.1</v>
      </c>
      <c r="D7" s="15"/>
      <c r="E7" s="16"/>
      <c r="F7" s="17">
        <f>SUM(C7,D7)</f>
        <v>57.1</v>
      </c>
      <c r="G7" s="38">
        <v>2210</v>
      </c>
      <c r="H7" s="15">
        <v>34.1</v>
      </c>
      <c r="I7" s="14" t="s">
        <v>242</v>
      </c>
      <c r="J7" s="15"/>
      <c r="K7" s="19"/>
    </row>
    <row r="8" spans="1:13" ht="15.75">
      <c r="A8" s="13"/>
      <c r="B8" s="14"/>
      <c r="C8" s="15"/>
      <c r="D8" s="15"/>
      <c r="E8" s="16"/>
      <c r="F8" s="17">
        <f t="shared" ref="F8:F50" si="0">SUM(C8,D8)</f>
        <v>0</v>
      </c>
      <c r="G8" s="38">
        <v>2240</v>
      </c>
      <c r="H8" s="15">
        <v>3.9</v>
      </c>
      <c r="I8" s="14" t="s">
        <v>243</v>
      </c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38">
        <v>2240</v>
      </c>
      <c r="H9" s="15">
        <v>8.1</v>
      </c>
      <c r="I9" s="14" t="s">
        <v>244</v>
      </c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38">
        <v>2240</v>
      </c>
      <c r="H10" s="15">
        <v>7.1</v>
      </c>
      <c r="I10" s="14" t="s">
        <v>245</v>
      </c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38">
        <v>2240</v>
      </c>
      <c r="H11" s="15">
        <v>1.4</v>
      </c>
      <c r="I11" s="14" t="s">
        <v>246</v>
      </c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>
        <v>2240</v>
      </c>
      <c r="H12" s="15">
        <v>1.6</v>
      </c>
      <c r="I12" s="229" t="s">
        <v>247</v>
      </c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>
        <v>2240</v>
      </c>
      <c r="H13" s="15">
        <v>0.4</v>
      </c>
      <c r="I13" s="229" t="s">
        <v>248</v>
      </c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38">
        <v>2240</v>
      </c>
      <c r="H14" s="15">
        <v>1.2</v>
      </c>
      <c r="I14" s="14" t="s">
        <v>250</v>
      </c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38">
        <v>2240</v>
      </c>
      <c r="H15" s="15">
        <v>1.5</v>
      </c>
      <c r="I15" s="16" t="s">
        <v>251</v>
      </c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38">
        <v>2240</v>
      </c>
      <c r="H16" s="15">
        <v>2.2000000000000002</v>
      </c>
      <c r="I16" s="16" t="s">
        <v>252</v>
      </c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57.1</v>
      </c>
      <c r="D50" s="26">
        <f>SUM(D7:D49)</f>
        <v>0</v>
      </c>
      <c r="E50" s="27"/>
      <c r="F50" s="28">
        <f t="shared" si="0"/>
        <v>57.1</v>
      </c>
      <c r="G50" s="29"/>
      <c r="H50" s="26">
        <f>SUM(H7:H49)</f>
        <v>61.500000000000007</v>
      </c>
      <c r="I50" s="27"/>
      <c r="J50" s="26">
        <f>SUM(J7:J49)</f>
        <v>0</v>
      </c>
      <c r="K50" s="30">
        <f>C50-H50</f>
        <v>-4.4000000000000057</v>
      </c>
    </row>
    <row r="53" spans="1:11" ht="15.75">
      <c r="B53" s="31" t="s">
        <v>21</v>
      </c>
      <c r="F53" s="32"/>
      <c r="G53" s="33"/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24</v>
      </c>
      <c r="F55" s="32"/>
      <c r="G55" s="33"/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N14" sqref="N1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91</v>
      </c>
    </row>
    <row r="3" spans="1:13" ht="61.5" customHeight="1">
      <c r="A3" s="2"/>
      <c r="B3" s="5" t="s">
        <v>253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34.15" customHeight="1">
      <c r="A7" s="13"/>
      <c r="B7" s="16" t="s">
        <v>254</v>
      </c>
      <c r="C7" s="15">
        <v>11.5</v>
      </c>
      <c r="D7" s="15"/>
      <c r="E7" s="16"/>
      <c r="F7" s="17">
        <f>SUM(C7,D7)</f>
        <v>11.5</v>
      </c>
      <c r="G7" s="14"/>
      <c r="H7" s="15"/>
      <c r="I7" s="18"/>
      <c r="J7" s="15"/>
      <c r="K7" s="19"/>
    </row>
    <row r="8" spans="1:13" ht="15.75">
      <c r="A8" s="13">
        <v>1</v>
      </c>
      <c r="B8" s="14" t="s">
        <v>255</v>
      </c>
      <c r="C8" s="15">
        <v>0</v>
      </c>
      <c r="D8" s="15">
        <v>0</v>
      </c>
      <c r="E8" s="16">
        <v>0</v>
      </c>
      <c r="F8" s="17">
        <f t="shared" ref="F8:F50" si="0">SUM(C8,D8)</f>
        <v>0</v>
      </c>
      <c r="G8" s="14">
        <v>2210</v>
      </c>
      <c r="H8" s="15">
        <v>1.4</v>
      </c>
      <c r="I8" s="18"/>
      <c r="J8" s="15"/>
      <c r="K8" s="19">
        <v>9.0500000000000007</v>
      </c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>
        <v>2240</v>
      </c>
      <c r="H9" s="15">
        <v>1.05</v>
      </c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11.5</v>
      </c>
      <c r="D50" s="26">
        <f>SUM(D7:D49)</f>
        <v>0</v>
      </c>
      <c r="E50" s="27"/>
      <c r="F50" s="28">
        <f t="shared" si="0"/>
        <v>11.5</v>
      </c>
      <c r="G50" s="29"/>
      <c r="H50" s="26">
        <f>SUM(H7:H49)</f>
        <v>2.4500000000000002</v>
      </c>
      <c r="I50" s="27"/>
      <c r="J50" s="26">
        <f>SUM(J7:J49)</f>
        <v>0</v>
      </c>
      <c r="K50" s="30">
        <f>C50-H50</f>
        <v>9.0500000000000007</v>
      </c>
    </row>
    <row r="53" spans="1:11" ht="15.75">
      <c r="B53" s="31" t="s">
        <v>21</v>
      </c>
      <c r="F53" s="32"/>
      <c r="G53" s="33"/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24</v>
      </c>
      <c r="F55" s="32"/>
      <c r="G55" s="33"/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zoomScale="75" workbookViewId="0">
      <selection activeCell="N7" sqref="N7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74.25" customHeight="1">
      <c r="A3" s="2"/>
      <c r="B3" s="5" t="s">
        <v>256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31.5">
      <c r="A7" s="13">
        <v>1</v>
      </c>
      <c r="B7" s="14" t="s">
        <v>16</v>
      </c>
      <c r="C7" s="15">
        <v>28.190999999999999</v>
      </c>
      <c r="D7" s="15"/>
      <c r="E7" s="16"/>
      <c r="F7" s="17">
        <f t="shared" ref="F7:F12" si="0">SUM(C7,D7)</f>
        <v>28.190999999999999</v>
      </c>
      <c r="G7" s="14">
        <v>2240</v>
      </c>
      <c r="H7" s="15">
        <v>2.71</v>
      </c>
      <c r="I7" s="18" t="s">
        <v>257</v>
      </c>
      <c r="J7" s="15"/>
      <c r="K7" s="19">
        <v>54.76</v>
      </c>
    </row>
    <row r="8" spans="1:13" ht="15.75">
      <c r="A8" s="13"/>
      <c r="B8" s="14"/>
      <c r="C8" s="15"/>
      <c r="D8" s="15"/>
      <c r="E8" s="16"/>
      <c r="F8" s="17">
        <f t="shared" si="0"/>
        <v>0</v>
      </c>
      <c r="G8" s="14"/>
      <c r="H8" s="15"/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21"/>
      <c r="B11" s="22"/>
      <c r="C11" s="23"/>
      <c r="D11" s="23"/>
      <c r="E11" s="24"/>
      <c r="F11" s="17">
        <f t="shared" si="0"/>
        <v>0</v>
      </c>
      <c r="G11" s="22"/>
      <c r="H11" s="23"/>
      <c r="I11" s="24"/>
      <c r="J11" s="23"/>
      <c r="K11" s="19"/>
    </row>
    <row r="12" spans="1:13" ht="15.75">
      <c r="A12" s="22"/>
      <c r="B12" s="25" t="s">
        <v>20</v>
      </c>
      <c r="C12" s="26">
        <f>SUM(C7:C11)</f>
        <v>28.190999999999999</v>
      </c>
      <c r="D12" s="26">
        <f>SUM(D7:D11)</f>
        <v>0</v>
      </c>
      <c r="E12" s="27"/>
      <c r="F12" s="28">
        <f t="shared" si="0"/>
        <v>28.190999999999999</v>
      </c>
      <c r="G12" s="29"/>
      <c r="H12" s="26">
        <f>SUM(H7:H11)</f>
        <v>2.71</v>
      </c>
      <c r="I12" s="27"/>
      <c r="J12" s="26">
        <f>SUM(J7:J11)</f>
        <v>0</v>
      </c>
      <c r="K12" s="30">
        <v>54.72</v>
      </c>
    </row>
    <row r="15" spans="1:13" ht="15.75">
      <c r="B15" s="31" t="s">
        <v>21</v>
      </c>
      <c r="F15" s="32"/>
      <c r="G15" s="33" t="s">
        <v>258</v>
      </c>
      <c r="H15" s="34"/>
    </row>
    <row r="16" spans="1:13">
      <c r="B16" s="31"/>
      <c r="F16" s="35" t="s">
        <v>23</v>
      </c>
      <c r="G16" s="36"/>
      <c r="H16" s="36"/>
    </row>
    <row r="17" spans="2:8" ht="15.75">
      <c r="B17" s="31" t="s">
        <v>24</v>
      </c>
      <c r="F17" s="32"/>
      <c r="G17" s="33" t="s">
        <v>259</v>
      </c>
      <c r="H17" s="34"/>
    </row>
    <row r="18" spans="2:8">
      <c r="F18" s="35" t="s">
        <v>23</v>
      </c>
      <c r="G18" s="36"/>
      <c r="H18" s="36"/>
    </row>
  </sheetData>
  <mergeCells count="10">
    <mergeCell ref="G15:H15"/>
    <mergeCell ref="G17:H1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B1" zoomScale="75" workbookViewId="0">
      <selection activeCell="I8" sqref="I8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260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47.25">
      <c r="A7" s="13" t="s">
        <v>261</v>
      </c>
      <c r="B7" s="14" t="s">
        <v>262</v>
      </c>
      <c r="C7" s="15">
        <v>11.28</v>
      </c>
      <c r="D7" s="15"/>
      <c r="E7" s="16"/>
      <c r="F7" s="17">
        <f>SUM(C7,D7)</f>
        <v>11.28</v>
      </c>
      <c r="G7" s="14">
        <v>2240</v>
      </c>
      <c r="H7" s="15">
        <v>1.2</v>
      </c>
      <c r="I7" s="18" t="s">
        <v>263</v>
      </c>
      <c r="J7" s="15"/>
      <c r="K7" s="19"/>
    </row>
    <row r="8" spans="1:13" ht="47.25">
      <c r="A8" s="13"/>
      <c r="B8" s="14"/>
      <c r="C8" s="15"/>
      <c r="D8" s="15"/>
      <c r="E8" s="16"/>
      <c r="F8" s="17">
        <f t="shared" ref="F8:F50" si="0">SUM(C8,D8)</f>
        <v>0</v>
      </c>
      <c r="G8" s="14">
        <v>2240</v>
      </c>
      <c r="H8" s="15">
        <v>0.38700000000000001</v>
      </c>
      <c r="I8" s="18" t="s">
        <v>264</v>
      </c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11.28</v>
      </c>
      <c r="D50" s="26">
        <f>SUM(D7:D49)</f>
        <v>0</v>
      </c>
      <c r="E50" s="27"/>
      <c r="F50" s="28">
        <f t="shared" si="0"/>
        <v>11.28</v>
      </c>
      <c r="G50" s="29"/>
      <c r="H50" s="26">
        <f>SUM(H7:H49)</f>
        <v>1.587</v>
      </c>
      <c r="I50" s="27"/>
      <c r="J50" s="26">
        <f>SUM(J7:J49)</f>
        <v>0</v>
      </c>
      <c r="K50" s="30">
        <f>C50-H50</f>
        <v>9.6929999999999996</v>
      </c>
    </row>
    <row r="53" spans="1:11" ht="15.75">
      <c r="B53" s="31" t="s">
        <v>21</v>
      </c>
      <c r="F53" s="32"/>
      <c r="G53" s="33" t="s">
        <v>265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24</v>
      </c>
      <c r="F55" s="32"/>
      <c r="G55" s="33" t="s">
        <v>266</v>
      </c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zoomScale="75" workbookViewId="0">
      <selection activeCell="P6" sqref="P6"/>
    </sheetView>
  </sheetViews>
  <sheetFormatPr defaultRowHeight="15"/>
  <cols>
    <col min="1" max="1" width="7.28515625" customWidth="1"/>
    <col min="2" max="2" width="25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5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5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5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5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5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5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5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5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5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5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5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5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5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5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5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5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5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5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5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5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5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5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5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5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5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5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5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5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5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5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5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5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5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5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5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5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5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5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5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5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5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5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5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5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5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5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5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5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5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5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5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5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5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5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5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5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5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5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5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5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5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5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5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267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31.5">
      <c r="A7" s="13">
        <v>1</v>
      </c>
      <c r="B7" s="13" t="s">
        <v>268</v>
      </c>
      <c r="C7" s="15"/>
      <c r="D7" s="15">
        <v>409.11</v>
      </c>
      <c r="E7" s="13" t="s">
        <v>269</v>
      </c>
      <c r="F7" s="17">
        <v>409.11</v>
      </c>
      <c r="G7" s="14">
        <v>2220</v>
      </c>
      <c r="H7" s="15"/>
      <c r="I7" s="13" t="s">
        <v>269</v>
      </c>
      <c r="J7" s="15">
        <v>409.11</v>
      </c>
      <c r="K7" s="19">
        <v>0</v>
      </c>
    </row>
    <row r="8" spans="1:13" ht="99" customHeight="1">
      <c r="A8" s="13">
        <v>2</v>
      </c>
      <c r="B8" s="230" t="s">
        <v>270</v>
      </c>
      <c r="C8" s="15"/>
      <c r="D8" s="15">
        <v>147.72999999999999</v>
      </c>
      <c r="E8" s="13" t="s">
        <v>271</v>
      </c>
      <c r="F8" s="17">
        <v>147.72999999999999</v>
      </c>
      <c r="G8" s="14">
        <v>2220</v>
      </c>
      <c r="H8" s="15"/>
      <c r="I8" s="13" t="s">
        <v>271</v>
      </c>
      <c r="J8" s="15">
        <v>147.72999999999999</v>
      </c>
      <c r="K8" s="19">
        <v>0</v>
      </c>
    </row>
    <row r="9" spans="1:13" ht="27.75" customHeight="1">
      <c r="A9" s="13">
        <v>3</v>
      </c>
      <c r="B9" s="14" t="s">
        <v>272</v>
      </c>
      <c r="C9" s="15">
        <v>2.41</v>
      </c>
      <c r="D9" s="15"/>
      <c r="E9" s="16"/>
      <c r="F9" s="17">
        <f>SUM(C9,D9)</f>
        <v>2.41</v>
      </c>
      <c r="G9" s="14">
        <v>2220</v>
      </c>
      <c r="H9" s="15">
        <v>2.407</v>
      </c>
      <c r="I9" s="18"/>
      <c r="J9" s="15"/>
      <c r="K9" s="19">
        <v>0</v>
      </c>
    </row>
    <row r="10" spans="1:13" ht="23.25" customHeight="1">
      <c r="A10" s="13">
        <v>4</v>
      </c>
      <c r="B10" s="14" t="s">
        <v>272</v>
      </c>
      <c r="C10" s="15">
        <v>10.26</v>
      </c>
      <c r="D10" s="15"/>
      <c r="E10" s="16"/>
      <c r="F10" s="17">
        <v>10.26</v>
      </c>
      <c r="G10" s="14">
        <v>2210</v>
      </c>
      <c r="H10" s="15">
        <v>10.26</v>
      </c>
      <c r="I10" s="18"/>
      <c r="J10" s="15"/>
      <c r="K10" s="19">
        <v>0</v>
      </c>
    </row>
    <row r="11" spans="1:13" ht="24.75" customHeight="1">
      <c r="A11" s="13">
        <v>5</v>
      </c>
      <c r="B11" s="14" t="s">
        <v>272</v>
      </c>
      <c r="C11" s="15">
        <v>12.58</v>
      </c>
      <c r="D11" s="15"/>
      <c r="E11" s="16"/>
      <c r="F11" s="17">
        <v>12.58</v>
      </c>
      <c r="G11" s="14"/>
      <c r="H11" s="15"/>
      <c r="I11" s="18"/>
      <c r="J11" s="15"/>
      <c r="K11" s="19">
        <v>12.58</v>
      </c>
    </row>
    <row r="12" spans="1:13" ht="15.75">
      <c r="A12" s="13"/>
      <c r="B12" s="14"/>
      <c r="C12" s="15"/>
      <c r="D12" s="15"/>
      <c r="E12" s="16"/>
      <c r="F12" s="17"/>
      <c r="G12" s="14"/>
      <c r="H12" s="15"/>
      <c r="I12" s="18"/>
      <c r="J12" s="15"/>
      <c r="K12" s="19"/>
    </row>
    <row r="13" spans="1:13" ht="15.75">
      <c r="A13" s="13"/>
      <c r="B13" s="14"/>
      <c r="C13" s="15"/>
      <c r="D13" s="15"/>
      <c r="E13" s="16"/>
      <c r="F13" s="17"/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/>
      <c r="G14" s="20"/>
      <c r="H14" s="15"/>
      <c r="I14" s="16"/>
      <c r="J14" s="15"/>
      <c r="K14" s="19"/>
    </row>
    <row r="15" spans="1:13" ht="15.75">
      <c r="A15" s="13"/>
      <c r="B15" s="14"/>
      <c r="C15" s="15"/>
      <c r="D15" s="15"/>
      <c r="E15" s="16"/>
      <c r="F15" s="17"/>
      <c r="G15" s="14"/>
      <c r="H15" s="15"/>
      <c r="I15" s="16"/>
      <c r="J15" s="15"/>
      <c r="K15" s="19"/>
    </row>
    <row r="16" spans="1:13" ht="15.75">
      <c r="A16" s="20"/>
      <c r="B16" s="14"/>
      <c r="C16" s="15"/>
      <c r="D16" s="15"/>
      <c r="E16" s="16"/>
      <c r="F16" s="17"/>
      <c r="G16" s="14"/>
      <c r="H16" s="15"/>
      <c r="I16" s="16"/>
      <c r="J16" s="15"/>
      <c r="K16" s="19"/>
    </row>
    <row r="17" spans="1:11" ht="15" customHeight="1">
      <c r="A17" s="20"/>
      <c r="B17" s="14"/>
      <c r="C17" s="15"/>
      <c r="D17" s="15"/>
      <c r="E17" s="16"/>
      <c r="F17" s="17"/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/>
      <c r="G18" s="14"/>
      <c r="H18" s="15"/>
      <c r="I18" s="16"/>
      <c r="J18" s="15"/>
      <c r="K18" s="19"/>
    </row>
    <row r="19" spans="1:11" ht="15.75">
      <c r="A19" s="22"/>
      <c r="B19" s="25" t="s">
        <v>20</v>
      </c>
      <c r="C19" s="26">
        <f>SUM(C7:C18)</f>
        <v>25.25</v>
      </c>
      <c r="D19" s="26">
        <f>SUM(D7:D18)</f>
        <v>556.84</v>
      </c>
      <c r="E19" s="27"/>
      <c r="F19" s="28">
        <f>SUM(C19,D19)</f>
        <v>582.09</v>
      </c>
      <c r="G19" s="29"/>
      <c r="H19" s="26">
        <f>SUM(H7:H18)</f>
        <v>12.667</v>
      </c>
      <c r="I19" s="27"/>
      <c r="J19" s="26">
        <f>SUM(J7:J18)</f>
        <v>556.84</v>
      </c>
      <c r="K19" s="30">
        <v>12.58</v>
      </c>
    </row>
    <row r="22" spans="1:11" ht="15.75">
      <c r="B22" s="31" t="s">
        <v>21</v>
      </c>
      <c r="F22" s="32"/>
      <c r="G22" s="231" t="s">
        <v>273</v>
      </c>
      <c r="H22" s="232"/>
    </row>
    <row r="23" spans="1:11">
      <c r="B23" s="31"/>
      <c r="F23" s="35" t="s">
        <v>23</v>
      </c>
      <c r="G23" s="36"/>
      <c r="H23" s="36"/>
    </row>
    <row r="24" spans="1:11" ht="15.75">
      <c r="B24" s="31" t="s">
        <v>24</v>
      </c>
      <c r="F24" s="32"/>
      <c r="G24" s="231" t="s">
        <v>274</v>
      </c>
      <c r="H24" s="232"/>
    </row>
    <row r="25" spans="1:11">
      <c r="F25" s="35" t="s">
        <v>23</v>
      </c>
      <c r="G25" s="36"/>
      <c r="H25" s="36"/>
    </row>
  </sheetData>
  <mergeCells count="10">
    <mergeCell ref="G22:H22"/>
    <mergeCell ref="G24:H2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36"/>
  <sheetViews>
    <sheetView view="pageBreakPreview" zoomScale="60" zoomScaleNormal="75" workbookViewId="0">
      <selection activeCell="C13" sqref="C1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1" ht="18.75" customHeight="1">
      <c r="J1" s="1" t="s">
        <v>0</v>
      </c>
    </row>
    <row r="2" spans="1:11" ht="20.25" customHeight="1">
      <c r="A2" s="2"/>
      <c r="B2" s="2"/>
      <c r="C2" s="2"/>
      <c r="D2" s="2"/>
      <c r="E2" s="2"/>
      <c r="F2" s="2"/>
      <c r="G2" s="2"/>
      <c r="H2" s="3"/>
      <c r="I2" s="3"/>
      <c r="J2" s="4" t="s">
        <v>1</v>
      </c>
    </row>
    <row r="3" spans="1:11" ht="61.5" customHeight="1">
      <c r="A3" s="2"/>
      <c r="B3" s="5" t="s">
        <v>275</v>
      </c>
      <c r="C3" s="6"/>
      <c r="D3" s="6"/>
      <c r="E3" s="6"/>
      <c r="F3" s="6"/>
      <c r="G3" s="6"/>
      <c r="H3" s="6"/>
      <c r="I3" s="6"/>
      <c r="J3" s="6"/>
      <c r="K3" s="2"/>
    </row>
    <row r="4" spans="1:11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1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1" ht="157.5">
      <c r="A7" s="13">
        <v>1</v>
      </c>
      <c r="B7" s="191" t="s">
        <v>276</v>
      </c>
      <c r="C7" s="15"/>
      <c r="D7" s="15">
        <f>(1869+17769.6+12460.5)/1000</f>
        <v>32.0991</v>
      </c>
      <c r="E7" s="13" t="s">
        <v>277</v>
      </c>
      <c r="F7" s="17">
        <f>SUM(C7,D7)</f>
        <v>32.0991</v>
      </c>
      <c r="G7" s="14"/>
      <c r="H7" s="15"/>
      <c r="I7" s="13" t="s">
        <v>19</v>
      </c>
      <c r="J7" s="15">
        <v>32.0991</v>
      </c>
      <c r="K7" s="19"/>
    </row>
    <row r="8" spans="1:11" ht="157.5">
      <c r="A8" s="13">
        <v>2</v>
      </c>
      <c r="B8" s="191" t="s">
        <v>278</v>
      </c>
      <c r="C8" s="15"/>
      <c r="D8" s="15">
        <f>(92165.5+78156.26+16254.48)/1000</f>
        <v>186.57624000000001</v>
      </c>
      <c r="E8" s="13" t="s">
        <v>279</v>
      </c>
      <c r="F8" s="17">
        <f t="shared" ref="F8:F26" si="0">SUM(C8,D8)</f>
        <v>186.57624000000001</v>
      </c>
      <c r="G8" s="14"/>
      <c r="H8" s="15"/>
      <c r="I8" s="13" t="s">
        <v>280</v>
      </c>
      <c r="J8" s="15">
        <v>186.57624000000001</v>
      </c>
      <c r="K8" s="19"/>
    </row>
    <row r="9" spans="1:11" ht="173.25">
      <c r="A9" s="13"/>
      <c r="B9" s="191" t="s">
        <v>278</v>
      </c>
      <c r="C9" s="15"/>
      <c r="D9" s="15">
        <f>(360)/1000</f>
        <v>0.36</v>
      </c>
      <c r="E9" s="13" t="s">
        <v>281</v>
      </c>
      <c r="F9" s="17">
        <f t="shared" si="0"/>
        <v>0.36</v>
      </c>
      <c r="G9" s="14"/>
      <c r="H9" s="15"/>
      <c r="I9" s="13" t="s">
        <v>19</v>
      </c>
      <c r="J9" s="15">
        <v>0.36</v>
      </c>
      <c r="K9" s="19"/>
    </row>
    <row r="10" spans="1:11" ht="173.25">
      <c r="A10" s="13"/>
      <c r="B10" s="191" t="s">
        <v>282</v>
      </c>
      <c r="C10" s="15"/>
      <c r="D10" s="15">
        <f>(22690+36440)/1000</f>
        <v>59.13</v>
      </c>
      <c r="E10" s="13" t="s">
        <v>281</v>
      </c>
      <c r="F10" s="17">
        <f t="shared" si="0"/>
        <v>59.13</v>
      </c>
      <c r="G10" s="14"/>
      <c r="H10" s="15"/>
      <c r="I10" s="13" t="s">
        <v>19</v>
      </c>
      <c r="J10" s="15">
        <v>59.13</v>
      </c>
      <c r="K10" s="19"/>
    </row>
    <row r="11" spans="1:11" ht="94.5">
      <c r="A11" s="13"/>
      <c r="B11" s="191" t="s">
        <v>283</v>
      </c>
      <c r="C11" s="15"/>
      <c r="D11" s="15">
        <f>(2880)/1000</f>
        <v>2.88</v>
      </c>
      <c r="E11" s="13" t="s">
        <v>284</v>
      </c>
      <c r="F11" s="17">
        <f t="shared" si="0"/>
        <v>2.88</v>
      </c>
      <c r="G11" s="14"/>
      <c r="H11" s="15"/>
      <c r="I11" s="13" t="s">
        <v>284</v>
      </c>
      <c r="J11" s="15">
        <v>2.88</v>
      </c>
      <c r="K11" s="19"/>
    </row>
    <row r="12" spans="1:11" ht="15.75">
      <c r="A12" s="13"/>
      <c r="B12" s="233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1" ht="15.75">
      <c r="A13" s="13"/>
      <c r="B13" s="233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1" ht="15.75">
      <c r="A14" s="13"/>
      <c r="B14" s="233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1" ht="15.75">
      <c r="A15" s="20"/>
      <c r="B15" s="233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1" ht="15" customHeight="1">
      <c r="A16" s="20"/>
      <c r="B16" s="233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20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20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21"/>
      <c r="B23" s="22"/>
      <c r="C23" s="23"/>
      <c r="D23" s="23"/>
      <c r="E23" s="24"/>
      <c r="F23" s="17">
        <f t="shared" si="0"/>
        <v>0</v>
      </c>
      <c r="G23" s="22"/>
      <c r="H23" s="23"/>
      <c r="I23" s="24"/>
      <c r="J23" s="23"/>
      <c r="K23" s="19"/>
    </row>
    <row r="24" spans="1:11" ht="15.75">
      <c r="A24" s="21"/>
      <c r="B24" s="22"/>
      <c r="C24" s="23"/>
      <c r="D24" s="23"/>
      <c r="E24" s="24"/>
      <c r="F24" s="17">
        <f t="shared" si="0"/>
        <v>0</v>
      </c>
      <c r="G24" s="22"/>
      <c r="H24" s="23"/>
      <c r="I24" s="24"/>
      <c r="J24" s="23"/>
      <c r="K24" s="19"/>
    </row>
    <row r="25" spans="1:11" ht="15.75">
      <c r="A25" s="21"/>
      <c r="B25" s="22"/>
      <c r="C25" s="23"/>
      <c r="D25" s="23"/>
      <c r="E25" s="24"/>
      <c r="F25" s="17">
        <f t="shared" si="0"/>
        <v>0</v>
      </c>
      <c r="G25" s="22"/>
      <c r="H25" s="23"/>
      <c r="I25" s="24"/>
      <c r="J25" s="23"/>
      <c r="K25" s="19"/>
    </row>
    <row r="26" spans="1:11" ht="15.75">
      <c r="A26" s="22"/>
      <c r="B26" s="25" t="s">
        <v>20</v>
      </c>
      <c r="C26" s="26">
        <f>SUM(C7:C25)</f>
        <v>0</v>
      </c>
      <c r="D26" s="26">
        <f>SUM(D7:D25)</f>
        <v>281.04534000000001</v>
      </c>
      <c r="E26" s="27"/>
      <c r="F26" s="28">
        <f t="shared" si="0"/>
        <v>281.04534000000001</v>
      </c>
      <c r="G26" s="29"/>
      <c r="H26" s="26">
        <f>SUM(H7:H25)</f>
        <v>0</v>
      </c>
      <c r="I26" s="27"/>
      <c r="J26" s="26">
        <f>SUM(J7:J25)</f>
        <v>281.04534000000001</v>
      </c>
      <c r="K26" s="30">
        <f>C26-H26</f>
        <v>0</v>
      </c>
    </row>
    <row r="29" spans="1:11" ht="15.75">
      <c r="B29" s="31" t="s">
        <v>21</v>
      </c>
      <c r="F29" s="32"/>
      <c r="G29" s="33" t="s">
        <v>285</v>
      </c>
      <c r="H29" s="34"/>
    </row>
    <row r="30" spans="1:11">
      <c r="B30" s="31"/>
      <c r="F30" s="35" t="s">
        <v>23</v>
      </c>
      <c r="G30" s="36"/>
      <c r="H30" s="36"/>
    </row>
    <row r="31" spans="1:11" ht="15.75">
      <c r="B31" s="31" t="s">
        <v>24</v>
      </c>
      <c r="F31" s="32"/>
      <c r="G31" s="33" t="s">
        <v>286</v>
      </c>
      <c r="H31" s="34"/>
    </row>
    <row r="32" spans="1:11">
      <c r="F32" s="35" t="s">
        <v>23</v>
      </c>
      <c r="G32" s="36"/>
      <c r="H32" s="36"/>
    </row>
    <row r="34" spans="2:2">
      <c r="B34" s="234" t="s">
        <v>287</v>
      </c>
    </row>
    <row r="35" spans="2:2">
      <c r="B35" s="234" t="s">
        <v>288</v>
      </c>
    </row>
    <row r="36" spans="2:2">
      <c r="B36" s="234" t="s">
        <v>289</v>
      </c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zoomScale="75" workbookViewId="0">
      <selection activeCell="R16" sqref="R1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/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93" customHeight="1">
      <c r="A3" s="2"/>
      <c r="B3" s="5" t="s">
        <v>290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16.25" customHeight="1">
      <c r="A7" s="13">
        <v>1</v>
      </c>
      <c r="B7" s="16" t="s">
        <v>291</v>
      </c>
      <c r="C7" s="15"/>
      <c r="D7" s="235">
        <v>32.01</v>
      </c>
      <c r="E7" s="16" t="s">
        <v>292</v>
      </c>
      <c r="F7" s="17">
        <v>32.01</v>
      </c>
      <c r="G7" s="14"/>
      <c r="H7" s="15"/>
      <c r="I7" s="18" t="s">
        <v>293</v>
      </c>
      <c r="J7" s="15">
        <v>32.01</v>
      </c>
      <c r="K7" s="19">
        <v>0</v>
      </c>
    </row>
    <row r="8" spans="1:13" ht="126">
      <c r="A8" s="13" t="s">
        <v>294</v>
      </c>
      <c r="B8" s="16" t="s">
        <v>295</v>
      </c>
      <c r="C8" s="15"/>
      <c r="D8" s="15">
        <v>623.71</v>
      </c>
      <c r="E8" s="16" t="s">
        <v>296</v>
      </c>
      <c r="F8" s="17">
        <v>623.71</v>
      </c>
      <c r="G8" s="14"/>
      <c r="H8" s="15"/>
      <c r="I8" s="18" t="s">
        <v>296</v>
      </c>
      <c r="J8" s="15">
        <v>623.71</v>
      </c>
      <c r="K8" s="19">
        <v>0</v>
      </c>
    </row>
    <row r="9" spans="1:13" ht="18.75" customHeight="1">
      <c r="A9" s="13">
        <v>3</v>
      </c>
      <c r="B9" s="14" t="s">
        <v>52</v>
      </c>
      <c r="C9" s="15">
        <v>3.83</v>
      </c>
      <c r="D9" s="15"/>
      <c r="E9" s="16"/>
      <c r="F9" s="17">
        <f>SUM(C9,D9)</f>
        <v>3.83</v>
      </c>
      <c r="G9" s="14">
        <v>2240</v>
      </c>
      <c r="H9" s="15">
        <v>3.83</v>
      </c>
      <c r="I9" s="18" t="s">
        <v>297</v>
      </c>
      <c r="J9" s="15">
        <v>3.83</v>
      </c>
      <c r="K9" s="19"/>
    </row>
    <row r="10" spans="1:13" ht="15.75">
      <c r="A10" s="13"/>
      <c r="B10" s="14"/>
      <c r="C10" s="15"/>
      <c r="D10" s="15"/>
      <c r="E10" s="16"/>
      <c r="F10" s="17">
        <f>SUM(C10,D10)</f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>SUM(C11,D11)</f>
        <v>0</v>
      </c>
      <c r="G11" s="14"/>
      <c r="H11" s="15"/>
      <c r="I11" s="18"/>
      <c r="J11" s="15"/>
      <c r="K11" s="19"/>
    </row>
    <row r="12" spans="1:13" ht="15.75">
      <c r="A12" s="22"/>
      <c r="B12" s="25" t="s">
        <v>20</v>
      </c>
      <c r="C12" s="26">
        <f>SUM(C8:C11)</f>
        <v>3.83</v>
      </c>
      <c r="D12" s="26">
        <f>SUM(D7:D11)</f>
        <v>655.72</v>
      </c>
      <c r="E12" s="26"/>
      <c r="F12" s="26">
        <f t="shared" ref="F12:K12" si="0">SUM(F7:F11)</f>
        <v>659.55000000000007</v>
      </c>
      <c r="G12" s="26"/>
      <c r="H12" s="26">
        <f t="shared" si="0"/>
        <v>3.83</v>
      </c>
      <c r="I12" s="26"/>
      <c r="J12" s="26">
        <f t="shared" si="0"/>
        <v>659.55000000000007</v>
      </c>
      <c r="K12" s="26">
        <f t="shared" si="0"/>
        <v>0</v>
      </c>
    </row>
    <row r="15" spans="1:13" ht="15.75">
      <c r="B15" s="31" t="s">
        <v>42</v>
      </c>
      <c r="F15" s="32"/>
      <c r="G15" s="33" t="s">
        <v>298</v>
      </c>
      <c r="H15" s="34"/>
    </row>
    <row r="16" spans="1:13">
      <c r="B16" s="31"/>
      <c r="F16" s="35" t="s">
        <v>23</v>
      </c>
      <c r="G16" s="36"/>
      <c r="H16" s="36"/>
    </row>
    <row r="17" spans="2:8" ht="15.75">
      <c r="B17" s="31" t="s">
        <v>24</v>
      </c>
      <c r="F17" s="32"/>
      <c r="G17" s="33" t="s">
        <v>299</v>
      </c>
      <c r="H17" s="34"/>
    </row>
    <row r="18" spans="2:8">
      <c r="F18" s="35" t="s">
        <v>23</v>
      </c>
      <c r="G18" s="36"/>
      <c r="H18" s="36"/>
    </row>
    <row r="19" spans="2:8">
      <c r="B19" t="s">
        <v>300</v>
      </c>
    </row>
  </sheetData>
  <mergeCells count="10">
    <mergeCell ref="G15:H15"/>
    <mergeCell ref="G17:H1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showZeros="0" zoomScale="75" workbookViewId="0">
      <selection activeCell="A7" sqref="A7:A1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45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26</v>
      </c>
    </row>
    <row r="6" spans="1:13" ht="158.25" customHeight="1">
      <c r="A6" s="8"/>
      <c r="B6" s="8"/>
      <c r="C6" s="11" t="s">
        <v>10</v>
      </c>
      <c r="D6" s="11" t="s">
        <v>27</v>
      </c>
      <c r="E6" s="11" t="s">
        <v>12</v>
      </c>
      <c r="F6" s="9"/>
      <c r="G6" s="12" t="s">
        <v>13</v>
      </c>
      <c r="H6" s="37" t="s">
        <v>28</v>
      </c>
      <c r="I6" s="11" t="s">
        <v>15</v>
      </c>
      <c r="J6" s="11" t="s">
        <v>28</v>
      </c>
      <c r="K6" s="10"/>
    </row>
    <row r="7" spans="1:13" ht="15.75">
      <c r="A7" s="13"/>
      <c r="B7" s="14"/>
      <c r="C7" s="15"/>
      <c r="D7" s="15"/>
      <c r="E7" s="16"/>
      <c r="F7" s="17">
        <f>SUM(C7,D7)</f>
        <v>0</v>
      </c>
      <c r="G7" s="38"/>
      <c r="H7" s="15"/>
      <c r="I7" s="18"/>
      <c r="J7" s="15"/>
      <c r="K7" s="19"/>
    </row>
    <row r="8" spans="1:13" ht="15.75">
      <c r="A8" s="13"/>
      <c r="B8" s="14"/>
      <c r="C8" s="15"/>
      <c r="D8" s="15"/>
      <c r="E8" s="16"/>
      <c r="F8" s="17">
        <f t="shared" ref="F8:F50" si="0">SUM(C8,D8)</f>
        <v>0</v>
      </c>
      <c r="G8" s="38"/>
      <c r="H8" s="15"/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38"/>
      <c r="H9" s="15"/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38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38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38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38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38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38"/>
      <c r="H19" s="15"/>
      <c r="I19" s="16"/>
      <c r="J19" s="15"/>
      <c r="K19" s="19"/>
    </row>
    <row r="20" spans="1:11" ht="15.75">
      <c r="A20" s="13">
        <v>8</v>
      </c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>
        <v>9</v>
      </c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1"/>
      <c r="B50" s="25" t="s">
        <v>20</v>
      </c>
      <c r="C50" s="26">
        <f>SUM(C7:C49)</f>
        <v>0</v>
      </c>
      <c r="D50" s="26">
        <f>SUM(D7:D49)</f>
        <v>0</v>
      </c>
      <c r="E50" s="27"/>
      <c r="F50" s="28">
        <f t="shared" si="0"/>
        <v>0</v>
      </c>
      <c r="G50" s="39" t="s">
        <v>46</v>
      </c>
      <c r="H50" s="39">
        <f>SUM(H7:H49)</f>
        <v>0</v>
      </c>
      <c r="I50" s="40"/>
      <c r="J50" s="26">
        <f>SUM(J7:J49)</f>
        <v>0</v>
      </c>
      <c r="K50" s="30" t="e">
        <f>C50-G50</f>
        <v>#VALUE!</v>
      </c>
    </row>
    <row r="53" spans="1:11" ht="15.75">
      <c r="B53" s="31" t="s">
        <v>21</v>
      </c>
      <c r="F53" s="32"/>
      <c r="G53" s="33" t="s">
        <v>47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24</v>
      </c>
      <c r="F55" s="32"/>
      <c r="G55" s="33" t="s">
        <v>44</v>
      </c>
      <c r="H55" s="34"/>
    </row>
    <row r="56" spans="1:11">
      <c r="F56" s="35" t="s">
        <v>23</v>
      </c>
      <c r="G56" s="36"/>
      <c r="H56" s="36"/>
    </row>
    <row r="59" spans="1:11" ht="6" customHeight="1"/>
    <row r="60" spans="1:11" ht="31.5" customHeight="1"/>
    <row r="61" spans="1:11" ht="30" customHeight="1"/>
    <row r="62" spans="1:11" ht="42" customHeight="1"/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6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6"/>
  <sheetViews>
    <sheetView zoomScale="90" zoomScaleNormal="90" workbookViewId="0">
      <selection activeCell="O6" sqref="O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>
      <c r="K1" s="1"/>
      <c r="L1" s="1" t="s">
        <v>48</v>
      </c>
      <c r="M1" s="1"/>
      <c r="N1" s="41"/>
      <c r="O1" s="41"/>
      <c r="P1" s="41"/>
    </row>
    <row r="2" spans="1:16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1" t="s">
        <v>49</v>
      </c>
      <c r="M2" s="1"/>
      <c r="N2" s="41"/>
      <c r="O2" s="41"/>
      <c r="P2" s="41"/>
    </row>
    <row r="3" spans="1:16" ht="61.5" customHeight="1">
      <c r="A3" s="2"/>
      <c r="B3" s="5" t="s">
        <v>55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>
      <c r="A5" s="8" t="s">
        <v>50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>
      <c r="A6" s="8"/>
      <c r="B6" s="8"/>
      <c r="C6" s="11" t="s">
        <v>51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>
      <c r="A7" s="13">
        <v>1</v>
      </c>
      <c r="B7" s="14" t="s">
        <v>52</v>
      </c>
      <c r="C7" s="15">
        <v>0.25</v>
      </c>
      <c r="D7" s="15">
        <v>0</v>
      </c>
      <c r="E7" s="16"/>
      <c r="F7" s="17">
        <f>SUM(C7,D7)</f>
        <v>0.25</v>
      </c>
      <c r="G7" s="14">
        <v>2230</v>
      </c>
      <c r="H7" s="15">
        <v>0.36</v>
      </c>
      <c r="I7" s="18"/>
      <c r="J7" s="15">
        <v>0</v>
      </c>
      <c r="K7" s="19">
        <v>29.757999999999999</v>
      </c>
    </row>
    <row r="8" spans="1:16" ht="15.7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8"/>
      <c r="J8" s="15"/>
      <c r="K8" s="19"/>
    </row>
    <row r="9" spans="1:16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6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6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6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6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6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6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6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0.25</v>
      </c>
      <c r="D50" s="26">
        <f>SUM(D7:D49)</f>
        <v>0</v>
      </c>
      <c r="E50" s="27"/>
      <c r="F50" s="28">
        <f t="shared" si="0"/>
        <v>0.25</v>
      </c>
      <c r="G50" s="29"/>
      <c r="H50" s="26">
        <f>SUM(H7:H49)</f>
        <v>0.36</v>
      </c>
      <c r="I50" s="27"/>
      <c r="J50" s="26">
        <f>SUM(J7:J49)</f>
        <v>0</v>
      </c>
      <c r="K50" s="30">
        <f>C50-H50</f>
        <v>-0.10999999999999999</v>
      </c>
    </row>
    <row r="53" spans="1:11" ht="15.75">
      <c r="B53" s="31" t="s">
        <v>21</v>
      </c>
      <c r="F53" s="32"/>
      <c r="G53" s="33" t="s">
        <v>53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24</v>
      </c>
      <c r="F55" s="32"/>
      <c r="G55" s="33" t="s">
        <v>54</v>
      </c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51181102362204722" right="0.31496062992125984" top="0.55118110236220474" bottom="0.35433070866141736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8"/>
  <sheetViews>
    <sheetView zoomScale="75" workbookViewId="0">
      <selection activeCell="E34" sqref="E3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2" spans="1:11" ht="64.5" customHeight="1">
      <c r="A2" s="2"/>
      <c r="B2" s="5" t="s">
        <v>56</v>
      </c>
      <c r="C2" s="6"/>
      <c r="D2" s="6"/>
      <c r="E2" s="6"/>
      <c r="F2" s="6"/>
      <c r="G2" s="6"/>
      <c r="H2" s="6"/>
      <c r="I2" s="6"/>
      <c r="J2" s="6"/>
      <c r="K2" s="2"/>
    </row>
    <row r="3" spans="1:11">
      <c r="A3" s="7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>
      <c r="A4" s="8" t="s">
        <v>4</v>
      </c>
      <c r="B4" s="8" t="s">
        <v>5</v>
      </c>
      <c r="C4" s="9" t="s">
        <v>6</v>
      </c>
      <c r="D4" s="9"/>
      <c r="E4" s="9"/>
      <c r="F4" s="9" t="s">
        <v>7</v>
      </c>
      <c r="G4" s="9" t="s">
        <v>8</v>
      </c>
      <c r="H4" s="9"/>
      <c r="I4" s="9"/>
      <c r="J4" s="9"/>
      <c r="K4" s="10" t="s">
        <v>9</v>
      </c>
    </row>
    <row r="5" spans="1:11" ht="140.25">
      <c r="A5" s="8"/>
      <c r="B5" s="8"/>
      <c r="C5" s="11" t="s">
        <v>10</v>
      </c>
      <c r="D5" s="11" t="s">
        <v>11</v>
      </c>
      <c r="E5" s="11" t="s">
        <v>12</v>
      </c>
      <c r="F5" s="9"/>
      <c r="G5" s="12" t="s">
        <v>13</v>
      </c>
      <c r="H5" s="11" t="s">
        <v>14</v>
      </c>
      <c r="I5" s="11" t="s">
        <v>15</v>
      </c>
      <c r="J5" s="11" t="s">
        <v>14</v>
      </c>
      <c r="K5" s="10"/>
    </row>
    <row r="6" spans="1:11" ht="15.75">
      <c r="A6" s="11"/>
      <c r="B6" s="42" t="s">
        <v>58</v>
      </c>
      <c r="C6" s="11"/>
      <c r="D6" s="43">
        <v>3.125E-2</v>
      </c>
      <c r="E6" s="11"/>
      <c r="F6" s="17">
        <f>SUM(C6,D6)</f>
        <v>3.125E-2</v>
      </c>
      <c r="G6" s="12"/>
      <c r="H6" s="11"/>
      <c r="I6" s="42" t="s">
        <v>58</v>
      </c>
      <c r="J6" s="43">
        <v>3.125E-2</v>
      </c>
      <c r="K6" s="12"/>
    </row>
    <row r="7" spans="1:11" ht="25.5">
      <c r="A7" s="11"/>
      <c r="B7" s="42" t="s">
        <v>59</v>
      </c>
      <c r="C7" s="11"/>
      <c r="D7" s="43">
        <v>3.4540000000000001E-2</v>
      </c>
      <c r="E7" s="11"/>
      <c r="F7" s="17">
        <f t="shared" ref="F7:F16" si="0">SUM(C7,D7)</f>
        <v>3.4540000000000001E-2</v>
      </c>
      <c r="G7" s="12"/>
      <c r="H7" s="11"/>
      <c r="I7" s="42" t="s">
        <v>59</v>
      </c>
      <c r="J7" s="43">
        <v>3.4540000000000001E-2</v>
      </c>
      <c r="K7" s="12"/>
    </row>
    <row r="8" spans="1:11" ht="15.75">
      <c r="A8" s="11"/>
      <c r="B8" s="42" t="s">
        <v>60</v>
      </c>
      <c r="C8" s="11"/>
      <c r="D8" s="43">
        <v>2.76E-2</v>
      </c>
      <c r="E8" s="11"/>
      <c r="F8" s="17">
        <f t="shared" si="0"/>
        <v>2.76E-2</v>
      </c>
      <c r="G8" s="12"/>
      <c r="H8" s="11"/>
      <c r="I8" s="42" t="s">
        <v>60</v>
      </c>
      <c r="J8" s="43">
        <v>2.76E-2</v>
      </c>
      <c r="K8" s="12"/>
    </row>
    <row r="9" spans="1:11" ht="25.5">
      <c r="A9" s="11"/>
      <c r="B9" s="42" t="s">
        <v>61</v>
      </c>
      <c r="C9" s="11"/>
      <c r="D9" s="43">
        <v>3.1949999999999999E-2</v>
      </c>
      <c r="E9" s="11"/>
      <c r="F9" s="17">
        <f t="shared" si="0"/>
        <v>3.1949999999999999E-2</v>
      </c>
      <c r="G9" s="12"/>
      <c r="H9" s="11"/>
      <c r="I9" s="42" t="s">
        <v>61</v>
      </c>
      <c r="J9" s="43">
        <v>3.1949999999999999E-2</v>
      </c>
      <c r="K9" s="12"/>
    </row>
    <row r="10" spans="1:11" ht="15.75">
      <c r="A10" s="11"/>
      <c r="B10" s="42" t="s">
        <v>62</v>
      </c>
      <c r="C10" s="11"/>
      <c r="D10" s="43">
        <v>3.0799999999999998E-3</v>
      </c>
      <c r="E10" s="11"/>
      <c r="F10" s="17">
        <f t="shared" si="0"/>
        <v>3.0799999999999998E-3</v>
      </c>
      <c r="G10" s="12"/>
      <c r="H10" s="11"/>
      <c r="I10" s="42" t="s">
        <v>62</v>
      </c>
      <c r="J10" s="43">
        <v>3.0799999999999998E-3</v>
      </c>
      <c r="K10" s="12"/>
    </row>
    <row r="11" spans="1:11" ht="15.75">
      <c r="A11" s="11"/>
      <c r="B11" s="42" t="s">
        <v>63</v>
      </c>
      <c r="C11" s="11"/>
      <c r="D11" s="43">
        <v>1.2999999999999999E-2</v>
      </c>
      <c r="E11" s="11"/>
      <c r="F11" s="17">
        <f t="shared" si="0"/>
        <v>1.2999999999999999E-2</v>
      </c>
      <c r="G11" s="12"/>
      <c r="H11" s="11"/>
      <c r="I11" s="42" t="s">
        <v>63</v>
      </c>
      <c r="J11" s="43">
        <v>1.2999999999999999E-2</v>
      </c>
      <c r="K11" s="12"/>
    </row>
    <row r="12" spans="1:11" ht="15.75">
      <c r="A12" s="11"/>
      <c r="B12" s="42" t="s">
        <v>64</v>
      </c>
      <c r="C12" s="11"/>
      <c r="D12" s="43">
        <v>5.9139999999999998E-2</v>
      </c>
      <c r="E12" s="11"/>
      <c r="F12" s="17">
        <f t="shared" si="0"/>
        <v>5.9139999999999998E-2</v>
      </c>
      <c r="G12" s="12"/>
      <c r="H12" s="11"/>
      <c r="I12" s="42" t="s">
        <v>64</v>
      </c>
      <c r="J12" s="43">
        <v>5.9139999999999998E-2</v>
      </c>
      <c r="K12" s="12"/>
    </row>
    <row r="13" spans="1:11" ht="15.75">
      <c r="A13" s="11"/>
      <c r="B13" s="42" t="s">
        <v>65</v>
      </c>
      <c r="C13" s="11"/>
      <c r="D13" s="43">
        <v>2.6249999999999999E-2</v>
      </c>
      <c r="E13" s="11"/>
      <c r="F13" s="17">
        <f t="shared" si="0"/>
        <v>2.6249999999999999E-2</v>
      </c>
      <c r="G13" s="12"/>
      <c r="H13" s="11"/>
      <c r="I13" s="42" t="s">
        <v>65</v>
      </c>
      <c r="J13" s="43">
        <v>2.6249999999999999E-2</v>
      </c>
      <c r="K13" s="12"/>
    </row>
    <row r="14" spans="1:11" ht="15.75">
      <c r="A14" s="11"/>
      <c r="B14" s="42" t="s">
        <v>66</v>
      </c>
      <c r="C14" s="11"/>
      <c r="D14" s="43">
        <v>2.1999999999999999E-2</v>
      </c>
      <c r="E14" s="11"/>
      <c r="F14" s="17">
        <f t="shared" si="0"/>
        <v>2.1999999999999999E-2</v>
      </c>
      <c r="G14" s="12"/>
      <c r="H14" s="11"/>
      <c r="I14" s="42" t="s">
        <v>66</v>
      </c>
      <c r="J14" s="43">
        <v>2.1999999999999999E-2</v>
      </c>
      <c r="K14" s="12"/>
    </row>
    <row r="15" spans="1:11" ht="15.75">
      <c r="A15" s="13"/>
      <c r="B15" s="42" t="s">
        <v>67</v>
      </c>
      <c r="C15" s="15"/>
      <c r="D15" s="43">
        <v>0.02</v>
      </c>
      <c r="E15" s="16"/>
      <c r="F15" s="17">
        <f t="shared" si="0"/>
        <v>0.02</v>
      </c>
      <c r="G15" s="14"/>
      <c r="H15" s="15"/>
      <c r="I15" s="42" t="s">
        <v>67</v>
      </c>
      <c r="J15" s="43">
        <v>0.02</v>
      </c>
      <c r="K15" s="19"/>
    </row>
    <row r="16" spans="1:11" ht="15.75">
      <c r="A16" s="13"/>
      <c r="B16" s="42" t="s">
        <v>68</v>
      </c>
      <c r="C16" s="15"/>
      <c r="D16" s="43">
        <v>3.0499999999999999E-2</v>
      </c>
      <c r="E16" s="16"/>
      <c r="F16" s="17">
        <f t="shared" si="0"/>
        <v>3.0499999999999999E-2</v>
      </c>
      <c r="G16" s="14"/>
      <c r="H16" s="15"/>
      <c r="I16" s="42" t="s">
        <v>68</v>
      </c>
      <c r="J16" s="43">
        <v>3.0499999999999999E-2</v>
      </c>
      <c r="K16" s="19"/>
    </row>
    <row r="17" spans="1:11" ht="15.75">
      <c r="A17" s="13"/>
      <c r="B17" s="14" t="s">
        <v>16</v>
      </c>
      <c r="C17" s="15">
        <v>0</v>
      </c>
      <c r="D17" s="15"/>
      <c r="E17" s="16"/>
      <c r="F17" s="17">
        <f>SUM(C17,D17)</f>
        <v>0</v>
      </c>
      <c r="G17" s="14"/>
      <c r="H17" s="15"/>
      <c r="I17" s="16"/>
      <c r="J17" s="15"/>
      <c r="K17" s="19"/>
    </row>
    <row r="18" spans="1:11" ht="15.75">
      <c r="A18" s="22"/>
      <c r="B18" s="25" t="s">
        <v>20</v>
      </c>
      <c r="C18" s="26">
        <f>SUM(C15:C17)</f>
        <v>0</v>
      </c>
      <c r="D18" s="26">
        <f>SUM(D6:D17)</f>
        <v>0.29930999999999996</v>
      </c>
      <c r="E18" s="27"/>
      <c r="F18" s="28">
        <f>SUM(C18,D18)</f>
        <v>0.29930999999999996</v>
      </c>
      <c r="G18" s="29"/>
      <c r="H18" s="26">
        <f>SUM(H15:H17)</f>
        <v>0</v>
      </c>
      <c r="I18" s="27"/>
      <c r="J18" s="28">
        <f>SUM(J6:J17)</f>
        <v>0.29930999999999996</v>
      </c>
      <c r="K18" s="30">
        <f>C18-H18</f>
        <v>0</v>
      </c>
    </row>
    <row r="21" spans="1:11" ht="15.75">
      <c r="B21" s="31" t="s">
        <v>42</v>
      </c>
      <c r="F21" s="32"/>
      <c r="G21" s="33" t="s">
        <v>69</v>
      </c>
      <c r="H21" s="34"/>
    </row>
    <row r="22" spans="1:11">
      <c r="B22" s="31"/>
      <c r="F22" s="35" t="s">
        <v>23</v>
      </c>
      <c r="G22" s="36"/>
      <c r="H22" s="36"/>
    </row>
    <row r="23" spans="1:11" ht="15.75">
      <c r="B23" s="31" t="s">
        <v>24</v>
      </c>
      <c r="F23" s="32"/>
      <c r="G23" s="33" t="s">
        <v>70</v>
      </c>
      <c r="H23" s="34"/>
    </row>
    <row r="24" spans="1:11">
      <c r="F24" s="35" t="s">
        <v>23</v>
      </c>
      <c r="G24" s="36"/>
      <c r="H24" s="36"/>
    </row>
    <row r="27" spans="1:11">
      <c r="B27" t="s">
        <v>71</v>
      </c>
      <c r="C27" t="s">
        <v>72</v>
      </c>
    </row>
    <row r="28" spans="1:11">
      <c r="B28" t="s">
        <v>73</v>
      </c>
    </row>
  </sheetData>
  <mergeCells count="10">
    <mergeCell ref="G21:H21"/>
    <mergeCell ref="G23:H23"/>
    <mergeCell ref="B2:J2"/>
    <mergeCell ref="A3:K3"/>
    <mergeCell ref="A4:A5"/>
    <mergeCell ref="B4:B5"/>
    <mergeCell ref="C4:E4"/>
    <mergeCell ref="F4:F5"/>
    <mergeCell ref="G4:J4"/>
    <mergeCell ref="K4:K5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zoomScale="75" workbookViewId="0">
      <selection activeCell="H20" sqref="H20"/>
    </sheetView>
  </sheetViews>
  <sheetFormatPr defaultRowHeight="15"/>
  <cols>
    <col min="1" max="1" width="7.28515625" style="44" customWidth="1"/>
    <col min="2" max="2" width="24.42578125" style="44" customWidth="1"/>
    <col min="3" max="3" width="16.28515625" style="44" customWidth="1"/>
    <col min="4" max="4" width="13.5703125" style="44" customWidth="1"/>
    <col min="5" max="5" width="18.85546875" style="44" customWidth="1"/>
    <col min="6" max="6" width="15.85546875" style="44" customWidth="1"/>
    <col min="7" max="7" width="16.5703125" style="44" customWidth="1"/>
    <col min="8" max="8" width="14.28515625" style="45" customWidth="1"/>
    <col min="9" max="9" width="34.5703125" style="44" customWidth="1"/>
    <col min="10" max="10" width="14" style="44" customWidth="1"/>
    <col min="11" max="11" width="15.5703125" style="44" customWidth="1"/>
    <col min="12" max="256" width="9.140625" style="44"/>
    <col min="257" max="257" width="7.28515625" style="44" customWidth="1"/>
    <col min="258" max="258" width="24.42578125" style="44" customWidth="1"/>
    <col min="259" max="259" width="16.28515625" style="44" customWidth="1"/>
    <col min="260" max="260" width="13.5703125" style="44" customWidth="1"/>
    <col min="261" max="261" width="18.85546875" style="44" customWidth="1"/>
    <col min="262" max="262" width="15.85546875" style="44" customWidth="1"/>
    <col min="263" max="263" width="16.5703125" style="44" customWidth="1"/>
    <col min="264" max="264" width="14.28515625" style="44" customWidth="1"/>
    <col min="265" max="265" width="34.5703125" style="44" customWidth="1"/>
    <col min="266" max="266" width="14" style="44" customWidth="1"/>
    <col min="267" max="267" width="15.5703125" style="44" customWidth="1"/>
    <col min="268" max="512" width="9.140625" style="44"/>
    <col min="513" max="513" width="7.28515625" style="44" customWidth="1"/>
    <col min="514" max="514" width="24.42578125" style="44" customWidth="1"/>
    <col min="515" max="515" width="16.28515625" style="44" customWidth="1"/>
    <col min="516" max="516" width="13.5703125" style="44" customWidth="1"/>
    <col min="517" max="517" width="18.85546875" style="44" customWidth="1"/>
    <col min="518" max="518" width="15.85546875" style="44" customWidth="1"/>
    <col min="519" max="519" width="16.5703125" style="44" customWidth="1"/>
    <col min="520" max="520" width="14.28515625" style="44" customWidth="1"/>
    <col min="521" max="521" width="34.5703125" style="44" customWidth="1"/>
    <col min="522" max="522" width="14" style="44" customWidth="1"/>
    <col min="523" max="523" width="15.5703125" style="44" customWidth="1"/>
    <col min="524" max="768" width="9.140625" style="44"/>
    <col min="769" max="769" width="7.28515625" style="44" customWidth="1"/>
    <col min="770" max="770" width="24.42578125" style="44" customWidth="1"/>
    <col min="771" max="771" width="16.28515625" style="44" customWidth="1"/>
    <col min="772" max="772" width="13.5703125" style="44" customWidth="1"/>
    <col min="773" max="773" width="18.85546875" style="44" customWidth="1"/>
    <col min="774" max="774" width="15.85546875" style="44" customWidth="1"/>
    <col min="775" max="775" width="16.5703125" style="44" customWidth="1"/>
    <col min="776" max="776" width="14.28515625" style="44" customWidth="1"/>
    <col min="777" max="777" width="34.5703125" style="44" customWidth="1"/>
    <col min="778" max="778" width="14" style="44" customWidth="1"/>
    <col min="779" max="779" width="15.5703125" style="44" customWidth="1"/>
    <col min="780" max="1024" width="9.140625" style="44"/>
    <col min="1025" max="1025" width="7.28515625" style="44" customWidth="1"/>
    <col min="1026" max="1026" width="24.42578125" style="44" customWidth="1"/>
    <col min="1027" max="1027" width="16.28515625" style="44" customWidth="1"/>
    <col min="1028" max="1028" width="13.5703125" style="44" customWidth="1"/>
    <col min="1029" max="1029" width="18.85546875" style="44" customWidth="1"/>
    <col min="1030" max="1030" width="15.85546875" style="44" customWidth="1"/>
    <col min="1031" max="1031" width="16.5703125" style="44" customWidth="1"/>
    <col min="1032" max="1032" width="14.28515625" style="44" customWidth="1"/>
    <col min="1033" max="1033" width="34.5703125" style="44" customWidth="1"/>
    <col min="1034" max="1034" width="14" style="44" customWidth="1"/>
    <col min="1035" max="1035" width="15.5703125" style="44" customWidth="1"/>
    <col min="1036" max="1280" width="9.140625" style="44"/>
    <col min="1281" max="1281" width="7.28515625" style="44" customWidth="1"/>
    <col min="1282" max="1282" width="24.42578125" style="44" customWidth="1"/>
    <col min="1283" max="1283" width="16.28515625" style="44" customWidth="1"/>
    <col min="1284" max="1284" width="13.5703125" style="44" customWidth="1"/>
    <col min="1285" max="1285" width="18.85546875" style="44" customWidth="1"/>
    <col min="1286" max="1286" width="15.85546875" style="44" customWidth="1"/>
    <col min="1287" max="1287" width="16.5703125" style="44" customWidth="1"/>
    <col min="1288" max="1288" width="14.28515625" style="44" customWidth="1"/>
    <col min="1289" max="1289" width="34.5703125" style="44" customWidth="1"/>
    <col min="1290" max="1290" width="14" style="44" customWidth="1"/>
    <col min="1291" max="1291" width="15.5703125" style="44" customWidth="1"/>
    <col min="1292" max="1536" width="9.140625" style="44"/>
    <col min="1537" max="1537" width="7.28515625" style="44" customWidth="1"/>
    <col min="1538" max="1538" width="24.42578125" style="44" customWidth="1"/>
    <col min="1539" max="1539" width="16.28515625" style="44" customWidth="1"/>
    <col min="1540" max="1540" width="13.5703125" style="44" customWidth="1"/>
    <col min="1541" max="1541" width="18.85546875" style="44" customWidth="1"/>
    <col min="1542" max="1542" width="15.85546875" style="44" customWidth="1"/>
    <col min="1543" max="1543" width="16.5703125" style="44" customWidth="1"/>
    <col min="1544" max="1544" width="14.28515625" style="44" customWidth="1"/>
    <col min="1545" max="1545" width="34.5703125" style="44" customWidth="1"/>
    <col min="1546" max="1546" width="14" style="44" customWidth="1"/>
    <col min="1547" max="1547" width="15.5703125" style="44" customWidth="1"/>
    <col min="1548" max="1792" width="9.140625" style="44"/>
    <col min="1793" max="1793" width="7.28515625" style="44" customWidth="1"/>
    <col min="1794" max="1794" width="24.42578125" style="44" customWidth="1"/>
    <col min="1795" max="1795" width="16.28515625" style="44" customWidth="1"/>
    <col min="1796" max="1796" width="13.5703125" style="44" customWidth="1"/>
    <col min="1797" max="1797" width="18.85546875" style="44" customWidth="1"/>
    <col min="1798" max="1798" width="15.85546875" style="44" customWidth="1"/>
    <col min="1799" max="1799" width="16.5703125" style="44" customWidth="1"/>
    <col min="1800" max="1800" width="14.28515625" style="44" customWidth="1"/>
    <col min="1801" max="1801" width="34.5703125" style="44" customWidth="1"/>
    <col min="1802" max="1802" width="14" style="44" customWidth="1"/>
    <col min="1803" max="1803" width="15.5703125" style="44" customWidth="1"/>
    <col min="1804" max="2048" width="9.140625" style="44"/>
    <col min="2049" max="2049" width="7.28515625" style="44" customWidth="1"/>
    <col min="2050" max="2050" width="24.42578125" style="44" customWidth="1"/>
    <col min="2051" max="2051" width="16.28515625" style="44" customWidth="1"/>
    <col min="2052" max="2052" width="13.5703125" style="44" customWidth="1"/>
    <col min="2053" max="2053" width="18.85546875" style="44" customWidth="1"/>
    <col min="2054" max="2054" width="15.85546875" style="44" customWidth="1"/>
    <col min="2055" max="2055" width="16.5703125" style="44" customWidth="1"/>
    <col min="2056" max="2056" width="14.28515625" style="44" customWidth="1"/>
    <col min="2057" max="2057" width="34.5703125" style="44" customWidth="1"/>
    <col min="2058" max="2058" width="14" style="44" customWidth="1"/>
    <col min="2059" max="2059" width="15.5703125" style="44" customWidth="1"/>
    <col min="2060" max="2304" width="9.140625" style="44"/>
    <col min="2305" max="2305" width="7.28515625" style="44" customWidth="1"/>
    <col min="2306" max="2306" width="24.42578125" style="44" customWidth="1"/>
    <col min="2307" max="2307" width="16.28515625" style="44" customWidth="1"/>
    <col min="2308" max="2308" width="13.5703125" style="44" customWidth="1"/>
    <col min="2309" max="2309" width="18.85546875" style="44" customWidth="1"/>
    <col min="2310" max="2310" width="15.85546875" style="44" customWidth="1"/>
    <col min="2311" max="2311" width="16.5703125" style="44" customWidth="1"/>
    <col min="2312" max="2312" width="14.28515625" style="44" customWidth="1"/>
    <col min="2313" max="2313" width="34.5703125" style="44" customWidth="1"/>
    <col min="2314" max="2314" width="14" style="44" customWidth="1"/>
    <col min="2315" max="2315" width="15.5703125" style="44" customWidth="1"/>
    <col min="2316" max="2560" width="9.140625" style="44"/>
    <col min="2561" max="2561" width="7.28515625" style="44" customWidth="1"/>
    <col min="2562" max="2562" width="24.42578125" style="44" customWidth="1"/>
    <col min="2563" max="2563" width="16.28515625" style="44" customWidth="1"/>
    <col min="2564" max="2564" width="13.5703125" style="44" customWidth="1"/>
    <col min="2565" max="2565" width="18.85546875" style="44" customWidth="1"/>
    <col min="2566" max="2566" width="15.85546875" style="44" customWidth="1"/>
    <col min="2567" max="2567" width="16.5703125" style="44" customWidth="1"/>
    <col min="2568" max="2568" width="14.28515625" style="44" customWidth="1"/>
    <col min="2569" max="2569" width="34.5703125" style="44" customWidth="1"/>
    <col min="2570" max="2570" width="14" style="44" customWidth="1"/>
    <col min="2571" max="2571" width="15.5703125" style="44" customWidth="1"/>
    <col min="2572" max="2816" width="9.140625" style="44"/>
    <col min="2817" max="2817" width="7.28515625" style="44" customWidth="1"/>
    <col min="2818" max="2818" width="24.42578125" style="44" customWidth="1"/>
    <col min="2819" max="2819" width="16.28515625" style="44" customWidth="1"/>
    <col min="2820" max="2820" width="13.5703125" style="44" customWidth="1"/>
    <col min="2821" max="2821" width="18.85546875" style="44" customWidth="1"/>
    <col min="2822" max="2822" width="15.85546875" style="44" customWidth="1"/>
    <col min="2823" max="2823" width="16.5703125" style="44" customWidth="1"/>
    <col min="2824" max="2824" width="14.28515625" style="44" customWidth="1"/>
    <col min="2825" max="2825" width="34.5703125" style="44" customWidth="1"/>
    <col min="2826" max="2826" width="14" style="44" customWidth="1"/>
    <col min="2827" max="2827" width="15.5703125" style="44" customWidth="1"/>
    <col min="2828" max="3072" width="9.140625" style="44"/>
    <col min="3073" max="3073" width="7.28515625" style="44" customWidth="1"/>
    <col min="3074" max="3074" width="24.42578125" style="44" customWidth="1"/>
    <col min="3075" max="3075" width="16.28515625" style="44" customWidth="1"/>
    <col min="3076" max="3076" width="13.5703125" style="44" customWidth="1"/>
    <col min="3077" max="3077" width="18.85546875" style="44" customWidth="1"/>
    <col min="3078" max="3078" width="15.85546875" style="44" customWidth="1"/>
    <col min="3079" max="3079" width="16.5703125" style="44" customWidth="1"/>
    <col min="3080" max="3080" width="14.28515625" style="44" customWidth="1"/>
    <col min="3081" max="3081" width="34.5703125" style="44" customWidth="1"/>
    <col min="3082" max="3082" width="14" style="44" customWidth="1"/>
    <col min="3083" max="3083" width="15.5703125" style="44" customWidth="1"/>
    <col min="3084" max="3328" width="9.140625" style="44"/>
    <col min="3329" max="3329" width="7.28515625" style="44" customWidth="1"/>
    <col min="3330" max="3330" width="24.42578125" style="44" customWidth="1"/>
    <col min="3331" max="3331" width="16.28515625" style="44" customWidth="1"/>
    <col min="3332" max="3332" width="13.5703125" style="44" customWidth="1"/>
    <col min="3333" max="3333" width="18.85546875" style="44" customWidth="1"/>
    <col min="3334" max="3334" width="15.85546875" style="44" customWidth="1"/>
    <col min="3335" max="3335" width="16.5703125" style="44" customWidth="1"/>
    <col min="3336" max="3336" width="14.28515625" style="44" customWidth="1"/>
    <col min="3337" max="3337" width="34.5703125" style="44" customWidth="1"/>
    <col min="3338" max="3338" width="14" style="44" customWidth="1"/>
    <col min="3339" max="3339" width="15.5703125" style="44" customWidth="1"/>
    <col min="3340" max="3584" width="9.140625" style="44"/>
    <col min="3585" max="3585" width="7.28515625" style="44" customWidth="1"/>
    <col min="3586" max="3586" width="24.42578125" style="44" customWidth="1"/>
    <col min="3587" max="3587" width="16.28515625" style="44" customWidth="1"/>
    <col min="3588" max="3588" width="13.5703125" style="44" customWidth="1"/>
    <col min="3589" max="3589" width="18.85546875" style="44" customWidth="1"/>
    <col min="3590" max="3590" width="15.85546875" style="44" customWidth="1"/>
    <col min="3591" max="3591" width="16.5703125" style="44" customWidth="1"/>
    <col min="3592" max="3592" width="14.28515625" style="44" customWidth="1"/>
    <col min="3593" max="3593" width="34.5703125" style="44" customWidth="1"/>
    <col min="3594" max="3594" width="14" style="44" customWidth="1"/>
    <col min="3595" max="3595" width="15.5703125" style="44" customWidth="1"/>
    <col min="3596" max="3840" width="9.140625" style="44"/>
    <col min="3841" max="3841" width="7.28515625" style="44" customWidth="1"/>
    <col min="3842" max="3842" width="24.42578125" style="44" customWidth="1"/>
    <col min="3843" max="3843" width="16.28515625" style="44" customWidth="1"/>
    <col min="3844" max="3844" width="13.5703125" style="44" customWidth="1"/>
    <col min="3845" max="3845" width="18.85546875" style="44" customWidth="1"/>
    <col min="3846" max="3846" width="15.85546875" style="44" customWidth="1"/>
    <col min="3847" max="3847" width="16.5703125" style="44" customWidth="1"/>
    <col min="3848" max="3848" width="14.28515625" style="44" customWidth="1"/>
    <col min="3849" max="3849" width="34.5703125" style="44" customWidth="1"/>
    <col min="3850" max="3850" width="14" style="44" customWidth="1"/>
    <col min="3851" max="3851" width="15.5703125" style="44" customWidth="1"/>
    <col min="3852" max="4096" width="9.140625" style="44"/>
    <col min="4097" max="4097" width="7.28515625" style="44" customWidth="1"/>
    <col min="4098" max="4098" width="24.42578125" style="44" customWidth="1"/>
    <col min="4099" max="4099" width="16.28515625" style="44" customWidth="1"/>
    <col min="4100" max="4100" width="13.5703125" style="44" customWidth="1"/>
    <col min="4101" max="4101" width="18.85546875" style="44" customWidth="1"/>
    <col min="4102" max="4102" width="15.85546875" style="44" customWidth="1"/>
    <col min="4103" max="4103" width="16.5703125" style="44" customWidth="1"/>
    <col min="4104" max="4104" width="14.28515625" style="44" customWidth="1"/>
    <col min="4105" max="4105" width="34.5703125" style="44" customWidth="1"/>
    <col min="4106" max="4106" width="14" style="44" customWidth="1"/>
    <col min="4107" max="4107" width="15.5703125" style="44" customWidth="1"/>
    <col min="4108" max="4352" width="9.140625" style="44"/>
    <col min="4353" max="4353" width="7.28515625" style="44" customWidth="1"/>
    <col min="4354" max="4354" width="24.42578125" style="44" customWidth="1"/>
    <col min="4355" max="4355" width="16.28515625" style="44" customWidth="1"/>
    <col min="4356" max="4356" width="13.5703125" style="44" customWidth="1"/>
    <col min="4357" max="4357" width="18.85546875" style="44" customWidth="1"/>
    <col min="4358" max="4358" width="15.85546875" style="44" customWidth="1"/>
    <col min="4359" max="4359" width="16.5703125" style="44" customWidth="1"/>
    <col min="4360" max="4360" width="14.28515625" style="44" customWidth="1"/>
    <col min="4361" max="4361" width="34.5703125" style="44" customWidth="1"/>
    <col min="4362" max="4362" width="14" style="44" customWidth="1"/>
    <col min="4363" max="4363" width="15.5703125" style="44" customWidth="1"/>
    <col min="4364" max="4608" width="9.140625" style="44"/>
    <col min="4609" max="4609" width="7.28515625" style="44" customWidth="1"/>
    <col min="4610" max="4610" width="24.42578125" style="44" customWidth="1"/>
    <col min="4611" max="4611" width="16.28515625" style="44" customWidth="1"/>
    <col min="4612" max="4612" width="13.5703125" style="44" customWidth="1"/>
    <col min="4613" max="4613" width="18.85546875" style="44" customWidth="1"/>
    <col min="4614" max="4614" width="15.85546875" style="44" customWidth="1"/>
    <col min="4615" max="4615" width="16.5703125" style="44" customWidth="1"/>
    <col min="4616" max="4616" width="14.28515625" style="44" customWidth="1"/>
    <col min="4617" max="4617" width="34.5703125" style="44" customWidth="1"/>
    <col min="4618" max="4618" width="14" style="44" customWidth="1"/>
    <col min="4619" max="4619" width="15.5703125" style="44" customWidth="1"/>
    <col min="4620" max="4864" width="9.140625" style="44"/>
    <col min="4865" max="4865" width="7.28515625" style="44" customWidth="1"/>
    <col min="4866" max="4866" width="24.42578125" style="44" customWidth="1"/>
    <col min="4867" max="4867" width="16.28515625" style="44" customWidth="1"/>
    <col min="4868" max="4868" width="13.5703125" style="44" customWidth="1"/>
    <col min="4869" max="4869" width="18.85546875" style="44" customWidth="1"/>
    <col min="4870" max="4870" width="15.85546875" style="44" customWidth="1"/>
    <col min="4871" max="4871" width="16.5703125" style="44" customWidth="1"/>
    <col min="4872" max="4872" width="14.28515625" style="44" customWidth="1"/>
    <col min="4873" max="4873" width="34.5703125" style="44" customWidth="1"/>
    <col min="4874" max="4874" width="14" style="44" customWidth="1"/>
    <col min="4875" max="4875" width="15.5703125" style="44" customWidth="1"/>
    <col min="4876" max="5120" width="9.140625" style="44"/>
    <col min="5121" max="5121" width="7.28515625" style="44" customWidth="1"/>
    <col min="5122" max="5122" width="24.42578125" style="44" customWidth="1"/>
    <col min="5123" max="5123" width="16.28515625" style="44" customWidth="1"/>
    <col min="5124" max="5124" width="13.5703125" style="44" customWidth="1"/>
    <col min="5125" max="5125" width="18.85546875" style="44" customWidth="1"/>
    <col min="5126" max="5126" width="15.85546875" style="44" customWidth="1"/>
    <col min="5127" max="5127" width="16.5703125" style="44" customWidth="1"/>
    <col min="5128" max="5128" width="14.28515625" style="44" customWidth="1"/>
    <col min="5129" max="5129" width="34.5703125" style="44" customWidth="1"/>
    <col min="5130" max="5130" width="14" style="44" customWidth="1"/>
    <col min="5131" max="5131" width="15.5703125" style="44" customWidth="1"/>
    <col min="5132" max="5376" width="9.140625" style="44"/>
    <col min="5377" max="5377" width="7.28515625" style="44" customWidth="1"/>
    <col min="5378" max="5378" width="24.42578125" style="44" customWidth="1"/>
    <col min="5379" max="5379" width="16.28515625" style="44" customWidth="1"/>
    <col min="5380" max="5380" width="13.5703125" style="44" customWidth="1"/>
    <col min="5381" max="5381" width="18.85546875" style="44" customWidth="1"/>
    <col min="5382" max="5382" width="15.85546875" style="44" customWidth="1"/>
    <col min="5383" max="5383" width="16.5703125" style="44" customWidth="1"/>
    <col min="5384" max="5384" width="14.28515625" style="44" customWidth="1"/>
    <col min="5385" max="5385" width="34.5703125" style="44" customWidth="1"/>
    <col min="5386" max="5386" width="14" style="44" customWidth="1"/>
    <col min="5387" max="5387" width="15.5703125" style="44" customWidth="1"/>
    <col min="5388" max="5632" width="9.140625" style="44"/>
    <col min="5633" max="5633" width="7.28515625" style="44" customWidth="1"/>
    <col min="5634" max="5634" width="24.42578125" style="44" customWidth="1"/>
    <col min="5635" max="5635" width="16.28515625" style="44" customWidth="1"/>
    <col min="5636" max="5636" width="13.5703125" style="44" customWidth="1"/>
    <col min="5637" max="5637" width="18.85546875" style="44" customWidth="1"/>
    <col min="5638" max="5638" width="15.85546875" style="44" customWidth="1"/>
    <col min="5639" max="5639" width="16.5703125" style="44" customWidth="1"/>
    <col min="5640" max="5640" width="14.28515625" style="44" customWidth="1"/>
    <col min="5641" max="5641" width="34.5703125" style="44" customWidth="1"/>
    <col min="5642" max="5642" width="14" style="44" customWidth="1"/>
    <col min="5643" max="5643" width="15.5703125" style="44" customWidth="1"/>
    <col min="5644" max="5888" width="9.140625" style="44"/>
    <col min="5889" max="5889" width="7.28515625" style="44" customWidth="1"/>
    <col min="5890" max="5890" width="24.42578125" style="44" customWidth="1"/>
    <col min="5891" max="5891" width="16.28515625" style="44" customWidth="1"/>
    <col min="5892" max="5892" width="13.5703125" style="44" customWidth="1"/>
    <col min="5893" max="5893" width="18.85546875" style="44" customWidth="1"/>
    <col min="5894" max="5894" width="15.85546875" style="44" customWidth="1"/>
    <col min="5895" max="5895" width="16.5703125" style="44" customWidth="1"/>
    <col min="5896" max="5896" width="14.28515625" style="44" customWidth="1"/>
    <col min="5897" max="5897" width="34.5703125" style="44" customWidth="1"/>
    <col min="5898" max="5898" width="14" style="44" customWidth="1"/>
    <col min="5899" max="5899" width="15.5703125" style="44" customWidth="1"/>
    <col min="5900" max="6144" width="9.140625" style="44"/>
    <col min="6145" max="6145" width="7.28515625" style="44" customWidth="1"/>
    <col min="6146" max="6146" width="24.42578125" style="44" customWidth="1"/>
    <col min="6147" max="6147" width="16.28515625" style="44" customWidth="1"/>
    <col min="6148" max="6148" width="13.5703125" style="44" customWidth="1"/>
    <col min="6149" max="6149" width="18.85546875" style="44" customWidth="1"/>
    <col min="6150" max="6150" width="15.85546875" style="44" customWidth="1"/>
    <col min="6151" max="6151" width="16.5703125" style="44" customWidth="1"/>
    <col min="6152" max="6152" width="14.28515625" style="44" customWidth="1"/>
    <col min="6153" max="6153" width="34.5703125" style="44" customWidth="1"/>
    <col min="6154" max="6154" width="14" style="44" customWidth="1"/>
    <col min="6155" max="6155" width="15.5703125" style="44" customWidth="1"/>
    <col min="6156" max="6400" width="9.140625" style="44"/>
    <col min="6401" max="6401" width="7.28515625" style="44" customWidth="1"/>
    <col min="6402" max="6402" width="24.42578125" style="44" customWidth="1"/>
    <col min="6403" max="6403" width="16.28515625" style="44" customWidth="1"/>
    <col min="6404" max="6404" width="13.5703125" style="44" customWidth="1"/>
    <col min="6405" max="6405" width="18.85546875" style="44" customWidth="1"/>
    <col min="6406" max="6406" width="15.85546875" style="44" customWidth="1"/>
    <col min="6407" max="6407" width="16.5703125" style="44" customWidth="1"/>
    <col min="6408" max="6408" width="14.28515625" style="44" customWidth="1"/>
    <col min="6409" max="6409" width="34.5703125" style="44" customWidth="1"/>
    <col min="6410" max="6410" width="14" style="44" customWidth="1"/>
    <col min="6411" max="6411" width="15.5703125" style="44" customWidth="1"/>
    <col min="6412" max="6656" width="9.140625" style="44"/>
    <col min="6657" max="6657" width="7.28515625" style="44" customWidth="1"/>
    <col min="6658" max="6658" width="24.42578125" style="44" customWidth="1"/>
    <col min="6659" max="6659" width="16.28515625" style="44" customWidth="1"/>
    <col min="6660" max="6660" width="13.5703125" style="44" customWidth="1"/>
    <col min="6661" max="6661" width="18.85546875" style="44" customWidth="1"/>
    <col min="6662" max="6662" width="15.85546875" style="44" customWidth="1"/>
    <col min="6663" max="6663" width="16.5703125" style="44" customWidth="1"/>
    <col min="6664" max="6664" width="14.28515625" style="44" customWidth="1"/>
    <col min="6665" max="6665" width="34.5703125" style="44" customWidth="1"/>
    <col min="6666" max="6666" width="14" style="44" customWidth="1"/>
    <col min="6667" max="6667" width="15.5703125" style="44" customWidth="1"/>
    <col min="6668" max="6912" width="9.140625" style="44"/>
    <col min="6913" max="6913" width="7.28515625" style="44" customWidth="1"/>
    <col min="6914" max="6914" width="24.42578125" style="44" customWidth="1"/>
    <col min="6915" max="6915" width="16.28515625" style="44" customWidth="1"/>
    <col min="6916" max="6916" width="13.5703125" style="44" customWidth="1"/>
    <col min="6917" max="6917" width="18.85546875" style="44" customWidth="1"/>
    <col min="6918" max="6918" width="15.85546875" style="44" customWidth="1"/>
    <col min="6919" max="6919" width="16.5703125" style="44" customWidth="1"/>
    <col min="6920" max="6920" width="14.28515625" style="44" customWidth="1"/>
    <col min="6921" max="6921" width="34.5703125" style="44" customWidth="1"/>
    <col min="6922" max="6922" width="14" style="44" customWidth="1"/>
    <col min="6923" max="6923" width="15.5703125" style="44" customWidth="1"/>
    <col min="6924" max="7168" width="9.140625" style="44"/>
    <col min="7169" max="7169" width="7.28515625" style="44" customWidth="1"/>
    <col min="7170" max="7170" width="24.42578125" style="44" customWidth="1"/>
    <col min="7171" max="7171" width="16.28515625" style="44" customWidth="1"/>
    <col min="7172" max="7172" width="13.5703125" style="44" customWidth="1"/>
    <col min="7173" max="7173" width="18.85546875" style="44" customWidth="1"/>
    <col min="7174" max="7174" width="15.85546875" style="44" customWidth="1"/>
    <col min="7175" max="7175" width="16.5703125" style="44" customWidth="1"/>
    <col min="7176" max="7176" width="14.28515625" style="44" customWidth="1"/>
    <col min="7177" max="7177" width="34.5703125" style="44" customWidth="1"/>
    <col min="7178" max="7178" width="14" style="44" customWidth="1"/>
    <col min="7179" max="7179" width="15.5703125" style="44" customWidth="1"/>
    <col min="7180" max="7424" width="9.140625" style="44"/>
    <col min="7425" max="7425" width="7.28515625" style="44" customWidth="1"/>
    <col min="7426" max="7426" width="24.42578125" style="44" customWidth="1"/>
    <col min="7427" max="7427" width="16.28515625" style="44" customWidth="1"/>
    <col min="7428" max="7428" width="13.5703125" style="44" customWidth="1"/>
    <col min="7429" max="7429" width="18.85546875" style="44" customWidth="1"/>
    <col min="7430" max="7430" width="15.85546875" style="44" customWidth="1"/>
    <col min="7431" max="7431" width="16.5703125" style="44" customWidth="1"/>
    <col min="7432" max="7432" width="14.28515625" style="44" customWidth="1"/>
    <col min="7433" max="7433" width="34.5703125" style="44" customWidth="1"/>
    <col min="7434" max="7434" width="14" style="44" customWidth="1"/>
    <col min="7435" max="7435" width="15.5703125" style="44" customWidth="1"/>
    <col min="7436" max="7680" width="9.140625" style="44"/>
    <col min="7681" max="7681" width="7.28515625" style="44" customWidth="1"/>
    <col min="7682" max="7682" width="24.42578125" style="44" customWidth="1"/>
    <col min="7683" max="7683" width="16.28515625" style="44" customWidth="1"/>
    <col min="7684" max="7684" width="13.5703125" style="44" customWidth="1"/>
    <col min="7685" max="7685" width="18.85546875" style="44" customWidth="1"/>
    <col min="7686" max="7686" width="15.85546875" style="44" customWidth="1"/>
    <col min="7687" max="7687" width="16.5703125" style="44" customWidth="1"/>
    <col min="7688" max="7688" width="14.28515625" style="44" customWidth="1"/>
    <col min="7689" max="7689" width="34.5703125" style="44" customWidth="1"/>
    <col min="7690" max="7690" width="14" style="44" customWidth="1"/>
    <col min="7691" max="7691" width="15.5703125" style="44" customWidth="1"/>
    <col min="7692" max="7936" width="9.140625" style="44"/>
    <col min="7937" max="7937" width="7.28515625" style="44" customWidth="1"/>
    <col min="7938" max="7938" width="24.42578125" style="44" customWidth="1"/>
    <col min="7939" max="7939" width="16.28515625" style="44" customWidth="1"/>
    <col min="7940" max="7940" width="13.5703125" style="44" customWidth="1"/>
    <col min="7941" max="7941" width="18.85546875" style="44" customWidth="1"/>
    <col min="7942" max="7942" width="15.85546875" style="44" customWidth="1"/>
    <col min="7943" max="7943" width="16.5703125" style="44" customWidth="1"/>
    <col min="7944" max="7944" width="14.28515625" style="44" customWidth="1"/>
    <col min="7945" max="7945" width="34.5703125" style="44" customWidth="1"/>
    <col min="7946" max="7946" width="14" style="44" customWidth="1"/>
    <col min="7947" max="7947" width="15.5703125" style="44" customWidth="1"/>
    <col min="7948" max="8192" width="9.140625" style="44"/>
    <col min="8193" max="8193" width="7.28515625" style="44" customWidth="1"/>
    <col min="8194" max="8194" width="24.42578125" style="44" customWidth="1"/>
    <col min="8195" max="8195" width="16.28515625" style="44" customWidth="1"/>
    <col min="8196" max="8196" width="13.5703125" style="44" customWidth="1"/>
    <col min="8197" max="8197" width="18.85546875" style="44" customWidth="1"/>
    <col min="8198" max="8198" width="15.85546875" style="44" customWidth="1"/>
    <col min="8199" max="8199" width="16.5703125" style="44" customWidth="1"/>
    <col min="8200" max="8200" width="14.28515625" style="44" customWidth="1"/>
    <col min="8201" max="8201" width="34.5703125" style="44" customWidth="1"/>
    <col min="8202" max="8202" width="14" style="44" customWidth="1"/>
    <col min="8203" max="8203" width="15.5703125" style="44" customWidth="1"/>
    <col min="8204" max="8448" width="9.140625" style="44"/>
    <col min="8449" max="8449" width="7.28515625" style="44" customWidth="1"/>
    <col min="8450" max="8450" width="24.42578125" style="44" customWidth="1"/>
    <col min="8451" max="8451" width="16.28515625" style="44" customWidth="1"/>
    <col min="8452" max="8452" width="13.5703125" style="44" customWidth="1"/>
    <col min="8453" max="8453" width="18.85546875" style="44" customWidth="1"/>
    <col min="8454" max="8454" width="15.85546875" style="44" customWidth="1"/>
    <col min="8455" max="8455" width="16.5703125" style="44" customWidth="1"/>
    <col min="8456" max="8456" width="14.28515625" style="44" customWidth="1"/>
    <col min="8457" max="8457" width="34.5703125" style="44" customWidth="1"/>
    <col min="8458" max="8458" width="14" style="44" customWidth="1"/>
    <col min="8459" max="8459" width="15.5703125" style="44" customWidth="1"/>
    <col min="8460" max="8704" width="9.140625" style="44"/>
    <col min="8705" max="8705" width="7.28515625" style="44" customWidth="1"/>
    <col min="8706" max="8706" width="24.42578125" style="44" customWidth="1"/>
    <col min="8707" max="8707" width="16.28515625" style="44" customWidth="1"/>
    <col min="8708" max="8708" width="13.5703125" style="44" customWidth="1"/>
    <col min="8709" max="8709" width="18.85546875" style="44" customWidth="1"/>
    <col min="8710" max="8710" width="15.85546875" style="44" customWidth="1"/>
    <col min="8711" max="8711" width="16.5703125" style="44" customWidth="1"/>
    <col min="8712" max="8712" width="14.28515625" style="44" customWidth="1"/>
    <col min="8713" max="8713" width="34.5703125" style="44" customWidth="1"/>
    <col min="8714" max="8714" width="14" style="44" customWidth="1"/>
    <col min="8715" max="8715" width="15.5703125" style="44" customWidth="1"/>
    <col min="8716" max="8960" width="9.140625" style="44"/>
    <col min="8961" max="8961" width="7.28515625" style="44" customWidth="1"/>
    <col min="8962" max="8962" width="24.42578125" style="44" customWidth="1"/>
    <col min="8963" max="8963" width="16.28515625" style="44" customWidth="1"/>
    <col min="8964" max="8964" width="13.5703125" style="44" customWidth="1"/>
    <col min="8965" max="8965" width="18.85546875" style="44" customWidth="1"/>
    <col min="8966" max="8966" width="15.85546875" style="44" customWidth="1"/>
    <col min="8967" max="8967" width="16.5703125" style="44" customWidth="1"/>
    <col min="8968" max="8968" width="14.28515625" style="44" customWidth="1"/>
    <col min="8969" max="8969" width="34.5703125" style="44" customWidth="1"/>
    <col min="8970" max="8970" width="14" style="44" customWidth="1"/>
    <col min="8971" max="8971" width="15.5703125" style="44" customWidth="1"/>
    <col min="8972" max="9216" width="9.140625" style="44"/>
    <col min="9217" max="9217" width="7.28515625" style="44" customWidth="1"/>
    <col min="9218" max="9218" width="24.42578125" style="44" customWidth="1"/>
    <col min="9219" max="9219" width="16.28515625" style="44" customWidth="1"/>
    <col min="9220" max="9220" width="13.5703125" style="44" customWidth="1"/>
    <col min="9221" max="9221" width="18.85546875" style="44" customWidth="1"/>
    <col min="9222" max="9222" width="15.85546875" style="44" customWidth="1"/>
    <col min="9223" max="9223" width="16.5703125" style="44" customWidth="1"/>
    <col min="9224" max="9224" width="14.28515625" style="44" customWidth="1"/>
    <col min="9225" max="9225" width="34.5703125" style="44" customWidth="1"/>
    <col min="9226" max="9226" width="14" style="44" customWidth="1"/>
    <col min="9227" max="9227" width="15.5703125" style="44" customWidth="1"/>
    <col min="9228" max="9472" width="9.140625" style="44"/>
    <col min="9473" max="9473" width="7.28515625" style="44" customWidth="1"/>
    <col min="9474" max="9474" width="24.42578125" style="44" customWidth="1"/>
    <col min="9475" max="9475" width="16.28515625" style="44" customWidth="1"/>
    <col min="9476" max="9476" width="13.5703125" style="44" customWidth="1"/>
    <col min="9477" max="9477" width="18.85546875" style="44" customWidth="1"/>
    <col min="9478" max="9478" width="15.85546875" style="44" customWidth="1"/>
    <col min="9479" max="9479" width="16.5703125" style="44" customWidth="1"/>
    <col min="9480" max="9480" width="14.28515625" style="44" customWidth="1"/>
    <col min="9481" max="9481" width="34.5703125" style="44" customWidth="1"/>
    <col min="9482" max="9482" width="14" style="44" customWidth="1"/>
    <col min="9483" max="9483" width="15.5703125" style="44" customWidth="1"/>
    <col min="9484" max="9728" width="9.140625" style="44"/>
    <col min="9729" max="9729" width="7.28515625" style="44" customWidth="1"/>
    <col min="9730" max="9730" width="24.42578125" style="44" customWidth="1"/>
    <col min="9731" max="9731" width="16.28515625" style="44" customWidth="1"/>
    <col min="9732" max="9732" width="13.5703125" style="44" customWidth="1"/>
    <col min="9733" max="9733" width="18.85546875" style="44" customWidth="1"/>
    <col min="9734" max="9734" width="15.85546875" style="44" customWidth="1"/>
    <col min="9735" max="9735" width="16.5703125" style="44" customWidth="1"/>
    <col min="9736" max="9736" width="14.28515625" style="44" customWidth="1"/>
    <col min="9737" max="9737" width="34.5703125" style="44" customWidth="1"/>
    <col min="9738" max="9738" width="14" style="44" customWidth="1"/>
    <col min="9739" max="9739" width="15.5703125" style="44" customWidth="1"/>
    <col min="9740" max="9984" width="9.140625" style="44"/>
    <col min="9985" max="9985" width="7.28515625" style="44" customWidth="1"/>
    <col min="9986" max="9986" width="24.42578125" style="44" customWidth="1"/>
    <col min="9987" max="9987" width="16.28515625" style="44" customWidth="1"/>
    <col min="9988" max="9988" width="13.5703125" style="44" customWidth="1"/>
    <col min="9989" max="9989" width="18.85546875" style="44" customWidth="1"/>
    <col min="9990" max="9990" width="15.85546875" style="44" customWidth="1"/>
    <col min="9991" max="9991" width="16.5703125" style="44" customWidth="1"/>
    <col min="9992" max="9992" width="14.28515625" style="44" customWidth="1"/>
    <col min="9993" max="9993" width="34.5703125" style="44" customWidth="1"/>
    <col min="9994" max="9994" width="14" style="44" customWidth="1"/>
    <col min="9995" max="9995" width="15.5703125" style="44" customWidth="1"/>
    <col min="9996" max="10240" width="9.140625" style="44"/>
    <col min="10241" max="10241" width="7.28515625" style="44" customWidth="1"/>
    <col min="10242" max="10242" width="24.42578125" style="44" customWidth="1"/>
    <col min="10243" max="10243" width="16.28515625" style="44" customWidth="1"/>
    <col min="10244" max="10244" width="13.5703125" style="44" customWidth="1"/>
    <col min="10245" max="10245" width="18.85546875" style="44" customWidth="1"/>
    <col min="10246" max="10246" width="15.85546875" style="44" customWidth="1"/>
    <col min="10247" max="10247" width="16.5703125" style="44" customWidth="1"/>
    <col min="10248" max="10248" width="14.28515625" style="44" customWidth="1"/>
    <col min="10249" max="10249" width="34.5703125" style="44" customWidth="1"/>
    <col min="10250" max="10250" width="14" style="44" customWidth="1"/>
    <col min="10251" max="10251" width="15.5703125" style="44" customWidth="1"/>
    <col min="10252" max="10496" width="9.140625" style="44"/>
    <col min="10497" max="10497" width="7.28515625" style="44" customWidth="1"/>
    <col min="10498" max="10498" width="24.42578125" style="44" customWidth="1"/>
    <col min="10499" max="10499" width="16.28515625" style="44" customWidth="1"/>
    <col min="10500" max="10500" width="13.5703125" style="44" customWidth="1"/>
    <col min="10501" max="10501" width="18.85546875" style="44" customWidth="1"/>
    <col min="10502" max="10502" width="15.85546875" style="44" customWidth="1"/>
    <col min="10503" max="10503" width="16.5703125" style="44" customWidth="1"/>
    <col min="10504" max="10504" width="14.28515625" style="44" customWidth="1"/>
    <col min="10505" max="10505" width="34.5703125" style="44" customWidth="1"/>
    <col min="10506" max="10506" width="14" style="44" customWidth="1"/>
    <col min="10507" max="10507" width="15.5703125" style="44" customWidth="1"/>
    <col min="10508" max="10752" width="9.140625" style="44"/>
    <col min="10753" max="10753" width="7.28515625" style="44" customWidth="1"/>
    <col min="10754" max="10754" width="24.42578125" style="44" customWidth="1"/>
    <col min="10755" max="10755" width="16.28515625" style="44" customWidth="1"/>
    <col min="10756" max="10756" width="13.5703125" style="44" customWidth="1"/>
    <col min="10757" max="10757" width="18.85546875" style="44" customWidth="1"/>
    <col min="10758" max="10758" width="15.85546875" style="44" customWidth="1"/>
    <col min="10759" max="10759" width="16.5703125" style="44" customWidth="1"/>
    <col min="10760" max="10760" width="14.28515625" style="44" customWidth="1"/>
    <col min="10761" max="10761" width="34.5703125" style="44" customWidth="1"/>
    <col min="10762" max="10762" width="14" style="44" customWidth="1"/>
    <col min="10763" max="10763" width="15.5703125" style="44" customWidth="1"/>
    <col min="10764" max="11008" width="9.140625" style="44"/>
    <col min="11009" max="11009" width="7.28515625" style="44" customWidth="1"/>
    <col min="11010" max="11010" width="24.42578125" style="44" customWidth="1"/>
    <col min="11011" max="11011" width="16.28515625" style="44" customWidth="1"/>
    <col min="11012" max="11012" width="13.5703125" style="44" customWidth="1"/>
    <col min="11013" max="11013" width="18.85546875" style="44" customWidth="1"/>
    <col min="11014" max="11014" width="15.85546875" style="44" customWidth="1"/>
    <col min="11015" max="11015" width="16.5703125" style="44" customWidth="1"/>
    <col min="11016" max="11016" width="14.28515625" style="44" customWidth="1"/>
    <col min="11017" max="11017" width="34.5703125" style="44" customWidth="1"/>
    <col min="11018" max="11018" width="14" style="44" customWidth="1"/>
    <col min="11019" max="11019" width="15.5703125" style="44" customWidth="1"/>
    <col min="11020" max="11264" width="9.140625" style="44"/>
    <col min="11265" max="11265" width="7.28515625" style="44" customWidth="1"/>
    <col min="11266" max="11266" width="24.42578125" style="44" customWidth="1"/>
    <col min="11267" max="11267" width="16.28515625" style="44" customWidth="1"/>
    <col min="11268" max="11268" width="13.5703125" style="44" customWidth="1"/>
    <col min="11269" max="11269" width="18.85546875" style="44" customWidth="1"/>
    <col min="11270" max="11270" width="15.85546875" style="44" customWidth="1"/>
    <col min="11271" max="11271" width="16.5703125" style="44" customWidth="1"/>
    <col min="11272" max="11272" width="14.28515625" style="44" customWidth="1"/>
    <col min="11273" max="11273" width="34.5703125" style="44" customWidth="1"/>
    <col min="11274" max="11274" width="14" style="44" customWidth="1"/>
    <col min="11275" max="11275" width="15.5703125" style="44" customWidth="1"/>
    <col min="11276" max="11520" width="9.140625" style="44"/>
    <col min="11521" max="11521" width="7.28515625" style="44" customWidth="1"/>
    <col min="11522" max="11522" width="24.42578125" style="44" customWidth="1"/>
    <col min="11523" max="11523" width="16.28515625" style="44" customWidth="1"/>
    <col min="11524" max="11524" width="13.5703125" style="44" customWidth="1"/>
    <col min="11525" max="11525" width="18.85546875" style="44" customWidth="1"/>
    <col min="11526" max="11526" width="15.85546875" style="44" customWidth="1"/>
    <col min="11527" max="11527" width="16.5703125" style="44" customWidth="1"/>
    <col min="11528" max="11528" width="14.28515625" style="44" customWidth="1"/>
    <col min="11529" max="11529" width="34.5703125" style="44" customWidth="1"/>
    <col min="11530" max="11530" width="14" style="44" customWidth="1"/>
    <col min="11531" max="11531" width="15.5703125" style="44" customWidth="1"/>
    <col min="11532" max="11776" width="9.140625" style="44"/>
    <col min="11777" max="11777" width="7.28515625" style="44" customWidth="1"/>
    <col min="11778" max="11778" width="24.42578125" style="44" customWidth="1"/>
    <col min="11779" max="11779" width="16.28515625" style="44" customWidth="1"/>
    <col min="11780" max="11780" width="13.5703125" style="44" customWidth="1"/>
    <col min="11781" max="11781" width="18.85546875" style="44" customWidth="1"/>
    <col min="11782" max="11782" width="15.85546875" style="44" customWidth="1"/>
    <col min="11783" max="11783" width="16.5703125" style="44" customWidth="1"/>
    <col min="11784" max="11784" width="14.28515625" style="44" customWidth="1"/>
    <col min="11785" max="11785" width="34.5703125" style="44" customWidth="1"/>
    <col min="11786" max="11786" width="14" style="44" customWidth="1"/>
    <col min="11787" max="11787" width="15.5703125" style="44" customWidth="1"/>
    <col min="11788" max="12032" width="9.140625" style="44"/>
    <col min="12033" max="12033" width="7.28515625" style="44" customWidth="1"/>
    <col min="12034" max="12034" width="24.42578125" style="44" customWidth="1"/>
    <col min="12035" max="12035" width="16.28515625" style="44" customWidth="1"/>
    <col min="12036" max="12036" width="13.5703125" style="44" customWidth="1"/>
    <col min="12037" max="12037" width="18.85546875" style="44" customWidth="1"/>
    <col min="12038" max="12038" width="15.85546875" style="44" customWidth="1"/>
    <col min="12039" max="12039" width="16.5703125" style="44" customWidth="1"/>
    <col min="12040" max="12040" width="14.28515625" style="44" customWidth="1"/>
    <col min="12041" max="12041" width="34.5703125" style="44" customWidth="1"/>
    <col min="12042" max="12042" width="14" style="44" customWidth="1"/>
    <col min="12043" max="12043" width="15.5703125" style="44" customWidth="1"/>
    <col min="12044" max="12288" width="9.140625" style="44"/>
    <col min="12289" max="12289" width="7.28515625" style="44" customWidth="1"/>
    <col min="12290" max="12290" width="24.42578125" style="44" customWidth="1"/>
    <col min="12291" max="12291" width="16.28515625" style="44" customWidth="1"/>
    <col min="12292" max="12292" width="13.5703125" style="44" customWidth="1"/>
    <col min="12293" max="12293" width="18.85546875" style="44" customWidth="1"/>
    <col min="12294" max="12294" width="15.85546875" style="44" customWidth="1"/>
    <col min="12295" max="12295" width="16.5703125" style="44" customWidth="1"/>
    <col min="12296" max="12296" width="14.28515625" style="44" customWidth="1"/>
    <col min="12297" max="12297" width="34.5703125" style="44" customWidth="1"/>
    <col min="12298" max="12298" width="14" style="44" customWidth="1"/>
    <col min="12299" max="12299" width="15.5703125" style="44" customWidth="1"/>
    <col min="12300" max="12544" width="9.140625" style="44"/>
    <col min="12545" max="12545" width="7.28515625" style="44" customWidth="1"/>
    <col min="12546" max="12546" width="24.42578125" style="44" customWidth="1"/>
    <col min="12547" max="12547" width="16.28515625" style="44" customWidth="1"/>
    <col min="12548" max="12548" width="13.5703125" style="44" customWidth="1"/>
    <col min="12549" max="12549" width="18.85546875" style="44" customWidth="1"/>
    <col min="12550" max="12550" width="15.85546875" style="44" customWidth="1"/>
    <col min="12551" max="12551" width="16.5703125" style="44" customWidth="1"/>
    <col min="12552" max="12552" width="14.28515625" style="44" customWidth="1"/>
    <col min="12553" max="12553" width="34.5703125" style="44" customWidth="1"/>
    <col min="12554" max="12554" width="14" style="44" customWidth="1"/>
    <col min="12555" max="12555" width="15.5703125" style="44" customWidth="1"/>
    <col min="12556" max="12800" width="9.140625" style="44"/>
    <col min="12801" max="12801" width="7.28515625" style="44" customWidth="1"/>
    <col min="12802" max="12802" width="24.42578125" style="44" customWidth="1"/>
    <col min="12803" max="12803" width="16.28515625" style="44" customWidth="1"/>
    <col min="12804" max="12804" width="13.5703125" style="44" customWidth="1"/>
    <col min="12805" max="12805" width="18.85546875" style="44" customWidth="1"/>
    <col min="12806" max="12806" width="15.85546875" style="44" customWidth="1"/>
    <col min="12807" max="12807" width="16.5703125" style="44" customWidth="1"/>
    <col min="12808" max="12808" width="14.28515625" style="44" customWidth="1"/>
    <col min="12809" max="12809" width="34.5703125" style="44" customWidth="1"/>
    <col min="12810" max="12810" width="14" style="44" customWidth="1"/>
    <col min="12811" max="12811" width="15.5703125" style="44" customWidth="1"/>
    <col min="12812" max="13056" width="9.140625" style="44"/>
    <col min="13057" max="13057" width="7.28515625" style="44" customWidth="1"/>
    <col min="13058" max="13058" width="24.42578125" style="44" customWidth="1"/>
    <col min="13059" max="13059" width="16.28515625" style="44" customWidth="1"/>
    <col min="13060" max="13060" width="13.5703125" style="44" customWidth="1"/>
    <col min="13061" max="13061" width="18.85546875" style="44" customWidth="1"/>
    <col min="13062" max="13062" width="15.85546875" style="44" customWidth="1"/>
    <col min="13063" max="13063" width="16.5703125" style="44" customWidth="1"/>
    <col min="13064" max="13064" width="14.28515625" style="44" customWidth="1"/>
    <col min="13065" max="13065" width="34.5703125" style="44" customWidth="1"/>
    <col min="13066" max="13066" width="14" style="44" customWidth="1"/>
    <col min="13067" max="13067" width="15.5703125" style="44" customWidth="1"/>
    <col min="13068" max="13312" width="9.140625" style="44"/>
    <col min="13313" max="13313" width="7.28515625" style="44" customWidth="1"/>
    <col min="13314" max="13314" width="24.42578125" style="44" customWidth="1"/>
    <col min="13315" max="13315" width="16.28515625" style="44" customWidth="1"/>
    <col min="13316" max="13316" width="13.5703125" style="44" customWidth="1"/>
    <col min="13317" max="13317" width="18.85546875" style="44" customWidth="1"/>
    <col min="13318" max="13318" width="15.85546875" style="44" customWidth="1"/>
    <col min="13319" max="13319" width="16.5703125" style="44" customWidth="1"/>
    <col min="13320" max="13320" width="14.28515625" style="44" customWidth="1"/>
    <col min="13321" max="13321" width="34.5703125" style="44" customWidth="1"/>
    <col min="13322" max="13322" width="14" style="44" customWidth="1"/>
    <col min="13323" max="13323" width="15.5703125" style="44" customWidth="1"/>
    <col min="13324" max="13568" width="9.140625" style="44"/>
    <col min="13569" max="13569" width="7.28515625" style="44" customWidth="1"/>
    <col min="13570" max="13570" width="24.42578125" style="44" customWidth="1"/>
    <col min="13571" max="13571" width="16.28515625" style="44" customWidth="1"/>
    <col min="13572" max="13572" width="13.5703125" style="44" customWidth="1"/>
    <col min="13573" max="13573" width="18.85546875" style="44" customWidth="1"/>
    <col min="13574" max="13574" width="15.85546875" style="44" customWidth="1"/>
    <col min="13575" max="13575" width="16.5703125" style="44" customWidth="1"/>
    <col min="13576" max="13576" width="14.28515625" style="44" customWidth="1"/>
    <col min="13577" max="13577" width="34.5703125" style="44" customWidth="1"/>
    <col min="13578" max="13578" width="14" style="44" customWidth="1"/>
    <col min="13579" max="13579" width="15.5703125" style="44" customWidth="1"/>
    <col min="13580" max="13824" width="9.140625" style="44"/>
    <col min="13825" max="13825" width="7.28515625" style="44" customWidth="1"/>
    <col min="13826" max="13826" width="24.42578125" style="44" customWidth="1"/>
    <col min="13827" max="13827" width="16.28515625" style="44" customWidth="1"/>
    <col min="13828" max="13828" width="13.5703125" style="44" customWidth="1"/>
    <col min="13829" max="13829" width="18.85546875" style="44" customWidth="1"/>
    <col min="13830" max="13830" width="15.85546875" style="44" customWidth="1"/>
    <col min="13831" max="13831" width="16.5703125" style="44" customWidth="1"/>
    <col min="13832" max="13832" width="14.28515625" style="44" customWidth="1"/>
    <col min="13833" max="13833" width="34.5703125" style="44" customWidth="1"/>
    <col min="13834" max="13834" width="14" style="44" customWidth="1"/>
    <col min="13835" max="13835" width="15.5703125" style="44" customWidth="1"/>
    <col min="13836" max="14080" width="9.140625" style="44"/>
    <col min="14081" max="14081" width="7.28515625" style="44" customWidth="1"/>
    <col min="14082" max="14082" width="24.42578125" style="44" customWidth="1"/>
    <col min="14083" max="14083" width="16.28515625" style="44" customWidth="1"/>
    <col min="14084" max="14084" width="13.5703125" style="44" customWidth="1"/>
    <col min="14085" max="14085" width="18.85546875" style="44" customWidth="1"/>
    <col min="14086" max="14086" width="15.85546875" style="44" customWidth="1"/>
    <col min="14087" max="14087" width="16.5703125" style="44" customWidth="1"/>
    <col min="14088" max="14088" width="14.28515625" style="44" customWidth="1"/>
    <col min="14089" max="14089" width="34.5703125" style="44" customWidth="1"/>
    <col min="14090" max="14090" width="14" style="44" customWidth="1"/>
    <col min="14091" max="14091" width="15.5703125" style="44" customWidth="1"/>
    <col min="14092" max="14336" width="9.140625" style="44"/>
    <col min="14337" max="14337" width="7.28515625" style="44" customWidth="1"/>
    <col min="14338" max="14338" width="24.42578125" style="44" customWidth="1"/>
    <col min="14339" max="14339" width="16.28515625" style="44" customWidth="1"/>
    <col min="14340" max="14340" width="13.5703125" style="44" customWidth="1"/>
    <col min="14341" max="14341" width="18.85546875" style="44" customWidth="1"/>
    <col min="14342" max="14342" width="15.85546875" style="44" customWidth="1"/>
    <col min="14343" max="14343" width="16.5703125" style="44" customWidth="1"/>
    <col min="14344" max="14344" width="14.28515625" style="44" customWidth="1"/>
    <col min="14345" max="14345" width="34.5703125" style="44" customWidth="1"/>
    <col min="14346" max="14346" width="14" style="44" customWidth="1"/>
    <col min="14347" max="14347" width="15.5703125" style="44" customWidth="1"/>
    <col min="14348" max="14592" width="9.140625" style="44"/>
    <col min="14593" max="14593" width="7.28515625" style="44" customWidth="1"/>
    <col min="14594" max="14594" width="24.42578125" style="44" customWidth="1"/>
    <col min="14595" max="14595" width="16.28515625" style="44" customWidth="1"/>
    <col min="14596" max="14596" width="13.5703125" style="44" customWidth="1"/>
    <col min="14597" max="14597" width="18.85546875" style="44" customWidth="1"/>
    <col min="14598" max="14598" width="15.85546875" style="44" customWidth="1"/>
    <col min="14599" max="14599" width="16.5703125" style="44" customWidth="1"/>
    <col min="14600" max="14600" width="14.28515625" style="44" customWidth="1"/>
    <col min="14601" max="14601" width="34.5703125" style="44" customWidth="1"/>
    <col min="14602" max="14602" width="14" style="44" customWidth="1"/>
    <col min="14603" max="14603" width="15.5703125" style="44" customWidth="1"/>
    <col min="14604" max="14848" width="9.140625" style="44"/>
    <col min="14849" max="14849" width="7.28515625" style="44" customWidth="1"/>
    <col min="14850" max="14850" width="24.42578125" style="44" customWidth="1"/>
    <col min="14851" max="14851" width="16.28515625" style="44" customWidth="1"/>
    <col min="14852" max="14852" width="13.5703125" style="44" customWidth="1"/>
    <col min="14853" max="14853" width="18.85546875" style="44" customWidth="1"/>
    <col min="14854" max="14854" width="15.85546875" style="44" customWidth="1"/>
    <col min="14855" max="14855" width="16.5703125" style="44" customWidth="1"/>
    <col min="14856" max="14856" width="14.28515625" style="44" customWidth="1"/>
    <col min="14857" max="14857" width="34.5703125" style="44" customWidth="1"/>
    <col min="14858" max="14858" width="14" style="44" customWidth="1"/>
    <col min="14859" max="14859" width="15.5703125" style="44" customWidth="1"/>
    <col min="14860" max="15104" width="9.140625" style="44"/>
    <col min="15105" max="15105" width="7.28515625" style="44" customWidth="1"/>
    <col min="15106" max="15106" width="24.42578125" style="44" customWidth="1"/>
    <col min="15107" max="15107" width="16.28515625" style="44" customWidth="1"/>
    <col min="15108" max="15108" width="13.5703125" style="44" customWidth="1"/>
    <col min="15109" max="15109" width="18.85546875" style="44" customWidth="1"/>
    <col min="15110" max="15110" width="15.85546875" style="44" customWidth="1"/>
    <col min="15111" max="15111" width="16.5703125" style="44" customWidth="1"/>
    <col min="15112" max="15112" width="14.28515625" style="44" customWidth="1"/>
    <col min="15113" max="15113" width="34.5703125" style="44" customWidth="1"/>
    <col min="15114" max="15114" width="14" style="44" customWidth="1"/>
    <col min="15115" max="15115" width="15.5703125" style="44" customWidth="1"/>
    <col min="15116" max="15360" width="9.140625" style="44"/>
    <col min="15361" max="15361" width="7.28515625" style="44" customWidth="1"/>
    <col min="15362" max="15362" width="24.42578125" style="44" customWidth="1"/>
    <col min="15363" max="15363" width="16.28515625" style="44" customWidth="1"/>
    <col min="15364" max="15364" width="13.5703125" style="44" customWidth="1"/>
    <col min="15365" max="15365" width="18.85546875" style="44" customWidth="1"/>
    <col min="15366" max="15366" width="15.85546875" style="44" customWidth="1"/>
    <col min="15367" max="15367" width="16.5703125" style="44" customWidth="1"/>
    <col min="15368" max="15368" width="14.28515625" style="44" customWidth="1"/>
    <col min="15369" max="15369" width="34.5703125" style="44" customWidth="1"/>
    <col min="15370" max="15370" width="14" style="44" customWidth="1"/>
    <col min="15371" max="15371" width="15.5703125" style="44" customWidth="1"/>
    <col min="15372" max="15616" width="9.140625" style="44"/>
    <col min="15617" max="15617" width="7.28515625" style="44" customWidth="1"/>
    <col min="15618" max="15618" width="24.42578125" style="44" customWidth="1"/>
    <col min="15619" max="15619" width="16.28515625" style="44" customWidth="1"/>
    <col min="15620" max="15620" width="13.5703125" style="44" customWidth="1"/>
    <col min="15621" max="15621" width="18.85546875" style="44" customWidth="1"/>
    <col min="15622" max="15622" width="15.85546875" style="44" customWidth="1"/>
    <col min="15623" max="15623" width="16.5703125" style="44" customWidth="1"/>
    <col min="15624" max="15624" width="14.28515625" style="44" customWidth="1"/>
    <col min="15625" max="15625" width="34.5703125" style="44" customWidth="1"/>
    <col min="15626" max="15626" width="14" style="44" customWidth="1"/>
    <col min="15627" max="15627" width="15.5703125" style="44" customWidth="1"/>
    <col min="15628" max="15872" width="9.140625" style="44"/>
    <col min="15873" max="15873" width="7.28515625" style="44" customWidth="1"/>
    <col min="15874" max="15874" width="24.42578125" style="44" customWidth="1"/>
    <col min="15875" max="15875" width="16.28515625" style="44" customWidth="1"/>
    <col min="15876" max="15876" width="13.5703125" style="44" customWidth="1"/>
    <col min="15877" max="15877" width="18.85546875" style="44" customWidth="1"/>
    <col min="15878" max="15878" width="15.85546875" style="44" customWidth="1"/>
    <col min="15879" max="15879" width="16.5703125" style="44" customWidth="1"/>
    <col min="15880" max="15880" width="14.28515625" style="44" customWidth="1"/>
    <col min="15881" max="15881" width="34.5703125" style="44" customWidth="1"/>
    <col min="15882" max="15882" width="14" style="44" customWidth="1"/>
    <col min="15883" max="15883" width="15.5703125" style="44" customWidth="1"/>
    <col min="15884" max="16128" width="9.140625" style="44"/>
    <col min="16129" max="16129" width="7.28515625" style="44" customWidth="1"/>
    <col min="16130" max="16130" width="24.42578125" style="44" customWidth="1"/>
    <col min="16131" max="16131" width="16.28515625" style="44" customWidth="1"/>
    <col min="16132" max="16132" width="13.5703125" style="44" customWidth="1"/>
    <col min="16133" max="16133" width="18.85546875" style="44" customWidth="1"/>
    <col min="16134" max="16134" width="15.85546875" style="44" customWidth="1"/>
    <col min="16135" max="16135" width="16.5703125" style="44" customWidth="1"/>
    <col min="16136" max="16136" width="14.28515625" style="44" customWidth="1"/>
    <col min="16137" max="16137" width="34.5703125" style="44" customWidth="1"/>
    <col min="16138" max="16138" width="14" style="44" customWidth="1"/>
    <col min="16139" max="16139" width="15.5703125" style="44" customWidth="1"/>
    <col min="16140" max="16384" width="9.140625" style="44"/>
  </cols>
  <sheetData>
    <row r="1" spans="1:13" ht="18.75" customHeight="1">
      <c r="K1" s="46"/>
      <c r="L1" s="46"/>
      <c r="M1" s="46" t="s">
        <v>0</v>
      </c>
    </row>
    <row r="2" spans="1:13" ht="20.25" customHeight="1">
      <c r="A2" s="47"/>
      <c r="B2" s="47"/>
      <c r="C2" s="47"/>
      <c r="D2" s="47"/>
      <c r="E2" s="47"/>
      <c r="F2" s="47"/>
      <c r="G2" s="47"/>
      <c r="H2" s="48"/>
      <c r="I2" s="49"/>
      <c r="K2" s="50"/>
      <c r="L2" s="50"/>
      <c r="M2" s="50" t="s">
        <v>1</v>
      </c>
    </row>
    <row r="3" spans="1:13" ht="61.5" customHeight="1">
      <c r="A3" s="47"/>
      <c r="B3" s="51" t="s">
        <v>87</v>
      </c>
      <c r="C3" s="52"/>
      <c r="D3" s="52"/>
      <c r="E3" s="52"/>
      <c r="F3" s="52"/>
      <c r="G3" s="52"/>
      <c r="H3" s="52"/>
      <c r="I3" s="52"/>
      <c r="J3" s="52"/>
      <c r="K3" s="47"/>
    </row>
    <row r="4" spans="1:13" ht="31.5" customHeight="1">
      <c r="A4" s="53" t="s">
        <v>74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3" ht="33" customHeight="1">
      <c r="A5" s="54" t="s">
        <v>75</v>
      </c>
      <c r="B5" s="54" t="s">
        <v>5</v>
      </c>
      <c r="C5" s="55" t="s">
        <v>6</v>
      </c>
      <c r="D5" s="55"/>
      <c r="E5" s="55"/>
      <c r="F5" s="55" t="s">
        <v>7</v>
      </c>
      <c r="G5" s="55" t="s">
        <v>8</v>
      </c>
      <c r="H5" s="55"/>
      <c r="I5" s="55"/>
      <c r="J5" s="55"/>
      <c r="K5" s="56" t="s">
        <v>76</v>
      </c>
    </row>
    <row r="6" spans="1:13" ht="158.25" customHeight="1">
      <c r="A6" s="54"/>
      <c r="B6" s="54"/>
      <c r="C6" s="57" t="s">
        <v>77</v>
      </c>
      <c r="D6" s="57" t="s">
        <v>78</v>
      </c>
      <c r="E6" s="57" t="s">
        <v>12</v>
      </c>
      <c r="F6" s="55"/>
      <c r="G6" s="58" t="s">
        <v>13</v>
      </c>
      <c r="H6" s="57" t="s">
        <v>79</v>
      </c>
      <c r="I6" s="57" t="s">
        <v>15</v>
      </c>
      <c r="J6" s="57" t="s">
        <v>79</v>
      </c>
      <c r="K6" s="56"/>
    </row>
    <row r="7" spans="1:13" ht="15.75">
      <c r="A7" s="59">
        <v>1</v>
      </c>
      <c r="B7" s="22" t="s">
        <v>52</v>
      </c>
      <c r="C7" s="23">
        <v>36.450000000000003</v>
      </c>
      <c r="D7" s="23"/>
      <c r="E7" s="24"/>
      <c r="F7" s="60">
        <f>SUM(C7,D7)</f>
        <v>36.450000000000003</v>
      </c>
      <c r="G7" s="22">
        <v>2210</v>
      </c>
      <c r="H7" s="62">
        <v>0.42</v>
      </c>
      <c r="I7" s="75" t="s">
        <v>80</v>
      </c>
      <c r="J7" s="23"/>
      <c r="K7" s="61"/>
    </row>
    <row r="8" spans="1:13" ht="15.75">
      <c r="A8" s="59"/>
      <c r="B8" s="22"/>
      <c r="C8" s="23"/>
      <c r="D8" s="23"/>
      <c r="E8" s="24"/>
      <c r="F8" s="60">
        <f t="shared" ref="F8:F36" si="0">SUM(C8,D8)</f>
        <v>0</v>
      </c>
      <c r="G8" s="22">
        <v>2210</v>
      </c>
      <c r="H8" s="62">
        <v>1.41</v>
      </c>
      <c r="I8" s="75" t="s">
        <v>17</v>
      </c>
      <c r="J8" s="23"/>
      <c r="K8" s="61"/>
    </row>
    <row r="9" spans="1:13" ht="15.75">
      <c r="A9" s="59"/>
      <c r="B9" s="22"/>
      <c r="C9" s="23"/>
      <c r="D9" s="23"/>
      <c r="E9" s="24"/>
      <c r="F9" s="60">
        <f t="shared" si="0"/>
        <v>0</v>
      </c>
      <c r="G9" s="22">
        <v>2220</v>
      </c>
      <c r="H9" s="62">
        <v>2.77</v>
      </c>
      <c r="I9" s="76" t="s">
        <v>29</v>
      </c>
      <c r="J9" s="23"/>
      <c r="K9" s="61"/>
    </row>
    <row r="10" spans="1:13" ht="15.75">
      <c r="A10" s="59"/>
      <c r="B10" s="22"/>
      <c r="C10" s="23"/>
      <c r="D10" s="23"/>
      <c r="E10" s="24"/>
      <c r="F10" s="60">
        <f t="shared" si="0"/>
        <v>0</v>
      </c>
      <c r="G10" s="22">
        <v>2240</v>
      </c>
      <c r="H10" s="62">
        <v>1</v>
      </c>
      <c r="I10" s="24" t="s">
        <v>81</v>
      </c>
      <c r="J10" s="23"/>
      <c r="K10" s="61"/>
    </row>
    <row r="11" spans="1:13" ht="15.75">
      <c r="A11" s="59"/>
      <c r="B11" s="22"/>
      <c r="C11" s="23"/>
      <c r="D11" s="23"/>
      <c r="E11" s="24"/>
      <c r="F11" s="60">
        <f t="shared" si="0"/>
        <v>0</v>
      </c>
      <c r="G11" s="22">
        <v>2240</v>
      </c>
      <c r="H11" s="62">
        <v>3.8</v>
      </c>
      <c r="I11" s="24" t="s">
        <v>82</v>
      </c>
      <c r="J11" s="23"/>
      <c r="K11" s="61"/>
    </row>
    <row r="12" spans="1:13" ht="16.5" customHeight="1">
      <c r="A12" s="59"/>
      <c r="B12" s="22"/>
      <c r="C12" s="23"/>
      <c r="D12" s="23"/>
      <c r="E12" s="24"/>
      <c r="F12" s="60">
        <f t="shared" si="0"/>
        <v>0</v>
      </c>
      <c r="G12" s="22">
        <v>2240</v>
      </c>
      <c r="H12" s="62">
        <v>1.01</v>
      </c>
      <c r="I12" s="24" t="s">
        <v>83</v>
      </c>
      <c r="J12" s="23"/>
      <c r="K12" s="61"/>
    </row>
    <row r="13" spans="1:13" ht="15.75">
      <c r="A13" s="59"/>
      <c r="B13" s="22"/>
      <c r="C13" s="23"/>
      <c r="D13" s="23"/>
      <c r="E13" s="24"/>
      <c r="F13" s="60">
        <f t="shared" si="0"/>
        <v>0</v>
      </c>
      <c r="G13" s="22">
        <v>2240</v>
      </c>
      <c r="H13" s="62">
        <v>2.65</v>
      </c>
      <c r="I13" s="24" t="s">
        <v>84</v>
      </c>
      <c r="J13" s="23"/>
      <c r="K13" s="61"/>
    </row>
    <row r="14" spans="1:13" ht="15.75">
      <c r="A14" s="59"/>
      <c r="B14" s="22"/>
      <c r="C14" s="23"/>
      <c r="D14" s="23"/>
      <c r="E14" s="24"/>
      <c r="F14" s="60">
        <f t="shared" si="0"/>
        <v>0</v>
      </c>
      <c r="G14" s="22"/>
      <c r="H14" s="62"/>
      <c r="I14" s="24"/>
      <c r="J14" s="23"/>
      <c r="K14" s="61"/>
    </row>
    <row r="15" spans="1:13" ht="15.75">
      <c r="A15" s="21"/>
      <c r="B15" s="22"/>
      <c r="C15" s="23"/>
      <c r="D15" s="23"/>
      <c r="E15" s="24"/>
      <c r="F15" s="60">
        <f t="shared" si="0"/>
        <v>0</v>
      </c>
      <c r="G15" s="22"/>
      <c r="H15" s="62"/>
      <c r="I15" s="24"/>
      <c r="J15" s="23"/>
      <c r="K15" s="61"/>
    </row>
    <row r="16" spans="1:13" ht="15" customHeight="1">
      <c r="A16" s="21"/>
      <c r="B16" s="22"/>
      <c r="C16" s="23"/>
      <c r="D16" s="23"/>
      <c r="E16" s="24"/>
      <c r="F16" s="60">
        <f t="shared" si="0"/>
        <v>0</v>
      </c>
      <c r="G16" s="22"/>
      <c r="H16" s="62"/>
      <c r="I16" s="74"/>
      <c r="J16" s="23"/>
      <c r="K16" s="61"/>
    </row>
    <row r="17" spans="1:11" ht="15.75">
      <c r="A17" s="59"/>
      <c r="B17" s="22"/>
      <c r="C17" s="23"/>
      <c r="D17" s="23"/>
      <c r="E17" s="24"/>
      <c r="F17" s="60">
        <f t="shared" si="0"/>
        <v>0</v>
      </c>
      <c r="G17" s="22"/>
      <c r="H17" s="62"/>
      <c r="I17" s="74"/>
      <c r="J17" s="23"/>
      <c r="K17" s="61"/>
    </row>
    <row r="18" spans="1:11" ht="17.25" customHeight="1">
      <c r="A18" s="59"/>
      <c r="B18" s="22"/>
      <c r="C18" s="23"/>
      <c r="D18" s="23"/>
      <c r="E18" s="24"/>
      <c r="F18" s="60">
        <f t="shared" si="0"/>
        <v>0</v>
      </c>
      <c r="G18" s="22"/>
      <c r="H18" s="62"/>
      <c r="I18" s="74"/>
      <c r="J18" s="23"/>
      <c r="K18" s="61"/>
    </row>
    <row r="19" spans="1:11" ht="17.25" customHeight="1">
      <c r="A19" s="59"/>
      <c r="B19" s="22"/>
      <c r="C19" s="23"/>
      <c r="D19" s="23"/>
      <c r="E19" s="24"/>
      <c r="F19" s="60">
        <f t="shared" si="0"/>
        <v>0</v>
      </c>
      <c r="G19" s="22"/>
      <c r="H19" s="62"/>
      <c r="I19" s="24"/>
      <c r="J19" s="23"/>
      <c r="K19" s="61"/>
    </row>
    <row r="20" spans="1:11" ht="15.75">
      <c r="A20" s="59"/>
      <c r="B20" s="22"/>
      <c r="C20" s="23"/>
      <c r="D20" s="23"/>
      <c r="E20" s="24"/>
      <c r="F20" s="60">
        <f t="shared" si="0"/>
        <v>0</v>
      </c>
      <c r="G20" s="22"/>
      <c r="H20" s="62"/>
      <c r="I20" s="24"/>
      <c r="J20" s="23"/>
      <c r="K20" s="61"/>
    </row>
    <row r="21" spans="1:11" ht="15.75">
      <c r="A21" s="59"/>
      <c r="B21" s="22"/>
      <c r="C21" s="23"/>
      <c r="D21" s="23"/>
      <c r="E21" s="24"/>
      <c r="F21" s="60">
        <f t="shared" si="0"/>
        <v>0</v>
      </c>
      <c r="G21" s="22"/>
      <c r="H21" s="62"/>
      <c r="I21" s="24"/>
      <c r="J21" s="23"/>
      <c r="K21" s="61"/>
    </row>
    <row r="22" spans="1:11" ht="15.75">
      <c r="A22" s="59"/>
      <c r="B22" s="22"/>
      <c r="C22" s="23"/>
      <c r="D22" s="23"/>
      <c r="E22" s="24"/>
      <c r="F22" s="60">
        <f t="shared" si="0"/>
        <v>0</v>
      </c>
      <c r="G22" s="22"/>
      <c r="H22" s="63"/>
      <c r="I22" s="24"/>
      <c r="J22" s="23"/>
      <c r="K22" s="61"/>
    </row>
    <row r="23" spans="1:11" ht="15.75">
      <c r="A23" s="59"/>
      <c r="B23" s="22"/>
      <c r="C23" s="23"/>
      <c r="D23" s="23"/>
      <c r="E23" s="24"/>
      <c r="F23" s="60">
        <f t="shared" si="0"/>
        <v>0</v>
      </c>
      <c r="G23" s="22"/>
      <c r="H23" s="63"/>
      <c r="I23" s="24"/>
      <c r="J23" s="23"/>
      <c r="K23" s="61"/>
    </row>
    <row r="24" spans="1:11" ht="15.75">
      <c r="A24" s="59"/>
      <c r="B24" s="22"/>
      <c r="C24" s="23"/>
      <c r="D24" s="23"/>
      <c r="E24" s="24"/>
      <c r="F24" s="60">
        <f t="shared" si="0"/>
        <v>0</v>
      </c>
      <c r="G24" s="22"/>
      <c r="H24" s="63"/>
      <c r="I24" s="24"/>
      <c r="J24" s="23"/>
      <c r="K24" s="61"/>
    </row>
    <row r="25" spans="1:11" ht="15.75">
      <c r="A25" s="59"/>
      <c r="B25" s="22"/>
      <c r="C25" s="23"/>
      <c r="D25" s="23"/>
      <c r="E25" s="24"/>
      <c r="F25" s="60">
        <f t="shared" si="0"/>
        <v>0</v>
      </c>
      <c r="G25" s="22"/>
      <c r="H25" s="63"/>
      <c r="I25" s="24"/>
      <c r="J25" s="23"/>
      <c r="K25" s="61"/>
    </row>
    <row r="26" spans="1:11" ht="15.75">
      <c r="A26" s="59"/>
      <c r="B26" s="22"/>
      <c r="C26" s="23"/>
      <c r="D26" s="23"/>
      <c r="E26" s="24"/>
      <c r="F26" s="60">
        <f t="shared" si="0"/>
        <v>0</v>
      </c>
      <c r="G26" s="22"/>
      <c r="H26" s="63"/>
      <c r="I26" s="24"/>
      <c r="J26" s="23"/>
      <c r="K26" s="61"/>
    </row>
    <row r="27" spans="1:11" ht="15.75">
      <c r="A27" s="59"/>
      <c r="B27" s="22"/>
      <c r="C27" s="23"/>
      <c r="D27" s="23"/>
      <c r="E27" s="24"/>
      <c r="F27" s="60">
        <f t="shared" si="0"/>
        <v>0</v>
      </c>
      <c r="G27" s="22"/>
      <c r="H27" s="63"/>
      <c r="I27" s="24"/>
      <c r="J27" s="23"/>
      <c r="K27" s="61"/>
    </row>
    <row r="28" spans="1:11" ht="15.75">
      <c r="A28" s="59"/>
      <c r="B28" s="22"/>
      <c r="C28" s="23"/>
      <c r="D28" s="23"/>
      <c r="E28" s="24"/>
      <c r="F28" s="60">
        <f t="shared" si="0"/>
        <v>0</v>
      </c>
      <c r="G28" s="22"/>
      <c r="H28" s="63"/>
      <c r="I28" s="24"/>
      <c r="J28" s="23"/>
      <c r="K28" s="61"/>
    </row>
    <row r="29" spans="1:11" ht="15.75">
      <c r="A29" s="59"/>
      <c r="B29" s="22"/>
      <c r="C29" s="23"/>
      <c r="D29" s="23"/>
      <c r="E29" s="24"/>
      <c r="F29" s="60">
        <f t="shared" si="0"/>
        <v>0</v>
      </c>
      <c r="G29" s="22"/>
      <c r="H29" s="63"/>
      <c r="I29" s="24"/>
      <c r="J29" s="23"/>
      <c r="K29" s="61"/>
    </row>
    <row r="30" spans="1:11" ht="15.75">
      <c r="A30" s="59"/>
      <c r="B30" s="22"/>
      <c r="C30" s="23"/>
      <c r="D30" s="23"/>
      <c r="E30" s="24"/>
      <c r="F30" s="60">
        <f t="shared" si="0"/>
        <v>0</v>
      </c>
      <c r="G30" s="22"/>
      <c r="H30" s="63"/>
      <c r="I30" s="24"/>
      <c r="J30" s="23"/>
      <c r="K30" s="61"/>
    </row>
    <row r="31" spans="1:11" ht="15.75">
      <c r="A31" s="21"/>
      <c r="B31" s="22"/>
      <c r="C31" s="23"/>
      <c r="D31" s="23"/>
      <c r="E31" s="24"/>
      <c r="F31" s="60">
        <f t="shared" si="0"/>
        <v>0</v>
      </c>
      <c r="G31" s="22"/>
      <c r="H31" s="63"/>
      <c r="I31" s="24"/>
      <c r="J31" s="23"/>
      <c r="K31" s="61"/>
    </row>
    <row r="32" spans="1:11" ht="15.75">
      <c r="A32" s="21"/>
      <c r="B32" s="22"/>
      <c r="C32" s="23"/>
      <c r="D32" s="23"/>
      <c r="E32" s="24"/>
      <c r="F32" s="60">
        <f t="shared" si="0"/>
        <v>0</v>
      </c>
      <c r="G32" s="22"/>
      <c r="H32" s="63"/>
      <c r="I32" s="24"/>
      <c r="J32" s="23"/>
      <c r="K32" s="61"/>
    </row>
    <row r="33" spans="1:11" ht="15.75">
      <c r="A33" s="21"/>
      <c r="B33" s="22"/>
      <c r="C33" s="23"/>
      <c r="D33" s="23"/>
      <c r="E33" s="24"/>
      <c r="F33" s="60">
        <f t="shared" si="0"/>
        <v>0</v>
      </c>
      <c r="G33" s="22"/>
      <c r="H33" s="63"/>
      <c r="I33" s="24"/>
      <c r="J33" s="23"/>
      <c r="K33" s="61"/>
    </row>
    <row r="34" spans="1:11" ht="15.75">
      <c r="A34" s="21"/>
      <c r="B34" s="22"/>
      <c r="C34" s="23"/>
      <c r="D34" s="23"/>
      <c r="E34" s="24"/>
      <c r="F34" s="60">
        <f t="shared" si="0"/>
        <v>0</v>
      </c>
      <c r="G34" s="22"/>
      <c r="H34" s="63"/>
      <c r="I34" s="24"/>
      <c r="J34" s="23"/>
      <c r="K34" s="61"/>
    </row>
    <row r="35" spans="1:11" ht="15.75">
      <c r="A35" s="21"/>
      <c r="B35" s="22"/>
      <c r="C35" s="23"/>
      <c r="D35" s="23"/>
      <c r="E35" s="24"/>
      <c r="F35" s="60">
        <f t="shared" si="0"/>
        <v>0</v>
      </c>
      <c r="G35" s="22"/>
      <c r="H35" s="63"/>
      <c r="I35" s="24"/>
      <c r="J35" s="23"/>
      <c r="K35" s="61"/>
    </row>
    <row r="36" spans="1:11" ht="15.75">
      <c r="A36" s="22"/>
      <c r="B36" s="64" t="s">
        <v>20</v>
      </c>
      <c r="C36" s="26">
        <f>SUM(C7:C35)</f>
        <v>36.450000000000003</v>
      </c>
      <c r="D36" s="26">
        <f>SUM(D7:D35)</f>
        <v>0</v>
      </c>
      <c r="E36" s="27"/>
      <c r="F36" s="65">
        <f t="shared" si="0"/>
        <v>36.450000000000003</v>
      </c>
      <c r="G36" s="29"/>
      <c r="H36" s="66">
        <f>SUM(H7:H35)</f>
        <v>13.059999999999999</v>
      </c>
      <c r="I36" s="27"/>
      <c r="J36" s="26">
        <f>SUM(J7:J35)</f>
        <v>0</v>
      </c>
      <c r="K36" s="26">
        <f>C36-H36</f>
        <v>23.390000000000004</v>
      </c>
    </row>
    <row r="39" spans="1:11" ht="15.75">
      <c r="B39" s="67" t="s">
        <v>21</v>
      </c>
      <c r="F39" s="68"/>
      <c r="G39" s="69" t="s">
        <v>85</v>
      </c>
      <c r="H39" s="70"/>
    </row>
    <row r="40" spans="1:11">
      <c r="B40" s="67"/>
      <c r="F40" s="71" t="s">
        <v>23</v>
      </c>
      <c r="G40" s="72"/>
      <c r="H40" s="73"/>
    </row>
    <row r="41" spans="1:11" ht="15.75">
      <c r="B41" s="67" t="s">
        <v>24</v>
      </c>
      <c r="F41" s="68"/>
      <c r="G41" s="69" t="s">
        <v>86</v>
      </c>
      <c r="H41" s="70"/>
    </row>
    <row r="42" spans="1:11">
      <c r="F42" s="71" t="s">
        <v>23</v>
      </c>
      <c r="G42" s="72"/>
      <c r="H42" s="73"/>
    </row>
  </sheetData>
  <mergeCells count="10">
    <mergeCell ref="G39:H39"/>
    <mergeCell ref="G41:H4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4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zoomScale="75" workbookViewId="0">
      <selection activeCell="N16" sqref="N1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90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16</v>
      </c>
      <c r="C7" s="15">
        <v>0</v>
      </c>
      <c r="D7" s="15">
        <v>0</v>
      </c>
      <c r="E7" s="16">
        <v>0</v>
      </c>
      <c r="F7" s="17">
        <f>SUM(C7,D7)</f>
        <v>0</v>
      </c>
      <c r="G7" s="14"/>
      <c r="H7" s="15"/>
      <c r="I7" s="18"/>
      <c r="J7" s="15"/>
      <c r="K7" s="19"/>
    </row>
    <row r="8" spans="1:13" ht="15.75">
      <c r="A8" s="13"/>
      <c r="B8" s="14"/>
      <c r="C8" s="15"/>
      <c r="D8" s="15"/>
      <c r="E8" s="16"/>
      <c r="F8" s="17">
        <f t="shared" ref="F8:F19" si="0">SUM(C8,D8)</f>
        <v>0</v>
      </c>
      <c r="G8" s="14">
        <v>2240</v>
      </c>
      <c r="H8" s="15">
        <v>0.76</v>
      </c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22"/>
      <c r="B19" s="25" t="s">
        <v>20</v>
      </c>
      <c r="C19" s="26">
        <f>SUM(C7:C18)</f>
        <v>0</v>
      </c>
      <c r="D19" s="26">
        <f>SUM(D7:D18)</f>
        <v>0</v>
      </c>
      <c r="E19" s="27"/>
      <c r="F19" s="28">
        <f t="shared" si="0"/>
        <v>0</v>
      </c>
      <c r="G19" s="29"/>
      <c r="H19" s="26">
        <f>SUM(H7:H18)</f>
        <v>0.76</v>
      </c>
      <c r="I19" s="27"/>
      <c r="J19" s="26">
        <f>SUM(J7:J18)</f>
        <v>0</v>
      </c>
      <c r="K19" s="30">
        <f>C19-H19</f>
        <v>-0.76</v>
      </c>
    </row>
    <row r="22" spans="1:11" ht="15.75">
      <c r="B22" s="31" t="s">
        <v>21</v>
      </c>
      <c r="F22" s="32"/>
      <c r="G22" s="33" t="s">
        <v>88</v>
      </c>
      <c r="H22" s="34"/>
    </row>
    <row r="23" spans="1:11">
      <c r="B23" s="31"/>
      <c r="F23" s="35" t="s">
        <v>23</v>
      </c>
      <c r="G23" s="36"/>
      <c r="H23" s="36"/>
    </row>
    <row r="24" spans="1:11" ht="15.75">
      <c r="B24" s="31" t="s">
        <v>24</v>
      </c>
      <c r="F24" s="32"/>
      <c r="G24" s="33" t="s">
        <v>89</v>
      </c>
      <c r="H24" s="34"/>
    </row>
    <row r="25" spans="1:11">
      <c r="F25" s="35" t="s">
        <v>23</v>
      </c>
      <c r="G25" s="36"/>
      <c r="H25" s="36"/>
    </row>
  </sheetData>
  <mergeCells count="10">
    <mergeCell ref="G22:H22"/>
    <mergeCell ref="G24:H2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E41" sqref="E41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91</v>
      </c>
    </row>
    <row r="3" spans="1:13" ht="61.5" customHeight="1">
      <c r="A3" s="2"/>
      <c r="B3" s="5" t="s">
        <v>92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>
      <c r="A7" s="13">
        <v>1</v>
      </c>
      <c r="B7" s="14" t="s">
        <v>16</v>
      </c>
      <c r="C7" s="15">
        <v>46.2</v>
      </c>
      <c r="D7" s="15"/>
      <c r="E7" s="16"/>
      <c r="F7" s="17">
        <f>SUM(C7,D7)</f>
        <v>46.2</v>
      </c>
      <c r="G7" s="14" t="s">
        <v>93</v>
      </c>
      <c r="H7" s="15">
        <v>0.2</v>
      </c>
      <c r="I7" s="18"/>
      <c r="J7" s="15"/>
      <c r="K7" s="19"/>
    </row>
    <row r="8" spans="1:13" ht="15.75">
      <c r="A8" s="13"/>
      <c r="B8" s="14"/>
      <c r="C8" s="15"/>
      <c r="D8" s="15"/>
      <c r="E8" s="16"/>
      <c r="F8" s="17">
        <f t="shared" ref="F8:F50" si="0">SUM(C8,D8)</f>
        <v>0</v>
      </c>
      <c r="G8" s="14" t="s">
        <v>94</v>
      </c>
      <c r="H8" s="15">
        <v>39.200000000000003</v>
      </c>
      <c r="I8" s="18"/>
      <c r="J8" s="15"/>
      <c r="K8" s="19"/>
    </row>
    <row r="9" spans="1:13" ht="15.7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8"/>
      <c r="J9" s="15"/>
      <c r="K9" s="19"/>
    </row>
    <row r="10" spans="1:13" ht="15.7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8"/>
      <c r="J10" s="15"/>
      <c r="K10" s="19"/>
    </row>
    <row r="11" spans="1:13" ht="15.7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8"/>
      <c r="J11" s="15"/>
      <c r="K11" s="19"/>
    </row>
    <row r="12" spans="1:13" ht="15.75">
      <c r="A12" s="13"/>
      <c r="B12" s="14"/>
      <c r="C12" s="15"/>
      <c r="D12" s="15"/>
      <c r="E12" s="16"/>
      <c r="F12" s="17">
        <f t="shared" si="0"/>
        <v>0</v>
      </c>
      <c r="G12" s="20"/>
      <c r="H12" s="15"/>
      <c r="I12" s="16"/>
      <c r="J12" s="15"/>
      <c r="K12" s="19"/>
    </row>
    <row r="13" spans="1:13" ht="15.75">
      <c r="A13" s="13"/>
      <c r="B13" s="14"/>
      <c r="C13" s="15"/>
      <c r="D13" s="15"/>
      <c r="E13" s="16"/>
      <c r="F13" s="17">
        <f t="shared" si="0"/>
        <v>0</v>
      </c>
      <c r="G13" s="20"/>
      <c r="H13" s="15"/>
      <c r="I13" s="16"/>
      <c r="J13" s="15"/>
      <c r="K13" s="19"/>
    </row>
    <row r="14" spans="1:13" ht="15.7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9"/>
    </row>
    <row r="15" spans="1:13" ht="15.7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9"/>
    </row>
    <row r="16" spans="1:13" ht="15" customHeight="1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9"/>
    </row>
    <row r="17" spans="1:11" ht="15.7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9"/>
    </row>
    <row r="18" spans="1:11" ht="15.7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9"/>
    </row>
    <row r="19" spans="1:11" ht="15.7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9"/>
    </row>
    <row r="20" spans="1:11" ht="15.7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9"/>
    </row>
    <row r="21" spans="1:11" ht="15.7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9"/>
    </row>
    <row r="22" spans="1:11" ht="15.7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9"/>
    </row>
    <row r="23" spans="1:11" ht="15.7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9"/>
    </row>
    <row r="24" spans="1:11" ht="15.7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9"/>
    </row>
    <row r="25" spans="1:11" ht="15.7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9"/>
    </row>
    <row r="26" spans="1:11" ht="15.7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9"/>
    </row>
    <row r="27" spans="1:11" ht="15.7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9"/>
    </row>
    <row r="28" spans="1:11" ht="15.7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9"/>
    </row>
    <row r="29" spans="1:11" ht="15.7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9"/>
    </row>
    <row r="30" spans="1:11" ht="15.7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9"/>
    </row>
    <row r="31" spans="1:11" ht="15.7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9"/>
    </row>
    <row r="32" spans="1:11" ht="15.7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9"/>
    </row>
    <row r="33" spans="1:11" ht="15.7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9"/>
    </row>
    <row r="34" spans="1:11" ht="15.7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9"/>
    </row>
    <row r="35" spans="1:11" ht="15.7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9"/>
    </row>
    <row r="36" spans="1:11" ht="15.7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9"/>
    </row>
    <row r="37" spans="1:11" ht="15.7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9"/>
    </row>
    <row r="38" spans="1:11" ht="15.7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9"/>
    </row>
    <row r="39" spans="1:11" ht="15.7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9"/>
    </row>
    <row r="40" spans="1:11" ht="15.7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9"/>
    </row>
    <row r="41" spans="1:11" ht="15.7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9"/>
    </row>
    <row r="42" spans="1:11" ht="15.7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9"/>
    </row>
    <row r="43" spans="1:11" ht="15.7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9"/>
    </row>
    <row r="44" spans="1:11" ht="15.7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9"/>
    </row>
    <row r="45" spans="1:11" ht="15.7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9"/>
    </row>
    <row r="46" spans="1:11" ht="15.7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9"/>
    </row>
    <row r="47" spans="1:11" ht="15.7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9"/>
    </row>
    <row r="48" spans="1:11" ht="15.7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9"/>
    </row>
    <row r="49" spans="1:11" ht="15.7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9"/>
    </row>
    <row r="50" spans="1:11" ht="15.75">
      <c r="A50" s="22"/>
      <c r="B50" s="25" t="s">
        <v>20</v>
      </c>
      <c r="C50" s="26">
        <f>SUM(C7:C49)</f>
        <v>46.2</v>
      </c>
      <c r="D50" s="26">
        <f>SUM(D7:D49)</f>
        <v>0</v>
      </c>
      <c r="E50" s="27"/>
      <c r="F50" s="28">
        <f t="shared" si="0"/>
        <v>46.2</v>
      </c>
      <c r="G50" s="29"/>
      <c r="H50" s="26">
        <f>SUM(H7:H49)</f>
        <v>39.400000000000006</v>
      </c>
      <c r="I50" s="27"/>
      <c r="J50" s="26">
        <f>SUM(J7:J49)</f>
        <v>0</v>
      </c>
      <c r="K50" s="30">
        <f>C50-H50</f>
        <v>6.7999999999999972</v>
      </c>
    </row>
    <row r="53" spans="1:11" ht="15.75">
      <c r="B53" s="31" t="s">
        <v>21</v>
      </c>
      <c r="F53" s="32"/>
      <c r="G53" s="33" t="s">
        <v>95</v>
      </c>
      <c r="H53" s="34"/>
    </row>
    <row r="54" spans="1:11">
      <c r="B54" s="31"/>
      <c r="F54" s="35" t="s">
        <v>23</v>
      </c>
      <c r="G54" s="36"/>
      <c r="H54" s="36"/>
    </row>
    <row r="55" spans="1:11" ht="15.75">
      <c r="B55" s="31" t="s">
        <v>96</v>
      </c>
      <c r="F55" s="32"/>
      <c r="G55" s="33" t="s">
        <v>97</v>
      </c>
      <c r="H55" s="34"/>
    </row>
    <row r="56" spans="1:11">
      <c r="F56" s="35" t="s">
        <v>23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zoomScale="75" workbookViewId="0">
      <selection activeCell="H6" sqref="H6"/>
    </sheetView>
  </sheetViews>
  <sheetFormatPr defaultRowHeight="15"/>
  <cols>
    <col min="1" max="1" width="7.28515625" style="77" customWidth="1"/>
    <col min="2" max="2" width="24.42578125" style="77" customWidth="1"/>
    <col min="3" max="3" width="16.28515625" style="77" customWidth="1"/>
    <col min="4" max="4" width="13.5703125" style="77" customWidth="1"/>
    <col min="5" max="5" width="18.85546875" style="77" customWidth="1"/>
    <col min="6" max="6" width="15.85546875" style="77" customWidth="1"/>
    <col min="7" max="7" width="16.5703125" style="77" customWidth="1"/>
    <col min="8" max="8" width="14.28515625" style="77" customWidth="1"/>
    <col min="9" max="9" width="22.85546875" style="77" customWidth="1"/>
    <col min="10" max="10" width="14" style="77" customWidth="1"/>
    <col min="11" max="11" width="15.5703125" style="77" customWidth="1"/>
    <col min="12" max="256" width="9.140625" style="77"/>
    <col min="257" max="257" width="7.28515625" style="77" customWidth="1"/>
    <col min="258" max="258" width="24.42578125" style="77" customWidth="1"/>
    <col min="259" max="259" width="16.28515625" style="77" customWidth="1"/>
    <col min="260" max="260" width="13.5703125" style="77" customWidth="1"/>
    <col min="261" max="261" width="18.85546875" style="77" customWidth="1"/>
    <col min="262" max="262" width="15.85546875" style="77" customWidth="1"/>
    <col min="263" max="263" width="16.5703125" style="77" customWidth="1"/>
    <col min="264" max="264" width="14.28515625" style="77" customWidth="1"/>
    <col min="265" max="265" width="22.85546875" style="77" customWidth="1"/>
    <col min="266" max="266" width="14" style="77" customWidth="1"/>
    <col min="267" max="267" width="15.5703125" style="77" customWidth="1"/>
    <col min="268" max="512" width="9.140625" style="77"/>
    <col min="513" max="513" width="7.28515625" style="77" customWidth="1"/>
    <col min="514" max="514" width="24.42578125" style="77" customWidth="1"/>
    <col min="515" max="515" width="16.28515625" style="77" customWidth="1"/>
    <col min="516" max="516" width="13.5703125" style="77" customWidth="1"/>
    <col min="517" max="517" width="18.85546875" style="77" customWidth="1"/>
    <col min="518" max="518" width="15.85546875" style="77" customWidth="1"/>
    <col min="519" max="519" width="16.5703125" style="77" customWidth="1"/>
    <col min="520" max="520" width="14.28515625" style="77" customWidth="1"/>
    <col min="521" max="521" width="22.85546875" style="77" customWidth="1"/>
    <col min="522" max="522" width="14" style="77" customWidth="1"/>
    <col min="523" max="523" width="15.5703125" style="77" customWidth="1"/>
    <col min="524" max="768" width="9.140625" style="77"/>
    <col min="769" max="769" width="7.28515625" style="77" customWidth="1"/>
    <col min="770" max="770" width="24.42578125" style="77" customWidth="1"/>
    <col min="771" max="771" width="16.28515625" style="77" customWidth="1"/>
    <col min="772" max="772" width="13.5703125" style="77" customWidth="1"/>
    <col min="773" max="773" width="18.85546875" style="77" customWidth="1"/>
    <col min="774" max="774" width="15.85546875" style="77" customWidth="1"/>
    <col min="775" max="775" width="16.5703125" style="77" customWidth="1"/>
    <col min="776" max="776" width="14.28515625" style="77" customWidth="1"/>
    <col min="777" max="777" width="22.85546875" style="77" customWidth="1"/>
    <col min="778" max="778" width="14" style="77" customWidth="1"/>
    <col min="779" max="779" width="15.5703125" style="77" customWidth="1"/>
    <col min="780" max="1024" width="9.140625" style="77"/>
    <col min="1025" max="1025" width="7.28515625" style="77" customWidth="1"/>
    <col min="1026" max="1026" width="24.42578125" style="77" customWidth="1"/>
    <col min="1027" max="1027" width="16.28515625" style="77" customWidth="1"/>
    <col min="1028" max="1028" width="13.5703125" style="77" customWidth="1"/>
    <col min="1029" max="1029" width="18.85546875" style="77" customWidth="1"/>
    <col min="1030" max="1030" width="15.85546875" style="77" customWidth="1"/>
    <col min="1031" max="1031" width="16.5703125" style="77" customWidth="1"/>
    <col min="1032" max="1032" width="14.28515625" style="77" customWidth="1"/>
    <col min="1033" max="1033" width="22.85546875" style="77" customWidth="1"/>
    <col min="1034" max="1034" width="14" style="77" customWidth="1"/>
    <col min="1035" max="1035" width="15.5703125" style="77" customWidth="1"/>
    <col min="1036" max="1280" width="9.140625" style="77"/>
    <col min="1281" max="1281" width="7.28515625" style="77" customWidth="1"/>
    <col min="1282" max="1282" width="24.42578125" style="77" customWidth="1"/>
    <col min="1283" max="1283" width="16.28515625" style="77" customWidth="1"/>
    <col min="1284" max="1284" width="13.5703125" style="77" customWidth="1"/>
    <col min="1285" max="1285" width="18.85546875" style="77" customWidth="1"/>
    <col min="1286" max="1286" width="15.85546875" style="77" customWidth="1"/>
    <col min="1287" max="1287" width="16.5703125" style="77" customWidth="1"/>
    <col min="1288" max="1288" width="14.28515625" style="77" customWidth="1"/>
    <col min="1289" max="1289" width="22.85546875" style="77" customWidth="1"/>
    <col min="1290" max="1290" width="14" style="77" customWidth="1"/>
    <col min="1291" max="1291" width="15.5703125" style="77" customWidth="1"/>
    <col min="1292" max="1536" width="9.140625" style="77"/>
    <col min="1537" max="1537" width="7.28515625" style="77" customWidth="1"/>
    <col min="1538" max="1538" width="24.42578125" style="77" customWidth="1"/>
    <col min="1539" max="1539" width="16.28515625" style="77" customWidth="1"/>
    <col min="1540" max="1540" width="13.5703125" style="77" customWidth="1"/>
    <col min="1541" max="1541" width="18.85546875" style="77" customWidth="1"/>
    <col min="1542" max="1542" width="15.85546875" style="77" customWidth="1"/>
    <col min="1543" max="1543" width="16.5703125" style="77" customWidth="1"/>
    <col min="1544" max="1544" width="14.28515625" style="77" customWidth="1"/>
    <col min="1545" max="1545" width="22.85546875" style="77" customWidth="1"/>
    <col min="1546" max="1546" width="14" style="77" customWidth="1"/>
    <col min="1547" max="1547" width="15.5703125" style="77" customWidth="1"/>
    <col min="1548" max="1792" width="9.140625" style="77"/>
    <col min="1793" max="1793" width="7.28515625" style="77" customWidth="1"/>
    <col min="1794" max="1794" width="24.42578125" style="77" customWidth="1"/>
    <col min="1795" max="1795" width="16.28515625" style="77" customWidth="1"/>
    <col min="1796" max="1796" width="13.5703125" style="77" customWidth="1"/>
    <col min="1797" max="1797" width="18.85546875" style="77" customWidth="1"/>
    <col min="1798" max="1798" width="15.85546875" style="77" customWidth="1"/>
    <col min="1799" max="1799" width="16.5703125" style="77" customWidth="1"/>
    <col min="1800" max="1800" width="14.28515625" style="77" customWidth="1"/>
    <col min="1801" max="1801" width="22.85546875" style="77" customWidth="1"/>
    <col min="1802" max="1802" width="14" style="77" customWidth="1"/>
    <col min="1803" max="1803" width="15.5703125" style="77" customWidth="1"/>
    <col min="1804" max="2048" width="9.140625" style="77"/>
    <col min="2049" max="2049" width="7.28515625" style="77" customWidth="1"/>
    <col min="2050" max="2050" width="24.42578125" style="77" customWidth="1"/>
    <col min="2051" max="2051" width="16.28515625" style="77" customWidth="1"/>
    <col min="2052" max="2052" width="13.5703125" style="77" customWidth="1"/>
    <col min="2053" max="2053" width="18.85546875" style="77" customWidth="1"/>
    <col min="2054" max="2054" width="15.85546875" style="77" customWidth="1"/>
    <col min="2055" max="2055" width="16.5703125" style="77" customWidth="1"/>
    <col min="2056" max="2056" width="14.28515625" style="77" customWidth="1"/>
    <col min="2057" max="2057" width="22.85546875" style="77" customWidth="1"/>
    <col min="2058" max="2058" width="14" style="77" customWidth="1"/>
    <col min="2059" max="2059" width="15.5703125" style="77" customWidth="1"/>
    <col min="2060" max="2304" width="9.140625" style="77"/>
    <col min="2305" max="2305" width="7.28515625" style="77" customWidth="1"/>
    <col min="2306" max="2306" width="24.42578125" style="77" customWidth="1"/>
    <col min="2307" max="2307" width="16.28515625" style="77" customWidth="1"/>
    <col min="2308" max="2308" width="13.5703125" style="77" customWidth="1"/>
    <col min="2309" max="2309" width="18.85546875" style="77" customWidth="1"/>
    <col min="2310" max="2310" width="15.85546875" style="77" customWidth="1"/>
    <col min="2311" max="2311" width="16.5703125" style="77" customWidth="1"/>
    <col min="2312" max="2312" width="14.28515625" style="77" customWidth="1"/>
    <col min="2313" max="2313" width="22.85546875" style="77" customWidth="1"/>
    <col min="2314" max="2314" width="14" style="77" customWidth="1"/>
    <col min="2315" max="2315" width="15.5703125" style="77" customWidth="1"/>
    <col min="2316" max="2560" width="9.140625" style="77"/>
    <col min="2561" max="2561" width="7.28515625" style="77" customWidth="1"/>
    <col min="2562" max="2562" width="24.42578125" style="77" customWidth="1"/>
    <col min="2563" max="2563" width="16.28515625" style="77" customWidth="1"/>
    <col min="2564" max="2564" width="13.5703125" style="77" customWidth="1"/>
    <col min="2565" max="2565" width="18.85546875" style="77" customWidth="1"/>
    <col min="2566" max="2566" width="15.85546875" style="77" customWidth="1"/>
    <col min="2567" max="2567" width="16.5703125" style="77" customWidth="1"/>
    <col min="2568" max="2568" width="14.28515625" style="77" customWidth="1"/>
    <col min="2569" max="2569" width="22.85546875" style="77" customWidth="1"/>
    <col min="2570" max="2570" width="14" style="77" customWidth="1"/>
    <col min="2571" max="2571" width="15.5703125" style="77" customWidth="1"/>
    <col min="2572" max="2816" width="9.140625" style="77"/>
    <col min="2817" max="2817" width="7.28515625" style="77" customWidth="1"/>
    <col min="2818" max="2818" width="24.42578125" style="77" customWidth="1"/>
    <col min="2819" max="2819" width="16.28515625" style="77" customWidth="1"/>
    <col min="2820" max="2820" width="13.5703125" style="77" customWidth="1"/>
    <col min="2821" max="2821" width="18.85546875" style="77" customWidth="1"/>
    <col min="2822" max="2822" width="15.85546875" style="77" customWidth="1"/>
    <col min="2823" max="2823" width="16.5703125" style="77" customWidth="1"/>
    <col min="2824" max="2824" width="14.28515625" style="77" customWidth="1"/>
    <col min="2825" max="2825" width="22.85546875" style="77" customWidth="1"/>
    <col min="2826" max="2826" width="14" style="77" customWidth="1"/>
    <col min="2827" max="2827" width="15.5703125" style="77" customWidth="1"/>
    <col min="2828" max="3072" width="9.140625" style="77"/>
    <col min="3073" max="3073" width="7.28515625" style="77" customWidth="1"/>
    <col min="3074" max="3074" width="24.42578125" style="77" customWidth="1"/>
    <col min="3075" max="3075" width="16.28515625" style="77" customWidth="1"/>
    <col min="3076" max="3076" width="13.5703125" style="77" customWidth="1"/>
    <col min="3077" max="3077" width="18.85546875" style="77" customWidth="1"/>
    <col min="3078" max="3078" width="15.85546875" style="77" customWidth="1"/>
    <col min="3079" max="3079" width="16.5703125" style="77" customWidth="1"/>
    <col min="3080" max="3080" width="14.28515625" style="77" customWidth="1"/>
    <col min="3081" max="3081" width="22.85546875" style="77" customWidth="1"/>
    <col min="3082" max="3082" width="14" style="77" customWidth="1"/>
    <col min="3083" max="3083" width="15.5703125" style="77" customWidth="1"/>
    <col min="3084" max="3328" width="9.140625" style="77"/>
    <col min="3329" max="3329" width="7.28515625" style="77" customWidth="1"/>
    <col min="3330" max="3330" width="24.42578125" style="77" customWidth="1"/>
    <col min="3331" max="3331" width="16.28515625" style="77" customWidth="1"/>
    <col min="3332" max="3332" width="13.5703125" style="77" customWidth="1"/>
    <col min="3333" max="3333" width="18.85546875" style="77" customWidth="1"/>
    <col min="3334" max="3334" width="15.85546875" style="77" customWidth="1"/>
    <col min="3335" max="3335" width="16.5703125" style="77" customWidth="1"/>
    <col min="3336" max="3336" width="14.28515625" style="77" customWidth="1"/>
    <col min="3337" max="3337" width="22.85546875" style="77" customWidth="1"/>
    <col min="3338" max="3338" width="14" style="77" customWidth="1"/>
    <col min="3339" max="3339" width="15.5703125" style="77" customWidth="1"/>
    <col min="3340" max="3584" width="9.140625" style="77"/>
    <col min="3585" max="3585" width="7.28515625" style="77" customWidth="1"/>
    <col min="3586" max="3586" width="24.42578125" style="77" customWidth="1"/>
    <col min="3587" max="3587" width="16.28515625" style="77" customWidth="1"/>
    <col min="3588" max="3588" width="13.5703125" style="77" customWidth="1"/>
    <col min="3589" max="3589" width="18.85546875" style="77" customWidth="1"/>
    <col min="3590" max="3590" width="15.85546875" style="77" customWidth="1"/>
    <col min="3591" max="3591" width="16.5703125" style="77" customWidth="1"/>
    <col min="3592" max="3592" width="14.28515625" style="77" customWidth="1"/>
    <col min="3593" max="3593" width="22.85546875" style="77" customWidth="1"/>
    <col min="3594" max="3594" width="14" style="77" customWidth="1"/>
    <col min="3595" max="3595" width="15.5703125" style="77" customWidth="1"/>
    <col min="3596" max="3840" width="9.140625" style="77"/>
    <col min="3841" max="3841" width="7.28515625" style="77" customWidth="1"/>
    <col min="3842" max="3842" width="24.42578125" style="77" customWidth="1"/>
    <col min="3843" max="3843" width="16.28515625" style="77" customWidth="1"/>
    <col min="3844" max="3844" width="13.5703125" style="77" customWidth="1"/>
    <col min="3845" max="3845" width="18.85546875" style="77" customWidth="1"/>
    <col min="3846" max="3846" width="15.85546875" style="77" customWidth="1"/>
    <col min="3847" max="3847" width="16.5703125" style="77" customWidth="1"/>
    <col min="3848" max="3848" width="14.28515625" style="77" customWidth="1"/>
    <col min="3849" max="3849" width="22.85546875" style="77" customWidth="1"/>
    <col min="3850" max="3850" width="14" style="77" customWidth="1"/>
    <col min="3851" max="3851" width="15.5703125" style="77" customWidth="1"/>
    <col min="3852" max="4096" width="9.140625" style="77"/>
    <col min="4097" max="4097" width="7.28515625" style="77" customWidth="1"/>
    <col min="4098" max="4098" width="24.42578125" style="77" customWidth="1"/>
    <col min="4099" max="4099" width="16.28515625" style="77" customWidth="1"/>
    <col min="4100" max="4100" width="13.5703125" style="77" customWidth="1"/>
    <col min="4101" max="4101" width="18.85546875" style="77" customWidth="1"/>
    <col min="4102" max="4102" width="15.85546875" style="77" customWidth="1"/>
    <col min="4103" max="4103" width="16.5703125" style="77" customWidth="1"/>
    <col min="4104" max="4104" width="14.28515625" style="77" customWidth="1"/>
    <col min="4105" max="4105" width="22.85546875" style="77" customWidth="1"/>
    <col min="4106" max="4106" width="14" style="77" customWidth="1"/>
    <col min="4107" max="4107" width="15.5703125" style="77" customWidth="1"/>
    <col min="4108" max="4352" width="9.140625" style="77"/>
    <col min="4353" max="4353" width="7.28515625" style="77" customWidth="1"/>
    <col min="4354" max="4354" width="24.42578125" style="77" customWidth="1"/>
    <col min="4355" max="4355" width="16.28515625" style="77" customWidth="1"/>
    <col min="4356" max="4356" width="13.5703125" style="77" customWidth="1"/>
    <col min="4357" max="4357" width="18.85546875" style="77" customWidth="1"/>
    <col min="4358" max="4358" width="15.85546875" style="77" customWidth="1"/>
    <col min="4359" max="4359" width="16.5703125" style="77" customWidth="1"/>
    <col min="4360" max="4360" width="14.28515625" style="77" customWidth="1"/>
    <col min="4361" max="4361" width="22.85546875" style="77" customWidth="1"/>
    <col min="4362" max="4362" width="14" style="77" customWidth="1"/>
    <col min="4363" max="4363" width="15.5703125" style="77" customWidth="1"/>
    <col min="4364" max="4608" width="9.140625" style="77"/>
    <col min="4609" max="4609" width="7.28515625" style="77" customWidth="1"/>
    <col min="4610" max="4610" width="24.42578125" style="77" customWidth="1"/>
    <col min="4611" max="4611" width="16.28515625" style="77" customWidth="1"/>
    <col min="4612" max="4612" width="13.5703125" style="77" customWidth="1"/>
    <col min="4613" max="4613" width="18.85546875" style="77" customWidth="1"/>
    <col min="4614" max="4614" width="15.85546875" style="77" customWidth="1"/>
    <col min="4615" max="4615" width="16.5703125" style="77" customWidth="1"/>
    <col min="4616" max="4616" width="14.28515625" style="77" customWidth="1"/>
    <col min="4617" max="4617" width="22.85546875" style="77" customWidth="1"/>
    <col min="4618" max="4618" width="14" style="77" customWidth="1"/>
    <col min="4619" max="4619" width="15.5703125" style="77" customWidth="1"/>
    <col min="4620" max="4864" width="9.140625" style="77"/>
    <col min="4865" max="4865" width="7.28515625" style="77" customWidth="1"/>
    <col min="4866" max="4866" width="24.42578125" style="77" customWidth="1"/>
    <col min="4867" max="4867" width="16.28515625" style="77" customWidth="1"/>
    <col min="4868" max="4868" width="13.5703125" style="77" customWidth="1"/>
    <col min="4869" max="4869" width="18.85546875" style="77" customWidth="1"/>
    <col min="4870" max="4870" width="15.85546875" style="77" customWidth="1"/>
    <col min="4871" max="4871" width="16.5703125" style="77" customWidth="1"/>
    <col min="4872" max="4872" width="14.28515625" style="77" customWidth="1"/>
    <col min="4873" max="4873" width="22.85546875" style="77" customWidth="1"/>
    <col min="4874" max="4874" width="14" style="77" customWidth="1"/>
    <col min="4875" max="4875" width="15.5703125" style="77" customWidth="1"/>
    <col min="4876" max="5120" width="9.140625" style="77"/>
    <col min="5121" max="5121" width="7.28515625" style="77" customWidth="1"/>
    <col min="5122" max="5122" width="24.42578125" style="77" customWidth="1"/>
    <col min="5123" max="5123" width="16.28515625" style="77" customWidth="1"/>
    <col min="5124" max="5124" width="13.5703125" style="77" customWidth="1"/>
    <col min="5125" max="5125" width="18.85546875" style="77" customWidth="1"/>
    <col min="5126" max="5126" width="15.85546875" style="77" customWidth="1"/>
    <col min="5127" max="5127" width="16.5703125" style="77" customWidth="1"/>
    <col min="5128" max="5128" width="14.28515625" style="77" customWidth="1"/>
    <col min="5129" max="5129" width="22.85546875" style="77" customWidth="1"/>
    <col min="5130" max="5130" width="14" style="77" customWidth="1"/>
    <col min="5131" max="5131" width="15.5703125" style="77" customWidth="1"/>
    <col min="5132" max="5376" width="9.140625" style="77"/>
    <col min="5377" max="5377" width="7.28515625" style="77" customWidth="1"/>
    <col min="5378" max="5378" width="24.42578125" style="77" customWidth="1"/>
    <col min="5379" max="5379" width="16.28515625" style="77" customWidth="1"/>
    <col min="5380" max="5380" width="13.5703125" style="77" customWidth="1"/>
    <col min="5381" max="5381" width="18.85546875" style="77" customWidth="1"/>
    <col min="5382" max="5382" width="15.85546875" style="77" customWidth="1"/>
    <col min="5383" max="5383" width="16.5703125" style="77" customWidth="1"/>
    <col min="5384" max="5384" width="14.28515625" style="77" customWidth="1"/>
    <col min="5385" max="5385" width="22.85546875" style="77" customWidth="1"/>
    <col min="5386" max="5386" width="14" style="77" customWidth="1"/>
    <col min="5387" max="5387" width="15.5703125" style="77" customWidth="1"/>
    <col min="5388" max="5632" width="9.140625" style="77"/>
    <col min="5633" max="5633" width="7.28515625" style="77" customWidth="1"/>
    <col min="5634" max="5634" width="24.42578125" style="77" customWidth="1"/>
    <col min="5635" max="5635" width="16.28515625" style="77" customWidth="1"/>
    <col min="5636" max="5636" width="13.5703125" style="77" customWidth="1"/>
    <col min="5637" max="5637" width="18.85546875" style="77" customWidth="1"/>
    <col min="5638" max="5638" width="15.85546875" style="77" customWidth="1"/>
    <col min="5639" max="5639" width="16.5703125" style="77" customWidth="1"/>
    <col min="5640" max="5640" width="14.28515625" style="77" customWidth="1"/>
    <col min="5641" max="5641" width="22.85546875" style="77" customWidth="1"/>
    <col min="5642" max="5642" width="14" style="77" customWidth="1"/>
    <col min="5643" max="5643" width="15.5703125" style="77" customWidth="1"/>
    <col min="5644" max="5888" width="9.140625" style="77"/>
    <col min="5889" max="5889" width="7.28515625" style="77" customWidth="1"/>
    <col min="5890" max="5890" width="24.42578125" style="77" customWidth="1"/>
    <col min="5891" max="5891" width="16.28515625" style="77" customWidth="1"/>
    <col min="5892" max="5892" width="13.5703125" style="77" customWidth="1"/>
    <col min="5893" max="5893" width="18.85546875" style="77" customWidth="1"/>
    <col min="5894" max="5894" width="15.85546875" style="77" customWidth="1"/>
    <col min="5895" max="5895" width="16.5703125" style="77" customWidth="1"/>
    <col min="5896" max="5896" width="14.28515625" style="77" customWidth="1"/>
    <col min="5897" max="5897" width="22.85546875" style="77" customWidth="1"/>
    <col min="5898" max="5898" width="14" style="77" customWidth="1"/>
    <col min="5899" max="5899" width="15.5703125" style="77" customWidth="1"/>
    <col min="5900" max="6144" width="9.140625" style="77"/>
    <col min="6145" max="6145" width="7.28515625" style="77" customWidth="1"/>
    <col min="6146" max="6146" width="24.42578125" style="77" customWidth="1"/>
    <col min="6147" max="6147" width="16.28515625" style="77" customWidth="1"/>
    <col min="6148" max="6148" width="13.5703125" style="77" customWidth="1"/>
    <col min="6149" max="6149" width="18.85546875" style="77" customWidth="1"/>
    <col min="6150" max="6150" width="15.85546875" style="77" customWidth="1"/>
    <col min="6151" max="6151" width="16.5703125" style="77" customWidth="1"/>
    <col min="6152" max="6152" width="14.28515625" style="77" customWidth="1"/>
    <col min="6153" max="6153" width="22.85546875" style="77" customWidth="1"/>
    <col min="6154" max="6154" width="14" style="77" customWidth="1"/>
    <col min="6155" max="6155" width="15.5703125" style="77" customWidth="1"/>
    <col min="6156" max="6400" width="9.140625" style="77"/>
    <col min="6401" max="6401" width="7.28515625" style="77" customWidth="1"/>
    <col min="6402" max="6402" width="24.42578125" style="77" customWidth="1"/>
    <col min="6403" max="6403" width="16.28515625" style="77" customWidth="1"/>
    <col min="6404" max="6404" width="13.5703125" style="77" customWidth="1"/>
    <col min="6405" max="6405" width="18.85546875" style="77" customWidth="1"/>
    <col min="6406" max="6406" width="15.85546875" style="77" customWidth="1"/>
    <col min="6407" max="6407" width="16.5703125" style="77" customWidth="1"/>
    <col min="6408" max="6408" width="14.28515625" style="77" customWidth="1"/>
    <col min="6409" max="6409" width="22.85546875" style="77" customWidth="1"/>
    <col min="6410" max="6410" width="14" style="77" customWidth="1"/>
    <col min="6411" max="6411" width="15.5703125" style="77" customWidth="1"/>
    <col min="6412" max="6656" width="9.140625" style="77"/>
    <col min="6657" max="6657" width="7.28515625" style="77" customWidth="1"/>
    <col min="6658" max="6658" width="24.42578125" style="77" customWidth="1"/>
    <col min="6659" max="6659" width="16.28515625" style="77" customWidth="1"/>
    <col min="6660" max="6660" width="13.5703125" style="77" customWidth="1"/>
    <col min="6661" max="6661" width="18.85546875" style="77" customWidth="1"/>
    <col min="6662" max="6662" width="15.85546875" style="77" customWidth="1"/>
    <col min="6663" max="6663" width="16.5703125" style="77" customWidth="1"/>
    <col min="6664" max="6664" width="14.28515625" style="77" customWidth="1"/>
    <col min="6665" max="6665" width="22.85546875" style="77" customWidth="1"/>
    <col min="6666" max="6666" width="14" style="77" customWidth="1"/>
    <col min="6667" max="6667" width="15.5703125" style="77" customWidth="1"/>
    <col min="6668" max="6912" width="9.140625" style="77"/>
    <col min="6913" max="6913" width="7.28515625" style="77" customWidth="1"/>
    <col min="6914" max="6914" width="24.42578125" style="77" customWidth="1"/>
    <col min="6915" max="6915" width="16.28515625" style="77" customWidth="1"/>
    <col min="6916" max="6916" width="13.5703125" style="77" customWidth="1"/>
    <col min="6917" max="6917" width="18.85546875" style="77" customWidth="1"/>
    <col min="6918" max="6918" width="15.85546875" style="77" customWidth="1"/>
    <col min="6919" max="6919" width="16.5703125" style="77" customWidth="1"/>
    <col min="6920" max="6920" width="14.28515625" style="77" customWidth="1"/>
    <col min="6921" max="6921" width="22.85546875" style="77" customWidth="1"/>
    <col min="6922" max="6922" width="14" style="77" customWidth="1"/>
    <col min="6923" max="6923" width="15.5703125" style="77" customWidth="1"/>
    <col min="6924" max="7168" width="9.140625" style="77"/>
    <col min="7169" max="7169" width="7.28515625" style="77" customWidth="1"/>
    <col min="7170" max="7170" width="24.42578125" style="77" customWidth="1"/>
    <col min="7171" max="7171" width="16.28515625" style="77" customWidth="1"/>
    <col min="7172" max="7172" width="13.5703125" style="77" customWidth="1"/>
    <col min="7173" max="7173" width="18.85546875" style="77" customWidth="1"/>
    <col min="7174" max="7174" width="15.85546875" style="77" customWidth="1"/>
    <col min="7175" max="7175" width="16.5703125" style="77" customWidth="1"/>
    <col min="7176" max="7176" width="14.28515625" style="77" customWidth="1"/>
    <col min="7177" max="7177" width="22.85546875" style="77" customWidth="1"/>
    <col min="7178" max="7178" width="14" style="77" customWidth="1"/>
    <col min="7179" max="7179" width="15.5703125" style="77" customWidth="1"/>
    <col min="7180" max="7424" width="9.140625" style="77"/>
    <col min="7425" max="7425" width="7.28515625" style="77" customWidth="1"/>
    <col min="7426" max="7426" width="24.42578125" style="77" customWidth="1"/>
    <col min="7427" max="7427" width="16.28515625" style="77" customWidth="1"/>
    <col min="7428" max="7428" width="13.5703125" style="77" customWidth="1"/>
    <col min="7429" max="7429" width="18.85546875" style="77" customWidth="1"/>
    <col min="7430" max="7430" width="15.85546875" style="77" customWidth="1"/>
    <col min="7431" max="7431" width="16.5703125" style="77" customWidth="1"/>
    <col min="7432" max="7432" width="14.28515625" style="77" customWidth="1"/>
    <col min="7433" max="7433" width="22.85546875" style="77" customWidth="1"/>
    <col min="7434" max="7434" width="14" style="77" customWidth="1"/>
    <col min="7435" max="7435" width="15.5703125" style="77" customWidth="1"/>
    <col min="7436" max="7680" width="9.140625" style="77"/>
    <col min="7681" max="7681" width="7.28515625" style="77" customWidth="1"/>
    <col min="7682" max="7682" width="24.42578125" style="77" customWidth="1"/>
    <col min="7683" max="7683" width="16.28515625" style="77" customWidth="1"/>
    <col min="7684" max="7684" width="13.5703125" style="77" customWidth="1"/>
    <col min="7685" max="7685" width="18.85546875" style="77" customWidth="1"/>
    <col min="7686" max="7686" width="15.85546875" style="77" customWidth="1"/>
    <col min="7687" max="7687" width="16.5703125" style="77" customWidth="1"/>
    <col min="7688" max="7688" width="14.28515625" style="77" customWidth="1"/>
    <col min="7689" max="7689" width="22.85546875" style="77" customWidth="1"/>
    <col min="7690" max="7690" width="14" style="77" customWidth="1"/>
    <col min="7691" max="7691" width="15.5703125" style="77" customWidth="1"/>
    <col min="7692" max="7936" width="9.140625" style="77"/>
    <col min="7937" max="7937" width="7.28515625" style="77" customWidth="1"/>
    <col min="7938" max="7938" width="24.42578125" style="77" customWidth="1"/>
    <col min="7939" max="7939" width="16.28515625" style="77" customWidth="1"/>
    <col min="7940" max="7940" width="13.5703125" style="77" customWidth="1"/>
    <col min="7941" max="7941" width="18.85546875" style="77" customWidth="1"/>
    <col min="7942" max="7942" width="15.85546875" style="77" customWidth="1"/>
    <col min="7943" max="7943" width="16.5703125" style="77" customWidth="1"/>
    <col min="7944" max="7944" width="14.28515625" style="77" customWidth="1"/>
    <col min="7945" max="7945" width="22.85546875" style="77" customWidth="1"/>
    <col min="7946" max="7946" width="14" style="77" customWidth="1"/>
    <col min="7947" max="7947" width="15.5703125" style="77" customWidth="1"/>
    <col min="7948" max="8192" width="9.140625" style="77"/>
    <col min="8193" max="8193" width="7.28515625" style="77" customWidth="1"/>
    <col min="8194" max="8194" width="24.42578125" style="77" customWidth="1"/>
    <col min="8195" max="8195" width="16.28515625" style="77" customWidth="1"/>
    <col min="8196" max="8196" width="13.5703125" style="77" customWidth="1"/>
    <col min="8197" max="8197" width="18.85546875" style="77" customWidth="1"/>
    <col min="8198" max="8198" width="15.85546875" style="77" customWidth="1"/>
    <col min="8199" max="8199" width="16.5703125" style="77" customWidth="1"/>
    <col min="8200" max="8200" width="14.28515625" style="77" customWidth="1"/>
    <col min="8201" max="8201" width="22.85546875" style="77" customWidth="1"/>
    <col min="8202" max="8202" width="14" style="77" customWidth="1"/>
    <col min="8203" max="8203" width="15.5703125" style="77" customWidth="1"/>
    <col min="8204" max="8448" width="9.140625" style="77"/>
    <col min="8449" max="8449" width="7.28515625" style="77" customWidth="1"/>
    <col min="8450" max="8450" width="24.42578125" style="77" customWidth="1"/>
    <col min="8451" max="8451" width="16.28515625" style="77" customWidth="1"/>
    <col min="8452" max="8452" width="13.5703125" style="77" customWidth="1"/>
    <col min="8453" max="8453" width="18.85546875" style="77" customWidth="1"/>
    <col min="8454" max="8454" width="15.85546875" style="77" customWidth="1"/>
    <col min="8455" max="8455" width="16.5703125" style="77" customWidth="1"/>
    <col min="8456" max="8456" width="14.28515625" style="77" customWidth="1"/>
    <col min="8457" max="8457" width="22.85546875" style="77" customWidth="1"/>
    <col min="8458" max="8458" width="14" style="77" customWidth="1"/>
    <col min="8459" max="8459" width="15.5703125" style="77" customWidth="1"/>
    <col min="8460" max="8704" width="9.140625" style="77"/>
    <col min="8705" max="8705" width="7.28515625" style="77" customWidth="1"/>
    <col min="8706" max="8706" width="24.42578125" style="77" customWidth="1"/>
    <col min="8707" max="8707" width="16.28515625" style="77" customWidth="1"/>
    <col min="8708" max="8708" width="13.5703125" style="77" customWidth="1"/>
    <col min="8709" max="8709" width="18.85546875" style="77" customWidth="1"/>
    <col min="8710" max="8710" width="15.85546875" style="77" customWidth="1"/>
    <col min="8711" max="8711" width="16.5703125" style="77" customWidth="1"/>
    <col min="8712" max="8712" width="14.28515625" style="77" customWidth="1"/>
    <col min="8713" max="8713" width="22.85546875" style="77" customWidth="1"/>
    <col min="8714" max="8714" width="14" style="77" customWidth="1"/>
    <col min="8715" max="8715" width="15.5703125" style="77" customWidth="1"/>
    <col min="8716" max="8960" width="9.140625" style="77"/>
    <col min="8961" max="8961" width="7.28515625" style="77" customWidth="1"/>
    <col min="8962" max="8962" width="24.42578125" style="77" customWidth="1"/>
    <col min="8963" max="8963" width="16.28515625" style="77" customWidth="1"/>
    <col min="8964" max="8964" width="13.5703125" style="77" customWidth="1"/>
    <col min="8965" max="8965" width="18.85546875" style="77" customWidth="1"/>
    <col min="8966" max="8966" width="15.85546875" style="77" customWidth="1"/>
    <col min="8967" max="8967" width="16.5703125" style="77" customWidth="1"/>
    <col min="8968" max="8968" width="14.28515625" style="77" customWidth="1"/>
    <col min="8969" max="8969" width="22.85546875" style="77" customWidth="1"/>
    <col min="8970" max="8970" width="14" style="77" customWidth="1"/>
    <col min="8971" max="8971" width="15.5703125" style="77" customWidth="1"/>
    <col min="8972" max="9216" width="9.140625" style="77"/>
    <col min="9217" max="9217" width="7.28515625" style="77" customWidth="1"/>
    <col min="9218" max="9218" width="24.42578125" style="77" customWidth="1"/>
    <col min="9219" max="9219" width="16.28515625" style="77" customWidth="1"/>
    <col min="9220" max="9220" width="13.5703125" style="77" customWidth="1"/>
    <col min="9221" max="9221" width="18.85546875" style="77" customWidth="1"/>
    <col min="9222" max="9222" width="15.85546875" style="77" customWidth="1"/>
    <col min="9223" max="9223" width="16.5703125" style="77" customWidth="1"/>
    <col min="9224" max="9224" width="14.28515625" style="77" customWidth="1"/>
    <col min="9225" max="9225" width="22.85546875" style="77" customWidth="1"/>
    <col min="9226" max="9226" width="14" style="77" customWidth="1"/>
    <col min="9227" max="9227" width="15.5703125" style="77" customWidth="1"/>
    <col min="9228" max="9472" width="9.140625" style="77"/>
    <col min="9473" max="9473" width="7.28515625" style="77" customWidth="1"/>
    <col min="9474" max="9474" width="24.42578125" style="77" customWidth="1"/>
    <col min="9475" max="9475" width="16.28515625" style="77" customWidth="1"/>
    <col min="9476" max="9476" width="13.5703125" style="77" customWidth="1"/>
    <col min="9477" max="9477" width="18.85546875" style="77" customWidth="1"/>
    <col min="9478" max="9478" width="15.85546875" style="77" customWidth="1"/>
    <col min="9479" max="9479" width="16.5703125" style="77" customWidth="1"/>
    <col min="9480" max="9480" width="14.28515625" style="77" customWidth="1"/>
    <col min="9481" max="9481" width="22.85546875" style="77" customWidth="1"/>
    <col min="9482" max="9482" width="14" style="77" customWidth="1"/>
    <col min="9483" max="9483" width="15.5703125" style="77" customWidth="1"/>
    <col min="9484" max="9728" width="9.140625" style="77"/>
    <col min="9729" max="9729" width="7.28515625" style="77" customWidth="1"/>
    <col min="9730" max="9730" width="24.42578125" style="77" customWidth="1"/>
    <col min="9731" max="9731" width="16.28515625" style="77" customWidth="1"/>
    <col min="9732" max="9732" width="13.5703125" style="77" customWidth="1"/>
    <col min="9733" max="9733" width="18.85546875" style="77" customWidth="1"/>
    <col min="9734" max="9734" width="15.85546875" style="77" customWidth="1"/>
    <col min="9735" max="9735" width="16.5703125" style="77" customWidth="1"/>
    <col min="9736" max="9736" width="14.28515625" style="77" customWidth="1"/>
    <col min="9737" max="9737" width="22.85546875" style="77" customWidth="1"/>
    <col min="9738" max="9738" width="14" style="77" customWidth="1"/>
    <col min="9739" max="9739" width="15.5703125" style="77" customWidth="1"/>
    <col min="9740" max="9984" width="9.140625" style="77"/>
    <col min="9985" max="9985" width="7.28515625" style="77" customWidth="1"/>
    <col min="9986" max="9986" width="24.42578125" style="77" customWidth="1"/>
    <col min="9987" max="9987" width="16.28515625" style="77" customWidth="1"/>
    <col min="9988" max="9988" width="13.5703125" style="77" customWidth="1"/>
    <col min="9989" max="9989" width="18.85546875" style="77" customWidth="1"/>
    <col min="9990" max="9990" width="15.85546875" style="77" customWidth="1"/>
    <col min="9991" max="9991" width="16.5703125" style="77" customWidth="1"/>
    <col min="9992" max="9992" width="14.28515625" style="77" customWidth="1"/>
    <col min="9993" max="9993" width="22.85546875" style="77" customWidth="1"/>
    <col min="9994" max="9994" width="14" style="77" customWidth="1"/>
    <col min="9995" max="9995" width="15.5703125" style="77" customWidth="1"/>
    <col min="9996" max="10240" width="9.140625" style="77"/>
    <col min="10241" max="10241" width="7.28515625" style="77" customWidth="1"/>
    <col min="10242" max="10242" width="24.42578125" style="77" customWidth="1"/>
    <col min="10243" max="10243" width="16.28515625" style="77" customWidth="1"/>
    <col min="10244" max="10244" width="13.5703125" style="77" customWidth="1"/>
    <col min="10245" max="10245" width="18.85546875" style="77" customWidth="1"/>
    <col min="10246" max="10246" width="15.85546875" style="77" customWidth="1"/>
    <col min="10247" max="10247" width="16.5703125" style="77" customWidth="1"/>
    <col min="10248" max="10248" width="14.28515625" style="77" customWidth="1"/>
    <col min="10249" max="10249" width="22.85546875" style="77" customWidth="1"/>
    <col min="10250" max="10250" width="14" style="77" customWidth="1"/>
    <col min="10251" max="10251" width="15.5703125" style="77" customWidth="1"/>
    <col min="10252" max="10496" width="9.140625" style="77"/>
    <col min="10497" max="10497" width="7.28515625" style="77" customWidth="1"/>
    <col min="10498" max="10498" width="24.42578125" style="77" customWidth="1"/>
    <col min="10499" max="10499" width="16.28515625" style="77" customWidth="1"/>
    <col min="10500" max="10500" width="13.5703125" style="77" customWidth="1"/>
    <col min="10501" max="10501" width="18.85546875" style="77" customWidth="1"/>
    <col min="10502" max="10502" width="15.85546875" style="77" customWidth="1"/>
    <col min="10503" max="10503" width="16.5703125" style="77" customWidth="1"/>
    <col min="10504" max="10504" width="14.28515625" style="77" customWidth="1"/>
    <col min="10505" max="10505" width="22.85546875" style="77" customWidth="1"/>
    <col min="10506" max="10506" width="14" style="77" customWidth="1"/>
    <col min="10507" max="10507" width="15.5703125" style="77" customWidth="1"/>
    <col min="10508" max="10752" width="9.140625" style="77"/>
    <col min="10753" max="10753" width="7.28515625" style="77" customWidth="1"/>
    <col min="10754" max="10754" width="24.42578125" style="77" customWidth="1"/>
    <col min="10755" max="10755" width="16.28515625" style="77" customWidth="1"/>
    <col min="10756" max="10756" width="13.5703125" style="77" customWidth="1"/>
    <col min="10757" max="10757" width="18.85546875" style="77" customWidth="1"/>
    <col min="10758" max="10758" width="15.85546875" style="77" customWidth="1"/>
    <col min="10759" max="10759" width="16.5703125" style="77" customWidth="1"/>
    <col min="10760" max="10760" width="14.28515625" style="77" customWidth="1"/>
    <col min="10761" max="10761" width="22.85546875" style="77" customWidth="1"/>
    <col min="10762" max="10762" width="14" style="77" customWidth="1"/>
    <col min="10763" max="10763" width="15.5703125" style="77" customWidth="1"/>
    <col min="10764" max="11008" width="9.140625" style="77"/>
    <col min="11009" max="11009" width="7.28515625" style="77" customWidth="1"/>
    <col min="11010" max="11010" width="24.42578125" style="77" customWidth="1"/>
    <col min="11011" max="11011" width="16.28515625" style="77" customWidth="1"/>
    <col min="11012" max="11012" width="13.5703125" style="77" customWidth="1"/>
    <col min="11013" max="11013" width="18.85546875" style="77" customWidth="1"/>
    <col min="11014" max="11014" width="15.85546875" style="77" customWidth="1"/>
    <col min="11015" max="11015" width="16.5703125" style="77" customWidth="1"/>
    <col min="11016" max="11016" width="14.28515625" style="77" customWidth="1"/>
    <col min="11017" max="11017" width="22.85546875" style="77" customWidth="1"/>
    <col min="11018" max="11018" width="14" style="77" customWidth="1"/>
    <col min="11019" max="11019" width="15.5703125" style="77" customWidth="1"/>
    <col min="11020" max="11264" width="9.140625" style="77"/>
    <col min="11265" max="11265" width="7.28515625" style="77" customWidth="1"/>
    <col min="11266" max="11266" width="24.42578125" style="77" customWidth="1"/>
    <col min="11267" max="11267" width="16.28515625" style="77" customWidth="1"/>
    <col min="11268" max="11268" width="13.5703125" style="77" customWidth="1"/>
    <col min="11269" max="11269" width="18.85546875" style="77" customWidth="1"/>
    <col min="11270" max="11270" width="15.85546875" style="77" customWidth="1"/>
    <col min="11271" max="11271" width="16.5703125" style="77" customWidth="1"/>
    <col min="11272" max="11272" width="14.28515625" style="77" customWidth="1"/>
    <col min="11273" max="11273" width="22.85546875" style="77" customWidth="1"/>
    <col min="11274" max="11274" width="14" style="77" customWidth="1"/>
    <col min="11275" max="11275" width="15.5703125" style="77" customWidth="1"/>
    <col min="11276" max="11520" width="9.140625" style="77"/>
    <col min="11521" max="11521" width="7.28515625" style="77" customWidth="1"/>
    <col min="11522" max="11522" width="24.42578125" style="77" customWidth="1"/>
    <col min="11523" max="11523" width="16.28515625" style="77" customWidth="1"/>
    <col min="11524" max="11524" width="13.5703125" style="77" customWidth="1"/>
    <col min="11525" max="11525" width="18.85546875" style="77" customWidth="1"/>
    <col min="11526" max="11526" width="15.85546875" style="77" customWidth="1"/>
    <col min="11527" max="11527" width="16.5703125" style="77" customWidth="1"/>
    <col min="11528" max="11528" width="14.28515625" style="77" customWidth="1"/>
    <col min="11529" max="11529" width="22.85546875" style="77" customWidth="1"/>
    <col min="11530" max="11530" width="14" style="77" customWidth="1"/>
    <col min="11531" max="11531" width="15.5703125" style="77" customWidth="1"/>
    <col min="11532" max="11776" width="9.140625" style="77"/>
    <col min="11777" max="11777" width="7.28515625" style="77" customWidth="1"/>
    <col min="11778" max="11778" width="24.42578125" style="77" customWidth="1"/>
    <col min="11779" max="11779" width="16.28515625" style="77" customWidth="1"/>
    <col min="11780" max="11780" width="13.5703125" style="77" customWidth="1"/>
    <col min="11781" max="11781" width="18.85546875" style="77" customWidth="1"/>
    <col min="11782" max="11782" width="15.85546875" style="77" customWidth="1"/>
    <col min="11783" max="11783" width="16.5703125" style="77" customWidth="1"/>
    <col min="11784" max="11784" width="14.28515625" style="77" customWidth="1"/>
    <col min="11785" max="11785" width="22.85546875" style="77" customWidth="1"/>
    <col min="11786" max="11786" width="14" style="77" customWidth="1"/>
    <col min="11787" max="11787" width="15.5703125" style="77" customWidth="1"/>
    <col min="11788" max="12032" width="9.140625" style="77"/>
    <col min="12033" max="12033" width="7.28515625" style="77" customWidth="1"/>
    <col min="12034" max="12034" width="24.42578125" style="77" customWidth="1"/>
    <col min="12035" max="12035" width="16.28515625" style="77" customWidth="1"/>
    <col min="12036" max="12036" width="13.5703125" style="77" customWidth="1"/>
    <col min="12037" max="12037" width="18.85546875" style="77" customWidth="1"/>
    <col min="12038" max="12038" width="15.85546875" style="77" customWidth="1"/>
    <col min="12039" max="12039" width="16.5703125" style="77" customWidth="1"/>
    <col min="12040" max="12040" width="14.28515625" style="77" customWidth="1"/>
    <col min="12041" max="12041" width="22.85546875" style="77" customWidth="1"/>
    <col min="12042" max="12042" width="14" style="77" customWidth="1"/>
    <col min="12043" max="12043" width="15.5703125" style="77" customWidth="1"/>
    <col min="12044" max="12288" width="9.140625" style="77"/>
    <col min="12289" max="12289" width="7.28515625" style="77" customWidth="1"/>
    <col min="12290" max="12290" width="24.42578125" style="77" customWidth="1"/>
    <col min="12291" max="12291" width="16.28515625" style="77" customWidth="1"/>
    <col min="12292" max="12292" width="13.5703125" style="77" customWidth="1"/>
    <col min="12293" max="12293" width="18.85546875" style="77" customWidth="1"/>
    <col min="12294" max="12294" width="15.85546875" style="77" customWidth="1"/>
    <col min="12295" max="12295" width="16.5703125" style="77" customWidth="1"/>
    <col min="12296" max="12296" width="14.28515625" style="77" customWidth="1"/>
    <col min="12297" max="12297" width="22.85546875" style="77" customWidth="1"/>
    <col min="12298" max="12298" width="14" style="77" customWidth="1"/>
    <col min="12299" max="12299" width="15.5703125" style="77" customWidth="1"/>
    <col min="12300" max="12544" width="9.140625" style="77"/>
    <col min="12545" max="12545" width="7.28515625" style="77" customWidth="1"/>
    <col min="12546" max="12546" width="24.42578125" style="77" customWidth="1"/>
    <col min="12547" max="12547" width="16.28515625" style="77" customWidth="1"/>
    <col min="12548" max="12548" width="13.5703125" style="77" customWidth="1"/>
    <col min="12549" max="12549" width="18.85546875" style="77" customWidth="1"/>
    <col min="12550" max="12550" width="15.85546875" style="77" customWidth="1"/>
    <col min="12551" max="12551" width="16.5703125" style="77" customWidth="1"/>
    <col min="12552" max="12552" width="14.28515625" style="77" customWidth="1"/>
    <col min="12553" max="12553" width="22.85546875" style="77" customWidth="1"/>
    <col min="12554" max="12554" width="14" style="77" customWidth="1"/>
    <col min="12555" max="12555" width="15.5703125" style="77" customWidth="1"/>
    <col min="12556" max="12800" width="9.140625" style="77"/>
    <col min="12801" max="12801" width="7.28515625" style="77" customWidth="1"/>
    <col min="12802" max="12802" width="24.42578125" style="77" customWidth="1"/>
    <col min="12803" max="12803" width="16.28515625" style="77" customWidth="1"/>
    <col min="12804" max="12804" width="13.5703125" style="77" customWidth="1"/>
    <col min="12805" max="12805" width="18.85546875" style="77" customWidth="1"/>
    <col min="12806" max="12806" width="15.85546875" style="77" customWidth="1"/>
    <col min="12807" max="12807" width="16.5703125" style="77" customWidth="1"/>
    <col min="12808" max="12808" width="14.28515625" style="77" customWidth="1"/>
    <col min="12809" max="12809" width="22.85546875" style="77" customWidth="1"/>
    <col min="12810" max="12810" width="14" style="77" customWidth="1"/>
    <col min="12811" max="12811" width="15.5703125" style="77" customWidth="1"/>
    <col min="12812" max="13056" width="9.140625" style="77"/>
    <col min="13057" max="13057" width="7.28515625" style="77" customWidth="1"/>
    <col min="13058" max="13058" width="24.42578125" style="77" customWidth="1"/>
    <col min="13059" max="13059" width="16.28515625" style="77" customWidth="1"/>
    <col min="13060" max="13060" width="13.5703125" style="77" customWidth="1"/>
    <col min="13061" max="13061" width="18.85546875" style="77" customWidth="1"/>
    <col min="13062" max="13062" width="15.85546875" style="77" customWidth="1"/>
    <col min="13063" max="13063" width="16.5703125" style="77" customWidth="1"/>
    <col min="13064" max="13064" width="14.28515625" style="77" customWidth="1"/>
    <col min="13065" max="13065" width="22.85546875" style="77" customWidth="1"/>
    <col min="13066" max="13066" width="14" style="77" customWidth="1"/>
    <col min="13067" max="13067" width="15.5703125" style="77" customWidth="1"/>
    <col min="13068" max="13312" width="9.140625" style="77"/>
    <col min="13313" max="13313" width="7.28515625" style="77" customWidth="1"/>
    <col min="13314" max="13314" width="24.42578125" style="77" customWidth="1"/>
    <col min="13315" max="13315" width="16.28515625" style="77" customWidth="1"/>
    <col min="13316" max="13316" width="13.5703125" style="77" customWidth="1"/>
    <col min="13317" max="13317" width="18.85546875" style="77" customWidth="1"/>
    <col min="13318" max="13318" width="15.85546875" style="77" customWidth="1"/>
    <col min="13319" max="13319" width="16.5703125" style="77" customWidth="1"/>
    <col min="13320" max="13320" width="14.28515625" style="77" customWidth="1"/>
    <col min="13321" max="13321" width="22.85546875" style="77" customWidth="1"/>
    <col min="13322" max="13322" width="14" style="77" customWidth="1"/>
    <col min="13323" max="13323" width="15.5703125" style="77" customWidth="1"/>
    <col min="13324" max="13568" width="9.140625" style="77"/>
    <col min="13569" max="13569" width="7.28515625" style="77" customWidth="1"/>
    <col min="13570" max="13570" width="24.42578125" style="77" customWidth="1"/>
    <col min="13571" max="13571" width="16.28515625" style="77" customWidth="1"/>
    <col min="13572" max="13572" width="13.5703125" style="77" customWidth="1"/>
    <col min="13573" max="13573" width="18.85546875" style="77" customWidth="1"/>
    <col min="13574" max="13574" width="15.85546875" style="77" customWidth="1"/>
    <col min="13575" max="13575" width="16.5703125" style="77" customWidth="1"/>
    <col min="13576" max="13576" width="14.28515625" style="77" customWidth="1"/>
    <col min="13577" max="13577" width="22.85546875" style="77" customWidth="1"/>
    <col min="13578" max="13578" width="14" style="77" customWidth="1"/>
    <col min="13579" max="13579" width="15.5703125" style="77" customWidth="1"/>
    <col min="13580" max="13824" width="9.140625" style="77"/>
    <col min="13825" max="13825" width="7.28515625" style="77" customWidth="1"/>
    <col min="13826" max="13826" width="24.42578125" style="77" customWidth="1"/>
    <col min="13827" max="13827" width="16.28515625" style="77" customWidth="1"/>
    <col min="13828" max="13828" width="13.5703125" style="77" customWidth="1"/>
    <col min="13829" max="13829" width="18.85546875" style="77" customWidth="1"/>
    <col min="13830" max="13830" width="15.85546875" style="77" customWidth="1"/>
    <col min="13831" max="13831" width="16.5703125" style="77" customWidth="1"/>
    <col min="13832" max="13832" width="14.28515625" style="77" customWidth="1"/>
    <col min="13833" max="13833" width="22.85546875" style="77" customWidth="1"/>
    <col min="13834" max="13834" width="14" style="77" customWidth="1"/>
    <col min="13835" max="13835" width="15.5703125" style="77" customWidth="1"/>
    <col min="13836" max="14080" width="9.140625" style="77"/>
    <col min="14081" max="14081" width="7.28515625" style="77" customWidth="1"/>
    <col min="14082" max="14082" width="24.42578125" style="77" customWidth="1"/>
    <col min="14083" max="14083" width="16.28515625" style="77" customWidth="1"/>
    <col min="14084" max="14084" width="13.5703125" style="77" customWidth="1"/>
    <col min="14085" max="14085" width="18.85546875" style="77" customWidth="1"/>
    <col min="14086" max="14086" width="15.85546875" style="77" customWidth="1"/>
    <col min="14087" max="14087" width="16.5703125" style="77" customWidth="1"/>
    <col min="14088" max="14088" width="14.28515625" style="77" customWidth="1"/>
    <col min="14089" max="14089" width="22.85546875" style="77" customWidth="1"/>
    <col min="14090" max="14090" width="14" style="77" customWidth="1"/>
    <col min="14091" max="14091" width="15.5703125" style="77" customWidth="1"/>
    <col min="14092" max="14336" width="9.140625" style="77"/>
    <col min="14337" max="14337" width="7.28515625" style="77" customWidth="1"/>
    <col min="14338" max="14338" width="24.42578125" style="77" customWidth="1"/>
    <col min="14339" max="14339" width="16.28515625" style="77" customWidth="1"/>
    <col min="14340" max="14340" width="13.5703125" style="77" customWidth="1"/>
    <col min="14341" max="14341" width="18.85546875" style="77" customWidth="1"/>
    <col min="14342" max="14342" width="15.85546875" style="77" customWidth="1"/>
    <col min="14343" max="14343" width="16.5703125" style="77" customWidth="1"/>
    <col min="14344" max="14344" width="14.28515625" style="77" customWidth="1"/>
    <col min="14345" max="14345" width="22.85546875" style="77" customWidth="1"/>
    <col min="14346" max="14346" width="14" style="77" customWidth="1"/>
    <col min="14347" max="14347" width="15.5703125" style="77" customWidth="1"/>
    <col min="14348" max="14592" width="9.140625" style="77"/>
    <col min="14593" max="14593" width="7.28515625" style="77" customWidth="1"/>
    <col min="14594" max="14594" width="24.42578125" style="77" customWidth="1"/>
    <col min="14595" max="14595" width="16.28515625" style="77" customWidth="1"/>
    <col min="14596" max="14596" width="13.5703125" style="77" customWidth="1"/>
    <col min="14597" max="14597" width="18.85546875" style="77" customWidth="1"/>
    <col min="14598" max="14598" width="15.85546875" style="77" customWidth="1"/>
    <col min="14599" max="14599" width="16.5703125" style="77" customWidth="1"/>
    <col min="14600" max="14600" width="14.28515625" style="77" customWidth="1"/>
    <col min="14601" max="14601" width="22.85546875" style="77" customWidth="1"/>
    <col min="14602" max="14602" width="14" style="77" customWidth="1"/>
    <col min="14603" max="14603" width="15.5703125" style="77" customWidth="1"/>
    <col min="14604" max="14848" width="9.140625" style="77"/>
    <col min="14849" max="14849" width="7.28515625" style="77" customWidth="1"/>
    <col min="14850" max="14850" width="24.42578125" style="77" customWidth="1"/>
    <col min="14851" max="14851" width="16.28515625" style="77" customWidth="1"/>
    <col min="14852" max="14852" width="13.5703125" style="77" customWidth="1"/>
    <col min="14853" max="14853" width="18.85546875" style="77" customWidth="1"/>
    <col min="14854" max="14854" width="15.85546875" style="77" customWidth="1"/>
    <col min="14855" max="14855" width="16.5703125" style="77" customWidth="1"/>
    <col min="14856" max="14856" width="14.28515625" style="77" customWidth="1"/>
    <col min="14857" max="14857" width="22.85546875" style="77" customWidth="1"/>
    <col min="14858" max="14858" width="14" style="77" customWidth="1"/>
    <col min="14859" max="14859" width="15.5703125" style="77" customWidth="1"/>
    <col min="14860" max="15104" width="9.140625" style="77"/>
    <col min="15105" max="15105" width="7.28515625" style="77" customWidth="1"/>
    <col min="15106" max="15106" width="24.42578125" style="77" customWidth="1"/>
    <col min="15107" max="15107" width="16.28515625" style="77" customWidth="1"/>
    <col min="15108" max="15108" width="13.5703125" style="77" customWidth="1"/>
    <col min="15109" max="15109" width="18.85546875" style="77" customWidth="1"/>
    <col min="15110" max="15110" width="15.85546875" style="77" customWidth="1"/>
    <col min="15111" max="15111" width="16.5703125" style="77" customWidth="1"/>
    <col min="15112" max="15112" width="14.28515625" style="77" customWidth="1"/>
    <col min="15113" max="15113" width="22.85546875" style="77" customWidth="1"/>
    <col min="15114" max="15114" width="14" style="77" customWidth="1"/>
    <col min="15115" max="15115" width="15.5703125" style="77" customWidth="1"/>
    <col min="15116" max="15360" width="9.140625" style="77"/>
    <col min="15361" max="15361" width="7.28515625" style="77" customWidth="1"/>
    <col min="15362" max="15362" width="24.42578125" style="77" customWidth="1"/>
    <col min="15363" max="15363" width="16.28515625" style="77" customWidth="1"/>
    <col min="15364" max="15364" width="13.5703125" style="77" customWidth="1"/>
    <col min="15365" max="15365" width="18.85546875" style="77" customWidth="1"/>
    <col min="15366" max="15366" width="15.85546875" style="77" customWidth="1"/>
    <col min="15367" max="15367" width="16.5703125" style="77" customWidth="1"/>
    <col min="15368" max="15368" width="14.28515625" style="77" customWidth="1"/>
    <col min="15369" max="15369" width="22.85546875" style="77" customWidth="1"/>
    <col min="15370" max="15370" width="14" style="77" customWidth="1"/>
    <col min="15371" max="15371" width="15.5703125" style="77" customWidth="1"/>
    <col min="15372" max="15616" width="9.140625" style="77"/>
    <col min="15617" max="15617" width="7.28515625" style="77" customWidth="1"/>
    <col min="15618" max="15618" width="24.42578125" style="77" customWidth="1"/>
    <col min="15619" max="15619" width="16.28515625" style="77" customWidth="1"/>
    <col min="15620" max="15620" width="13.5703125" style="77" customWidth="1"/>
    <col min="15621" max="15621" width="18.85546875" style="77" customWidth="1"/>
    <col min="15622" max="15622" width="15.85546875" style="77" customWidth="1"/>
    <col min="15623" max="15623" width="16.5703125" style="77" customWidth="1"/>
    <col min="15624" max="15624" width="14.28515625" style="77" customWidth="1"/>
    <col min="15625" max="15625" width="22.85546875" style="77" customWidth="1"/>
    <col min="15626" max="15626" width="14" style="77" customWidth="1"/>
    <col min="15627" max="15627" width="15.5703125" style="77" customWidth="1"/>
    <col min="15628" max="15872" width="9.140625" style="77"/>
    <col min="15873" max="15873" width="7.28515625" style="77" customWidth="1"/>
    <col min="15874" max="15874" width="24.42578125" style="77" customWidth="1"/>
    <col min="15875" max="15875" width="16.28515625" style="77" customWidth="1"/>
    <col min="15876" max="15876" width="13.5703125" style="77" customWidth="1"/>
    <col min="15877" max="15877" width="18.85546875" style="77" customWidth="1"/>
    <col min="15878" max="15878" width="15.85546875" style="77" customWidth="1"/>
    <col min="15879" max="15879" width="16.5703125" style="77" customWidth="1"/>
    <col min="15880" max="15880" width="14.28515625" style="77" customWidth="1"/>
    <col min="15881" max="15881" width="22.85546875" style="77" customWidth="1"/>
    <col min="15882" max="15882" width="14" style="77" customWidth="1"/>
    <col min="15883" max="15883" width="15.5703125" style="77" customWidth="1"/>
    <col min="15884" max="16128" width="9.140625" style="77"/>
    <col min="16129" max="16129" width="7.28515625" style="77" customWidth="1"/>
    <col min="16130" max="16130" width="24.42578125" style="77" customWidth="1"/>
    <col min="16131" max="16131" width="16.28515625" style="77" customWidth="1"/>
    <col min="16132" max="16132" width="13.5703125" style="77" customWidth="1"/>
    <col min="16133" max="16133" width="18.85546875" style="77" customWidth="1"/>
    <col min="16134" max="16134" width="15.85546875" style="77" customWidth="1"/>
    <col min="16135" max="16135" width="16.5703125" style="77" customWidth="1"/>
    <col min="16136" max="16136" width="14.28515625" style="77" customWidth="1"/>
    <col min="16137" max="16137" width="22.85546875" style="77" customWidth="1"/>
    <col min="16138" max="16138" width="14" style="77" customWidth="1"/>
    <col min="16139" max="16139" width="15.5703125" style="77" customWidth="1"/>
    <col min="16140" max="16384" width="9.140625" style="77"/>
  </cols>
  <sheetData>
    <row r="1" spans="1:11" ht="18.75" customHeight="1">
      <c r="G1" s="78"/>
      <c r="H1" s="78"/>
      <c r="I1" s="78" t="s">
        <v>0</v>
      </c>
    </row>
    <row r="2" spans="1:11" ht="20.25" customHeight="1">
      <c r="A2" s="79"/>
      <c r="B2" s="79"/>
      <c r="C2" s="79"/>
      <c r="D2" s="79"/>
      <c r="E2" s="79"/>
      <c r="F2" s="79"/>
      <c r="G2" s="80"/>
      <c r="H2" s="81"/>
      <c r="I2" s="81" t="s">
        <v>1</v>
      </c>
    </row>
    <row r="3" spans="1:11" ht="61.5" customHeight="1">
      <c r="A3" s="79"/>
      <c r="B3" s="82" t="s">
        <v>98</v>
      </c>
      <c r="C3" s="83"/>
      <c r="D3" s="83"/>
      <c r="E3" s="83"/>
      <c r="F3" s="83"/>
      <c r="G3" s="83"/>
      <c r="H3" s="83"/>
      <c r="I3" s="83"/>
      <c r="J3" s="83"/>
      <c r="K3" s="79"/>
    </row>
    <row r="4" spans="1:11" ht="31.5" customHeight="1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ht="33" customHeight="1">
      <c r="A5" s="85" t="s">
        <v>4</v>
      </c>
      <c r="B5" s="85" t="s">
        <v>5</v>
      </c>
      <c r="C5" s="86" t="s">
        <v>6</v>
      </c>
      <c r="D5" s="86"/>
      <c r="E5" s="86"/>
      <c r="F5" s="86" t="s">
        <v>7</v>
      </c>
      <c r="G5" s="86" t="s">
        <v>8</v>
      </c>
      <c r="H5" s="86"/>
      <c r="I5" s="86"/>
      <c r="J5" s="86"/>
      <c r="K5" s="87" t="s">
        <v>9</v>
      </c>
    </row>
    <row r="6" spans="1:11" ht="158.25" customHeight="1">
      <c r="A6" s="85"/>
      <c r="B6" s="85"/>
      <c r="C6" s="88" t="s">
        <v>10</v>
      </c>
      <c r="D6" s="88" t="s">
        <v>11</v>
      </c>
      <c r="E6" s="88" t="s">
        <v>12</v>
      </c>
      <c r="F6" s="86"/>
      <c r="G6" s="89" t="s">
        <v>13</v>
      </c>
      <c r="H6" s="88" t="s">
        <v>14</v>
      </c>
      <c r="I6" s="88" t="s">
        <v>15</v>
      </c>
      <c r="J6" s="88" t="s">
        <v>14</v>
      </c>
      <c r="K6" s="87"/>
    </row>
    <row r="7" spans="1:11" ht="15.75">
      <c r="A7" s="90">
        <v>1</v>
      </c>
      <c r="B7" s="91" t="s">
        <v>52</v>
      </c>
      <c r="C7" s="92">
        <v>3.6</v>
      </c>
      <c r="D7" s="92"/>
      <c r="E7" s="93"/>
      <c r="F7" s="94">
        <f t="shared" ref="F7:F34" si="0">SUM(C7,D7)</f>
        <v>3.6</v>
      </c>
      <c r="G7" s="95">
        <v>2210</v>
      </c>
      <c r="H7" s="92">
        <v>3.6</v>
      </c>
      <c r="I7" s="96" t="s">
        <v>99</v>
      </c>
      <c r="J7" s="92"/>
      <c r="K7" s="97"/>
    </row>
    <row r="8" spans="1:11" ht="15.75">
      <c r="A8" s="90"/>
      <c r="B8" s="91"/>
      <c r="C8" s="92"/>
      <c r="D8" s="92"/>
      <c r="E8" s="93"/>
      <c r="F8" s="94">
        <f t="shared" si="0"/>
        <v>0</v>
      </c>
      <c r="G8" s="91"/>
      <c r="H8" s="92"/>
      <c r="I8" s="96"/>
      <c r="J8" s="92"/>
      <c r="K8" s="97"/>
    </row>
    <row r="9" spans="1:11" ht="15.75">
      <c r="A9" s="90"/>
      <c r="B9" s="91"/>
      <c r="C9" s="92"/>
      <c r="D9" s="92"/>
      <c r="E9" s="93"/>
      <c r="F9" s="94">
        <f t="shared" si="0"/>
        <v>0</v>
      </c>
      <c r="G9" s="91"/>
      <c r="H9" s="92"/>
      <c r="I9" s="96"/>
      <c r="J9" s="92"/>
      <c r="K9" s="97"/>
    </row>
    <row r="10" spans="1:11" ht="15.75">
      <c r="A10" s="90"/>
      <c r="B10" s="91"/>
      <c r="C10" s="92"/>
      <c r="D10" s="92"/>
      <c r="E10" s="93"/>
      <c r="F10" s="94">
        <f t="shared" si="0"/>
        <v>0</v>
      </c>
      <c r="G10" s="91"/>
      <c r="H10" s="92"/>
      <c r="I10" s="96"/>
      <c r="J10" s="92"/>
      <c r="K10" s="97"/>
    </row>
    <row r="11" spans="1:11" ht="15.75">
      <c r="A11" s="90"/>
      <c r="B11" s="91"/>
      <c r="C11" s="92"/>
      <c r="D11" s="92"/>
      <c r="E11" s="93"/>
      <c r="F11" s="94">
        <f t="shared" si="0"/>
        <v>0</v>
      </c>
      <c r="G11" s="91"/>
      <c r="H11" s="92"/>
      <c r="I11" s="96"/>
      <c r="J11" s="92"/>
      <c r="K11" s="97"/>
    </row>
    <row r="12" spans="1:11" ht="15.75">
      <c r="A12" s="90"/>
      <c r="B12" s="91"/>
      <c r="C12" s="92"/>
      <c r="D12" s="92"/>
      <c r="E12" s="93"/>
      <c r="F12" s="94">
        <f t="shared" si="0"/>
        <v>0</v>
      </c>
      <c r="G12" s="91"/>
      <c r="H12" s="92"/>
      <c r="I12" s="93"/>
      <c r="J12" s="92"/>
      <c r="K12" s="97"/>
    </row>
    <row r="13" spans="1:11" ht="15.75">
      <c r="A13" s="90"/>
      <c r="B13" s="91"/>
      <c r="C13" s="92"/>
      <c r="D13" s="92"/>
      <c r="E13" s="93"/>
      <c r="F13" s="94">
        <f t="shared" si="0"/>
        <v>0</v>
      </c>
      <c r="G13" s="91"/>
      <c r="H13" s="92"/>
      <c r="I13" s="93"/>
      <c r="J13" s="92"/>
      <c r="K13" s="97"/>
    </row>
    <row r="14" spans="1:11" ht="15.75">
      <c r="A14" s="90"/>
      <c r="B14" s="91"/>
      <c r="C14" s="92"/>
      <c r="D14" s="92"/>
      <c r="E14" s="93"/>
      <c r="F14" s="94">
        <f t="shared" si="0"/>
        <v>0</v>
      </c>
      <c r="G14" s="91"/>
      <c r="H14" s="92"/>
      <c r="I14" s="93"/>
      <c r="J14" s="92"/>
      <c r="K14" s="97"/>
    </row>
    <row r="15" spans="1:11" ht="15.75">
      <c r="A15" s="90"/>
      <c r="B15" s="91"/>
      <c r="C15" s="92"/>
      <c r="D15" s="92"/>
      <c r="E15" s="93"/>
      <c r="F15" s="94">
        <f t="shared" si="0"/>
        <v>0</v>
      </c>
      <c r="G15" s="91"/>
      <c r="H15" s="92"/>
      <c r="I15" s="93"/>
      <c r="J15" s="92"/>
      <c r="K15" s="97"/>
    </row>
    <row r="16" spans="1:11" ht="15.75">
      <c r="A16" s="90"/>
      <c r="B16" s="91"/>
      <c r="C16" s="92"/>
      <c r="D16" s="92"/>
      <c r="E16" s="93"/>
      <c r="F16" s="94">
        <f t="shared" si="0"/>
        <v>0</v>
      </c>
      <c r="G16" s="91"/>
      <c r="H16" s="92"/>
      <c r="I16" s="93"/>
      <c r="J16" s="92"/>
      <c r="K16" s="97"/>
    </row>
    <row r="17" spans="1:11" ht="15.75">
      <c r="A17" s="90"/>
      <c r="B17" s="91"/>
      <c r="C17" s="92"/>
      <c r="D17" s="92"/>
      <c r="E17" s="93"/>
      <c r="F17" s="94">
        <f t="shared" si="0"/>
        <v>0</v>
      </c>
      <c r="G17" s="91"/>
      <c r="H17" s="92"/>
      <c r="I17" s="93"/>
      <c r="J17" s="92"/>
      <c r="K17" s="97"/>
    </row>
    <row r="18" spans="1:11" ht="15.75">
      <c r="A18" s="98"/>
      <c r="B18" s="91"/>
      <c r="C18" s="92"/>
      <c r="D18" s="92"/>
      <c r="E18" s="93"/>
      <c r="F18" s="94">
        <f t="shared" si="0"/>
        <v>0</v>
      </c>
      <c r="G18" s="91"/>
      <c r="H18" s="92"/>
      <c r="I18" s="93"/>
      <c r="J18" s="92"/>
      <c r="K18" s="97"/>
    </row>
    <row r="19" spans="1:11" ht="15.75">
      <c r="A19" s="98"/>
      <c r="B19" s="91"/>
      <c r="C19" s="92"/>
      <c r="D19" s="92"/>
      <c r="E19" s="93"/>
      <c r="F19" s="94">
        <f t="shared" si="0"/>
        <v>0</v>
      </c>
      <c r="G19" s="91"/>
      <c r="H19" s="92"/>
      <c r="I19" s="93"/>
      <c r="J19" s="92"/>
      <c r="K19" s="97"/>
    </row>
    <row r="20" spans="1:11" ht="15.75">
      <c r="A20" s="90"/>
      <c r="B20" s="91"/>
      <c r="C20" s="92"/>
      <c r="D20" s="92"/>
      <c r="E20" s="93"/>
      <c r="F20" s="94">
        <f t="shared" si="0"/>
        <v>0</v>
      </c>
      <c r="G20" s="91"/>
      <c r="H20" s="92"/>
      <c r="I20" s="93"/>
      <c r="J20" s="92"/>
      <c r="K20" s="97"/>
    </row>
    <row r="21" spans="1:11" ht="15.75">
      <c r="A21" s="90"/>
      <c r="B21" s="91"/>
      <c r="C21" s="92"/>
      <c r="D21" s="92"/>
      <c r="E21" s="93"/>
      <c r="F21" s="94">
        <f t="shared" si="0"/>
        <v>0</v>
      </c>
      <c r="G21" s="91"/>
      <c r="H21" s="92"/>
      <c r="I21" s="93"/>
      <c r="J21" s="92"/>
      <c r="K21" s="97"/>
    </row>
    <row r="22" spans="1:11" ht="15.75">
      <c r="A22" s="90"/>
      <c r="B22" s="91"/>
      <c r="C22" s="92"/>
      <c r="D22" s="92"/>
      <c r="E22" s="93"/>
      <c r="F22" s="94">
        <f t="shared" si="0"/>
        <v>0</v>
      </c>
      <c r="G22" s="91"/>
      <c r="H22" s="92"/>
      <c r="I22" s="93"/>
      <c r="J22" s="92"/>
      <c r="K22" s="97"/>
    </row>
    <row r="23" spans="1:11" ht="15.75">
      <c r="A23" s="90"/>
      <c r="B23" s="91"/>
      <c r="C23" s="92"/>
      <c r="D23" s="92"/>
      <c r="E23" s="93"/>
      <c r="F23" s="94">
        <f t="shared" si="0"/>
        <v>0</v>
      </c>
      <c r="G23" s="91"/>
      <c r="H23" s="92"/>
      <c r="I23" s="93"/>
      <c r="J23" s="92"/>
      <c r="K23" s="97"/>
    </row>
    <row r="24" spans="1:11" ht="15.75">
      <c r="A24" s="90"/>
      <c r="B24" s="91"/>
      <c r="C24" s="92"/>
      <c r="D24" s="92"/>
      <c r="E24" s="93"/>
      <c r="F24" s="94">
        <f t="shared" si="0"/>
        <v>0</v>
      </c>
      <c r="G24" s="91"/>
      <c r="H24" s="92"/>
      <c r="I24" s="93"/>
      <c r="J24" s="92"/>
      <c r="K24" s="97"/>
    </row>
    <row r="25" spans="1:11" ht="15.75">
      <c r="A25" s="90"/>
      <c r="B25" s="91"/>
      <c r="C25" s="92"/>
      <c r="D25" s="92"/>
      <c r="E25" s="93"/>
      <c r="F25" s="94">
        <f t="shared" si="0"/>
        <v>0</v>
      </c>
      <c r="G25" s="91"/>
      <c r="H25" s="92"/>
      <c r="I25" s="93"/>
      <c r="J25" s="92"/>
      <c r="K25" s="97"/>
    </row>
    <row r="26" spans="1:11" ht="15.75">
      <c r="A26" s="90"/>
      <c r="B26" s="91"/>
      <c r="C26" s="92"/>
      <c r="D26" s="92"/>
      <c r="E26" s="93"/>
      <c r="F26" s="94">
        <f t="shared" si="0"/>
        <v>0</v>
      </c>
      <c r="G26" s="91"/>
      <c r="H26" s="92"/>
      <c r="I26" s="93"/>
      <c r="J26" s="92"/>
      <c r="K26" s="97"/>
    </row>
    <row r="27" spans="1:11" ht="15.75">
      <c r="A27" s="90"/>
      <c r="B27" s="91"/>
      <c r="C27" s="92"/>
      <c r="D27" s="92"/>
      <c r="E27" s="93"/>
      <c r="F27" s="94">
        <f t="shared" si="0"/>
        <v>0</v>
      </c>
      <c r="G27" s="91"/>
      <c r="H27" s="92"/>
      <c r="I27" s="93"/>
      <c r="J27" s="92"/>
      <c r="K27" s="97"/>
    </row>
    <row r="28" spans="1:11" ht="15.75">
      <c r="A28" s="98"/>
      <c r="B28" s="91"/>
      <c r="C28" s="92"/>
      <c r="D28" s="92"/>
      <c r="E28" s="93"/>
      <c r="F28" s="94">
        <f t="shared" si="0"/>
        <v>0</v>
      </c>
      <c r="G28" s="91"/>
      <c r="H28" s="92"/>
      <c r="I28" s="93"/>
      <c r="J28" s="92"/>
      <c r="K28" s="97"/>
    </row>
    <row r="29" spans="1:11" ht="15.75">
      <c r="A29" s="98"/>
      <c r="B29" s="91"/>
      <c r="C29" s="92"/>
      <c r="D29" s="92"/>
      <c r="E29" s="93"/>
      <c r="F29" s="94">
        <f t="shared" si="0"/>
        <v>0</v>
      </c>
      <c r="G29" s="91"/>
      <c r="H29" s="92"/>
      <c r="I29" s="93"/>
      <c r="J29" s="92"/>
      <c r="K29" s="97"/>
    </row>
    <row r="30" spans="1:11" ht="15.75">
      <c r="A30" s="90"/>
      <c r="B30" s="91"/>
      <c r="C30" s="92"/>
      <c r="D30" s="92"/>
      <c r="E30" s="93"/>
      <c r="F30" s="94">
        <f t="shared" si="0"/>
        <v>0</v>
      </c>
      <c r="G30" s="91"/>
      <c r="H30" s="92"/>
      <c r="I30" s="93"/>
      <c r="J30" s="92"/>
      <c r="K30" s="97"/>
    </row>
    <row r="31" spans="1:11" ht="15.75">
      <c r="A31" s="99"/>
      <c r="B31" s="100"/>
      <c r="C31" s="101"/>
      <c r="D31" s="101"/>
      <c r="E31" s="102"/>
      <c r="F31" s="94">
        <f t="shared" si="0"/>
        <v>0</v>
      </c>
      <c r="G31" s="100"/>
      <c r="H31" s="101"/>
      <c r="I31" s="102"/>
      <c r="J31" s="101"/>
      <c r="K31" s="97"/>
    </row>
    <row r="32" spans="1:11" ht="15.75">
      <c r="A32" s="99"/>
      <c r="B32" s="100"/>
      <c r="C32" s="101"/>
      <c r="D32" s="101"/>
      <c r="E32" s="102"/>
      <c r="F32" s="94">
        <f t="shared" si="0"/>
        <v>0</v>
      </c>
      <c r="G32" s="100"/>
      <c r="H32" s="101"/>
      <c r="I32" s="102"/>
      <c r="J32" s="101"/>
      <c r="K32" s="97"/>
    </row>
    <row r="33" spans="1:11" ht="15.75">
      <c r="A33" s="99"/>
      <c r="B33" s="100"/>
      <c r="C33" s="101"/>
      <c r="D33" s="101"/>
      <c r="E33" s="102"/>
      <c r="F33" s="94">
        <f t="shared" si="0"/>
        <v>0</v>
      </c>
      <c r="G33" s="100"/>
      <c r="H33" s="101"/>
      <c r="I33" s="102"/>
      <c r="J33" s="101"/>
      <c r="K33" s="97"/>
    </row>
    <row r="34" spans="1:11" ht="15.75">
      <c r="A34" s="100"/>
      <c r="B34" s="103" t="s">
        <v>20</v>
      </c>
      <c r="C34" s="104">
        <f>SUM(C7:C33)</f>
        <v>3.6</v>
      </c>
      <c r="D34" s="104">
        <f>SUM(D7:D33)</f>
        <v>0</v>
      </c>
      <c r="E34" s="105"/>
      <c r="F34" s="106">
        <f t="shared" si="0"/>
        <v>3.6</v>
      </c>
      <c r="G34" s="107"/>
      <c r="H34" s="104">
        <f>SUM(H7:H33)</f>
        <v>3.6</v>
      </c>
      <c r="I34" s="105"/>
      <c r="J34" s="104">
        <f>SUM(J7:J33)</f>
        <v>0</v>
      </c>
      <c r="K34" s="108">
        <f>C34-H34</f>
        <v>0</v>
      </c>
    </row>
    <row r="37" spans="1:11" ht="15.75">
      <c r="B37" s="109" t="s">
        <v>100</v>
      </c>
      <c r="F37" s="32"/>
      <c r="G37" s="33" t="s">
        <v>101</v>
      </c>
      <c r="H37" s="110"/>
    </row>
    <row r="38" spans="1:11">
      <c r="B38" s="109"/>
      <c r="F38" s="35" t="s">
        <v>23</v>
      </c>
      <c r="G38" s="36"/>
      <c r="H38" s="36"/>
    </row>
    <row r="39" spans="1:11" ht="15.75">
      <c r="B39" s="109" t="s">
        <v>24</v>
      </c>
      <c r="F39" s="32"/>
      <c r="G39" s="33" t="s">
        <v>102</v>
      </c>
      <c r="H39" s="110"/>
    </row>
    <row r="40" spans="1:11">
      <c r="F40" s="35" t="s">
        <v>23</v>
      </c>
      <c r="G40" s="36"/>
      <c r="H40" s="36"/>
    </row>
    <row r="42" spans="1:11">
      <c r="B42" s="77" t="s">
        <v>103</v>
      </c>
    </row>
    <row r="43" spans="1:11">
      <c r="B43" s="77" t="s">
        <v>104</v>
      </c>
    </row>
  </sheetData>
  <mergeCells count="10">
    <mergeCell ref="G37:H37"/>
    <mergeCell ref="G39:H3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5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22</vt:i4>
      </vt:variant>
    </vt:vector>
  </HeadingPairs>
  <TitlesOfParts>
    <vt:vector size="49" baseType="lpstr">
      <vt:lpstr>цпмсд 1 гол</vt:lpstr>
      <vt:lpstr>цпмсд 2 гол</vt:lpstr>
      <vt:lpstr>цпмсд2</vt:lpstr>
      <vt:lpstr>цпмсд 1 дарниц</vt:lpstr>
      <vt:lpstr>цпмсд 2 дар</vt:lpstr>
      <vt:lpstr>цпмд 3 дарниц</vt:lpstr>
      <vt:lpstr>цпмсд</vt:lpstr>
      <vt:lpstr>цпмсд2 дес</vt:lpstr>
      <vt:lpstr>3 кв.2018</vt:lpstr>
      <vt:lpstr>цпмсд 1 дніпро</vt:lpstr>
      <vt:lpstr>цпмсд 2 дніпро</vt:lpstr>
      <vt:lpstr>2 квартал</vt:lpstr>
      <vt:lpstr>цпмсд4 дніпро</vt:lpstr>
      <vt:lpstr>цпмсд русанівка</vt:lpstr>
      <vt:lpstr>цпмсд 1 оболон</vt:lpstr>
      <vt:lpstr>цпмсд2 обол</vt:lpstr>
      <vt:lpstr>цпмсд печер</vt:lpstr>
      <vt:lpstr>цпмсд 1 под</vt:lpstr>
      <vt:lpstr>цпмсд 2</vt:lpstr>
      <vt:lpstr>ЦПМСД 1 Свят.</vt:lpstr>
      <vt:lpstr>цпмсд2 свят</vt:lpstr>
      <vt:lpstr>цпмсд3 свят</vt:lpstr>
      <vt:lpstr>цпмсд1 сол</vt:lpstr>
      <vt:lpstr>цпмс 2 сол</vt:lpstr>
      <vt:lpstr>цпмсд1 шев</vt:lpstr>
      <vt:lpstr>цпмсд2 шев</vt:lpstr>
      <vt:lpstr>кнп цпмсд3 шев</vt:lpstr>
      <vt:lpstr>'3 кв.2018'!Область_печати</vt:lpstr>
      <vt:lpstr>'кнп цпмсд3 шев'!Область_печати</vt:lpstr>
      <vt:lpstr>'цпмд 3 дарниц'!Область_печати</vt:lpstr>
      <vt:lpstr>'цпмс 2 сол'!Область_печати</vt:lpstr>
      <vt:lpstr>цпмсд!Область_печати</vt:lpstr>
      <vt:lpstr>'цпмсд 1 гол'!Область_печати</vt:lpstr>
      <vt:lpstr>'цпмсд 1 дніпро'!Область_печати</vt:lpstr>
      <vt:lpstr>'цпмсд 1 оболон'!Область_печати</vt:lpstr>
      <vt:lpstr>'цпмсд 1 под'!Область_печати</vt:lpstr>
      <vt:lpstr>'ЦПМСД 1 Свят.'!Область_печати</vt:lpstr>
      <vt:lpstr>'цпмсд 2 гол'!Область_печати</vt:lpstr>
      <vt:lpstr>'цпмсд печер'!Область_печати</vt:lpstr>
      <vt:lpstr>'цпмсд русанівка'!Область_печати</vt:lpstr>
      <vt:lpstr>'цпмсд1 сол'!Область_печати</vt:lpstr>
      <vt:lpstr>'цпмсд1 шев'!Область_печати</vt:lpstr>
      <vt:lpstr>цпмсд2!Область_печати</vt:lpstr>
      <vt:lpstr>'цпмсд2 дес'!Область_печати</vt:lpstr>
      <vt:lpstr>'цпмсд2 обол'!Область_печати</vt:lpstr>
      <vt:lpstr>'цпмсд2 свят'!Область_печати</vt:lpstr>
      <vt:lpstr>'цпмсд2 шев'!Область_печати</vt:lpstr>
      <vt:lpstr>'цпмсд3 свят'!Область_печати</vt:lpstr>
      <vt:lpstr>'цпмсд4 дніпро'!Область_печати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2018-10-11T11:12:23Z</dcterms:modified>
</cp:coreProperties>
</file>