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0"/>
  </bookViews>
  <sheets>
    <sheet name="І кв" sheetId="1" r:id="rId1"/>
    <sheet name="ІІ кв" sheetId="2" r:id="rId2"/>
    <sheet name="ЦПМСД №2 ДАР" sheetId="3" r:id="rId3"/>
    <sheet name="02кв.2018 " sheetId="4" r:id="rId4"/>
    <sheet name="01кв.2018" sheetId="5" r:id="rId5"/>
    <sheet name="КНПЦМСД ДАР" sheetId="6" r:id="rId6"/>
    <sheet name="1 кв2018" sheetId="7" r:id="rId7"/>
    <sheet name="ЦПМСД №2 десн" sheetId="8" r:id="rId8"/>
    <sheet name="ЦПМСД №3 десн" sheetId="9" r:id="rId9"/>
    <sheet name="2 кв.2018" sheetId="10" r:id="rId10"/>
    <sheet name="1 квартал в квіт" sheetId="11" r:id="rId11"/>
    <sheet name="2 квартал в лип" sheetId="12" r:id="rId12"/>
    <sheet name="ЦПМСД №2 деіп" sheetId="13" r:id="rId13"/>
    <sheet name="2 квартал" sheetId="14" r:id="rId14"/>
    <sheet name="ЦПМСД №4 дніп" sheetId="15" r:id="rId15"/>
    <sheet name="звіт" sheetId="16" r:id="rId16"/>
    <sheet name="розшифровка І квартал" sheetId="17" r:id="rId17"/>
    <sheet name="розшифровка ІІ квартал" sheetId="18" r:id="rId18"/>
    <sheet name="розшифровка ІІІ квартал" sheetId="19" r:id="rId19"/>
    <sheet name="розшифровка ІV квартал" sheetId="20" r:id="rId20"/>
    <sheet name="за 02 квартал" sheetId="21" r:id="rId21"/>
    <sheet name="ЦПМСД №1 подол" sheetId="22" r:id="rId22"/>
    <sheet name="ЦПМСД №1 свят" sheetId="23" r:id="rId23"/>
    <sheet name="ІІ півріччя" sheetId="24" r:id="rId24"/>
    <sheet name="ЦПМСД №3 свят" sheetId="25" r:id="rId25"/>
    <sheet name="ЦПМСД №1 сол" sheetId="26" r:id="rId26"/>
    <sheet name="ЦПМСД №2СОЛ" sheetId="27" r:id="rId27"/>
    <sheet name="ЦПМСД №1" sheetId="28" r:id="rId28"/>
    <sheet name="ЦПМСД №2" sheetId="29" r:id="rId29"/>
    <sheet name="ЦПМСД №3" sheetId="30" r:id="rId30"/>
    <sheet name="оболонь" sheetId="31" r:id="rId31"/>
    <sheet name="подол" sheetId="32" r:id="rId32"/>
  </sheets>
  <definedNames>
    <definedName name="_xlnm.Print_Area" localSheetId="4">'01кв.2018'!$A$1:$K$44</definedName>
    <definedName name="_xlnm.Print_Area" localSheetId="3">'02кв.2018 '!$A$1:$K$44</definedName>
    <definedName name="_xlnm.Print_Area" localSheetId="6">'1 кв2018'!$A$1:$K$27</definedName>
    <definedName name="_xlnm.Print_Area" localSheetId="10">'1 квартал в квіт'!$A$1:$K$63</definedName>
    <definedName name="_xlnm.Print_Area" localSheetId="9">'2 кв.2018'!$A$1:$K$43</definedName>
    <definedName name="_xlnm.Print_Area" localSheetId="13">'2 квартал'!$A$1:$K$58</definedName>
    <definedName name="_xlnm.Print_Area" localSheetId="11">'2 квартал в лип'!$A$1:$K$63</definedName>
    <definedName name="_xlnm.Print_Area" localSheetId="20">'за 02 квартал'!$A$1:$K$58</definedName>
    <definedName name="_xlnm.Print_Area" localSheetId="15">'звіт'!$A$1:$K$28</definedName>
    <definedName name="_xlnm.Print_Area" localSheetId="0">'І кв'!$A$1:$K$58</definedName>
    <definedName name="_xlnm.Print_Area" localSheetId="23">'ІІ півріччя'!$A$1:$K$58</definedName>
    <definedName name="_xlnm.Print_Area" localSheetId="5">'КНПЦМСД ДАР'!$A$1:$K$36</definedName>
    <definedName name="_xlnm.Print_Area" localSheetId="30">'оболонь'!$A$1:$K$58</definedName>
    <definedName name="_xlnm.Print_Area" localSheetId="31">'подол'!$A$1:$P$55</definedName>
    <definedName name="_xlnm.Print_Area" localSheetId="16">'розшифровка І квартал'!$A$1:$K$110</definedName>
    <definedName name="_xlnm.Print_Area" localSheetId="19">'розшифровка ІV квартал'!$A$1:$K$85</definedName>
    <definedName name="_xlnm.Print_Area" localSheetId="17">'розшифровка ІІ квартал'!$A$1:$K$46</definedName>
    <definedName name="_xlnm.Print_Area" localSheetId="18">'розшифровка ІІІ квартал'!$A$1:$K$85</definedName>
    <definedName name="_xlnm.Print_Area" localSheetId="27">'ЦПМСД №1'!$A$1:$K$26</definedName>
    <definedName name="_xlnm.Print_Area" localSheetId="21">'ЦПМСД №1 подол'!$A$1:$K$26</definedName>
    <definedName name="_xlnm.Print_Area" localSheetId="25">'ЦПМСД №1 сол'!$A$1:$K$20</definedName>
    <definedName name="_xlnm.Print_Area" localSheetId="28">'ЦПМСД №2'!$A$1:$K$58</definedName>
    <definedName name="_xlnm.Print_Area" localSheetId="2">'ЦПМСД №2 ДАР'!#REF!</definedName>
    <definedName name="_xlnm.Print_Area" localSheetId="12">'ЦПМСД №2 деіп'!$A$1:$K$20</definedName>
    <definedName name="_xlnm.Print_Area" localSheetId="7">'ЦПМСД №2 десн'!$A$1:$K$58</definedName>
    <definedName name="_xlnm.Print_Area" localSheetId="26">'ЦПМСД №2СОЛ'!$A$1:$K$58</definedName>
    <definedName name="_xlnm.Print_Area" localSheetId="29">'ЦПМСД №3'!$A$1:$K$17</definedName>
    <definedName name="_xlnm.Print_Area" localSheetId="8">'ЦПМСД №3 десн'!$A$1:$K$58</definedName>
    <definedName name="_xlnm.Print_Area" localSheetId="24">'ЦПМСД №3 свят'!$A$1:$K$58</definedName>
    <definedName name="_xlnm.Print_Area" localSheetId="14">'ЦПМСД №4 дніп'!$A$1:$K$26</definedName>
  </definedNames>
  <calcPr fullCalcOnLoad="1"/>
</workbook>
</file>

<file path=xl/sharedStrings.xml><?xml version="1.0" encoding="utf-8"?>
<sst xmlns="http://schemas.openxmlformats.org/spreadsheetml/2006/main" count="1124" uniqueCount="275">
  <si>
    <t xml:space="preserve">          Додаток до листа</t>
  </si>
  <si>
    <t xml:space="preserve">             від ________ 2018 № ______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</si>
  <si>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</si>
  <si>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</si>
  <si>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</si>
  <si>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</si>
  <si>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</si>
  <si>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</si>
  <si>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</si>
  <si>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</si>
  <si>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</si>
  <si>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</si>
  <si>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</si>
  <si>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</si>
  <si>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</si>
  <si>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</si>
  <si>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ВСЬОГО по закладу</t>
  </si>
  <si>
    <t>(підпис)           (ініціали і прізвище) </t>
  </si>
  <si>
    <t>Головний бухгалтер</t>
  </si>
  <si>
    <t>медикаменти</t>
  </si>
  <si>
    <t>Керівник установи</t>
  </si>
  <si>
    <t>Залишок невикористаних грошових коштів, товарів та послуг на кінець звітного періоду, тис. грн</t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</si>
  <si>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</si>
  <si>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</si>
  <si>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>канцтовари</t>
  </si>
  <si>
    <t>Додаток до листа ДОЗ</t>
  </si>
  <si>
    <t xml:space="preserve"> від 20.03.2018 № 061-3416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</si>
  <si>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 квартал 2018 року </t>
    </r>
  </si>
  <si>
    <t>№ з/п</t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</si>
  <si>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</t>
    </r>
  </si>
  <si>
    <t>Фізичні особи</t>
  </si>
  <si>
    <t>А.А. Горбач</t>
  </si>
  <si>
    <t>Т.М. Федорчук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</si>
  <si>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ІІ квартал 2018 року </t>
    </r>
  </si>
  <si>
    <t>БО "Муніципальна лікарняна каса м.Києва"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</si>
  <si>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ІІ квартал 2018 року </t>
  </si>
  <si>
    <t xml:space="preserve">                                                                                                                                      </t>
  </si>
  <si>
    <t>ТОВ "ФІРМА"ЗІР"</t>
  </si>
  <si>
    <t xml:space="preserve">Шприц  2мл </t>
  </si>
  <si>
    <t>Шприц  2мл</t>
  </si>
  <si>
    <t xml:space="preserve">ТОВ "ЛИС" </t>
  </si>
  <si>
    <t>Тел.апарат Alcatel E 192 Black</t>
  </si>
  <si>
    <t>В.о.директора</t>
  </si>
  <si>
    <t>Неїла М.М.</t>
  </si>
  <si>
    <t>Панченко З.П.</t>
  </si>
  <si>
    <t>Виконавець: Зайченко О.І.</t>
  </si>
  <si>
    <t xml:space="preserve">                              Волос  Л.В.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</si>
  <si>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КНП "Центр первинної медико-санітарної допомоги №3" Дарницького району м. Києва за 1 півріччя 2018 року 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</si>
  <si>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</si>
  <si>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>№ п/п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</si>
  <si>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Calibri"/>
        <family val="2"/>
      </rPr>
      <t>тис. грн</t>
    </r>
  </si>
  <si>
    <r>
      <t>В грошовій форм,</t>
    </r>
    <r>
      <rPr>
        <b/>
        <sz val="10"/>
        <color indexed="8"/>
        <rFont val="Calibri"/>
        <family val="2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</si>
  <si>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Calibri"/>
        <family val="2"/>
      </rPr>
      <t xml:space="preserve"> тис. грн</t>
    </r>
  </si>
  <si>
    <r>
      <t xml:space="preserve">Сума,        </t>
    </r>
    <r>
      <rPr>
        <b/>
        <sz val="10"/>
        <color indexed="8"/>
        <rFont val="Calibri"/>
        <family val="2"/>
      </rPr>
      <t xml:space="preserve">  тис. грн</t>
    </r>
  </si>
  <si>
    <t>господарчі товари</t>
  </si>
  <si>
    <t>інтернет</t>
  </si>
  <si>
    <t>послуги зв"язку</t>
  </si>
  <si>
    <t>заправка картриджів</t>
  </si>
  <si>
    <t>супровід програм.забезпечення</t>
  </si>
  <si>
    <t>навчання з ОП</t>
  </si>
  <si>
    <t>Я.Л. Швейгер</t>
  </si>
  <si>
    <t>Г.М. Булатова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</si>
  <si>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КНП "Центр первинної медико-санітарної допомоги №3" Дарницького району м. Києва за 1 квартал 2018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</si>
  <si>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КНПЦПМСД Дарницького району  за ІІ квартал  2018 року </t>
  </si>
  <si>
    <t>від фізичних осіб</t>
  </si>
  <si>
    <t>РКО згідно з відкритою офертою банку</t>
  </si>
  <si>
    <t>комісія за виконання платежів  нац. Валюті згідно офертою банку</t>
  </si>
  <si>
    <t>Оплата за аренду приміщень  акт №3993 від 15.05.18р.</t>
  </si>
  <si>
    <t>аудиторсбкі послуги</t>
  </si>
  <si>
    <t>обслуговування рахунку за травень</t>
  </si>
  <si>
    <t>стенд інформаційний</t>
  </si>
  <si>
    <t>оплата за аренду приміщень акт №6/74-2240</t>
  </si>
  <si>
    <t>Печатки круглі-Міра  Поліграф</t>
  </si>
  <si>
    <t>Рушнуки - ТОВ Епіцентр</t>
  </si>
  <si>
    <t>швидкісні тести мед - ПАТ "Медицини"</t>
  </si>
  <si>
    <t>Гігрометри-  ПАТ Медицини</t>
  </si>
  <si>
    <t>Оновлення програми  М.Е Doc</t>
  </si>
  <si>
    <t>Смук В.М.</t>
  </si>
  <si>
    <t>Керівник економічної служби/Головний бухгалтер</t>
  </si>
  <si>
    <t>Мулярчук С.В.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</si>
  <si>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Деснянського району м.Києва за 2 квартал 2018 року </t>
  </si>
  <si>
    <t>Батін В.О.</t>
  </si>
  <si>
    <t>Якименко Г.В.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</si>
  <si>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</si>
  <si>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"ЦПМСД № 2 " Деснянського р-ну м.Києва за    І І  квартал_2018_року </t>
  </si>
  <si>
    <t>послуги банку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</si>
  <si>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№3" Деснянського району м. Києва за ІІ квартал 2018 року </t>
  </si>
  <si>
    <t>О.В. Шугалевич</t>
  </si>
  <si>
    <t>О.В. Молодих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</si>
  <si>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№4" Деснянського р-ну м.Києва за II квартал 2018року </t>
  </si>
  <si>
    <t>Ремонт кардіографів</t>
  </si>
  <si>
    <t>Петришина Г.В.</t>
  </si>
  <si>
    <t>Житніковська Г.М.</t>
  </si>
  <si>
    <t>Виконавець: Павленко Т.Б</t>
  </si>
  <si>
    <t>532-00-91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</si>
  <si>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допомого  № 1  Дніпровського  району за I  квартал  2018  року </t>
  </si>
  <si>
    <t>січень  лютий березень</t>
  </si>
  <si>
    <t>х</t>
  </si>
  <si>
    <t>Внески від фізичних осіб.</t>
  </si>
  <si>
    <t>ТОВ "ГАЛС"</t>
  </si>
  <si>
    <t>ТОВ "УКРПОЛІПАК"</t>
  </si>
  <si>
    <t xml:space="preserve">Директор  </t>
  </si>
  <si>
    <t>Е.В. Коляда</t>
  </si>
  <si>
    <t xml:space="preserve">Головний бухгалтер  </t>
  </si>
  <si>
    <t>І.В Завалкіна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</si>
  <si>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допомого  № 1  Дніпровського  району за II  квартал  2018 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</si>
  <si>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 Дніпровського району м. Києва за ІІ квартал 2018 року </t>
  </si>
  <si>
    <t>БФ Серце до серця</t>
  </si>
  <si>
    <t>ПК HP serial No.CZCO441NT4</t>
  </si>
  <si>
    <t>ПК HP serial No.CZCO512OH8</t>
  </si>
  <si>
    <t>О.А. Квартальний</t>
  </si>
  <si>
    <t>С.П. Сингаївська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</si>
  <si>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м.Києва" за_2__квартал_2018_року </t>
  </si>
  <si>
    <t>Фізичні особи  20 чол.</t>
  </si>
  <si>
    <t>Лікарські бланки</t>
  </si>
  <si>
    <t>ТОВ "Тедді Віжн"</t>
  </si>
  <si>
    <t>О.І.Ністряну</t>
  </si>
  <si>
    <t>Н.П.Мірошниченко</t>
  </si>
  <si>
    <t>296-74-59</t>
  </si>
  <si>
    <t>Додаток до листа</t>
  </si>
  <si>
    <t>від 20.03.2018 р.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</si>
  <si>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ІІ   квартал  2018_____року </t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</si>
  <si>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</si>
  <si>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</si>
  <si>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</si>
  <si>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лічильники води</t>
  </si>
  <si>
    <t>дверні доводчики</t>
  </si>
  <si>
    <t xml:space="preserve">страхування співробітників </t>
  </si>
  <si>
    <t>комісія банку за обслуговування рахунку</t>
  </si>
  <si>
    <t>Директор</t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</si>
  <si>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</si>
  <si>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</si>
  <si>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</si>
  <si>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</si>
  <si>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>Додаток</t>
  </si>
  <si>
    <t>до наказу Міністерства охорони здоров’я України</t>
  </si>
  <si>
    <t>25.07.2017 №848</t>
  </si>
  <si>
    <t xml:space="preserve">ІНФОРМАЦІЯ   </t>
  </si>
  <si>
    <t xml:space="preserve">про надходження і використання благодійних пожертв від фізичних та юридичних осіб  </t>
  </si>
  <si>
    <t>Комунальне некомерційне підприємство "Центр первинної медико-санітарної допомоги "Русанівка" Дніпровського району міста Києва" за І квартал 2018 року</t>
  </si>
  <si>
    <t>Період</t>
  </si>
  <si>
    <t>Всього отримано благодійних пожертв,
тис. грн</t>
  </si>
  <si>
    <t>Залишок невикористаних грошових коштів, товарів та послуг на кінець звітного періоду,
тис. грн</t>
  </si>
  <si>
    <t>В грошовій форм, тис.грн</t>
  </si>
  <si>
    <t>В натуральній формі (товари і послуги), тис.грн</t>
  </si>
  <si>
    <t>Сума,
тис. грн</t>
  </si>
  <si>
    <t>Сума,
 тис. грн</t>
  </si>
  <si>
    <t>І
квартал</t>
  </si>
  <si>
    <t>фізичні особи</t>
  </si>
  <si>
    <t>ІІ
квартал</t>
  </si>
  <si>
    <t>ІІІ
квартал</t>
  </si>
  <si>
    <t>Всього за рік</t>
  </si>
  <si>
    <t>Всього отримано благодійних пожертв,
грн</t>
  </si>
  <si>
    <t>Залишок невикористаних грошових коштів, товарів та послуг на кінець звітного періоду,
грн</t>
  </si>
  <si>
    <t>В грошовій форм, грн</t>
  </si>
  <si>
    <t>В натуральній формі (товари і послуги), грн</t>
  </si>
  <si>
    <t>Сума,
грн</t>
  </si>
  <si>
    <t>Сума,
 грн</t>
  </si>
  <si>
    <t>каса</t>
  </si>
  <si>
    <t>через УкрСиббанк</t>
  </si>
  <si>
    <t>ПРИВАТБАНК</t>
  </si>
  <si>
    <t>Комунальне некомерційне підприємство "Центр первинної медико-санітарної допомоги "Русанівка" Дніпровського району міста Києва" за ІІ квартал 2018 року</t>
  </si>
  <si>
    <t>Комунальне некомерційне підприємство "Центр первинної медико-санітарної допомоги "Русанівка" Дніпровського району міста Києва" за ІІІ квартал 2018 року</t>
  </si>
  <si>
    <t>Комунальне некомерційне підприємство "Центр первинної медико-санітарної допомоги "Русанівка" Дніпровського району міста Києва" за ІV квартал 2018 року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</si>
  <si>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2 квартал 2018 року </t>
  </si>
  <si>
    <t>Фізичі  особи</t>
  </si>
  <si>
    <t>*</t>
  </si>
  <si>
    <t>абонплата</t>
  </si>
  <si>
    <t>обслуговування контакт центру</t>
  </si>
  <si>
    <t>перераховано в доход бюджету</t>
  </si>
  <si>
    <t>в т. ч.залишок на   01.01.2018р</t>
  </si>
  <si>
    <t>Торпан  В. С.</t>
  </si>
  <si>
    <t>Нешкуренко Н.В.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</si>
  <si>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2 квартал 2018 року </t>
  </si>
  <si>
    <t xml:space="preserve">послуги звязку </t>
  </si>
  <si>
    <t>розміщення реклами</t>
  </si>
  <si>
    <t xml:space="preserve">реєстрація та переєрестрація автомобіля </t>
  </si>
  <si>
    <t>Л.М. Вагалюк</t>
  </si>
  <si>
    <t>Н.П. Мосійчук</t>
  </si>
  <si>
    <t>ІНФОРМАЦІЯ</t>
  </si>
  <si>
    <t>про надходження і використання благодійних пожертв від фізичних та юридичних осіб</t>
  </si>
  <si>
    <t>по КНП "Центр первинної медико-санітарної допомоги №1" Святошинського р-ну за ІІ квартал 2018 року</t>
  </si>
  <si>
    <t>Всього отримано благодійних пожертв, тис.грн.</t>
  </si>
  <si>
    <t>Використання закладом охорони здоров'я благодійних пожертв, отриманих у грошовій (товари і послуги) формі</t>
  </si>
  <si>
    <t>Залишок невикористаних грошових коштів, товарів та послуг на кінець звітного періоду, тис.грн.</t>
  </si>
  <si>
    <t>В грошовій формі, тис.грн</t>
  </si>
  <si>
    <t>Перелік 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</si>
  <si>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Сума, тис.грн.</t>
  </si>
  <si>
    <t>Перелік використаних товарів та послуг у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</si>
  <si>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КНП "Центр первинної медико-санітарної допомоги №1" Святошинського р-ну м.Києва</t>
  </si>
  <si>
    <t>КЕКВ 2240 (оплата послуг - крім комунальних)</t>
  </si>
  <si>
    <t>Зелена Н.А.</t>
  </si>
  <si>
    <t>Семенченко Ю.М.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</si>
  <si>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КНП "Центр первиннної медико - санітарної допомоги № 2" Святошинського р-ну м. Києва   за ІІ квартал 2018 року </t>
    </r>
  </si>
  <si>
    <t xml:space="preserve">Фізичні особи </t>
  </si>
  <si>
    <t xml:space="preserve"> Предмети, матеріали та інвентар</t>
  </si>
  <si>
    <t>Аудит річної звітності</t>
  </si>
  <si>
    <t>Обслуговування програмного забезпечення</t>
  </si>
  <si>
    <t>Послуги зв'язку</t>
  </si>
  <si>
    <t>Комісія банку</t>
  </si>
  <si>
    <t>Оплата навчання (електробезпека)</t>
  </si>
  <si>
    <t>Послуги з отримання довідок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</si>
  <si>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3" Святошинського району м. Києва за ІI квартал 2018 року </t>
  </si>
  <si>
    <t>Залишок на початок звітного періоду</t>
  </si>
  <si>
    <t>Благодійні внески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</si>
  <si>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</t>
    </r>
    <r>
      <rPr>
        <b/>
        <u val="single"/>
        <sz val="14"/>
        <color indexed="8"/>
        <rFont val="Times New Roman"/>
        <family val="1"/>
      </rPr>
      <t>Комунальне   некомерційне підприємство "Центр первинної медико-санітарної допомоги №1" Солом'янського району м.Києва</t>
    </r>
    <r>
      <rPr>
        <b/>
        <sz val="14"/>
        <color indexed="8"/>
        <rFont val="Times New Roman"/>
        <family val="1"/>
      </rPr>
      <t xml:space="preserve"> за</t>
    </r>
    <r>
      <rPr>
        <b/>
        <u val="single"/>
        <sz val="14"/>
        <color indexed="8"/>
        <rFont val="Times New Roman"/>
        <family val="1"/>
      </rPr>
      <t>_ІI_</t>
    </r>
    <r>
      <rPr>
        <b/>
        <sz val="14"/>
        <color indexed="8"/>
        <rFont val="Times New Roman"/>
        <family val="1"/>
      </rPr>
      <t>квартал_</t>
    </r>
    <r>
      <rPr>
        <b/>
        <u val="single"/>
        <sz val="14"/>
        <color indexed="8"/>
        <rFont val="Times New Roman"/>
        <family val="1"/>
      </rPr>
      <t>2018</t>
    </r>
    <r>
      <rPr>
        <b/>
        <sz val="14"/>
        <color indexed="8"/>
        <rFont val="Times New Roman"/>
        <family val="1"/>
      </rPr>
      <t xml:space="preserve">_року </t>
    </r>
  </si>
  <si>
    <t>комісія банку за обслуговування</t>
  </si>
  <si>
    <t>Сваток А.С.</t>
  </si>
  <si>
    <t>Шереметьєва Л.В.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</si>
  <si>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 пожертв від фізичних та юридичних осіб                                                                                                                                                     КНП "ЦПМСД №2 " Солом'янського району за ІІ квартал 2018 року </t>
  </si>
  <si>
    <t xml:space="preserve">1. </t>
  </si>
  <si>
    <t>Фізични особи</t>
  </si>
  <si>
    <t>В.М.Шпильова</t>
  </si>
  <si>
    <t>Л.В.Омельянова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</si>
  <si>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 Шевченківського району  міста  Києва  за  11 квартал  2018 року </t>
  </si>
  <si>
    <t>КНП"КДЦ"Шевченківського р-ну</t>
  </si>
  <si>
    <t>Медикаменти (вакцина)</t>
  </si>
  <si>
    <t>Фізична  особа</t>
  </si>
  <si>
    <t xml:space="preserve">   Н.В.Гурська </t>
  </si>
  <si>
    <t>О.К. Гейко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</si>
  <si>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Шевченківського району міста Києва, ЄДРПОУ 38948312 за </t>
    </r>
    <r>
      <rPr>
        <b/>
        <u val="single"/>
        <sz val="14"/>
        <color indexed="8"/>
        <rFont val="Times New Roman"/>
        <family val="1"/>
      </rPr>
      <t xml:space="preserve"> І квартал  2018 року</t>
    </r>
    <r>
      <rPr>
        <b/>
        <sz val="14"/>
        <color indexed="8"/>
        <rFont val="Times New Roman"/>
        <family val="1"/>
      </rPr>
      <t xml:space="preserve"> </t>
    </r>
  </si>
  <si>
    <t>КОМУНАЛЬНЕ НЕКОМЕРЦІЙНЕ ПІДПРИЄМСТВО "ЦЕНТР ПЕРВИННОЇ МЕДИКО-САНІТАРНОЇ ДОПОМОГИ №3" ШЕВЧЕНКІВСЬКОГО РАЙОНУ МІСТА КИЄВА</t>
  </si>
  <si>
    <t>вироби медичного призначення. Отримано згідно розпорядження про розподіл УОЗ.</t>
  </si>
  <si>
    <t>вироби медичного призначення</t>
  </si>
  <si>
    <t>КОМУНАЛЬНЕ НЕКОМЕРЦІЙНЕ ПІДПРИЄМСТВО "КОНСУЛЬТАТИВНО-ДІАГНОСТИЧНИЙ ЦЕНТР" ШЕВЧЕНКІВСЬКОГО РАЙОНУ МІСТА КИЄВА</t>
  </si>
  <si>
    <t xml:space="preserve">вакцина.  Отримано шляхом централізованого постачання за рахунок державного бюджету згідно наказів ДОЗ., УОЗ </t>
  </si>
  <si>
    <t>вакцина</t>
  </si>
  <si>
    <t>С.В.Симоненко</t>
  </si>
  <si>
    <t>О.В. Палько</t>
  </si>
  <si>
    <t>Виконавець Палько О.В. т.484-30-07</t>
  </si>
  <si>
    <t xml:space="preserve">             від  27.06.18 2018 № 061-8464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</si>
  <si>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(код ЄДРПОУ 38945945)  за  2 квартал  2018 року </t>
  </si>
  <si>
    <t>Комунальне некомерційне підприємство  "Консультативно-діагностичний центр"  Шевченківського району міста Києва</t>
  </si>
  <si>
    <t>Медикаменти (вакцини)</t>
  </si>
  <si>
    <t>2.</t>
  </si>
  <si>
    <t>Міський науковий інформаційно-аналітичний  центр медичної статистики</t>
  </si>
  <si>
    <t>Бланки ( листи непрацездатності)</t>
  </si>
  <si>
    <t>Заправка картриджів</t>
  </si>
  <si>
    <t>Катреча Л.О.</t>
  </si>
  <si>
    <t>Бернацька Т.А.</t>
  </si>
  <si>
    <t>вик.Ляшевська Л.О.445-61-41</t>
  </si>
  <si>
    <r>
      <t xml:space="preserve">             від _</t>
    </r>
    <r>
      <rPr>
        <u val="single"/>
        <sz val="10"/>
        <rFont val="Times New Roman"/>
        <family val="1"/>
      </rPr>
      <t>28 червня</t>
    </r>
    <r>
      <rPr>
        <sz val="10"/>
        <rFont val="Times New Roman"/>
        <family val="1"/>
      </rPr>
      <t>__ 2018 № _</t>
    </r>
    <r>
      <rPr>
        <u val="single"/>
        <sz val="10"/>
        <rFont val="Times New Roman"/>
        <family val="1"/>
      </rPr>
      <t>09-2508</t>
    </r>
    <r>
      <rPr>
        <sz val="10"/>
        <rFont val="Times New Roman"/>
        <family val="1"/>
      </rPr>
      <t>_____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</si>
  <si>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 val="single"/>
        <sz val="14"/>
        <color indexed="8"/>
        <rFont val="Times New Roman"/>
        <family val="1"/>
      </rPr>
      <t>по галузі "Охорона здоров'я" Оболонського району м. Києва</t>
    </r>
    <r>
      <rPr>
        <b/>
        <sz val="14"/>
        <color indexed="8"/>
        <rFont val="Times New Roman"/>
        <family val="1"/>
      </rPr>
      <t xml:space="preserve"> за_</t>
    </r>
    <r>
      <rPr>
        <b/>
        <u val="single"/>
        <sz val="14"/>
        <color indexed="8"/>
        <rFont val="Times New Roman"/>
        <family val="1"/>
      </rPr>
      <t>ІІ</t>
    </r>
    <r>
      <rPr>
        <b/>
        <sz val="14"/>
        <color indexed="8"/>
        <rFont val="Times New Roman"/>
        <family val="1"/>
      </rPr>
      <t>__квартал__</t>
    </r>
    <r>
      <rPr>
        <b/>
        <u val="single"/>
        <sz val="14"/>
        <color indexed="8"/>
        <rFont val="Times New Roman"/>
        <family val="1"/>
      </rPr>
      <t>2018</t>
    </r>
    <r>
      <rPr>
        <b/>
        <sz val="14"/>
        <color indexed="8"/>
        <rFont val="Times New Roman"/>
        <family val="1"/>
      </rPr>
      <t xml:space="preserve">___року </t>
    </r>
  </si>
  <si>
    <r>
      <t xml:space="preserve">Сума,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</si>
  <si>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Сума,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</si>
  <si>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Господарчі товари</t>
  </si>
  <si>
    <t>Медикаменти</t>
  </si>
  <si>
    <t>БО БФ "Світоч Роду"</t>
  </si>
  <si>
    <t>Миючі засоби</t>
  </si>
  <si>
    <t>Некрасова М.А.</t>
  </si>
  <si>
    <t>Редько О.М.</t>
  </si>
  <si>
    <t>від _____________2018 № _________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</si>
  <si>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комунальних некомерційних підприємств галузі "Охорона здоровя" Подільського р-ну м. Києва  за 2 квартал  2018 року </t>
  </si>
  <si>
    <r>
      <t xml:space="preserve">В  натуральній формі (товари і послуги),  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</si>
  <si>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        тис. грн</t>
    </r>
  </si>
  <si>
    <r>
      <t xml:space="preserve">Сума,                 </t>
    </r>
    <r>
      <rPr>
        <b/>
        <sz val="10"/>
        <color indexed="8"/>
        <rFont val="Times New Roman"/>
        <family val="1"/>
      </rPr>
      <t xml:space="preserve">  тис. грн</t>
    </r>
  </si>
  <si>
    <t>КНП "Центр первинної медико-санітарної допомоги №1" Подільського району</t>
  </si>
  <si>
    <t>Разом по закладу</t>
  </si>
  <si>
    <t>КНП "Центр первинної медико-санітарної допомоги №2" Подільського району</t>
  </si>
  <si>
    <t>"Київський фонд відновлювальної медицини"</t>
  </si>
  <si>
    <t>необоротні активи</t>
  </si>
  <si>
    <t>КМКЛ №5</t>
  </si>
  <si>
    <t>ТМО "Фтизіатрія"</t>
  </si>
  <si>
    <t>Медикамерти</t>
  </si>
  <si>
    <t>КНП "Консультативно-діагностичний центр" Подільського району</t>
  </si>
  <si>
    <t>медичні бланки</t>
  </si>
  <si>
    <t>господарські товари</t>
  </si>
  <si>
    <t>періодичні видання</t>
  </si>
  <si>
    <t>папір та канцтовари</t>
  </si>
  <si>
    <t>медикаменти ти та інші товари мед.призначення</t>
  </si>
  <si>
    <t>послуги лабораторних досліджень (гістологічні)</t>
  </si>
  <si>
    <t xml:space="preserve">ВСЬОГО </t>
  </si>
  <si>
    <t>Начальник управління</t>
  </si>
  <si>
    <t>Б.І. Легінь</t>
  </si>
  <si>
    <t>С.О. Дехтеренко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</si>
</sst>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Times New Roman"/>
      <family val="1"/>
    </font>
    <font>
      <sz val="10"/>
      <name val="Arial Cyr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48" fillId="20" borderId="0">
      <alignment horizontal="center" vertical="center"/>
      <protection/>
    </xf>
    <xf numFmtId="0" fontId="49" fillId="0" borderId="0">
      <alignment horizontal="center" vertical="top"/>
      <protection/>
    </xf>
    <xf numFmtId="0" fontId="50" fillId="0" borderId="0">
      <alignment horizontal="right" vertical="top"/>
      <protection/>
    </xf>
    <xf numFmtId="0" fontId="51" fillId="0" borderId="0">
      <alignment horizontal="right" vertical="top"/>
      <protection/>
    </xf>
    <xf numFmtId="0" fontId="51" fillId="0" borderId="0">
      <alignment horizontal="right" vertical="top"/>
      <protection/>
    </xf>
    <xf numFmtId="0" fontId="51" fillId="0" borderId="0">
      <alignment horizontal="right" vertical="top"/>
      <protection/>
    </xf>
    <xf numFmtId="0" fontId="51" fillId="0" borderId="0">
      <alignment horizontal="right" vertical="top"/>
      <protection/>
    </xf>
    <xf numFmtId="0" fontId="52" fillId="0" borderId="0">
      <alignment horizontal="left" vertical="top"/>
      <protection/>
    </xf>
    <xf numFmtId="0" fontId="9" fillId="0" borderId="0">
      <alignment horizontal="left" vertical="top"/>
      <protection/>
    </xf>
    <xf numFmtId="0" fontId="51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51" fillId="0" borderId="0">
      <alignment horizontal="left" vertical="top"/>
      <protection/>
    </xf>
    <xf numFmtId="0" fontId="50" fillId="0" borderId="0">
      <alignment horizontal="left" vertical="top"/>
      <protection/>
    </xf>
    <xf numFmtId="0" fontId="50" fillId="0" borderId="0">
      <alignment horizontal="center" vertical="top"/>
      <protection/>
    </xf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6" applyNumberFormat="0" applyFill="0" applyAlignment="0" applyProtection="0"/>
    <xf numFmtId="0" fontId="66" fillId="29" borderId="7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3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2" fontId="12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wrapText="1"/>
    </xf>
    <xf numFmtId="2" fontId="12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4" fontId="12" fillId="35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1" xfId="75" applyFont="1" applyBorder="1" applyAlignment="1">
      <alignment horizontal="center"/>
      <protection/>
    </xf>
    <xf numFmtId="0" fontId="17" fillId="0" borderId="0" xfId="75" applyFont="1" applyAlignment="1">
      <alignment horizontal="centerContinuous" vertical="top"/>
      <protection/>
    </xf>
    <xf numFmtId="0" fontId="17" fillId="0" borderId="0" xfId="75" applyFont="1" applyBorder="1" applyAlignment="1">
      <alignment horizontal="centerContinuous" vertical="top"/>
      <protection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6" fillId="0" borderId="11" xfId="75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4" fontId="12" fillId="20" borderId="10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6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7" fillId="0" borderId="0" xfId="0" applyFont="1" applyAlignment="1">
      <alignment vertical="top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/>
    </xf>
    <xf numFmtId="0" fontId="13" fillId="20" borderId="10" xfId="0" applyFont="1" applyFill="1" applyBorder="1" applyAlignment="1">
      <alignment/>
    </xf>
    <xf numFmtId="4" fontId="13" fillId="20" borderId="10" xfId="0" applyNumberFormat="1" applyFont="1" applyFill="1" applyBorder="1" applyAlignment="1">
      <alignment horizontal="right"/>
    </xf>
    <xf numFmtId="0" fontId="13" fillId="20" borderId="10" xfId="0" applyFont="1" applyFill="1" applyBorder="1" applyAlignment="1">
      <alignment horizontal="left" wrapText="1"/>
    </xf>
    <xf numFmtId="4" fontId="14" fillId="0" borderId="10" xfId="0" applyNumberFormat="1" applyFont="1" applyBorder="1" applyAlignment="1">
      <alignment horizontal="center"/>
    </xf>
    <xf numFmtId="0" fontId="13" fillId="2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4" fontId="13" fillId="0" borderId="10" xfId="0" applyNumberFormat="1" applyFont="1" applyBorder="1" applyAlignment="1">
      <alignment horizontal="right"/>
    </xf>
    <xf numFmtId="0" fontId="14" fillId="35" borderId="10" xfId="0" applyFont="1" applyFill="1" applyBorder="1" applyAlignment="1">
      <alignment/>
    </xf>
    <xf numFmtId="2" fontId="14" fillId="35" borderId="10" xfId="0" applyNumberFormat="1" applyFont="1" applyFill="1" applyBorder="1" applyAlignment="1">
      <alignment horizontal="center"/>
    </xf>
    <xf numFmtId="4" fontId="14" fillId="35" borderId="10" xfId="0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0" fontId="37" fillId="0" borderId="11" xfId="75" applyFont="1" applyBorder="1" applyAlignment="1">
      <alignment horizontal="center"/>
      <protection/>
    </xf>
    <xf numFmtId="0" fontId="43" fillId="0" borderId="11" xfId="75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44" fillId="0" borderId="0" xfId="75" applyFont="1" applyAlignment="1">
      <alignment horizontal="centerContinuous" vertical="top"/>
      <protection/>
    </xf>
    <xf numFmtId="0" fontId="44" fillId="0" borderId="0" xfId="75" applyFont="1" applyBorder="1" applyAlignment="1">
      <alignment horizontal="centerContinuous" vertical="top"/>
      <protection/>
    </xf>
    <xf numFmtId="0" fontId="44" fillId="0" borderId="0" xfId="75" applyFont="1" applyBorder="1" applyAlignment="1">
      <alignment horizontal="right" vertical="top"/>
      <protection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" fillId="0" borderId="0" xfId="74">
      <alignment/>
      <protection/>
    </xf>
    <xf numFmtId="0" fontId="3" fillId="0" borderId="0" xfId="74" applyFont="1" applyAlignment="1">
      <alignment vertical="top"/>
      <protection/>
    </xf>
    <xf numFmtId="0" fontId="4" fillId="0" borderId="0" xfId="74" applyFont="1">
      <alignment/>
      <protection/>
    </xf>
    <xf numFmtId="0" fontId="45" fillId="0" borderId="0" xfId="74" applyFont="1" applyAlignment="1">
      <alignment horizontal="center" vertical="top"/>
      <protection/>
    </xf>
    <xf numFmtId="0" fontId="5" fillId="0" borderId="0" xfId="74" applyFont="1" applyAlignment="1">
      <alignment vertical="top"/>
      <protection/>
    </xf>
    <xf numFmtId="0" fontId="34" fillId="0" borderId="0" xfId="72" applyFont="1" applyBorder="1" applyAlignment="1">
      <alignment horizontal="center" vertical="center" wrapText="1"/>
      <protection/>
    </xf>
    <xf numFmtId="0" fontId="46" fillId="0" borderId="0" xfId="72" applyFont="1" applyBorder="1" applyAlignment="1">
      <alignment horizontal="center" vertical="center" wrapText="1"/>
      <protection/>
    </xf>
    <xf numFmtId="0" fontId="4" fillId="0" borderId="11" xfId="74" applyFont="1" applyBorder="1" applyAlignment="1">
      <alignment horizontal="left" vertical="top"/>
      <protection/>
    </xf>
    <xf numFmtId="0" fontId="9" fillId="0" borderId="10" xfId="74" applyFont="1" applyBorder="1" applyAlignment="1">
      <alignment horizontal="center" vertical="center" wrapText="1"/>
      <protection/>
    </xf>
    <xf numFmtId="0" fontId="10" fillId="0" borderId="10" xfId="74" applyFont="1" applyBorder="1" applyAlignment="1">
      <alignment horizontal="center" vertical="center" wrapText="1"/>
      <protection/>
    </xf>
    <xf numFmtId="0" fontId="9" fillId="0" borderId="10" xfId="74" applyFont="1" applyBorder="1" applyAlignment="1">
      <alignment horizontal="center" vertical="top" wrapText="1"/>
      <protection/>
    </xf>
    <xf numFmtId="0" fontId="9" fillId="0" borderId="10" xfId="74" applyFont="1" applyBorder="1" applyAlignment="1">
      <alignment horizontal="center" vertical="center" wrapText="1"/>
      <protection/>
    </xf>
    <xf numFmtId="0" fontId="9" fillId="0" borderId="10" xfId="74" applyFont="1" applyBorder="1" applyAlignment="1">
      <alignment horizontal="center" vertical="top" wrapText="1"/>
      <protection/>
    </xf>
    <xf numFmtId="0" fontId="11" fillId="0" borderId="10" xfId="74" applyFont="1" applyBorder="1" applyAlignment="1">
      <alignment horizontal="center" vertical="center" wrapText="1"/>
      <protection/>
    </xf>
    <xf numFmtId="0" fontId="11" fillId="0" borderId="10" xfId="74" applyFont="1" applyBorder="1">
      <alignment/>
      <protection/>
    </xf>
    <xf numFmtId="4" fontId="11" fillId="0" borderId="10" xfId="74" applyNumberFormat="1" applyFont="1" applyBorder="1" applyAlignment="1">
      <alignment horizontal="center"/>
      <protection/>
    </xf>
    <xf numFmtId="0" fontId="11" fillId="0" borderId="10" xfId="74" applyFont="1" applyBorder="1" applyAlignment="1">
      <alignment wrapText="1"/>
      <protection/>
    </xf>
    <xf numFmtId="2" fontId="12" fillId="34" borderId="10" xfId="74" applyNumberFormat="1" applyFont="1" applyFill="1" applyBorder="1" applyAlignment="1">
      <alignment horizontal="center"/>
      <protection/>
    </xf>
    <xf numFmtId="0" fontId="11" fillId="0" borderId="10" xfId="74" applyFont="1" applyBorder="1" applyAlignment="1">
      <alignment horizontal="center"/>
      <protection/>
    </xf>
    <xf numFmtId="0" fontId="11" fillId="0" borderId="10" xfId="74" applyFont="1" applyFill="1" applyBorder="1" applyAlignment="1">
      <alignment wrapText="1"/>
      <protection/>
    </xf>
    <xf numFmtId="4" fontId="12" fillId="0" borderId="10" xfId="74" applyNumberFormat="1" applyFont="1" applyBorder="1" applyAlignment="1">
      <alignment horizontal="center"/>
      <protection/>
    </xf>
    <xf numFmtId="0" fontId="11" fillId="0" borderId="10" xfId="74" applyFont="1" applyBorder="1" applyAlignment="1">
      <alignment horizontal="center" vertical="center"/>
      <protection/>
    </xf>
    <xf numFmtId="0" fontId="13" fillId="0" borderId="10" xfId="74" applyFont="1" applyBorder="1" applyAlignment="1">
      <alignment horizontal="center" vertical="center"/>
      <protection/>
    </xf>
    <xf numFmtId="0" fontId="13" fillId="0" borderId="10" xfId="74" applyFont="1" applyBorder="1">
      <alignment/>
      <protection/>
    </xf>
    <xf numFmtId="4" fontId="13" fillId="0" borderId="10" xfId="74" applyNumberFormat="1" applyFont="1" applyBorder="1" applyAlignment="1">
      <alignment horizontal="center"/>
      <protection/>
    </xf>
    <xf numFmtId="0" fontId="13" fillId="0" borderId="10" xfId="74" applyFont="1" applyBorder="1" applyAlignment="1">
      <alignment wrapText="1"/>
      <protection/>
    </xf>
    <xf numFmtId="0" fontId="12" fillId="35" borderId="10" xfId="74" applyFont="1" applyFill="1" applyBorder="1">
      <alignment/>
      <protection/>
    </xf>
    <xf numFmtId="4" fontId="14" fillId="35" borderId="10" xfId="74" applyNumberFormat="1" applyFont="1" applyFill="1" applyBorder="1" applyAlignment="1">
      <alignment horizontal="center"/>
      <protection/>
    </xf>
    <xf numFmtId="0" fontId="13" fillId="35" borderId="10" xfId="74" applyFont="1" applyFill="1" applyBorder="1" applyAlignment="1">
      <alignment wrapText="1"/>
      <protection/>
    </xf>
    <xf numFmtId="2" fontId="12" fillId="35" borderId="10" xfId="74" applyNumberFormat="1" applyFont="1" applyFill="1" applyBorder="1" applyAlignment="1">
      <alignment horizontal="center"/>
      <protection/>
    </xf>
    <xf numFmtId="0" fontId="13" fillId="35" borderId="10" xfId="74" applyFont="1" applyFill="1" applyBorder="1">
      <alignment/>
      <protection/>
    </xf>
    <xf numFmtId="4" fontId="12" fillId="35" borderId="10" xfId="74" applyNumberFormat="1" applyFont="1" applyFill="1" applyBorder="1" applyAlignment="1">
      <alignment horizontal="center"/>
      <protection/>
    </xf>
    <xf numFmtId="0" fontId="15" fillId="0" borderId="0" xfId="74" applyFont="1">
      <alignment/>
      <protection/>
    </xf>
    <xf numFmtId="0" fontId="1" fillId="0" borderId="11" xfId="74" applyBorder="1" applyAlignment="1">
      <alignment/>
      <protection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0" fontId="1" fillId="0" borderId="0" xfId="70">
      <alignment/>
      <protection/>
    </xf>
    <xf numFmtId="0" fontId="1" fillId="0" borderId="0" xfId="70" applyAlignment="1">
      <alignment horizontal="center" vertical="center"/>
      <protection/>
    </xf>
    <xf numFmtId="0" fontId="3" fillId="0" borderId="0" xfId="70" applyFont="1" applyAlignment="1">
      <alignment vertical="top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center" vertical="center"/>
      <protection/>
    </xf>
    <xf numFmtId="0" fontId="4" fillId="0" borderId="0" xfId="70" applyFont="1" applyAlignment="1">
      <alignment vertical="center" wrapText="1"/>
      <protection/>
    </xf>
    <xf numFmtId="0" fontId="5" fillId="0" borderId="0" xfId="70" applyFont="1" applyAlignment="1">
      <alignment vertical="top"/>
      <protection/>
    </xf>
    <xf numFmtId="0" fontId="6" fillId="0" borderId="0" xfId="70" applyFont="1" applyBorder="1" applyAlignment="1">
      <alignment horizontal="center" vertical="center" wrapText="1"/>
      <protection/>
    </xf>
    <xf numFmtId="0" fontId="4" fillId="0" borderId="11" xfId="70" applyFont="1" applyBorder="1" applyAlignment="1">
      <alignment horizontal="left" vertical="top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10" fillId="0" borderId="10" xfId="70" applyFont="1" applyBorder="1" applyAlignment="1">
      <alignment horizontal="center" vertical="center" wrapText="1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11" fillId="0" borderId="10" xfId="70" applyFont="1" applyBorder="1" applyAlignment="1">
      <alignment horizontal="center" vertical="center" wrapText="1"/>
      <protection/>
    </xf>
    <xf numFmtId="0" fontId="11" fillId="0" borderId="10" xfId="70" applyFont="1" applyBorder="1">
      <alignment/>
      <protection/>
    </xf>
    <xf numFmtId="4" fontId="11" fillId="0" borderId="10" xfId="70" applyNumberFormat="1" applyFont="1" applyBorder="1" applyAlignment="1">
      <alignment horizontal="center"/>
      <protection/>
    </xf>
    <xf numFmtId="0" fontId="11" fillId="0" borderId="10" xfId="70" applyFont="1" applyBorder="1" applyAlignment="1">
      <alignment wrapText="1"/>
      <protection/>
    </xf>
    <xf numFmtId="2" fontId="12" fillId="34" borderId="10" xfId="70" applyNumberFormat="1" applyFont="1" applyFill="1" applyBorder="1" applyAlignment="1">
      <alignment horizontal="center"/>
      <protection/>
    </xf>
    <xf numFmtId="0" fontId="11" fillId="0" borderId="10" xfId="70" applyFont="1" applyBorder="1" applyAlignment="1">
      <alignment horizontal="center" vertical="center"/>
      <protection/>
    </xf>
    <xf numFmtId="0" fontId="9" fillId="0" borderId="10" xfId="70" applyFont="1" applyFill="1" applyBorder="1" applyAlignment="1">
      <alignment vertical="center" wrapText="1"/>
      <protection/>
    </xf>
    <xf numFmtId="4" fontId="12" fillId="0" borderId="10" xfId="70" applyNumberFormat="1" applyFont="1" applyBorder="1" applyAlignment="1">
      <alignment horizontal="center"/>
      <protection/>
    </xf>
    <xf numFmtId="2" fontId="12" fillId="34" borderId="10" xfId="70" applyNumberFormat="1" applyFont="1" applyFill="1" applyBorder="1" applyAlignment="1">
      <alignment horizontal="center" vertical="center"/>
      <protection/>
    </xf>
    <xf numFmtId="4" fontId="11" fillId="0" borderId="10" xfId="70" applyNumberFormat="1" applyFont="1" applyBorder="1" applyAlignment="1">
      <alignment horizontal="center" vertical="center"/>
      <protection/>
    </xf>
    <xf numFmtId="0" fontId="9" fillId="0" borderId="10" xfId="70" applyFont="1" applyBorder="1" applyAlignment="1">
      <alignment vertical="center" wrapText="1"/>
      <protection/>
    </xf>
    <xf numFmtId="0" fontId="9" fillId="0" borderId="10" xfId="70" applyFont="1" applyBorder="1" applyAlignment="1">
      <alignment wrapText="1"/>
      <protection/>
    </xf>
    <xf numFmtId="0" fontId="13" fillId="0" borderId="10" xfId="70" applyFont="1" applyBorder="1" applyAlignment="1">
      <alignment horizontal="center" vertical="center"/>
      <protection/>
    </xf>
    <xf numFmtId="0" fontId="13" fillId="0" borderId="10" xfId="70" applyFont="1" applyBorder="1">
      <alignment/>
      <protection/>
    </xf>
    <xf numFmtId="4" fontId="13" fillId="0" borderId="10" xfId="70" applyNumberFormat="1" applyFont="1" applyBorder="1" applyAlignment="1">
      <alignment horizontal="center"/>
      <protection/>
    </xf>
    <xf numFmtId="0" fontId="13" fillId="0" borderId="10" xfId="70" applyFont="1" applyBorder="1" applyAlignment="1">
      <alignment wrapText="1"/>
      <protection/>
    </xf>
    <xf numFmtId="0" fontId="40" fillId="0" borderId="10" xfId="70" applyFont="1" applyBorder="1" applyAlignment="1">
      <alignment wrapText="1"/>
      <protection/>
    </xf>
    <xf numFmtId="0" fontId="12" fillId="35" borderId="10" xfId="70" applyFont="1" applyFill="1" applyBorder="1">
      <alignment/>
      <protection/>
    </xf>
    <xf numFmtId="4" fontId="14" fillId="35" borderId="10" xfId="70" applyNumberFormat="1" applyFont="1" applyFill="1" applyBorder="1" applyAlignment="1">
      <alignment horizontal="center"/>
      <protection/>
    </xf>
    <xf numFmtId="0" fontId="13" fillId="35" borderId="10" xfId="70" applyFont="1" applyFill="1" applyBorder="1" applyAlignment="1">
      <alignment wrapText="1"/>
      <protection/>
    </xf>
    <xf numFmtId="2" fontId="12" fillId="35" borderId="10" xfId="70" applyNumberFormat="1" applyFont="1" applyFill="1" applyBorder="1" applyAlignment="1">
      <alignment horizontal="center"/>
      <protection/>
    </xf>
    <xf numFmtId="0" fontId="13" fillId="35" borderId="10" xfId="70" applyFont="1" applyFill="1" applyBorder="1" applyAlignment="1">
      <alignment horizontal="center" vertical="center"/>
      <protection/>
    </xf>
    <xf numFmtId="4" fontId="12" fillId="35" borderId="10" xfId="70" applyNumberFormat="1" applyFont="1" applyFill="1" applyBorder="1" applyAlignment="1">
      <alignment horizontal="center"/>
      <protection/>
    </xf>
    <xf numFmtId="0" fontId="15" fillId="0" borderId="0" xfId="70" applyFont="1">
      <alignment/>
      <protection/>
    </xf>
    <xf numFmtId="0" fontId="5" fillId="0" borderId="11" xfId="75" applyFont="1" applyBorder="1" applyAlignment="1">
      <alignment horizontal="center"/>
      <protection/>
    </xf>
    <xf numFmtId="0" fontId="17" fillId="0" borderId="0" xfId="75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2" fontId="12" fillId="34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4" fontId="12" fillId="0" borderId="16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wrapText="1"/>
    </xf>
    <xf numFmtId="2" fontId="12" fillId="34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wrapText="1"/>
    </xf>
    <xf numFmtId="4" fontId="12" fillId="0" borderId="1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4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wrapText="1"/>
    </xf>
    <xf numFmtId="2" fontId="12" fillId="34" borderId="19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2" fontId="12" fillId="34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4" fillId="0" borderId="22" xfId="70" applyFont="1" applyBorder="1" applyAlignment="1">
      <alignment horizontal="left" vertical="top"/>
      <protection/>
    </xf>
    <xf numFmtId="0" fontId="9" fillId="0" borderId="23" xfId="70" applyFont="1" applyBorder="1" applyAlignment="1">
      <alignment horizontal="center" vertical="center" wrapText="1"/>
      <protection/>
    </xf>
    <xf numFmtId="0" fontId="10" fillId="0" borderId="23" xfId="70" applyFont="1" applyBorder="1" applyAlignment="1">
      <alignment horizontal="center" vertical="center" wrapText="1"/>
      <protection/>
    </xf>
    <xf numFmtId="0" fontId="9" fillId="0" borderId="23" xfId="70" applyFont="1" applyBorder="1" applyAlignment="1">
      <alignment horizontal="center" vertical="top" wrapText="1"/>
      <protection/>
    </xf>
    <xf numFmtId="0" fontId="9" fillId="0" borderId="23" xfId="70" applyFont="1" applyBorder="1" applyAlignment="1">
      <alignment horizontal="center" vertical="center" wrapText="1"/>
      <protection/>
    </xf>
    <xf numFmtId="0" fontId="9" fillId="0" borderId="23" xfId="70" applyFont="1" applyBorder="1" applyAlignment="1">
      <alignment horizontal="center" vertical="top" wrapText="1"/>
      <protection/>
    </xf>
    <xf numFmtId="0" fontId="11" fillId="0" borderId="23" xfId="70" applyFont="1" applyBorder="1" applyAlignment="1">
      <alignment horizontal="center" vertical="center" wrapText="1"/>
      <protection/>
    </xf>
    <xf numFmtId="0" fontId="11" fillId="0" borderId="23" xfId="70" applyFont="1" applyBorder="1">
      <alignment/>
      <protection/>
    </xf>
    <xf numFmtId="4" fontId="11" fillId="0" borderId="23" xfId="70" applyNumberFormat="1" applyFont="1" applyBorder="1" applyAlignment="1">
      <alignment horizontal="center"/>
      <protection/>
    </xf>
    <xf numFmtId="0" fontId="11" fillId="0" borderId="23" xfId="70" applyFont="1" applyBorder="1" applyAlignment="1">
      <alignment wrapText="1"/>
      <protection/>
    </xf>
    <xf numFmtId="2" fontId="12" fillId="36" borderId="23" xfId="70" applyNumberFormat="1" applyFont="1" applyFill="1" applyBorder="1" applyAlignment="1">
      <alignment horizontal="center"/>
      <protection/>
    </xf>
    <xf numFmtId="0" fontId="11" fillId="0" borderId="23" xfId="70" applyFont="1" applyBorder="1" applyAlignment="1">
      <alignment horizontal="center"/>
      <protection/>
    </xf>
    <xf numFmtId="0" fontId="11" fillId="0" borderId="23" xfId="70" applyFont="1" applyFill="1" applyBorder="1" applyAlignment="1">
      <alignment wrapText="1"/>
      <protection/>
    </xf>
    <xf numFmtId="4" fontId="12" fillId="0" borderId="23" xfId="70" applyNumberFormat="1" applyFont="1" applyBorder="1" applyAlignment="1">
      <alignment horizontal="center"/>
      <protection/>
    </xf>
    <xf numFmtId="0" fontId="11" fillId="0" borderId="23" xfId="70" applyFont="1" applyBorder="1" applyAlignment="1">
      <alignment horizontal="center" vertical="center"/>
      <protection/>
    </xf>
    <xf numFmtId="0" fontId="13" fillId="0" borderId="23" xfId="70" applyFont="1" applyBorder="1" applyAlignment="1">
      <alignment horizontal="center" vertical="center"/>
      <protection/>
    </xf>
    <xf numFmtId="0" fontId="13" fillId="0" borderId="23" xfId="70" applyFont="1" applyBorder="1">
      <alignment/>
      <protection/>
    </xf>
    <xf numFmtId="4" fontId="13" fillId="0" borderId="23" xfId="70" applyNumberFormat="1" applyFont="1" applyBorder="1" applyAlignment="1">
      <alignment horizontal="center"/>
      <protection/>
    </xf>
    <xf numFmtId="0" fontId="13" fillId="0" borderId="23" xfId="70" applyFont="1" applyBorder="1" applyAlignment="1">
      <alignment wrapText="1"/>
      <protection/>
    </xf>
    <xf numFmtId="0" fontId="12" fillId="37" borderId="23" xfId="70" applyFont="1" applyFill="1" applyBorder="1">
      <alignment/>
      <protection/>
    </xf>
    <xf numFmtId="4" fontId="14" fillId="37" borderId="23" xfId="70" applyNumberFormat="1" applyFont="1" applyFill="1" applyBorder="1" applyAlignment="1">
      <alignment horizontal="center"/>
      <protection/>
    </xf>
    <xf numFmtId="0" fontId="13" fillId="37" borderId="23" xfId="70" applyFont="1" applyFill="1" applyBorder="1" applyAlignment="1">
      <alignment wrapText="1"/>
      <protection/>
    </xf>
    <xf numFmtId="2" fontId="12" fillId="37" borderId="23" xfId="70" applyNumberFormat="1" applyFont="1" applyFill="1" applyBorder="1" applyAlignment="1">
      <alignment horizontal="center"/>
      <protection/>
    </xf>
    <xf numFmtId="0" fontId="13" fillId="37" borderId="23" xfId="70" applyFont="1" applyFill="1" applyBorder="1">
      <alignment/>
      <protection/>
    </xf>
    <xf numFmtId="4" fontId="12" fillId="37" borderId="23" xfId="70" applyNumberFormat="1" applyFont="1" applyFill="1" applyBorder="1" applyAlignment="1">
      <alignment horizontal="center"/>
      <protection/>
    </xf>
    <xf numFmtId="0" fontId="13" fillId="0" borderId="0" xfId="70" applyFont="1">
      <alignment/>
      <protection/>
    </xf>
    <xf numFmtId="2" fontId="13" fillId="0" borderId="0" xfId="70" applyNumberFormat="1" applyFont="1" applyAlignment="1">
      <alignment horizontal="center"/>
      <protection/>
    </xf>
    <xf numFmtId="0" fontId="5" fillId="0" borderId="22" xfId="75" applyFont="1" applyBorder="1" applyAlignment="1">
      <alignment horizontal="center"/>
      <protection/>
    </xf>
    <xf numFmtId="0" fontId="16" fillId="0" borderId="22" xfId="75" applyFont="1" applyBorder="1" applyAlignment="1">
      <alignment horizontal="center"/>
      <protection/>
    </xf>
    <xf numFmtId="0" fontId="17" fillId="0" borderId="0" xfId="75" applyFont="1" applyBorder="1" applyAlignment="1">
      <alignment horizontal="center" vertical="top"/>
      <protection/>
    </xf>
    <xf numFmtId="0" fontId="35" fillId="0" borderId="0" xfId="73" applyAlignment="1">
      <alignment horizontal="center"/>
      <protection/>
    </xf>
    <xf numFmtId="0" fontId="35" fillId="0" borderId="0" xfId="73">
      <alignment/>
      <protection/>
    </xf>
    <xf numFmtId="0" fontId="35" fillId="0" borderId="10" xfId="73" applyBorder="1" applyAlignment="1">
      <alignment horizontal="center" vertical="center" wrapText="1"/>
      <protection/>
    </xf>
    <xf numFmtId="0" fontId="35" fillId="0" borderId="0" xfId="73" applyAlignment="1">
      <alignment horizontal="center" vertical="center" wrapText="1"/>
      <protection/>
    </xf>
    <xf numFmtId="0" fontId="35" fillId="0" borderId="10" xfId="73" applyBorder="1" applyAlignment="1">
      <alignment horizontal="center" vertical="center" wrapText="1"/>
      <protection/>
    </xf>
    <xf numFmtId="0" fontId="35" fillId="0" borderId="10" xfId="73" applyBorder="1">
      <alignment/>
      <protection/>
    </xf>
    <xf numFmtId="0" fontId="35" fillId="0" borderId="10" xfId="73" applyBorder="1" applyAlignment="1">
      <alignment wrapText="1"/>
      <protection/>
    </xf>
    <xf numFmtId="0" fontId="35" fillId="0" borderId="10" xfId="73" applyBorder="1" applyAlignment="1">
      <alignment horizontal="center"/>
      <protection/>
    </xf>
    <xf numFmtId="0" fontId="11" fillId="0" borderId="10" xfId="0" applyFont="1" applyBorder="1" applyAlignment="1">
      <alignment horizontal="left" vertical="center"/>
    </xf>
    <xf numFmtId="0" fontId="45" fillId="0" borderId="11" xfId="75" applyFont="1" applyBorder="1" applyAlignment="1">
      <alignment horizontal="center"/>
      <protection/>
    </xf>
    <xf numFmtId="0" fontId="32" fillId="0" borderId="11" xfId="0" applyFont="1" applyBorder="1" applyAlignment="1">
      <alignment/>
    </xf>
    <xf numFmtId="0" fontId="11" fillId="0" borderId="10" xfId="0" applyFont="1" applyBorder="1" applyAlignment="1" quotePrefix="1">
      <alignment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4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 wrapText="1"/>
    </xf>
    <xf numFmtId="2" fontId="12" fillId="36" borderId="23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1" fillId="0" borderId="10" xfId="0" applyFont="1" applyBorder="1" applyAlignment="1">
      <alignment horizontal="right" vertical="center"/>
    </xf>
    <xf numFmtId="0" fontId="54" fillId="35" borderId="20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4" fontId="55" fillId="35" borderId="10" xfId="0" applyNumberFormat="1" applyFont="1" applyFill="1" applyBorder="1" applyAlignment="1">
      <alignment horizontal="center"/>
    </xf>
    <xf numFmtId="0" fontId="56" fillId="0" borderId="0" xfId="0" applyFont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вичайний 2" xfId="63"/>
    <cellStyle name="Звичайний 3" xfId="64"/>
    <cellStyle name="Звичайний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3" xfId="72"/>
    <cellStyle name="Обычный 4" xfId="73"/>
    <cellStyle name="Обычный_Благодійні внески ДОЗ" xfId="74"/>
    <cellStyle name="Обычный_план використання 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zoomScalePageLayoutView="0" workbookViewId="0" topLeftCell="A4">
      <selection activeCell="C7" sqref="C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6" ht="18.75" customHeight="1">
      <c r="K1" s="1"/>
      <c r="L1" s="1"/>
      <c r="M1" s="1" t="s">
        <v>25</v>
      </c>
      <c r="N1" s="39"/>
      <c r="O1" s="39"/>
      <c r="P1" s="3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0" t="s">
        <v>26</v>
      </c>
      <c r="N2" s="39"/>
      <c r="O2" s="39"/>
      <c r="P2" s="39"/>
    </row>
    <row r="3" spans="1:11" ht="61.5" customHeight="1">
      <c r="A3" s="2"/>
      <c r="B3" s="31" t="s">
        <v>27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28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29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30</v>
      </c>
      <c r="C7" s="9">
        <v>27.443</v>
      </c>
      <c r="D7" s="9">
        <v>0</v>
      </c>
      <c r="E7" s="10"/>
      <c r="F7" s="11">
        <f>SUM(C7,D7)</f>
        <v>27.443</v>
      </c>
      <c r="G7" s="8">
        <v>2230</v>
      </c>
      <c r="H7" s="9">
        <v>9.426</v>
      </c>
      <c r="I7" s="12"/>
      <c r="J7" s="9">
        <v>0</v>
      </c>
      <c r="K7" s="13">
        <v>69.599</v>
      </c>
    </row>
    <row r="8" spans="1:11" ht="15.75">
      <c r="A8" s="7"/>
      <c r="B8" s="8"/>
      <c r="C8" s="9"/>
      <c r="D8" s="9"/>
      <c r="E8" s="10"/>
      <c r="F8" s="11">
        <f aca="true" t="shared" si="0" ref="F8:F50">SUM(C8,D8)</f>
        <v>0</v>
      </c>
      <c r="G8" s="8"/>
      <c r="H8" s="9"/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27.443</v>
      </c>
      <c r="D50" s="16">
        <f>SUM(D7:D49)</f>
        <v>0</v>
      </c>
      <c r="E50" s="17"/>
      <c r="F50" s="18">
        <f t="shared" si="0"/>
        <v>27.443</v>
      </c>
      <c r="G50" s="19"/>
      <c r="H50" s="16">
        <f>SUM(H7:H49)</f>
        <v>9.426</v>
      </c>
      <c r="I50" s="17"/>
      <c r="J50" s="16">
        <f>SUM(J7:J49)</f>
        <v>0</v>
      </c>
      <c r="K50" s="20">
        <f>C50-H50</f>
        <v>18.017000000000003</v>
      </c>
    </row>
    <row r="53" spans="2:8" ht="15.75">
      <c r="B53" s="21" t="s">
        <v>20</v>
      </c>
      <c r="F53" s="22"/>
      <c r="G53" s="29" t="s">
        <v>31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32</v>
      </c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H7" sqref="H7"/>
    </sheetView>
  </sheetViews>
  <sheetFormatPr defaultColWidth="9.140625" defaultRowHeight="15"/>
  <cols>
    <col min="1" max="1" width="7.28125" style="83" customWidth="1"/>
    <col min="2" max="2" width="24.421875" style="83" customWidth="1"/>
    <col min="3" max="3" width="16.28125" style="83" customWidth="1"/>
    <col min="4" max="4" width="13.57421875" style="83" customWidth="1"/>
    <col min="5" max="5" width="18.8515625" style="83" customWidth="1"/>
    <col min="6" max="6" width="15.8515625" style="83" customWidth="1"/>
    <col min="7" max="7" width="16.57421875" style="83" customWidth="1"/>
    <col min="8" max="8" width="14.28125" style="83" customWidth="1"/>
    <col min="9" max="9" width="22.8515625" style="83" customWidth="1"/>
    <col min="10" max="10" width="14.00390625" style="83" customWidth="1"/>
    <col min="11" max="11" width="15.57421875" style="83" customWidth="1"/>
    <col min="12" max="16384" width="9.140625" style="83" customWidth="1"/>
  </cols>
  <sheetData>
    <row r="1" spans="7:9" ht="18.75" customHeight="1">
      <c r="G1" s="84"/>
      <c r="H1" s="84"/>
      <c r="I1" s="84" t="s">
        <v>0</v>
      </c>
    </row>
    <row r="2" spans="1:9" ht="20.25" customHeight="1">
      <c r="A2" s="85"/>
      <c r="B2" s="85"/>
      <c r="C2" s="85"/>
      <c r="D2" s="85"/>
      <c r="E2" s="85"/>
      <c r="F2" s="85"/>
      <c r="G2" s="86">
        <v>38960345</v>
      </c>
      <c r="H2" s="87"/>
      <c r="I2" s="87" t="s">
        <v>1</v>
      </c>
    </row>
    <row r="3" spans="1:11" ht="61.5" customHeight="1">
      <c r="A3" s="85"/>
      <c r="B3" s="88" t="s">
        <v>89</v>
      </c>
      <c r="C3" s="89"/>
      <c r="D3" s="89"/>
      <c r="E3" s="89"/>
      <c r="F3" s="89"/>
      <c r="G3" s="89"/>
      <c r="H3" s="89"/>
      <c r="I3" s="89"/>
      <c r="J3" s="89"/>
      <c r="K3" s="85"/>
    </row>
    <row r="4" spans="1:11" ht="31.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33" customHeight="1">
      <c r="A5" s="91" t="s">
        <v>3</v>
      </c>
      <c r="B5" s="91" t="s">
        <v>4</v>
      </c>
      <c r="C5" s="92" t="s">
        <v>5</v>
      </c>
      <c r="D5" s="92"/>
      <c r="E5" s="92"/>
      <c r="F5" s="92" t="s">
        <v>6</v>
      </c>
      <c r="G5" s="92" t="s">
        <v>7</v>
      </c>
      <c r="H5" s="92"/>
      <c r="I5" s="92"/>
      <c r="J5" s="92"/>
      <c r="K5" s="93" t="s">
        <v>8</v>
      </c>
    </row>
    <row r="6" spans="1:11" ht="158.25" customHeight="1">
      <c r="A6" s="91"/>
      <c r="B6" s="91"/>
      <c r="C6" s="94" t="s">
        <v>9</v>
      </c>
      <c r="D6" s="94" t="s">
        <v>10</v>
      </c>
      <c r="E6" s="94" t="s">
        <v>11</v>
      </c>
      <c r="F6" s="92"/>
      <c r="G6" s="95" t="s">
        <v>12</v>
      </c>
      <c r="H6" s="94" t="s">
        <v>13</v>
      </c>
      <c r="I6" s="94" t="s">
        <v>14</v>
      </c>
      <c r="J6" s="94" t="s">
        <v>13</v>
      </c>
      <c r="K6" s="93"/>
    </row>
    <row r="7" spans="1:11" ht="15.75">
      <c r="A7" s="96">
        <v>1</v>
      </c>
      <c r="B7" s="97" t="s">
        <v>30</v>
      </c>
      <c r="C7" s="98">
        <v>5.3</v>
      </c>
      <c r="D7" s="98"/>
      <c r="E7" s="99"/>
      <c r="F7" s="100">
        <f aca="true" t="shared" si="0" ref="F7:F34">SUM(C7,D7)</f>
        <v>5.3</v>
      </c>
      <c r="G7" s="101">
        <v>2240</v>
      </c>
      <c r="H7" s="98">
        <v>5.3</v>
      </c>
      <c r="I7" s="102" t="s">
        <v>90</v>
      </c>
      <c r="J7" s="98"/>
      <c r="K7" s="103"/>
    </row>
    <row r="8" spans="1:11" ht="15.75">
      <c r="A8" s="96"/>
      <c r="B8" s="97"/>
      <c r="C8" s="98"/>
      <c r="D8" s="98"/>
      <c r="E8" s="99"/>
      <c r="F8" s="100">
        <f t="shared" si="0"/>
        <v>0</v>
      </c>
      <c r="G8" s="97"/>
      <c r="H8" s="98"/>
      <c r="I8" s="102"/>
      <c r="J8" s="98"/>
      <c r="K8" s="103"/>
    </row>
    <row r="9" spans="1:11" ht="15.75">
      <c r="A9" s="96"/>
      <c r="B9" s="97"/>
      <c r="C9" s="98"/>
      <c r="D9" s="98"/>
      <c r="E9" s="99"/>
      <c r="F9" s="100">
        <f t="shared" si="0"/>
        <v>0</v>
      </c>
      <c r="G9" s="97"/>
      <c r="H9" s="98"/>
      <c r="I9" s="102"/>
      <c r="J9" s="98"/>
      <c r="K9" s="103"/>
    </row>
    <row r="10" spans="1:11" ht="15.75">
      <c r="A10" s="96"/>
      <c r="B10" s="97"/>
      <c r="C10" s="98"/>
      <c r="D10" s="98"/>
      <c r="E10" s="99"/>
      <c r="F10" s="100">
        <f t="shared" si="0"/>
        <v>0</v>
      </c>
      <c r="G10" s="97"/>
      <c r="H10" s="98"/>
      <c r="I10" s="102"/>
      <c r="J10" s="98"/>
      <c r="K10" s="103"/>
    </row>
    <row r="11" spans="1:11" ht="15.75">
      <c r="A11" s="96"/>
      <c r="B11" s="97"/>
      <c r="C11" s="98"/>
      <c r="D11" s="98"/>
      <c r="E11" s="99"/>
      <c r="F11" s="100">
        <f t="shared" si="0"/>
        <v>0</v>
      </c>
      <c r="G11" s="97"/>
      <c r="H11" s="98"/>
      <c r="I11" s="102"/>
      <c r="J11" s="98"/>
      <c r="K11" s="103"/>
    </row>
    <row r="12" spans="1:11" ht="15.75">
      <c r="A12" s="96"/>
      <c r="B12" s="97"/>
      <c r="C12" s="98"/>
      <c r="D12" s="98"/>
      <c r="E12" s="99"/>
      <c r="F12" s="100">
        <f t="shared" si="0"/>
        <v>0</v>
      </c>
      <c r="G12" s="97"/>
      <c r="H12" s="98"/>
      <c r="I12" s="99"/>
      <c r="J12" s="98"/>
      <c r="K12" s="103"/>
    </row>
    <row r="13" spans="1:11" ht="15.75">
      <c r="A13" s="96"/>
      <c r="B13" s="97"/>
      <c r="C13" s="98"/>
      <c r="D13" s="98"/>
      <c r="E13" s="99"/>
      <c r="F13" s="100">
        <f t="shared" si="0"/>
        <v>0</v>
      </c>
      <c r="G13" s="97"/>
      <c r="H13" s="98"/>
      <c r="I13" s="99"/>
      <c r="J13" s="98"/>
      <c r="K13" s="103"/>
    </row>
    <row r="14" spans="1:11" ht="15.75">
      <c r="A14" s="96"/>
      <c r="B14" s="97"/>
      <c r="C14" s="98"/>
      <c r="D14" s="98"/>
      <c r="E14" s="99"/>
      <c r="F14" s="100">
        <f t="shared" si="0"/>
        <v>0</v>
      </c>
      <c r="G14" s="97"/>
      <c r="H14" s="98"/>
      <c r="I14" s="99"/>
      <c r="J14" s="98"/>
      <c r="K14" s="103"/>
    </row>
    <row r="15" spans="1:11" ht="15.75">
      <c r="A15" s="96"/>
      <c r="B15" s="97"/>
      <c r="C15" s="98"/>
      <c r="D15" s="98"/>
      <c r="E15" s="99"/>
      <c r="F15" s="100">
        <f t="shared" si="0"/>
        <v>0</v>
      </c>
      <c r="G15" s="97"/>
      <c r="H15" s="98"/>
      <c r="I15" s="99"/>
      <c r="J15" s="98"/>
      <c r="K15" s="103"/>
    </row>
    <row r="16" spans="1:11" ht="15.75">
      <c r="A16" s="96"/>
      <c r="B16" s="97"/>
      <c r="C16" s="98"/>
      <c r="D16" s="98"/>
      <c r="E16" s="99"/>
      <c r="F16" s="100">
        <f t="shared" si="0"/>
        <v>0</v>
      </c>
      <c r="G16" s="97"/>
      <c r="H16" s="98"/>
      <c r="I16" s="99"/>
      <c r="J16" s="98"/>
      <c r="K16" s="103"/>
    </row>
    <row r="17" spans="1:11" ht="15.75">
      <c r="A17" s="96"/>
      <c r="B17" s="97"/>
      <c r="C17" s="98"/>
      <c r="D17" s="98"/>
      <c r="E17" s="99"/>
      <c r="F17" s="100">
        <f t="shared" si="0"/>
        <v>0</v>
      </c>
      <c r="G17" s="97"/>
      <c r="H17" s="98"/>
      <c r="I17" s="99"/>
      <c r="J17" s="98"/>
      <c r="K17" s="103"/>
    </row>
    <row r="18" spans="1:11" ht="15.75">
      <c r="A18" s="104"/>
      <c r="B18" s="97"/>
      <c r="C18" s="98"/>
      <c r="D18" s="98"/>
      <c r="E18" s="99"/>
      <c r="F18" s="100">
        <f t="shared" si="0"/>
        <v>0</v>
      </c>
      <c r="G18" s="97"/>
      <c r="H18" s="98"/>
      <c r="I18" s="99"/>
      <c r="J18" s="98"/>
      <c r="K18" s="103"/>
    </row>
    <row r="19" spans="1:11" ht="15.75">
      <c r="A19" s="104"/>
      <c r="B19" s="97"/>
      <c r="C19" s="98"/>
      <c r="D19" s="98"/>
      <c r="E19" s="99"/>
      <c r="F19" s="100">
        <f t="shared" si="0"/>
        <v>0</v>
      </c>
      <c r="G19" s="97"/>
      <c r="H19" s="98"/>
      <c r="I19" s="99"/>
      <c r="J19" s="98"/>
      <c r="K19" s="103"/>
    </row>
    <row r="20" spans="1:11" ht="15.75">
      <c r="A20" s="96"/>
      <c r="B20" s="97"/>
      <c r="C20" s="98"/>
      <c r="D20" s="98"/>
      <c r="E20" s="99"/>
      <c r="F20" s="100">
        <f t="shared" si="0"/>
        <v>0</v>
      </c>
      <c r="G20" s="97"/>
      <c r="H20" s="98"/>
      <c r="I20" s="99"/>
      <c r="J20" s="98"/>
      <c r="K20" s="103"/>
    </row>
    <row r="21" spans="1:11" ht="15.75">
      <c r="A21" s="96"/>
      <c r="B21" s="97"/>
      <c r="C21" s="98"/>
      <c r="D21" s="98"/>
      <c r="E21" s="99"/>
      <c r="F21" s="100">
        <f t="shared" si="0"/>
        <v>0</v>
      </c>
      <c r="G21" s="97"/>
      <c r="H21" s="98"/>
      <c r="I21" s="99"/>
      <c r="J21" s="98"/>
      <c r="K21" s="103"/>
    </row>
    <row r="22" spans="1:11" ht="15.75">
      <c r="A22" s="96"/>
      <c r="B22" s="97"/>
      <c r="C22" s="98"/>
      <c r="D22" s="98"/>
      <c r="E22" s="99"/>
      <c r="F22" s="100">
        <f t="shared" si="0"/>
        <v>0</v>
      </c>
      <c r="G22" s="97"/>
      <c r="H22" s="98"/>
      <c r="I22" s="99"/>
      <c r="J22" s="98"/>
      <c r="K22" s="103"/>
    </row>
    <row r="23" spans="1:11" ht="15.75">
      <c r="A23" s="96"/>
      <c r="B23" s="97"/>
      <c r="C23" s="98"/>
      <c r="D23" s="98"/>
      <c r="E23" s="99"/>
      <c r="F23" s="100">
        <f t="shared" si="0"/>
        <v>0</v>
      </c>
      <c r="G23" s="97"/>
      <c r="H23" s="98"/>
      <c r="I23" s="99"/>
      <c r="J23" s="98"/>
      <c r="K23" s="103"/>
    </row>
    <row r="24" spans="1:11" ht="15.75">
      <c r="A24" s="96"/>
      <c r="B24" s="97"/>
      <c r="C24" s="98"/>
      <c r="D24" s="98"/>
      <c r="E24" s="99"/>
      <c r="F24" s="100">
        <f t="shared" si="0"/>
        <v>0</v>
      </c>
      <c r="G24" s="97"/>
      <c r="H24" s="98"/>
      <c r="I24" s="99"/>
      <c r="J24" s="98"/>
      <c r="K24" s="103"/>
    </row>
    <row r="25" spans="1:11" ht="15.75">
      <c r="A25" s="96"/>
      <c r="B25" s="97"/>
      <c r="C25" s="98"/>
      <c r="D25" s="98"/>
      <c r="E25" s="99"/>
      <c r="F25" s="100">
        <f t="shared" si="0"/>
        <v>0</v>
      </c>
      <c r="G25" s="97"/>
      <c r="H25" s="98"/>
      <c r="I25" s="99"/>
      <c r="J25" s="98"/>
      <c r="K25" s="103"/>
    </row>
    <row r="26" spans="1:11" ht="15.75">
      <c r="A26" s="96"/>
      <c r="B26" s="97"/>
      <c r="C26" s="98"/>
      <c r="D26" s="98"/>
      <c r="E26" s="99"/>
      <c r="F26" s="100">
        <f t="shared" si="0"/>
        <v>0</v>
      </c>
      <c r="G26" s="97"/>
      <c r="H26" s="98"/>
      <c r="I26" s="99"/>
      <c r="J26" s="98"/>
      <c r="K26" s="103"/>
    </row>
    <row r="27" spans="1:11" ht="15.75">
      <c r="A27" s="96"/>
      <c r="B27" s="97"/>
      <c r="C27" s="98"/>
      <c r="D27" s="98"/>
      <c r="E27" s="99"/>
      <c r="F27" s="100">
        <f t="shared" si="0"/>
        <v>0</v>
      </c>
      <c r="G27" s="97"/>
      <c r="H27" s="98"/>
      <c r="I27" s="99"/>
      <c r="J27" s="98"/>
      <c r="K27" s="103"/>
    </row>
    <row r="28" spans="1:11" ht="15.75">
      <c r="A28" s="104"/>
      <c r="B28" s="97"/>
      <c r="C28" s="98"/>
      <c r="D28" s="98"/>
      <c r="E28" s="99"/>
      <c r="F28" s="100">
        <f t="shared" si="0"/>
        <v>0</v>
      </c>
      <c r="G28" s="97"/>
      <c r="H28" s="98"/>
      <c r="I28" s="99"/>
      <c r="J28" s="98"/>
      <c r="K28" s="103"/>
    </row>
    <row r="29" spans="1:11" ht="15.75">
      <c r="A29" s="104"/>
      <c r="B29" s="97"/>
      <c r="C29" s="98"/>
      <c r="D29" s="98"/>
      <c r="E29" s="99"/>
      <c r="F29" s="100">
        <f t="shared" si="0"/>
        <v>0</v>
      </c>
      <c r="G29" s="97"/>
      <c r="H29" s="98"/>
      <c r="I29" s="99"/>
      <c r="J29" s="98"/>
      <c r="K29" s="103"/>
    </row>
    <row r="30" spans="1:11" ht="15.75">
      <c r="A30" s="96"/>
      <c r="B30" s="97"/>
      <c r="C30" s="98"/>
      <c r="D30" s="98"/>
      <c r="E30" s="99"/>
      <c r="F30" s="100">
        <f t="shared" si="0"/>
        <v>0</v>
      </c>
      <c r="G30" s="97"/>
      <c r="H30" s="98"/>
      <c r="I30" s="99"/>
      <c r="J30" s="98"/>
      <c r="K30" s="103"/>
    </row>
    <row r="31" spans="1:11" ht="15.75">
      <c r="A31" s="105"/>
      <c r="B31" s="106"/>
      <c r="C31" s="107"/>
      <c r="D31" s="107"/>
      <c r="E31" s="108"/>
      <c r="F31" s="100">
        <f t="shared" si="0"/>
        <v>0</v>
      </c>
      <c r="G31" s="106"/>
      <c r="H31" s="107"/>
      <c r="I31" s="108"/>
      <c r="J31" s="107"/>
      <c r="K31" s="103"/>
    </row>
    <row r="32" spans="1:11" ht="15.75">
      <c r="A32" s="105"/>
      <c r="B32" s="106"/>
      <c r="C32" s="107"/>
      <c r="D32" s="107"/>
      <c r="E32" s="108"/>
      <c r="F32" s="100">
        <f t="shared" si="0"/>
        <v>0</v>
      </c>
      <c r="G32" s="106"/>
      <c r="H32" s="107"/>
      <c r="I32" s="108"/>
      <c r="J32" s="107"/>
      <c r="K32" s="103"/>
    </row>
    <row r="33" spans="1:11" ht="15.75">
      <c r="A33" s="105"/>
      <c r="B33" s="106"/>
      <c r="C33" s="107"/>
      <c r="D33" s="107"/>
      <c r="E33" s="108"/>
      <c r="F33" s="100">
        <f t="shared" si="0"/>
        <v>0</v>
      </c>
      <c r="G33" s="106"/>
      <c r="H33" s="107"/>
      <c r="I33" s="108"/>
      <c r="J33" s="107"/>
      <c r="K33" s="103"/>
    </row>
    <row r="34" spans="1:11" ht="15.75">
      <c r="A34" s="106"/>
      <c r="B34" s="109" t="s">
        <v>16</v>
      </c>
      <c r="C34" s="110">
        <f>SUM(C7:C33)</f>
        <v>5.3</v>
      </c>
      <c r="D34" s="110">
        <f>SUM(D7:D33)</f>
        <v>0</v>
      </c>
      <c r="E34" s="111"/>
      <c r="F34" s="112">
        <f t="shared" si="0"/>
        <v>5.3</v>
      </c>
      <c r="G34" s="113"/>
      <c r="H34" s="110">
        <f>SUM(H7:H33)</f>
        <v>5.3</v>
      </c>
      <c r="I34" s="111"/>
      <c r="J34" s="110">
        <f>SUM(J7:J33)</f>
        <v>0</v>
      </c>
      <c r="K34" s="114">
        <f>C34-H34</f>
        <v>0</v>
      </c>
    </row>
    <row r="37" spans="2:8" ht="15.75">
      <c r="B37" s="115" t="s">
        <v>42</v>
      </c>
      <c r="F37" s="22"/>
      <c r="G37" s="29" t="s">
        <v>91</v>
      </c>
      <c r="H37" s="116"/>
    </row>
    <row r="38" spans="2:8" ht="15">
      <c r="B38" s="115"/>
      <c r="F38" s="23" t="s">
        <v>17</v>
      </c>
      <c r="G38" s="24"/>
      <c r="H38" s="24"/>
    </row>
    <row r="39" spans="2:8" ht="15.75">
      <c r="B39" s="115" t="s">
        <v>18</v>
      </c>
      <c r="F39" s="22"/>
      <c r="G39" s="29" t="s">
        <v>92</v>
      </c>
      <c r="H39" s="116"/>
    </row>
    <row r="40" spans="6:8" ht="15">
      <c r="F40" s="23" t="s">
        <v>17</v>
      </c>
      <c r="G40" s="24"/>
      <c r="H40" s="24"/>
    </row>
    <row r="42" ht="15">
      <c r="B42" s="83" t="s">
        <v>93</v>
      </c>
    </row>
    <row r="43" ht="15">
      <c r="B43" s="83" t="s">
        <v>94</v>
      </c>
    </row>
  </sheetData>
  <sheetProtection/>
  <mergeCells count="10">
    <mergeCell ref="G37:H37"/>
    <mergeCell ref="G39:H3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D52" sqref="D52"/>
    </sheetView>
  </sheetViews>
  <sheetFormatPr defaultColWidth="9.140625" defaultRowHeight="15"/>
  <cols>
    <col min="1" max="1" width="7.28125" style="0" customWidth="1"/>
    <col min="2" max="2" width="26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71.25" customHeight="1">
      <c r="A3" s="2"/>
      <c r="B3" s="31" t="s">
        <v>95</v>
      </c>
      <c r="C3" s="32"/>
      <c r="D3" s="32"/>
      <c r="E3" s="32"/>
      <c r="F3" s="32"/>
      <c r="G3" s="32"/>
      <c r="H3" s="32"/>
      <c r="I3" s="32"/>
      <c r="J3" s="32"/>
      <c r="K3" s="117" t="s">
        <v>96</v>
      </c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21</v>
      </c>
    </row>
    <row r="6" spans="1:11" ht="158.25" customHeight="1">
      <c r="A6" s="34"/>
      <c r="B6" s="34"/>
      <c r="C6" s="5" t="s">
        <v>9</v>
      </c>
      <c r="D6" s="5" t="s">
        <v>22</v>
      </c>
      <c r="E6" s="5" t="s">
        <v>11</v>
      </c>
      <c r="F6" s="35"/>
      <c r="G6" s="6" t="s">
        <v>12</v>
      </c>
      <c r="H6" s="37" t="s">
        <v>23</v>
      </c>
      <c r="I6" s="5" t="s">
        <v>14</v>
      </c>
      <c r="J6" s="5" t="s">
        <v>23</v>
      </c>
      <c r="K6" s="36"/>
    </row>
    <row r="7" spans="1:11" ht="15.75">
      <c r="A7" s="7">
        <v>1</v>
      </c>
      <c r="B7" s="8"/>
      <c r="C7" s="9"/>
      <c r="D7" s="9"/>
      <c r="E7" s="10"/>
      <c r="F7" s="11">
        <f>SUM(C7,D7)</f>
        <v>0</v>
      </c>
      <c r="G7" s="38" t="s">
        <v>97</v>
      </c>
      <c r="H7" s="9" t="s">
        <v>97</v>
      </c>
      <c r="I7" s="9" t="s">
        <v>97</v>
      </c>
      <c r="J7" s="9" t="s">
        <v>97</v>
      </c>
      <c r="K7" s="13"/>
    </row>
    <row r="8" spans="1:11" ht="15.75">
      <c r="A8" s="7"/>
      <c r="B8" s="8" t="s">
        <v>98</v>
      </c>
      <c r="C8" s="9">
        <v>14</v>
      </c>
      <c r="D8" s="9" t="s">
        <v>97</v>
      </c>
      <c r="E8" s="9" t="s">
        <v>97</v>
      </c>
      <c r="F8" s="11">
        <f>C8</f>
        <v>14</v>
      </c>
      <c r="G8" s="38" t="s">
        <v>97</v>
      </c>
      <c r="H8" s="9" t="s">
        <v>97</v>
      </c>
      <c r="I8" s="9" t="s">
        <v>97</v>
      </c>
      <c r="J8" s="9" t="s">
        <v>97</v>
      </c>
      <c r="K8" s="13">
        <v>21.1</v>
      </c>
    </row>
    <row r="9" spans="1:11" ht="15.75">
      <c r="A9" s="7"/>
      <c r="B9" s="8"/>
      <c r="C9" s="9"/>
      <c r="D9" s="9" t="s">
        <v>97</v>
      </c>
      <c r="E9" s="9" t="s">
        <v>97</v>
      </c>
      <c r="F9" s="11">
        <f aca="true" t="shared" si="0" ref="F9:F14">C9</f>
        <v>0</v>
      </c>
      <c r="G9" s="38" t="s">
        <v>97</v>
      </c>
      <c r="H9" s="9" t="s">
        <v>97</v>
      </c>
      <c r="I9" s="9" t="s">
        <v>97</v>
      </c>
      <c r="J9" s="9" t="s">
        <v>97</v>
      </c>
      <c r="K9" s="13"/>
    </row>
    <row r="10" spans="1:11" ht="15.75">
      <c r="A10" s="7"/>
      <c r="B10" s="8"/>
      <c r="C10" s="9"/>
      <c r="D10" s="9" t="s">
        <v>97</v>
      </c>
      <c r="E10" s="9" t="s">
        <v>97</v>
      </c>
      <c r="F10" s="11">
        <f t="shared" si="0"/>
        <v>0</v>
      </c>
      <c r="G10" s="38" t="s">
        <v>97</v>
      </c>
      <c r="H10" s="9" t="s">
        <v>97</v>
      </c>
      <c r="I10" s="9" t="s">
        <v>97</v>
      </c>
      <c r="J10" s="9" t="s">
        <v>97</v>
      </c>
      <c r="K10" s="13"/>
    </row>
    <row r="11" spans="1:11" ht="15.75">
      <c r="A11" s="7"/>
      <c r="B11" s="8"/>
      <c r="C11" s="9"/>
      <c r="D11" s="9" t="s">
        <v>97</v>
      </c>
      <c r="E11" s="9" t="s">
        <v>97</v>
      </c>
      <c r="F11" s="11">
        <f t="shared" si="0"/>
        <v>0</v>
      </c>
      <c r="G11" s="38" t="s">
        <v>97</v>
      </c>
      <c r="H11" s="9" t="s">
        <v>97</v>
      </c>
      <c r="I11" s="9" t="s">
        <v>97</v>
      </c>
      <c r="J11" s="9" t="s">
        <v>97</v>
      </c>
      <c r="K11" s="13"/>
    </row>
    <row r="12" spans="1:11" ht="15.75">
      <c r="A12" s="7">
        <v>2</v>
      </c>
      <c r="B12" s="8"/>
      <c r="C12" s="9"/>
      <c r="D12" s="9" t="s">
        <v>97</v>
      </c>
      <c r="E12" s="9" t="s">
        <v>97</v>
      </c>
      <c r="F12" s="11">
        <f t="shared" si="0"/>
        <v>0</v>
      </c>
      <c r="G12" s="38" t="s">
        <v>97</v>
      </c>
      <c r="H12" s="9" t="s">
        <v>97</v>
      </c>
      <c r="I12" s="9" t="s">
        <v>97</v>
      </c>
      <c r="J12" s="9" t="s">
        <v>97</v>
      </c>
      <c r="K12" s="13"/>
    </row>
    <row r="13" spans="1:11" ht="15.75">
      <c r="A13" s="7"/>
      <c r="B13" s="8" t="s">
        <v>99</v>
      </c>
      <c r="C13" s="9">
        <v>1.2</v>
      </c>
      <c r="D13" s="9" t="s">
        <v>97</v>
      </c>
      <c r="E13" s="9" t="s">
        <v>97</v>
      </c>
      <c r="F13" s="11">
        <f t="shared" si="0"/>
        <v>1.2</v>
      </c>
      <c r="G13" s="38" t="s">
        <v>97</v>
      </c>
      <c r="H13" s="9" t="s">
        <v>97</v>
      </c>
      <c r="I13" s="9" t="s">
        <v>97</v>
      </c>
      <c r="J13" s="9" t="s">
        <v>97</v>
      </c>
      <c r="K13" s="13">
        <v>22.8</v>
      </c>
    </row>
    <row r="14" spans="1:11" ht="15.75">
      <c r="A14" s="7"/>
      <c r="B14" s="8" t="s">
        <v>100</v>
      </c>
      <c r="C14" s="9">
        <v>3</v>
      </c>
      <c r="D14" s="9" t="s">
        <v>97</v>
      </c>
      <c r="E14" s="9" t="s">
        <v>97</v>
      </c>
      <c r="F14" s="11">
        <f t="shared" si="0"/>
        <v>3</v>
      </c>
      <c r="G14" s="38" t="s">
        <v>97</v>
      </c>
      <c r="H14" s="9" t="s">
        <v>97</v>
      </c>
      <c r="I14" s="9" t="s">
        <v>97</v>
      </c>
      <c r="J14" s="9" t="s">
        <v>97</v>
      </c>
      <c r="K14" s="13">
        <v>49.8</v>
      </c>
    </row>
    <row r="15" spans="1:11" ht="15.75">
      <c r="A15" s="25"/>
      <c r="B15" s="8"/>
      <c r="C15" s="9"/>
      <c r="D15" s="9"/>
      <c r="E15" s="10"/>
      <c r="F15" s="11">
        <f aca="true" t="shared" si="1" ref="F15:F50">SUM(C15,D15)</f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1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1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1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1"/>
        <v>0</v>
      </c>
      <c r="G19" s="8"/>
      <c r="H19" s="9"/>
      <c r="I19" s="10"/>
      <c r="J19" s="9"/>
      <c r="K19" s="13"/>
    </row>
    <row r="20" spans="1:11" ht="17.25" customHeight="1">
      <c r="A20" s="7"/>
      <c r="B20" s="8"/>
      <c r="C20" s="9"/>
      <c r="D20" s="9"/>
      <c r="E20" s="10"/>
      <c r="F20" s="11">
        <f t="shared" si="1"/>
        <v>0</v>
      </c>
      <c r="G20" s="8"/>
      <c r="H20" s="9"/>
      <c r="I20" s="10"/>
      <c r="J20" s="9"/>
      <c r="K20" s="13"/>
    </row>
    <row r="21" spans="1:11" ht="15.75" hidden="1">
      <c r="A21" s="7"/>
      <c r="B21" s="8"/>
      <c r="C21" s="9"/>
      <c r="D21" s="9"/>
      <c r="E21" s="10"/>
      <c r="F21" s="11">
        <f t="shared" si="1"/>
        <v>0</v>
      </c>
      <c r="G21" s="8"/>
      <c r="H21" s="9"/>
      <c r="I21" s="10"/>
      <c r="J21" s="9"/>
      <c r="K21" s="13"/>
    </row>
    <row r="22" spans="1:11" ht="15.75" hidden="1">
      <c r="A22" s="7"/>
      <c r="B22" s="8"/>
      <c r="C22" s="9"/>
      <c r="D22" s="9"/>
      <c r="E22" s="10"/>
      <c r="F22" s="11">
        <f t="shared" si="1"/>
        <v>0</v>
      </c>
      <c r="G22" s="8"/>
      <c r="H22" s="9"/>
      <c r="I22" s="10"/>
      <c r="J22" s="9"/>
      <c r="K22" s="13"/>
    </row>
    <row r="23" spans="1:11" ht="15.75" hidden="1">
      <c r="A23" s="7"/>
      <c r="B23" s="8"/>
      <c r="C23" s="9"/>
      <c r="D23" s="9"/>
      <c r="E23" s="10"/>
      <c r="F23" s="11">
        <f t="shared" si="1"/>
        <v>0</v>
      </c>
      <c r="G23" s="8"/>
      <c r="H23" s="9"/>
      <c r="I23" s="10"/>
      <c r="J23" s="9"/>
      <c r="K23" s="13"/>
    </row>
    <row r="24" spans="1:11" ht="15.75" hidden="1">
      <c r="A24" s="7"/>
      <c r="B24" s="8"/>
      <c r="C24" s="9"/>
      <c r="D24" s="9"/>
      <c r="E24" s="10"/>
      <c r="F24" s="11">
        <f t="shared" si="1"/>
        <v>0</v>
      </c>
      <c r="G24" s="8"/>
      <c r="H24" s="9"/>
      <c r="I24" s="10"/>
      <c r="J24" s="9"/>
      <c r="K24" s="13"/>
    </row>
    <row r="25" spans="1:11" ht="15.75" hidden="1">
      <c r="A25" s="25"/>
      <c r="B25" s="8"/>
      <c r="C25" s="9"/>
      <c r="D25" s="9"/>
      <c r="E25" s="10"/>
      <c r="F25" s="11">
        <f t="shared" si="1"/>
        <v>0</v>
      </c>
      <c r="G25" s="8"/>
      <c r="H25" s="9"/>
      <c r="I25" s="10"/>
      <c r="J25" s="9"/>
      <c r="K25" s="13"/>
    </row>
    <row r="26" spans="1:11" ht="15.75" hidden="1">
      <c r="A26" s="25"/>
      <c r="B26" s="8"/>
      <c r="C26" s="9"/>
      <c r="D26" s="9"/>
      <c r="E26" s="10"/>
      <c r="F26" s="11">
        <f t="shared" si="1"/>
        <v>0</v>
      </c>
      <c r="G26" s="8"/>
      <c r="H26" s="9"/>
      <c r="I26" s="10"/>
      <c r="J26" s="9"/>
      <c r="K26" s="13"/>
    </row>
    <row r="27" spans="1:11" ht="15.75" hidden="1">
      <c r="A27" s="7"/>
      <c r="B27" s="8"/>
      <c r="C27" s="9"/>
      <c r="D27" s="9"/>
      <c r="E27" s="10"/>
      <c r="F27" s="11">
        <f t="shared" si="1"/>
        <v>0</v>
      </c>
      <c r="G27" s="8"/>
      <c r="H27" s="9"/>
      <c r="I27" s="10"/>
      <c r="J27" s="9"/>
      <c r="K27" s="13"/>
    </row>
    <row r="28" spans="1:11" ht="15.75" hidden="1">
      <c r="A28" s="7"/>
      <c r="B28" s="8"/>
      <c r="C28" s="9"/>
      <c r="D28" s="9"/>
      <c r="E28" s="10"/>
      <c r="F28" s="11">
        <f t="shared" si="1"/>
        <v>0</v>
      </c>
      <c r="G28" s="8"/>
      <c r="H28" s="9"/>
      <c r="I28" s="10"/>
      <c r="J28" s="9"/>
      <c r="K28" s="13"/>
    </row>
    <row r="29" spans="1:11" ht="15.75" hidden="1">
      <c r="A29" s="7"/>
      <c r="B29" s="8"/>
      <c r="C29" s="9"/>
      <c r="D29" s="9"/>
      <c r="E29" s="10"/>
      <c r="F29" s="11">
        <f t="shared" si="1"/>
        <v>0</v>
      </c>
      <c r="G29" s="8"/>
      <c r="H29" s="9"/>
      <c r="I29" s="10"/>
      <c r="J29" s="9"/>
      <c r="K29" s="13"/>
    </row>
    <row r="30" spans="1:11" ht="15.75" hidden="1">
      <c r="A30" s="7"/>
      <c r="B30" s="8"/>
      <c r="C30" s="9"/>
      <c r="D30" s="9"/>
      <c r="E30" s="10"/>
      <c r="F30" s="11">
        <f t="shared" si="1"/>
        <v>0</v>
      </c>
      <c r="G30" s="8"/>
      <c r="H30" s="9"/>
      <c r="I30" s="10"/>
      <c r="J30" s="9"/>
      <c r="K30" s="13"/>
    </row>
    <row r="31" spans="1:11" ht="15.75" hidden="1">
      <c r="A31" s="7"/>
      <c r="B31" s="8"/>
      <c r="C31" s="9"/>
      <c r="D31" s="9"/>
      <c r="E31" s="10"/>
      <c r="F31" s="11">
        <f t="shared" si="1"/>
        <v>0</v>
      </c>
      <c r="G31" s="8"/>
      <c r="H31" s="9"/>
      <c r="I31" s="10"/>
      <c r="J31" s="9"/>
      <c r="K31" s="13"/>
    </row>
    <row r="32" spans="1:11" ht="15.75" hidden="1">
      <c r="A32" s="7"/>
      <c r="B32" s="8"/>
      <c r="C32" s="9"/>
      <c r="D32" s="9"/>
      <c r="E32" s="10"/>
      <c r="F32" s="11">
        <f t="shared" si="1"/>
        <v>0</v>
      </c>
      <c r="G32" s="8"/>
      <c r="H32" s="9"/>
      <c r="I32" s="10"/>
      <c r="J32" s="9"/>
      <c r="K32" s="13"/>
    </row>
    <row r="33" spans="1:11" ht="15.75" hidden="1">
      <c r="A33" s="7"/>
      <c r="B33" s="8"/>
      <c r="C33" s="9"/>
      <c r="D33" s="9"/>
      <c r="E33" s="10"/>
      <c r="F33" s="11">
        <f t="shared" si="1"/>
        <v>0</v>
      </c>
      <c r="G33" s="8"/>
      <c r="H33" s="9"/>
      <c r="I33" s="10"/>
      <c r="J33" s="9"/>
      <c r="K33" s="13"/>
    </row>
    <row r="34" spans="1:11" ht="15.75" hidden="1">
      <c r="A34" s="7"/>
      <c r="B34" s="8"/>
      <c r="C34" s="9"/>
      <c r="D34" s="9"/>
      <c r="E34" s="10"/>
      <c r="F34" s="11">
        <f t="shared" si="1"/>
        <v>0</v>
      </c>
      <c r="G34" s="8"/>
      <c r="H34" s="9"/>
      <c r="I34" s="10"/>
      <c r="J34" s="9"/>
      <c r="K34" s="13"/>
    </row>
    <row r="35" spans="1:11" ht="15.75" hidden="1">
      <c r="A35" s="25"/>
      <c r="B35" s="8"/>
      <c r="C35" s="9"/>
      <c r="D35" s="9"/>
      <c r="E35" s="10"/>
      <c r="F35" s="11">
        <f t="shared" si="1"/>
        <v>0</v>
      </c>
      <c r="G35" s="8"/>
      <c r="H35" s="9"/>
      <c r="I35" s="10"/>
      <c r="J35" s="9"/>
      <c r="K35" s="13"/>
    </row>
    <row r="36" spans="1:11" ht="15.75" hidden="1">
      <c r="A36" s="25"/>
      <c r="B36" s="8"/>
      <c r="C36" s="9"/>
      <c r="D36" s="9"/>
      <c r="E36" s="10"/>
      <c r="F36" s="11">
        <f t="shared" si="1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1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1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1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1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1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1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1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1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1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1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1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1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1"/>
        <v>0</v>
      </c>
      <c r="G49" s="14"/>
      <c r="H49" s="27"/>
      <c r="I49" s="28"/>
      <c r="J49" s="27"/>
      <c r="K49" s="13"/>
    </row>
    <row r="50" spans="1:11" ht="15.75">
      <c r="A50" s="26"/>
      <c r="B50" s="15" t="s">
        <v>16</v>
      </c>
      <c r="C50" s="16">
        <f>SUM(C7:C49)</f>
        <v>18.2</v>
      </c>
      <c r="D50" s="16">
        <f>SUM(D7:D49)</f>
        <v>0</v>
      </c>
      <c r="E50" s="17"/>
      <c r="F50" s="18">
        <f t="shared" si="1"/>
        <v>18.2</v>
      </c>
      <c r="G50" s="19"/>
      <c r="H50" s="16">
        <f>SUM(H7:H49)</f>
        <v>0</v>
      </c>
      <c r="I50" s="17"/>
      <c r="J50" s="16">
        <f>SUM(J7:J49)</f>
        <v>0</v>
      </c>
      <c r="K50" s="20">
        <f>SUM(K7:K49)</f>
        <v>93.7</v>
      </c>
    </row>
    <row r="51" ht="15">
      <c r="K51" s="118"/>
    </row>
    <row r="53" spans="2:8" ht="15.75">
      <c r="B53" s="21" t="s">
        <v>101</v>
      </c>
      <c r="F53" s="22"/>
      <c r="G53" s="29" t="s">
        <v>102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103</v>
      </c>
      <c r="F55" s="22"/>
      <c r="G55" s="29" t="s">
        <v>104</v>
      </c>
      <c r="H55" s="30"/>
    </row>
    <row r="56" spans="6:8" ht="15">
      <c r="F56" s="23" t="s">
        <v>17</v>
      </c>
      <c r="G56" s="24"/>
      <c r="H56" s="24"/>
    </row>
    <row r="59" ht="6" customHeight="1"/>
    <row r="60" ht="31.5" customHeight="1"/>
    <row r="61" ht="30" customHeight="1"/>
    <row r="62" ht="42" customHeight="1"/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K14" sqref="K14"/>
    </sheetView>
  </sheetViews>
  <sheetFormatPr defaultColWidth="9.140625" defaultRowHeight="15"/>
  <cols>
    <col min="1" max="1" width="7.28125" style="0" customWidth="1"/>
    <col min="2" max="2" width="26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71.25" customHeight="1">
      <c r="A3" s="2"/>
      <c r="B3" s="31" t="s">
        <v>105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21</v>
      </c>
    </row>
    <row r="6" spans="1:11" ht="158.25" customHeight="1">
      <c r="A6" s="34"/>
      <c r="B6" s="34"/>
      <c r="C6" s="5" t="s">
        <v>9</v>
      </c>
      <c r="D6" s="5" t="s">
        <v>22</v>
      </c>
      <c r="E6" s="5" t="s">
        <v>11</v>
      </c>
      <c r="F6" s="35"/>
      <c r="G6" s="6" t="s">
        <v>12</v>
      </c>
      <c r="H6" s="37" t="s">
        <v>23</v>
      </c>
      <c r="I6" s="5" t="s">
        <v>14</v>
      </c>
      <c r="J6" s="5" t="s">
        <v>23</v>
      </c>
      <c r="K6" s="36"/>
    </row>
    <row r="7" spans="1:11" ht="15.75">
      <c r="A7" s="7">
        <v>1</v>
      </c>
      <c r="B7" s="8"/>
      <c r="C7" s="9"/>
      <c r="D7" s="9"/>
      <c r="E7" s="10"/>
      <c r="F7" s="11">
        <f>SUM(C7,D7)</f>
        <v>0</v>
      </c>
      <c r="G7" s="38"/>
      <c r="H7" s="9"/>
      <c r="I7" s="9"/>
      <c r="J7" s="9"/>
      <c r="K7" s="13"/>
    </row>
    <row r="8" spans="1:11" ht="15.75">
      <c r="A8" s="7"/>
      <c r="B8" s="8" t="s">
        <v>98</v>
      </c>
      <c r="C8" s="9">
        <v>3.45</v>
      </c>
      <c r="D8" s="9" t="s">
        <v>97</v>
      </c>
      <c r="E8" s="9" t="s">
        <v>97</v>
      </c>
      <c r="F8" s="11">
        <f aca="true" t="shared" si="0" ref="F8:F14">C8</f>
        <v>3.45</v>
      </c>
      <c r="G8" s="38" t="s">
        <v>97</v>
      </c>
      <c r="H8" s="9" t="s">
        <v>97</v>
      </c>
      <c r="I8" s="9" t="s">
        <v>97</v>
      </c>
      <c r="J8" s="9" t="s">
        <v>97</v>
      </c>
      <c r="K8" s="13">
        <v>24.55</v>
      </c>
    </row>
    <row r="9" spans="1:11" ht="15.75">
      <c r="A9" s="7"/>
      <c r="B9" s="8"/>
      <c r="C9" s="9"/>
      <c r="D9" s="9" t="s">
        <v>97</v>
      </c>
      <c r="E9" s="9" t="s">
        <v>97</v>
      </c>
      <c r="F9" s="11">
        <f t="shared" si="0"/>
        <v>0</v>
      </c>
      <c r="G9" s="38" t="s">
        <v>97</v>
      </c>
      <c r="H9" s="9" t="s">
        <v>97</v>
      </c>
      <c r="I9" s="9" t="s">
        <v>97</v>
      </c>
      <c r="J9" s="9" t="s">
        <v>97</v>
      </c>
      <c r="K9" s="13"/>
    </row>
    <row r="10" spans="1:11" ht="15.75">
      <c r="A10" s="7"/>
      <c r="B10" s="8"/>
      <c r="C10" s="9"/>
      <c r="D10" s="9" t="s">
        <v>97</v>
      </c>
      <c r="E10" s="9" t="s">
        <v>97</v>
      </c>
      <c r="F10" s="11">
        <f t="shared" si="0"/>
        <v>0</v>
      </c>
      <c r="G10" s="38" t="s">
        <v>97</v>
      </c>
      <c r="H10" s="9" t="s">
        <v>97</v>
      </c>
      <c r="I10" s="9" t="s">
        <v>97</v>
      </c>
      <c r="J10" s="9" t="s">
        <v>97</v>
      </c>
      <c r="K10" s="13"/>
    </row>
    <row r="11" spans="1:11" ht="15.75">
      <c r="A11" s="7"/>
      <c r="B11" s="8"/>
      <c r="C11" s="9"/>
      <c r="D11" s="9" t="s">
        <v>97</v>
      </c>
      <c r="E11" s="9" t="s">
        <v>97</v>
      </c>
      <c r="F11" s="11">
        <f t="shared" si="0"/>
        <v>0</v>
      </c>
      <c r="G11" s="38" t="s">
        <v>97</v>
      </c>
      <c r="H11" s="9" t="s">
        <v>97</v>
      </c>
      <c r="I11" s="9" t="s">
        <v>97</v>
      </c>
      <c r="J11" s="9" t="s">
        <v>97</v>
      </c>
      <c r="K11" s="13"/>
    </row>
    <row r="12" spans="1:11" ht="15.75">
      <c r="A12" s="7">
        <v>2</v>
      </c>
      <c r="B12" s="8"/>
      <c r="C12" s="9"/>
      <c r="D12" s="9" t="s">
        <v>97</v>
      </c>
      <c r="E12" s="9" t="s">
        <v>97</v>
      </c>
      <c r="F12" s="11">
        <f t="shared" si="0"/>
        <v>0</v>
      </c>
      <c r="G12" s="38" t="s">
        <v>97</v>
      </c>
      <c r="H12" s="9" t="s">
        <v>97</v>
      </c>
      <c r="I12" s="9" t="s">
        <v>97</v>
      </c>
      <c r="J12" s="9" t="s">
        <v>97</v>
      </c>
      <c r="K12" s="13"/>
    </row>
    <row r="13" spans="1:11" ht="15.75">
      <c r="A13" s="7"/>
      <c r="B13" s="8" t="s">
        <v>99</v>
      </c>
      <c r="C13" s="9">
        <v>0.6</v>
      </c>
      <c r="D13" s="9" t="s">
        <v>97</v>
      </c>
      <c r="E13" s="9" t="s">
        <v>97</v>
      </c>
      <c r="F13" s="11">
        <f t="shared" si="0"/>
        <v>0.6</v>
      </c>
      <c r="G13" s="38" t="s">
        <v>97</v>
      </c>
      <c r="H13" s="9" t="s">
        <v>97</v>
      </c>
      <c r="I13" s="9" t="s">
        <v>97</v>
      </c>
      <c r="J13" s="9" t="s">
        <v>97</v>
      </c>
      <c r="K13" s="13">
        <v>23.4</v>
      </c>
    </row>
    <row r="14" spans="1:11" ht="15.75">
      <c r="A14" s="7"/>
      <c r="B14" s="8" t="s">
        <v>100</v>
      </c>
      <c r="C14" s="9">
        <v>3</v>
      </c>
      <c r="D14" s="9" t="s">
        <v>97</v>
      </c>
      <c r="E14" s="9" t="s">
        <v>97</v>
      </c>
      <c r="F14" s="11">
        <f t="shared" si="0"/>
        <v>3</v>
      </c>
      <c r="G14" s="38" t="s">
        <v>97</v>
      </c>
      <c r="H14" s="9" t="s">
        <v>97</v>
      </c>
      <c r="I14" s="9" t="s">
        <v>97</v>
      </c>
      <c r="J14" s="9" t="s">
        <v>97</v>
      </c>
      <c r="K14" s="13">
        <v>52.8</v>
      </c>
    </row>
    <row r="15" spans="1:11" ht="15.75">
      <c r="A15" s="25"/>
      <c r="B15" s="8"/>
      <c r="C15" s="9"/>
      <c r="D15" s="9"/>
      <c r="E15" s="10"/>
      <c r="F15" s="11">
        <f aca="true" t="shared" si="1" ref="F15:F50">SUM(C15,D15)</f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1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1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1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1"/>
        <v>0</v>
      </c>
      <c r="G19" s="8"/>
      <c r="H19" s="9"/>
      <c r="I19" s="10"/>
      <c r="J19" s="9"/>
      <c r="K19" s="13"/>
    </row>
    <row r="20" spans="1:11" ht="17.25" customHeight="1">
      <c r="A20" s="7"/>
      <c r="B20" s="8"/>
      <c r="C20" s="9"/>
      <c r="D20" s="9"/>
      <c r="E20" s="10"/>
      <c r="F20" s="11">
        <f t="shared" si="1"/>
        <v>0</v>
      </c>
      <c r="G20" s="8"/>
      <c r="H20" s="9"/>
      <c r="I20" s="10"/>
      <c r="J20" s="9"/>
      <c r="K20" s="13"/>
    </row>
    <row r="21" spans="1:11" ht="15.75" hidden="1">
      <c r="A21" s="7"/>
      <c r="B21" s="8"/>
      <c r="C21" s="9"/>
      <c r="D21" s="9"/>
      <c r="E21" s="10"/>
      <c r="F21" s="11">
        <f t="shared" si="1"/>
        <v>0</v>
      </c>
      <c r="G21" s="8"/>
      <c r="H21" s="9"/>
      <c r="I21" s="10"/>
      <c r="J21" s="9"/>
      <c r="K21" s="13"/>
    </row>
    <row r="22" spans="1:11" ht="15.75" hidden="1">
      <c r="A22" s="7"/>
      <c r="B22" s="8"/>
      <c r="C22" s="9"/>
      <c r="D22" s="9"/>
      <c r="E22" s="10"/>
      <c r="F22" s="11">
        <f t="shared" si="1"/>
        <v>0</v>
      </c>
      <c r="G22" s="8"/>
      <c r="H22" s="9"/>
      <c r="I22" s="10"/>
      <c r="J22" s="9"/>
      <c r="K22" s="13"/>
    </row>
    <row r="23" spans="1:11" ht="15.75" hidden="1">
      <c r="A23" s="7"/>
      <c r="B23" s="8"/>
      <c r="C23" s="9"/>
      <c r="D23" s="9"/>
      <c r="E23" s="10"/>
      <c r="F23" s="11">
        <f t="shared" si="1"/>
        <v>0</v>
      </c>
      <c r="G23" s="8"/>
      <c r="H23" s="9"/>
      <c r="I23" s="10"/>
      <c r="J23" s="9"/>
      <c r="K23" s="13"/>
    </row>
    <row r="24" spans="1:11" ht="15.75" hidden="1">
      <c r="A24" s="7"/>
      <c r="B24" s="8"/>
      <c r="C24" s="9"/>
      <c r="D24" s="9"/>
      <c r="E24" s="10"/>
      <c r="F24" s="11">
        <f t="shared" si="1"/>
        <v>0</v>
      </c>
      <c r="G24" s="8"/>
      <c r="H24" s="9"/>
      <c r="I24" s="10"/>
      <c r="J24" s="9"/>
      <c r="K24" s="13"/>
    </row>
    <row r="25" spans="1:11" ht="15.75" hidden="1">
      <c r="A25" s="25"/>
      <c r="B25" s="8"/>
      <c r="C25" s="9"/>
      <c r="D25" s="9"/>
      <c r="E25" s="10"/>
      <c r="F25" s="11">
        <f t="shared" si="1"/>
        <v>0</v>
      </c>
      <c r="G25" s="8"/>
      <c r="H25" s="9"/>
      <c r="I25" s="10"/>
      <c r="J25" s="9"/>
      <c r="K25" s="13"/>
    </row>
    <row r="26" spans="1:11" ht="15.75" hidden="1">
      <c r="A26" s="25"/>
      <c r="B26" s="8"/>
      <c r="C26" s="9"/>
      <c r="D26" s="9"/>
      <c r="E26" s="10"/>
      <c r="F26" s="11">
        <f t="shared" si="1"/>
        <v>0</v>
      </c>
      <c r="G26" s="8"/>
      <c r="H26" s="9"/>
      <c r="I26" s="10"/>
      <c r="J26" s="9"/>
      <c r="K26" s="13"/>
    </row>
    <row r="27" spans="1:11" ht="15.75" hidden="1">
      <c r="A27" s="7"/>
      <c r="B27" s="8"/>
      <c r="C27" s="9"/>
      <c r="D27" s="9"/>
      <c r="E27" s="10"/>
      <c r="F27" s="11">
        <f t="shared" si="1"/>
        <v>0</v>
      </c>
      <c r="G27" s="8"/>
      <c r="H27" s="9"/>
      <c r="I27" s="10"/>
      <c r="J27" s="9"/>
      <c r="K27" s="13"/>
    </row>
    <row r="28" spans="1:11" ht="15.75" hidden="1">
      <c r="A28" s="7"/>
      <c r="B28" s="8"/>
      <c r="C28" s="9"/>
      <c r="D28" s="9"/>
      <c r="E28" s="10"/>
      <c r="F28" s="11">
        <f t="shared" si="1"/>
        <v>0</v>
      </c>
      <c r="G28" s="8"/>
      <c r="H28" s="9"/>
      <c r="I28" s="10"/>
      <c r="J28" s="9"/>
      <c r="K28" s="13"/>
    </row>
    <row r="29" spans="1:11" ht="15.75" hidden="1">
      <c r="A29" s="7"/>
      <c r="B29" s="8"/>
      <c r="C29" s="9"/>
      <c r="D29" s="9"/>
      <c r="E29" s="10"/>
      <c r="F29" s="11">
        <f t="shared" si="1"/>
        <v>0</v>
      </c>
      <c r="G29" s="8"/>
      <c r="H29" s="9"/>
      <c r="I29" s="10"/>
      <c r="J29" s="9"/>
      <c r="K29" s="13"/>
    </row>
    <row r="30" spans="1:11" ht="15.75" hidden="1">
      <c r="A30" s="7"/>
      <c r="B30" s="8"/>
      <c r="C30" s="9"/>
      <c r="D30" s="9"/>
      <c r="E30" s="10"/>
      <c r="F30" s="11">
        <f t="shared" si="1"/>
        <v>0</v>
      </c>
      <c r="G30" s="8"/>
      <c r="H30" s="9"/>
      <c r="I30" s="10"/>
      <c r="J30" s="9"/>
      <c r="K30" s="13"/>
    </row>
    <row r="31" spans="1:11" ht="15.75" hidden="1">
      <c r="A31" s="7"/>
      <c r="B31" s="8"/>
      <c r="C31" s="9"/>
      <c r="D31" s="9"/>
      <c r="E31" s="10"/>
      <c r="F31" s="11">
        <f t="shared" si="1"/>
        <v>0</v>
      </c>
      <c r="G31" s="8"/>
      <c r="H31" s="9"/>
      <c r="I31" s="10"/>
      <c r="J31" s="9"/>
      <c r="K31" s="13"/>
    </row>
    <row r="32" spans="1:11" ht="15.75" hidden="1">
      <c r="A32" s="7"/>
      <c r="B32" s="8"/>
      <c r="C32" s="9"/>
      <c r="D32" s="9"/>
      <c r="E32" s="10"/>
      <c r="F32" s="11">
        <f t="shared" si="1"/>
        <v>0</v>
      </c>
      <c r="G32" s="8"/>
      <c r="H32" s="9"/>
      <c r="I32" s="10"/>
      <c r="J32" s="9"/>
      <c r="K32" s="13"/>
    </row>
    <row r="33" spans="1:11" ht="15.75" hidden="1">
      <c r="A33" s="7"/>
      <c r="B33" s="8"/>
      <c r="C33" s="9"/>
      <c r="D33" s="9"/>
      <c r="E33" s="10"/>
      <c r="F33" s="11">
        <f t="shared" si="1"/>
        <v>0</v>
      </c>
      <c r="G33" s="8"/>
      <c r="H33" s="9"/>
      <c r="I33" s="10"/>
      <c r="J33" s="9"/>
      <c r="K33" s="13"/>
    </row>
    <row r="34" spans="1:11" ht="15.75" hidden="1">
      <c r="A34" s="7"/>
      <c r="B34" s="8"/>
      <c r="C34" s="9"/>
      <c r="D34" s="9"/>
      <c r="E34" s="10"/>
      <c r="F34" s="11">
        <f t="shared" si="1"/>
        <v>0</v>
      </c>
      <c r="G34" s="8"/>
      <c r="H34" s="9"/>
      <c r="I34" s="10"/>
      <c r="J34" s="9"/>
      <c r="K34" s="13"/>
    </row>
    <row r="35" spans="1:11" ht="15.75" hidden="1">
      <c r="A35" s="25"/>
      <c r="B35" s="8"/>
      <c r="C35" s="9"/>
      <c r="D35" s="9"/>
      <c r="E35" s="10"/>
      <c r="F35" s="11">
        <f t="shared" si="1"/>
        <v>0</v>
      </c>
      <c r="G35" s="8"/>
      <c r="H35" s="9"/>
      <c r="I35" s="10"/>
      <c r="J35" s="9"/>
      <c r="K35" s="13"/>
    </row>
    <row r="36" spans="1:11" ht="15.75" hidden="1">
      <c r="A36" s="25"/>
      <c r="B36" s="8"/>
      <c r="C36" s="9"/>
      <c r="D36" s="9"/>
      <c r="E36" s="10"/>
      <c r="F36" s="11">
        <f t="shared" si="1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1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1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1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1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1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1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1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1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1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1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1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1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1"/>
        <v>0</v>
      </c>
      <c r="G49" s="14"/>
      <c r="H49" s="27"/>
      <c r="I49" s="28"/>
      <c r="J49" s="27"/>
      <c r="K49" s="13"/>
    </row>
    <row r="50" spans="1:11" ht="15.75">
      <c r="A50" s="26"/>
      <c r="B50" s="15" t="s">
        <v>16</v>
      </c>
      <c r="C50" s="16">
        <f>SUM(C7:C49)</f>
        <v>7.05</v>
      </c>
      <c r="D50" s="16">
        <f>SUM(D7:D49)</f>
        <v>0</v>
      </c>
      <c r="E50" s="17"/>
      <c r="F50" s="18">
        <f t="shared" si="1"/>
        <v>7.05</v>
      </c>
      <c r="G50" s="19"/>
      <c r="H50" s="16">
        <f>SUM(H7:H49)</f>
        <v>0</v>
      </c>
      <c r="I50" s="17"/>
      <c r="J50" s="16">
        <f>SUM(J7:J49)</f>
        <v>0</v>
      </c>
      <c r="K50" s="20">
        <f>SUM(K7:K49)</f>
        <v>100.75</v>
      </c>
    </row>
    <row r="51" ht="15">
      <c r="K51" s="118"/>
    </row>
    <row r="53" spans="2:8" ht="15.75">
      <c r="B53" s="21" t="s">
        <v>101</v>
      </c>
      <c r="F53" s="22"/>
      <c r="G53" s="29" t="s">
        <v>102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103</v>
      </c>
      <c r="F55" s="22"/>
      <c r="G55" s="29" t="s">
        <v>104</v>
      </c>
      <c r="H55" s="30"/>
    </row>
    <row r="56" spans="6:8" ht="15">
      <c r="F56" s="23" t="s">
        <v>17</v>
      </c>
      <c r="G56" s="24"/>
      <c r="H56" s="24"/>
    </row>
    <row r="59" ht="6" customHeight="1"/>
    <row r="60" ht="31.5" customHeight="1"/>
    <row r="61" ht="30" customHeight="1"/>
    <row r="62" ht="42" customHeight="1"/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28.00390625" style="0" bestFit="1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106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15</v>
      </c>
      <c r="C7" s="9">
        <v>0.93</v>
      </c>
      <c r="D7" s="9"/>
      <c r="E7" s="10"/>
      <c r="F7" s="11">
        <f aca="true" t="shared" si="0" ref="F7:F12">SUM(C7,D7)</f>
        <v>0.93</v>
      </c>
      <c r="G7" s="8"/>
      <c r="H7" s="9"/>
      <c r="I7" s="12"/>
      <c r="J7" s="9"/>
      <c r="K7" s="13"/>
    </row>
    <row r="8" spans="1:11" ht="15.75">
      <c r="A8" s="7">
        <v>2</v>
      </c>
      <c r="B8" s="8" t="s">
        <v>107</v>
      </c>
      <c r="C8" s="9"/>
      <c r="D8" s="9"/>
      <c r="E8" s="119" t="s">
        <v>108</v>
      </c>
      <c r="F8" s="11">
        <f t="shared" si="0"/>
        <v>0</v>
      </c>
      <c r="G8" s="8"/>
      <c r="H8" s="9"/>
      <c r="I8" s="12"/>
      <c r="J8" s="9"/>
      <c r="K8" s="13"/>
    </row>
    <row r="9" spans="1:11" ht="15.75">
      <c r="A9" s="7">
        <v>3</v>
      </c>
      <c r="B9" s="8" t="s">
        <v>107</v>
      </c>
      <c r="C9" s="9"/>
      <c r="D9" s="9"/>
      <c r="E9" s="119" t="s">
        <v>109</v>
      </c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25"/>
      <c r="H11" s="9"/>
      <c r="I11" s="10"/>
      <c r="J11" s="9"/>
      <c r="K11" s="13"/>
    </row>
    <row r="12" spans="1:11" ht="15.75">
      <c r="A12" s="14"/>
      <c r="B12" s="15" t="s">
        <v>16</v>
      </c>
      <c r="C12" s="16">
        <f>SUM(C7:C11)</f>
        <v>0.93</v>
      </c>
      <c r="D12" s="16">
        <f>SUM(D7:D11)</f>
        <v>0</v>
      </c>
      <c r="E12" s="17"/>
      <c r="F12" s="18">
        <f t="shared" si="0"/>
        <v>0.93</v>
      </c>
      <c r="G12" s="19"/>
      <c r="H12" s="16">
        <f>SUM(H7:H11)</f>
        <v>0</v>
      </c>
      <c r="I12" s="17"/>
      <c r="J12" s="16">
        <f>SUM(J7:J11)</f>
        <v>0</v>
      </c>
      <c r="K12" s="20">
        <f>C12-H12</f>
        <v>0.93</v>
      </c>
    </row>
    <row r="15" spans="2:8" ht="15.75">
      <c r="B15" s="21" t="s">
        <v>20</v>
      </c>
      <c r="F15" s="22"/>
      <c r="G15" s="29" t="s">
        <v>110</v>
      </c>
      <c r="H15" s="30"/>
    </row>
    <row r="16" spans="2:8" ht="15">
      <c r="B16" s="21"/>
      <c r="F16" s="23" t="s">
        <v>17</v>
      </c>
      <c r="G16" s="24"/>
      <c r="H16" s="24"/>
    </row>
    <row r="17" spans="2:8" ht="15.75">
      <c r="B17" s="21" t="s">
        <v>18</v>
      </c>
      <c r="F17" s="22"/>
      <c r="G17" s="29" t="s">
        <v>111</v>
      </c>
      <c r="H17" s="30"/>
    </row>
    <row r="18" spans="6:8" ht="15">
      <c r="F18" s="23" t="s">
        <v>17</v>
      </c>
      <c r="G18" s="24"/>
      <c r="H18" s="24"/>
    </row>
  </sheetData>
  <sheetProtection/>
  <mergeCells count="10">
    <mergeCell ref="G15:H15"/>
    <mergeCell ref="G17:H1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zoomScalePageLayoutView="0" workbookViewId="0" topLeftCell="A1">
      <selection activeCell="Q16" sqref="Q16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ht="18.75" customHeight="1">
      <c r="I1" s="1"/>
    </row>
    <row r="2" spans="1:9" ht="20.25" customHeight="1">
      <c r="A2" s="2"/>
      <c r="B2" s="2"/>
      <c r="C2" s="2"/>
      <c r="D2" s="2"/>
      <c r="E2" s="2"/>
      <c r="F2" s="2"/>
      <c r="G2" s="2"/>
      <c r="H2" s="3"/>
      <c r="I2" s="4"/>
    </row>
    <row r="3" spans="1:11" ht="78.75" customHeight="1">
      <c r="A3" s="2"/>
      <c r="B3" s="31" t="s">
        <v>112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113</v>
      </c>
      <c r="C7" s="9">
        <v>1.3</v>
      </c>
      <c r="D7" s="9"/>
      <c r="E7" s="10"/>
      <c r="F7" s="11">
        <f>SUM(C7,D7)</f>
        <v>1.3</v>
      </c>
      <c r="G7" s="8">
        <v>2210</v>
      </c>
      <c r="H7" s="9">
        <v>0.4</v>
      </c>
      <c r="I7" s="12" t="s">
        <v>114</v>
      </c>
      <c r="J7" s="9"/>
      <c r="K7" s="13"/>
    </row>
    <row r="8" spans="1:11" ht="15.75">
      <c r="A8" s="7">
        <v>2</v>
      </c>
      <c r="B8" s="8" t="s">
        <v>115</v>
      </c>
      <c r="C8" s="9">
        <v>0.6</v>
      </c>
      <c r="D8" s="9"/>
      <c r="E8" s="10"/>
      <c r="F8" s="11">
        <f aca="true" t="shared" si="0" ref="F8:F50">SUM(C8,D8)</f>
        <v>0.6</v>
      </c>
      <c r="G8" s="8"/>
      <c r="H8" s="9"/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1.9</v>
      </c>
      <c r="D50" s="16">
        <f>SUM(D7:D49)</f>
        <v>0</v>
      </c>
      <c r="E50" s="17"/>
      <c r="F50" s="18">
        <f t="shared" si="0"/>
        <v>1.9</v>
      </c>
      <c r="G50" s="19"/>
      <c r="H50" s="16">
        <f>SUM(H7:H49)</f>
        <v>0.4</v>
      </c>
      <c r="I50" s="17"/>
      <c r="J50" s="16">
        <f>SUM(J7:J49)</f>
        <v>0</v>
      </c>
      <c r="K50" s="20">
        <f>C50-H50</f>
        <v>1.5</v>
      </c>
    </row>
    <row r="53" spans="2:8" ht="15.75">
      <c r="B53" s="21" t="s">
        <v>20</v>
      </c>
      <c r="F53" s="22"/>
      <c r="G53" s="29" t="s">
        <v>116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117</v>
      </c>
      <c r="H55" s="30"/>
    </row>
    <row r="56" spans="2:8" ht="15">
      <c r="B56" t="s">
        <v>118</v>
      </c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Normal="75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7.28125" style="120" customWidth="1"/>
    <col min="2" max="2" width="24.421875" style="120" customWidth="1"/>
    <col min="3" max="3" width="16.28125" style="120" customWidth="1"/>
    <col min="4" max="4" width="13.57421875" style="120" customWidth="1"/>
    <col min="5" max="5" width="18.8515625" style="120" customWidth="1"/>
    <col min="6" max="6" width="15.8515625" style="120" customWidth="1"/>
    <col min="7" max="7" width="16.57421875" style="121" customWidth="1"/>
    <col min="8" max="8" width="13.421875" style="120" customWidth="1"/>
    <col min="9" max="9" width="22.8515625" style="120" customWidth="1"/>
    <col min="10" max="10" width="14.00390625" style="120" customWidth="1"/>
    <col min="11" max="11" width="15.421875" style="120" customWidth="1"/>
    <col min="12" max="16384" width="9.140625" style="120" customWidth="1"/>
  </cols>
  <sheetData>
    <row r="1" spans="10:13" ht="18.75" customHeight="1">
      <c r="J1" s="120" t="s">
        <v>119</v>
      </c>
      <c r="K1" s="122"/>
      <c r="L1" s="122"/>
      <c r="M1" s="122"/>
    </row>
    <row r="2" spans="1:13" ht="20.25" customHeight="1">
      <c r="A2" s="123"/>
      <c r="B2" s="123"/>
      <c r="C2" s="123"/>
      <c r="D2" s="123"/>
      <c r="E2" s="123"/>
      <c r="F2" s="123"/>
      <c r="G2" s="124"/>
      <c r="H2" s="125"/>
      <c r="I2" s="125"/>
      <c r="J2" s="120" t="s">
        <v>120</v>
      </c>
      <c r="K2" s="126"/>
      <c r="L2" s="126"/>
      <c r="M2" s="126"/>
    </row>
    <row r="3" spans="1:11" ht="81.75" customHeight="1">
      <c r="A3" s="127" t="s">
        <v>121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1.5" customHeight="1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121" customFormat="1" ht="33" customHeight="1">
      <c r="A5" s="129" t="s">
        <v>3</v>
      </c>
      <c r="B5" s="129" t="s">
        <v>4</v>
      </c>
      <c r="C5" s="130" t="s">
        <v>5</v>
      </c>
      <c r="D5" s="130"/>
      <c r="E5" s="130"/>
      <c r="F5" s="130" t="s">
        <v>6</v>
      </c>
      <c r="G5" s="130" t="s">
        <v>7</v>
      </c>
      <c r="H5" s="130"/>
      <c r="I5" s="130"/>
      <c r="J5" s="130"/>
      <c r="K5" s="129" t="s">
        <v>8</v>
      </c>
    </row>
    <row r="6" spans="1:11" s="121" customFormat="1" ht="158.25" customHeight="1">
      <c r="A6" s="129"/>
      <c r="B6" s="129"/>
      <c r="C6" s="131" t="s">
        <v>9</v>
      </c>
      <c r="D6" s="131" t="s">
        <v>122</v>
      </c>
      <c r="E6" s="131" t="s">
        <v>11</v>
      </c>
      <c r="F6" s="130"/>
      <c r="G6" s="131" t="s">
        <v>12</v>
      </c>
      <c r="H6" s="131" t="s">
        <v>123</v>
      </c>
      <c r="I6" s="131" t="s">
        <v>14</v>
      </c>
      <c r="J6" s="131" t="s">
        <v>124</v>
      </c>
      <c r="K6" s="129"/>
    </row>
    <row r="7" spans="1:11" ht="15.75">
      <c r="A7" s="132">
        <v>1</v>
      </c>
      <c r="B7" s="133" t="s">
        <v>15</v>
      </c>
      <c r="C7" s="134">
        <v>7.15</v>
      </c>
      <c r="D7" s="134"/>
      <c r="E7" s="135"/>
      <c r="F7" s="136">
        <f>SUM(C7,D7)</f>
        <v>7.15</v>
      </c>
      <c r="G7" s="137">
        <v>2210</v>
      </c>
      <c r="H7" s="134">
        <v>0.6</v>
      </c>
      <c r="I7" s="138" t="s">
        <v>125</v>
      </c>
      <c r="J7" s="134"/>
      <c r="K7" s="139"/>
    </row>
    <row r="8" spans="1:11" ht="15.75">
      <c r="A8" s="132"/>
      <c r="B8" s="133"/>
      <c r="C8" s="134"/>
      <c r="D8" s="134"/>
      <c r="E8" s="135"/>
      <c r="F8" s="136">
        <f>SUM(C8,D8)</f>
        <v>0</v>
      </c>
      <c r="G8" s="137">
        <v>2210</v>
      </c>
      <c r="H8" s="134">
        <v>2.9</v>
      </c>
      <c r="I8" s="138" t="s">
        <v>126</v>
      </c>
      <c r="J8" s="134"/>
      <c r="K8" s="139"/>
    </row>
    <row r="9" spans="1:11" ht="24" customHeight="1">
      <c r="A9" s="132"/>
      <c r="B9" s="133"/>
      <c r="C9" s="134"/>
      <c r="D9" s="134"/>
      <c r="E9" s="135"/>
      <c r="F9" s="140">
        <f aca="true" t="shared" si="0" ref="F9:F18">SUM(C9,D9)</f>
        <v>0</v>
      </c>
      <c r="G9" s="137">
        <v>2240</v>
      </c>
      <c r="H9" s="141">
        <v>2.8</v>
      </c>
      <c r="I9" s="138" t="s">
        <v>127</v>
      </c>
      <c r="J9" s="134"/>
      <c r="K9" s="139"/>
    </row>
    <row r="10" spans="1:11" ht="25.5">
      <c r="A10" s="132"/>
      <c r="B10" s="133"/>
      <c r="C10" s="134"/>
      <c r="D10" s="134"/>
      <c r="E10" s="135"/>
      <c r="F10" s="136">
        <f t="shared" si="0"/>
        <v>0</v>
      </c>
      <c r="G10" s="137">
        <v>2240</v>
      </c>
      <c r="H10" s="141">
        <v>0.3</v>
      </c>
      <c r="I10" s="142" t="s">
        <v>128</v>
      </c>
      <c r="J10" s="134"/>
      <c r="K10" s="139"/>
    </row>
    <row r="11" spans="1:11" ht="15.75">
      <c r="A11" s="132"/>
      <c r="B11" s="133"/>
      <c r="C11" s="134"/>
      <c r="D11" s="134"/>
      <c r="E11" s="135"/>
      <c r="F11" s="136">
        <f t="shared" si="0"/>
        <v>0</v>
      </c>
      <c r="G11" s="137"/>
      <c r="H11" s="134"/>
      <c r="I11" s="142"/>
      <c r="J11" s="134"/>
      <c r="K11" s="139"/>
    </row>
    <row r="12" spans="1:11" ht="15.75">
      <c r="A12" s="132"/>
      <c r="B12" s="133"/>
      <c r="C12" s="134"/>
      <c r="D12" s="134"/>
      <c r="E12" s="135"/>
      <c r="F12" s="136">
        <f t="shared" si="0"/>
        <v>0</v>
      </c>
      <c r="G12" s="137"/>
      <c r="H12" s="134"/>
      <c r="I12" s="143"/>
      <c r="J12" s="134"/>
      <c r="K12" s="139"/>
    </row>
    <row r="13" spans="1:11" ht="15.75">
      <c r="A13" s="137"/>
      <c r="B13" s="133"/>
      <c r="C13" s="134"/>
      <c r="D13" s="134"/>
      <c r="E13" s="135"/>
      <c r="F13" s="136">
        <f t="shared" si="0"/>
        <v>0</v>
      </c>
      <c r="G13" s="137"/>
      <c r="H13" s="134"/>
      <c r="I13" s="143"/>
      <c r="J13" s="134"/>
      <c r="K13" s="139"/>
    </row>
    <row r="14" spans="1:11" ht="15.75">
      <c r="A14" s="137"/>
      <c r="B14" s="133"/>
      <c r="C14" s="134"/>
      <c r="D14" s="134"/>
      <c r="E14" s="135"/>
      <c r="F14" s="136">
        <f t="shared" si="0"/>
        <v>0</v>
      </c>
      <c r="G14" s="137"/>
      <c r="H14" s="134"/>
      <c r="I14" s="143"/>
      <c r="J14" s="134"/>
      <c r="K14" s="139"/>
    </row>
    <row r="15" spans="1:11" ht="15.75">
      <c r="A15" s="144"/>
      <c r="B15" s="145"/>
      <c r="C15" s="146"/>
      <c r="D15" s="146"/>
      <c r="E15" s="147"/>
      <c r="F15" s="136">
        <f t="shared" si="0"/>
        <v>0</v>
      </c>
      <c r="G15" s="144"/>
      <c r="H15" s="146"/>
      <c r="I15" s="148"/>
      <c r="J15" s="146"/>
      <c r="K15" s="139"/>
    </row>
    <row r="16" spans="1:11" ht="15.75">
      <c r="A16" s="144"/>
      <c r="B16" s="145"/>
      <c r="C16" s="146"/>
      <c r="D16" s="146"/>
      <c r="E16" s="147"/>
      <c r="F16" s="136">
        <f t="shared" si="0"/>
        <v>0</v>
      </c>
      <c r="G16" s="144"/>
      <c r="H16" s="146"/>
      <c r="I16" s="148"/>
      <c r="J16" s="146"/>
      <c r="K16" s="139"/>
    </row>
    <row r="17" spans="1:11" ht="15.75">
      <c r="A17" s="144"/>
      <c r="B17" s="145"/>
      <c r="C17" s="146"/>
      <c r="D17" s="146"/>
      <c r="E17" s="147"/>
      <c r="F17" s="136">
        <f t="shared" si="0"/>
        <v>0</v>
      </c>
      <c r="G17" s="144"/>
      <c r="H17" s="146"/>
      <c r="I17" s="148"/>
      <c r="J17" s="146"/>
      <c r="K17" s="139"/>
    </row>
    <row r="18" spans="1:11" ht="15.75">
      <c r="A18" s="145"/>
      <c r="B18" s="149" t="s">
        <v>16</v>
      </c>
      <c r="C18" s="150">
        <f>SUM(C7:C17)</f>
        <v>7.15</v>
      </c>
      <c r="D18" s="150">
        <f>SUM(D7:D17)</f>
        <v>0</v>
      </c>
      <c r="E18" s="151"/>
      <c r="F18" s="152">
        <f t="shared" si="0"/>
        <v>7.15</v>
      </c>
      <c r="G18" s="153"/>
      <c r="H18" s="150">
        <f>SUM(H7:H17)</f>
        <v>6.6</v>
      </c>
      <c r="I18" s="151"/>
      <c r="J18" s="150">
        <f>SUM(J7:J17)</f>
        <v>0</v>
      </c>
      <c r="K18" s="154">
        <f>C18-H18</f>
        <v>0.5500000000000007</v>
      </c>
    </row>
    <row r="21" spans="2:8" ht="15.75" customHeight="1">
      <c r="B21" s="155" t="s">
        <v>129</v>
      </c>
      <c r="F21" s="156" t="s">
        <v>130</v>
      </c>
      <c r="G21" s="156"/>
      <c r="H21" s="156"/>
    </row>
    <row r="22" spans="2:8" ht="15">
      <c r="B22" s="155"/>
      <c r="F22" s="23" t="s">
        <v>131</v>
      </c>
      <c r="G22" s="157"/>
      <c r="H22" s="24"/>
    </row>
    <row r="23" spans="2:8" ht="15.75" customHeight="1">
      <c r="B23" s="155" t="s">
        <v>18</v>
      </c>
      <c r="F23" s="156" t="s">
        <v>132</v>
      </c>
      <c r="G23" s="156"/>
      <c r="H23" s="156"/>
    </row>
    <row r="24" spans="6:8" ht="15">
      <c r="F24" s="23" t="s">
        <v>133</v>
      </c>
      <c r="G24" s="157"/>
      <c r="H24" s="24"/>
    </row>
  </sheetData>
  <sheetProtection/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1.5742187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9:12" ht="15">
      <c r="I1" s="1" t="s">
        <v>134</v>
      </c>
      <c r="K1" s="1"/>
      <c r="L1" s="1"/>
    </row>
    <row r="2" spans="9:12" ht="15">
      <c r="I2" s="1" t="s">
        <v>135</v>
      </c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3"/>
      <c r="I3" s="44" t="s">
        <v>136</v>
      </c>
      <c r="K3" s="4"/>
      <c r="L3" s="4"/>
    </row>
    <row r="4" spans="1:12" ht="18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"/>
    </row>
    <row r="5" spans="1:12" ht="18.75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"/>
    </row>
    <row r="6" spans="1:12" ht="18" customHeight="1">
      <c r="A6" s="159" t="s">
        <v>139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4"/>
    </row>
    <row r="7" spans="1:11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33" customHeight="1">
      <c r="A8" s="34" t="s">
        <v>140</v>
      </c>
      <c r="B8" s="34" t="s">
        <v>4</v>
      </c>
      <c r="C8" s="34" t="s">
        <v>5</v>
      </c>
      <c r="D8" s="34"/>
      <c r="E8" s="34"/>
      <c r="F8" s="34" t="s">
        <v>141</v>
      </c>
      <c r="G8" s="34" t="s">
        <v>7</v>
      </c>
      <c r="H8" s="34"/>
      <c r="I8" s="34"/>
      <c r="J8" s="34"/>
      <c r="K8" s="36" t="s">
        <v>142</v>
      </c>
    </row>
    <row r="9" spans="1:11" ht="158.25" customHeight="1">
      <c r="A9" s="34"/>
      <c r="B9" s="34"/>
      <c r="C9" s="5" t="s">
        <v>143</v>
      </c>
      <c r="D9" s="5" t="s">
        <v>144</v>
      </c>
      <c r="E9" s="5" t="s">
        <v>11</v>
      </c>
      <c r="F9" s="34"/>
      <c r="G9" s="6" t="s">
        <v>12</v>
      </c>
      <c r="H9" s="5" t="s">
        <v>145</v>
      </c>
      <c r="I9" s="5" t="s">
        <v>14</v>
      </c>
      <c r="J9" s="5" t="s">
        <v>146</v>
      </c>
      <c r="K9" s="36"/>
    </row>
    <row r="10" spans="1:11" ht="15.75">
      <c r="A10" s="160" t="s">
        <v>147</v>
      </c>
      <c r="B10" s="8"/>
      <c r="C10" s="9"/>
      <c r="D10" s="9"/>
      <c r="E10" s="10"/>
      <c r="F10" s="11">
        <f>SUM(C10,D10)</f>
        <v>0</v>
      </c>
      <c r="G10" s="8"/>
      <c r="H10" s="9"/>
      <c r="I10" s="12"/>
      <c r="J10" s="9"/>
      <c r="K10" s="13"/>
    </row>
    <row r="11" spans="1:11" ht="16.5" thickBot="1">
      <c r="A11" s="161"/>
      <c r="B11" s="162" t="s">
        <v>148</v>
      </c>
      <c r="C11" s="163">
        <f>'розшифровка І квартал'!F102/1000</f>
        <v>7.84</v>
      </c>
      <c r="D11" s="163"/>
      <c r="E11" s="164"/>
      <c r="F11" s="165">
        <f aca="true" t="shared" si="0" ref="F11:F20">SUM(C11,D11)</f>
        <v>7.84</v>
      </c>
      <c r="G11" s="162"/>
      <c r="H11" s="163"/>
      <c r="I11" s="166"/>
      <c r="J11" s="163"/>
      <c r="K11" s="167"/>
    </row>
    <row r="12" spans="1:11" ht="15.75">
      <c r="A12" s="168" t="s">
        <v>149</v>
      </c>
      <c r="B12" s="169"/>
      <c r="C12" s="170"/>
      <c r="D12" s="170"/>
      <c r="E12" s="171"/>
      <c r="F12" s="172">
        <f t="shared" si="0"/>
        <v>0</v>
      </c>
      <c r="G12" s="169"/>
      <c r="H12" s="170"/>
      <c r="I12" s="173"/>
      <c r="J12" s="170"/>
      <c r="K12" s="174"/>
    </row>
    <row r="13" spans="1:11" ht="16.5" thickBot="1">
      <c r="A13" s="161"/>
      <c r="B13" s="162" t="s">
        <v>148</v>
      </c>
      <c r="C13" s="163">
        <f>'розшифровка ІІ квартал'!F38/1000</f>
        <v>1.525</v>
      </c>
      <c r="D13" s="163"/>
      <c r="E13" s="164"/>
      <c r="F13" s="165">
        <f t="shared" si="0"/>
        <v>1.525</v>
      </c>
      <c r="G13" s="162"/>
      <c r="H13" s="163"/>
      <c r="I13" s="166"/>
      <c r="J13" s="163"/>
      <c r="K13" s="167"/>
    </row>
    <row r="14" spans="1:11" ht="15.75">
      <c r="A14" s="168" t="s">
        <v>150</v>
      </c>
      <c r="B14" s="169"/>
      <c r="C14" s="170"/>
      <c r="D14" s="170"/>
      <c r="E14" s="171"/>
      <c r="F14" s="172">
        <f t="shared" si="0"/>
        <v>0</v>
      </c>
      <c r="G14" s="169"/>
      <c r="H14" s="170"/>
      <c r="I14" s="173"/>
      <c r="J14" s="170"/>
      <c r="K14" s="174"/>
    </row>
    <row r="15" spans="1:11" ht="16.5" thickBot="1">
      <c r="A15" s="161"/>
      <c r="B15" s="162"/>
      <c r="C15" s="163"/>
      <c r="D15" s="163"/>
      <c r="E15" s="164"/>
      <c r="F15" s="165">
        <f t="shared" si="0"/>
        <v>0</v>
      </c>
      <c r="G15" s="175"/>
      <c r="H15" s="163"/>
      <c r="I15" s="164"/>
      <c r="J15" s="163"/>
      <c r="K15" s="167"/>
    </row>
    <row r="16" spans="1:11" ht="15.75">
      <c r="A16" s="168" t="s">
        <v>150</v>
      </c>
      <c r="B16" s="176"/>
      <c r="C16" s="177"/>
      <c r="D16" s="177"/>
      <c r="E16" s="178"/>
      <c r="F16" s="179">
        <f t="shared" si="0"/>
        <v>0</v>
      </c>
      <c r="G16" s="180"/>
      <c r="H16" s="177"/>
      <c r="I16" s="178"/>
      <c r="J16" s="177"/>
      <c r="K16" s="181"/>
    </row>
    <row r="17" spans="1:11" ht="16.5" thickBot="1">
      <c r="A17" s="182"/>
      <c r="B17" s="183"/>
      <c r="C17" s="184"/>
      <c r="D17" s="184"/>
      <c r="E17" s="185"/>
      <c r="F17" s="186">
        <f t="shared" si="0"/>
        <v>0</v>
      </c>
      <c r="G17" s="183"/>
      <c r="H17" s="184"/>
      <c r="I17" s="185"/>
      <c r="J17" s="184"/>
      <c r="K17" s="187"/>
    </row>
    <row r="18" spans="1:11" ht="15.75">
      <c r="A18" s="188" t="s">
        <v>151</v>
      </c>
      <c r="B18" s="189"/>
      <c r="C18" s="174"/>
      <c r="D18" s="174"/>
      <c r="E18" s="190"/>
      <c r="F18" s="172">
        <f t="shared" si="0"/>
        <v>0</v>
      </c>
      <c r="G18" s="189"/>
      <c r="H18" s="174"/>
      <c r="I18" s="190"/>
      <c r="J18" s="174"/>
      <c r="K18" s="174"/>
    </row>
    <row r="19" spans="1:11" ht="15" customHeight="1" thickBot="1">
      <c r="A19" s="191"/>
      <c r="B19" s="192"/>
      <c r="C19" s="167"/>
      <c r="D19" s="167"/>
      <c r="E19" s="193"/>
      <c r="F19" s="165">
        <f t="shared" si="0"/>
        <v>0</v>
      </c>
      <c r="G19" s="192"/>
      <c r="H19" s="167"/>
      <c r="I19" s="193"/>
      <c r="J19" s="167"/>
      <c r="K19" s="167"/>
    </row>
    <row r="20" spans="1:11" ht="15.75">
      <c r="A20" s="14"/>
      <c r="B20" s="15" t="s">
        <v>16</v>
      </c>
      <c r="C20" s="16">
        <f>SUM(C10:C19)</f>
        <v>9.365</v>
      </c>
      <c r="D20" s="16">
        <f>SUM(D10:D19)</f>
        <v>0</v>
      </c>
      <c r="E20" s="17"/>
      <c r="F20" s="18">
        <f t="shared" si="0"/>
        <v>9.365</v>
      </c>
      <c r="G20" s="19"/>
      <c r="H20" s="16">
        <f>SUM(H10:H19)</f>
        <v>0</v>
      </c>
      <c r="I20" s="17"/>
      <c r="J20" s="16">
        <f>SUM(J10:J19)</f>
        <v>0</v>
      </c>
      <c r="K20" s="20">
        <f>C20-H20</f>
        <v>9.365</v>
      </c>
    </row>
    <row r="23" spans="2:8" ht="15.75">
      <c r="B23" s="21" t="s">
        <v>20</v>
      </c>
      <c r="F23" s="22"/>
      <c r="G23" s="29"/>
      <c r="H23" s="30"/>
    </row>
    <row r="24" spans="2:8" ht="15">
      <c r="B24" s="21"/>
      <c r="F24" s="23" t="s">
        <v>17</v>
      </c>
      <c r="G24" s="24"/>
      <c r="H24" s="24"/>
    </row>
    <row r="25" spans="2:8" ht="15.75">
      <c r="B25" s="21" t="s">
        <v>18</v>
      </c>
      <c r="F25" s="22"/>
      <c r="G25" s="29"/>
      <c r="H25" s="30"/>
    </row>
    <row r="26" spans="6:8" ht="15">
      <c r="F26" s="23" t="s">
        <v>17</v>
      </c>
      <c r="G26" s="24"/>
      <c r="H26" s="24"/>
    </row>
  </sheetData>
  <sheetProtection/>
  <mergeCells count="17">
    <mergeCell ref="G25:H25"/>
    <mergeCell ref="A10:A11"/>
    <mergeCell ref="A12:A13"/>
    <mergeCell ref="A14:A15"/>
    <mergeCell ref="A16:A17"/>
    <mergeCell ref="A18:A19"/>
    <mergeCell ref="G23:H23"/>
    <mergeCell ref="A4:K4"/>
    <mergeCell ref="A5:K5"/>
    <mergeCell ref="A6:K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">
      <selection activeCell="C102" sqref="C102"/>
    </sheetView>
  </sheetViews>
  <sheetFormatPr defaultColWidth="9.140625" defaultRowHeight="15"/>
  <cols>
    <col min="1" max="1" width="12.85156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9:12" ht="15">
      <c r="I1" s="1" t="s">
        <v>134</v>
      </c>
      <c r="K1" s="1"/>
      <c r="L1" s="1"/>
    </row>
    <row r="2" spans="9:12" ht="15">
      <c r="I2" s="1" t="s">
        <v>135</v>
      </c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3"/>
      <c r="I3" s="44" t="s">
        <v>136</v>
      </c>
      <c r="K3" s="4"/>
      <c r="L3" s="4"/>
    </row>
    <row r="4" spans="1:12" ht="18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"/>
    </row>
    <row r="5" spans="1:12" ht="18.75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"/>
    </row>
    <row r="6" spans="1:12" ht="18" customHeight="1">
      <c r="A6" s="159" t="s">
        <v>139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4"/>
    </row>
    <row r="7" spans="1:11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33" customHeight="1">
      <c r="A8" s="34" t="s">
        <v>3</v>
      </c>
      <c r="B8" s="34" t="s">
        <v>4</v>
      </c>
      <c r="C8" s="34" t="s">
        <v>5</v>
      </c>
      <c r="D8" s="34"/>
      <c r="E8" s="34"/>
      <c r="F8" s="34" t="s">
        <v>152</v>
      </c>
      <c r="G8" s="34" t="s">
        <v>7</v>
      </c>
      <c r="H8" s="34"/>
      <c r="I8" s="34"/>
      <c r="J8" s="34"/>
      <c r="K8" s="194" t="s">
        <v>153</v>
      </c>
    </row>
    <row r="9" spans="1:11" ht="158.25" customHeight="1">
      <c r="A9" s="34"/>
      <c r="B9" s="34"/>
      <c r="C9" s="5" t="s">
        <v>154</v>
      </c>
      <c r="D9" s="5" t="s">
        <v>155</v>
      </c>
      <c r="E9" s="5" t="s">
        <v>11</v>
      </c>
      <c r="F9" s="34"/>
      <c r="G9" s="6" t="s">
        <v>12</v>
      </c>
      <c r="H9" s="5" t="s">
        <v>156</v>
      </c>
      <c r="I9" s="5" t="s">
        <v>14</v>
      </c>
      <c r="J9" s="5" t="s">
        <v>157</v>
      </c>
      <c r="K9" s="195"/>
    </row>
    <row r="10" spans="1:11" ht="15.75">
      <c r="A10" s="196">
        <v>43102</v>
      </c>
      <c r="B10" s="8" t="s">
        <v>158</v>
      </c>
      <c r="C10" s="9">
        <v>150</v>
      </c>
      <c r="D10" s="9"/>
      <c r="E10" s="10"/>
      <c r="F10" s="11">
        <f>SUM(C10,D10)</f>
        <v>150</v>
      </c>
      <c r="G10" s="8"/>
      <c r="H10" s="9"/>
      <c r="I10" s="12"/>
      <c r="J10" s="9"/>
      <c r="K10" s="13"/>
    </row>
    <row r="11" spans="1:11" ht="15.75">
      <c r="A11" s="196">
        <v>43105</v>
      </c>
      <c r="B11" s="8" t="s">
        <v>158</v>
      </c>
      <c r="C11" s="9">
        <v>100</v>
      </c>
      <c r="D11" s="9"/>
      <c r="E11" s="10"/>
      <c r="F11" s="11">
        <f aca="true" t="shared" si="0" ref="F11:F102">SUM(C11,D11)</f>
        <v>100</v>
      </c>
      <c r="G11" s="8"/>
      <c r="H11" s="9"/>
      <c r="I11" s="12"/>
      <c r="J11" s="9"/>
      <c r="K11" s="13"/>
    </row>
    <row r="12" spans="1:11" ht="15.75">
      <c r="A12" s="196">
        <v>43109</v>
      </c>
      <c r="B12" s="8" t="s">
        <v>158</v>
      </c>
      <c r="C12" s="9">
        <v>20</v>
      </c>
      <c r="D12" s="9"/>
      <c r="E12" s="10"/>
      <c r="F12" s="11">
        <f t="shared" si="0"/>
        <v>20</v>
      </c>
      <c r="G12" s="8"/>
      <c r="H12" s="9"/>
      <c r="I12" s="12"/>
      <c r="J12" s="9"/>
      <c r="K12" s="13"/>
    </row>
    <row r="13" spans="1:11" ht="15.75">
      <c r="A13" s="7"/>
      <c r="B13" s="8" t="s">
        <v>158</v>
      </c>
      <c r="C13" s="9">
        <v>20</v>
      </c>
      <c r="D13" s="9"/>
      <c r="E13" s="10"/>
      <c r="F13" s="11">
        <f t="shared" si="0"/>
        <v>20</v>
      </c>
      <c r="G13" s="8"/>
      <c r="H13" s="9"/>
      <c r="I13" s="12"/>
      <c r="J13" s="9"/>
      <c r="K13" s="13"/>
    </row>
    <row r="14" spans="1:11" ht="15.75">
      <c r="A14" s="196">
        <v>43110</v>
      </c>
      <c r="B14" s="8" t="s">
        <v>158</v>
      </c>
      <c r="C14" s="9">
        <v>100</v>
      </c>
      <c r="D14" s="9"/>
      <c r="E14" s="10"/>
      <c r="F14" s="11">
        <f t="shared" si="0"/>
        <v>100</v>
      </c>
      <c r="G14" s="8"/>
      <c r="H14" s="9"/>
      <c r="I14" s="12"/>
      <c r="J14" s="9"/>
      <c r="K14" s="13"/>
    </row>
    <row r="15" spans="1:11" ht="15.75">
      <c r="A15" s="196"/>
      <c r="B15" s="8" t="s">
        <v>159</v>
      </c>
      <c r="C15" s="9">
        <v>200</v>
      </c>
      <c r="D15" s="9"/>
      <c r="E15" s="10"/>
      <c r="F15" s="11">
        <f t="shared" si="0"/>
        <v>200</v>
      </c>
      <c r="G15" s="8"/>
      <c r="H15" s="9"/>
      <c r="I15" s="12"/>
      <c r="J15" s="9"/>
      <c r="K15" s="13"/>
    </row>
    <row r="16" spans="1:11" ht="15.75">
      <c r="A16" s="196"/>
      <c r="B16" s="8" t="s">
        <v>159</v>
      </c>
      <c r="C16" s="9">
        <v>100</v>
      </c>
      <c r="D16" s="9"/>
      <c r="E16" s="10"/>
      <c r="F16" s="11">
        <f t="shared" si="0"/>
        <v>100</v>
      </c>
      <c r="G16" s="8"/>
      <c r="H16" s="9"/>
      <c r="I16" s="12"/>
      <c r="J16" s="9"/>
      <c r="K16" s="13"/>
    </row>
    <row r="17" spans="1:11" ht="15.75">
      <c r="A17" s="196">
        <v>43111</v>
      </c>
      <c r="B17" s="8" t="s">
        <v>159</v>
      </c>
      <c r="C17" s="9">
        <v>100</v>
      </c>
      <c r="D17" s="9"/>
      <c r="E17" s="10"/>
      <c r="F17" s="11">
        <f t="shared" si="0"/>
        <v>100</v>
      </c>
      <c r="G17" s="8"/>
      <c r="H17" s="9"/>
      <c r="I17" s="12"/>
      <c r="J17" s="9"/>
      <c r="K17" s="13"/>
    </row>
    <row r="18" spans="1:11" ht="15.75">
      <c r="A18" s="196"/>
      <c r="B18" s="8" t="s">
        <v>159</v>
      </c>
      <c r="C18" s="9">
        <v>10</v>
      </c>
      <c r="D18" s="9"/>
      <c r="E18" s="10"/>
      <c r="F18" s="11">
        <f t="shared" si="0"/>
        <v>10</v>
      </c>
      <c r="G18" s="8"/>
      <c r="H18" s="9"/>
      <c r="I18" s="12"/>
      <c r="J18" s="9"/>
      <c r="K18" s="13"/>
    </row>
    <row r="19" spans="1:11" ht="15.75">
      <c r="A19" s="196"/>
      <c r="B19" s="8" t="s">
        <v>159</v>
      </c>
      <c r="C19" s="9">
        <v>40</v>
      </c>
      <c r="D19" s="9"/>
      <c r="E19" s="10"/>
      <c r="F19" s="11">
        <f t="shared" si="0"/>
        <v>40</v>
      </c>
      <c r="G19" s="8"/>
      <c r="H19" s="9"/>
      <c r="I19" s="12"/>
      <c r="J19" s="9"/>
      <c r="K19" s="13"/>
    </row>
    <row r="20" spans="1:11" ht="15.75">
      <c r="A20" s="196">
        <v>43112</v>
      </c>
      <c r="B20" s="8" t="s">
        <v>158</v>
      </c>
      <c r="C20" s="9">
        <v>20</v>
      </c>
      <c r="D20" s="9"/>
      <c r="E20" s="10"/>
      <c r="F20" s="11">
        <f t="shared" si="0"/>
        <v>20</v>
      </c>
      <c r="G20" s="25"/>
      <c r="H20" s="9"/>
      <c r="I20" s="10"/>
      <c r="J20" s="9"/>
      <c r="K20" s="13"/>
    </row>
    <row r="21" spans="1:11" ht="15.75">
      <c r="A21" s="196"/>
      <c r="B21" s="8" t="s">
        <v>159</v>
      </c>
      <c r="C21" s="9">
        <v>100</v>
      </c>
      <c r="D21" s="9"/>
      <c r="E21" s="10"/>
      <c r="F21" s="11">
        <f t="shared" si="0"/>
        <v>100</v>
      </c>
      <c r="G21" s="25"/>
      <c r="H21" s="9"/>
      <c r="I21" s="10"/>
      <c r="J21" s="9"/>
      <c r="K21" s="13"/>
    </row>
    <row r="22" spans="1:11" ht="15.75">
      <c r="A22" s="196">
        <v>43116</v>
      </c>
      <c r="B22" s="8" t="s">
        <v>159</v>
      </c>
      <c r="C22" s="9">
        <v>100</v>
      </c>
      <c r="D22" s="9"/>
      <c r="E22" s="10"/>
      <c r="F22" s="11">
        <f t="shared" si="0"/>
        <v>100</v>
      </c>
      <c r="G22" s="25"/>
      <c r="H22" s="9"/>
      <c r="I22" s="10"/>
      <c r="J22" s="9"/>
      <c r="K22" s="13"/>
    </row>
    <row r="23" spans="1:11" ht="15.75">
      <c r="A23" s="196">
        <v>43117</v>
      </c>
      <c r="B23" s="8" t="s">
        <v>158</v>
      </c>
      <c r="C23" s="9">
        <v>200</v>
      </c>
      <c r="D23" s="9"/>
      <c r="E23" s="10"/>
      <c r="F23" s="11">
        <f t="shared" si="0"/>
        <v>200</v>
      </c>
      <c r="G23" s="25"/>
      <c r="H23" s="9"/>
      <c r="I23" s="10"/>
      <c r="J23" s="9"/>
      <c r="K23" s="13"/>
    </row>
    <row r="24" spans="1:11" ht="15.75">
      <c r="A24" s="196"/>
      <c r="B24" s="8" t="s">
        <v>158</v>
      </c>
      <c r="C24" s="9">
        <v>300</v>
      </c>
      <c r="D24" s="9"/>
      <c r="E24" s="10"/>
      <c r="F24" s="11">
        <f t="shared" si="0"/>
        <v>300</v>
      </c>
      <c r="G24" s="8"/>
      <c r="H24" s="9"/>
      <c r="I24" s="10"/>
      <c r="J24" s="9"/>
      <c r="K24" s="13"/>
    </row>
    <row r="25" spans="1:11" ht="15.75">
      <c r="A25" s="196">
        <v>43122</v>
      </c>
      <c r="B25" s="8" t="s">
        <v>158</v>
      </c>
      <c r="C25" s="9">
        <v>50</v>
      </c>
      <c r="D25" s="9"/>
      <c r="E25" s="10"/>
      <c r="F25" s="11">
        <f t="shared" si="0"/>
        <v>50</v>
      </c>
      <c r="G25" s="8"/>
      <c r="H25" s="9"/>
      <c r="I25" s="10"/>
      <c r="J25" s="9"/>
      <c r="K25" s="13"/>
    </row>
    <row r="26" spans="1:11" ht="15" customHeight="1">
      <c r="A26" s="196"/>
      <c r="B26" s="8" t="s">
        <v>158</v>
      </c>
      <c r="C26" s="9">
        <v>300</v>
      </c>
      <c r="D26" s="9"/>
      <c r="E26" s="10"/>
      <c r="F26" s="11">
        <f t="shared" si="0"/>
        <v>300</v>
      </c>
      <c r="G26" s="8"/>
      <c r="H26" s="9"/>
      <c r="I26" s="10"/>
      <c r="J26" s="9"/>
      <c r="K26" s="13"/>
    </row>
    <row r="27" spans="1:11" ht="15.75">
      <c r="A27" s="196"/>
      <c r="B27" s="8" t="s">
        <v>158</v>
      </c>
      <c r="C27" s="9">
        <v>300</v>
      </c>
      <c r="D27" s="9"/>
      <c r="E27" s="10"/>
      <c r="F27" s="11">
        <f t="shared" si="0"/>
        <v>300</v>
      </c>
      <c r="G27" s="8"/>
      <c r="H27" s="9"/>
      <c r="I27" s="10"/>
      <c r="J27" s="9"/>
      <c r="K27" s="13"/>
    </row>
    <row r="28" spans="1:11" ht="15.75">
      <c r="A28" s="196"/>
      <c r="B28" s="8" t="s">
        <v>158</v>
      </c>
      <c r="C28" s="9">
        <v>50</v>
      </c>
      <c r="D28" s="9"/>
      <c r="E28" s="10"/>
      <c r="F28" s="11">
        <f t="shared" si="0"/>
        <v>50</v>
      </c>
      <c r="G28" s="8"/>
      <c r="H28" s="9"/>
      <c r="I28" s="10"/>
      <c r="J28" s="9"/>
      <c r="K28" s="13"/>
    </row>
    <row r="29" spans="1:11" ht="15.75">
      <c r="A29" s="196"/>
      <c r="B29" s="8" t="s">
        <v>159</v>
      </c>
      <c r="C29" s="9">
        <v>50</v>
      </c>
      <c r="D29" s="9"/>
      <c r="E29" s="10"/>
      <c r="F29" s="11">
        <f t="shared" si="0"/>
        <v>50</v>
      </c>
      <c r="G29" s="8"/>
      <c r="H29" s="9"/>
      <c r="I29" s="10"/>
      <c r="J29" s="9"/>
      <c r="K29" s="13"/>
    </row>
    <row r="30" spans="1:11" ht="15.75">
      <c r="A30" s="196">
        <v>43123</v>
      </c>
      <c r="B30" s="8" t="s">
        <v>158</v>
      </c>
      <c r="C30" s="9">
        <v>300</v>
      </c>
      <c r="D30" s="9"/>
      <c r="E30" s="10"/>
      <c r="F30" s="11">
        <f t="shared" si="0"/>
        <v>300</v>
      </c>
      <c r="G30" s="8"/>
      <c r="H30" s="9"/>
      <c r="I30" s="10"/>
      <c r="J30" s="9"/>
      <c r="K30" s="13"/>
    </row>
    <row r="31" spans="1:11" ht="15.75">
      <c r="A31" s="196"/>
      <c r="B31" s="8" t="s">
        <v>159</v>
      </c>
      <c r="C31" s="9">
        <v>150</v>
      </c>
      <c r="D31" s="9"/>
      <c r="E31" s="10"/>
      <c r="F31" s="11">
        <f t="shared" si="0"/>
        <v>150</v>
      </c>
      <c r="G31" s="8"/>
      <c r="H31" s="9"/>
      <c r="I31" s="10"/>
      <c r="J31" s="9"/>
      <c r="K31" s="13"/>
    </row>
    <row r="32" spans="1:11" ht="15.75">
      <c r="A32" s="196">
        <v>43124</v>
      </c>
      <c r="B32" s="8" t="s">
        <v>158</v>
      </c>
      <c r="C32" s="9">
        <v>50</v>
      </c>
      <c r="D32" s="9"/>
      <c r="E32" s="10"/>
      <c r="F32" s="11">
        <f t="shared" si="0"/>
        <v>50</v>
      </c>
      <c r="G32" s="8"/>
      <c r="H32" s="9"/>
      <c r="I32" s="10"/>
      <c r="J32" s="9"/>
      <c r="K32" s="13"/>
    </row>
    <row r="33" spans="1:11" ht="15.75">
      <c r="A33" s="196"/>
      <c r="B33" s="8" t="s">
        <v>158</v>
      </c>
      <c r="C33" s="9">
        <v>50</v>
      </c>
      <c r="D33" s="9"/>
      <c r="E33" s="10"/>
      <c r="F33" s="11">
        <f t="shared" si="0"/>
        <v>50</v>
      </c>
      <c r="G33" s="8"/>
      <c r="H33" s="9"/>
      <c r="I33" s="10"/>
      <c r="J33" s="9"/>
      <c r="K33" s="13"/>
    </row>
    <row r="34" spans="1:11" ht="15.75">
      <c r="A34" s="196"/>
      <c r="B34" s="8" t="s">
        <v>158</v>
      </c>
      <c r="C34" s="9">
        <v>60</v>
      </c>
      <c r="D34" s="9"/>
      <c r="E34" s="10"/>
      <c r="F34" s="11">
        <f t="shared" si="0"/>
        <v>60</v>
      </c>
      <c r="G34" s="8"/>
      <c r="H34" s="9"/>
      <c r="I34" s="10"/>
      <c r="J34" s="9"/>
      <c r="K34" s="13"/>
    </row>
    <row r="35" spans="1:11" ht="15.75">
      <c r="A35" s="196">
        <v>43129</v>
      </c>
      <c r="B35" s="8" t="s">
        <v>158</v>
      </c>
      <c r="C35" s="9">
        <v>50</v>
      </c>
      <c r="D35" s="9"/>
      <c r="E35" s="10"/>
      <c r="F35" s="11">
        <f t="shared" si="0"/>
        <v>50</v>
      </c>
      <c r="G35" s="8"/>
      <c r="H35" s="9"/>
      <c r="I35" s="10"/>
      <c r="J35" s="9"/>
      <c r="K35" s="13"/>
    </row>
    <row r="36" spans="1:11" ht="15.75">
      <c r="A36" s="196"/>
      <c r="B36" s="8" t="s">
        <v>159</v>
      </c>
      <c r="C36" s="9">
        <v>200</v>
      </c>
      <c r="D36" s="9"/>
      <c r="E36" s="10"/>
      <c r="F36" s="11">
        <f t="shared" si="0"/>
        <v>200</v>
      </c>
      <c r="G36" s="8"/>
      <c r="H36" s="9"/>
      <c r="I36" s="10"/>
      <c r="J36" s="9"/>
      <c r="K36" s="13"/>
    </row>
    <row r="37" spans="1:11" ht="15.75">
      <c r="A37" s="196"/>
      <c r="B37" s="8" t="s">
        <v>159</v>
      </c>
      <c r="C37" s="9">
        <v>95</v>
      </c>
      <c r="D37" s="9"/>
      <c r="E37" s="10"/>
      <c r="F37" s="11">
        <f t="shared" si="0"/>
        <v>95</v>
      </c>
      <c r="G37" s="8"/>
      <c r="H37" s="9"/>
      <c r="I37" s="10"/>
      <c r="J37" s="9"/>
      <c r="K37" s="13"/>
    </row>
    <row r="38" spans="1:11" ht="15.75">
      <c r="A38" s="196"/>
      <c r="B38" s="8" t="s">
        <v>159</v>
      </c>
      <c r="C38" s="9">
        <v>20</v>
      </c>
      <c r="D38" s="9"/>
      <c r="E38" s="10"/>
      <c r="F38" s="11">
        <f t="shared" si="0"/>
        <v>20</v>
      </c>
      <c r="G38" s="8"/>
      <c r="H38" s="9"/>
      <c r="I38" s="10"/>
      <c r="J38" s="9"/>
      <c r="K38" s="13"/>
    </row>
    <row r="39" spans="1:11" ht="15.75">
      <c r="A39" s="196">
        <v>43130</v>
      </c>
      <c r="B39" s="8" t="s">
        <v>158</v>
      </c>
      <c r="C39" s="9">
        <v>10</v>
      </c>
      <c r="D39" s="9"/>
      <c r="E39" s="10"/>
      <c r="F39" s="11">
        <f t="shared" si="0"/>
        <v>10</v>
      </c>
      <c r="G39" s="8"/>
      <c r="H39" s="9"/>
      <c r="I39" s="10"/>
      <c r="J39" s="9"/>
      <c r="K39" s="13"/>
    </row>
    <row r="40" spans="1:11" ht="15.75">
      <c r="A40" s="196"/>
      <c r="B40" s="8" t="s">
        <v>159</v>
      </c>
      <c r="C40" s="9">
        <v>300</v>
      </c>
      <c r="D40" s="9"/>
      <c r="E40" s="10"/>
      <c r="F40" s="11">
        <f t="shared" si="0"/>
        <v>300</v>
      </c>
      <c r="G40" s="8"/>
      <c r="H40" s="9"/>
      <c r="I40" s="10"/>
      <c r="J40" s="9"/>
      <c r="K40" s="13"/>
    </row>
    <row r="41" spans="1:11" ht="15.75">
      <c r="A41" s="196"/>
      <c r="B41" s="8" t="s">
        <v>159</v>
      </c>
      <c r="C41" s="9">
        <v>50</v>
      </c>
      <c r="D41" s="9"/>
      <c r="E41" s="10"/>
      <c r="F41" s="11">
        <f t="shared" si="0"/>
        <v>50</v>
      </c>
      <c r="G41" s="8"/>
      <c r="H41" s="9"/>
      <c r="I41" s="10"/>
      <c r="J41" s="9"/>
      <c r="K41" s="13"/>
    </row>
    <row r="42" spans="1:11" ht="15.75">
      <c r="A42" s="196">
        <v>43131</v>
      </c>
      <c r="B42" s="8" t="s">
        <v>159</v>
      </c>
      <c r="C42" s="9">
        <v>50</v>
      </c>
      <c r="D42" s="9"/>
      <c r="E42" s="10"/>
      <c r="F42" s="11">
        <f t="shared" si="0"/>
        <v>50</v>
      </c>
      <c r="G42" s="8"/>
      <c r="H42" s="9"/>
      <c r="I42" s="10"/>
      <c r="J42" s="9"/>
      <c r="K42" s="13"/>
    </row>
    <row r="43" spans="1:11" ht="15.75">
      <c r="A43" s="196">
        <v>43132</v>
      </c>
      <c r="B43" s="8" t="s">
        <v>158</v>
      </c>
      <c r="C43" s="9">
        <v>10</v>
      </c>
      <c r="D43" s="9"/>
      <c r="E43" s="10"/>
      <c r="F43" s="11">
        <f t="shared" si="0"/>
        <v>10</v>
      </c>
      <c r="G43" s="8"/>
      <c r="H43" s="9"/>
      <c r="I43" s="10"/>
      <c r="J43" s="9"/>
      <c r="K43" s="13"/>
    </row>
    <row r="44" spans="1:11" ht="15.75">
      <c r="A44" s="196"/>
      <c r="B44" s="8" t="s">
        <v>158</v>
      </c>
      <c r="C44" s="9">
        <v>50</v>
      </c>
      <c r="D44" s="9"/>
      <c r="E44" s="10"/>
      <c r="F44" s="11">
        <f t="shared" si="0"/>
        <v>50</v>
      </c>
      <c r="G44" s="8"/>
      <c r="H44" s="9"/>
      <c r="I44" s="10"/>
      <c r="J44" s="9"/>
      <c r="K44" s="13"/>
    </row>
    <row r="45" spans="1:11" ht="15.75">
      <c r="A45" s="196"/>
      <c r="B45" s="8" t="s">
        <v>158</v>
      </c>
      <c r="C45" s="9">
        <v>50</v>
      </c>
      <c r="D45" s="9"/>
      <c r="E45" s="10"/>
      <c r="F45" s="11">
        <f t="shared" si="0"/>
        <v>50</v>
      </c>
      <c r="G45" s="8"/>
      <c r="H45" s="9"/>
      <c r="I45" s="10"/>
      <c r="J45" s="9"/>
      <c r="K45" s="13"/>
    </row>
    <row r="46" spans="1:11" ht="15.75">
      <c r="A46" s="196"/>
      <c r="B46" s="8" t="s">
        <v>158</v>
      </c>
      <c r="C46" s="9">
        <v>300</v>
      </c>
      <c r="D46" s="9"/>
      <c r="E46" s="10"/>
      <c r="F46" s="11">
        <f t="shared" si="0"/>
        <v>300</v>
      </c>
      <c r="G46" s="8"/>
      <c r="H46" s="9"/>
      <c r="I46" s="10"/>
      <c r="J46" s="9"/>
      <c r="K46" s="13"/>
    </row>
    <row r="47" spans="1:11" ht="15.75">
      <c r="A47" s="196">
        <v>43133</v>
      </c>
      <c r="B47" s="8" t="s">
        <v>158</v>
      </c>
      <c r="C47" s="9">
        <v>30</v>
      </c>
      <c r="D47" s="9"/>
      <c r="E47" s="10"/>
      <c r="F47" s="11">
        <f t="shared" si="0"/>
        <v>30</v>
      </c>
      <c r="G47" s="8"/>
      <c r="H47" s="9"/>
      <c r="I47" s="10"/>
      <c r="J47" s="9"/>
      <c r="K47" s="13"/>
    </row>
    <row r="48" spans="1:11" ht="15.75">
      <c r="A48" s="196"/>
      <c r="B48" s="8" t="s">
        <v>158</v>
      </c>
      <c r="C48" s="9">
        <v>50</v>
      </c>
      <c r="D48" s="9"/>
      <c r="E48" s="10"/>
      <c r="F48" s="11">
        <f t="shared" si="0"/>
        <v>50</v>
      </c>
      <c r="G48" s="8"/>
      <c r="H48" s="9"/>
      <c r="I48" s="10"/>
      <c r="J48" s="9"/>
      <c r="K48" s="13"/>
    </row>
    <row r="49" spans="1:11" ht="15.75">
      <c r="A49" s="196">
        <v>43136</v>
      </c>
      <c r="B49" s="8" t="s">
        <v>158</v>
      </c>
      <c r="C49" s="9">
        <v>150</v>
      </c>
      <c r="D49" s="9"/>
      <c r="E49" s="10"/>
      <c r="F49" s="11">
        <f t="shared" si="0"/>
        <v>150</v>
      </c>
      <c r="G49" s="8"/>
      <c r="H49" s="9"/>
      <c r="I49" s="10"/>
      <c r="J49" s="9"/>
      <c r="K49" s="13"/>
    </row>
    <row r="50" spans="1:11" ht="15.75">
      <c r="A50" s="196">
        <v>43137</v>
      </c>
      <c r="B50" s="8" t="s">
        <v>158</v>
      </c>
      <c r="C50" s="9">
        <v>50</v>
      </c>
      <c r="D50" s="9"/>
      <c r="E50" s="10"/>
      <c r="F50" s="11">
        <f t="shared" si="0"/>
        <v>50</v>
      </c>
      <c r="G50" s="8"/>
      <c r="H50" s="9"/>
      <c r="I50" s="10"/>
      <c r="J50" s="9"/>
      <c r="K50" s="13"/>
    </row>
    <row r="51" spans="1:11" ht="15.75">
      <c r="A51" s="196"/>
      <c r="B51" s="8" t="s">
        <v>158</v>
      </c>
      <c r="C51" s="9">
        <v>100</v>
      </c>
      <c r="D51" s="9"/>
      <c r="E51" s="10"/>
      <c r="F51" s="11">
        <f t="shared" si="0"/>
        <v>100</v>
      </c>
      <c r="G51" s="8"/>
      <c r="H51" s="9"/>
      <c r="I51" s="10"/>
      <c r="J51" s="9"/>
      <c r="K51" s="13"/>
    </row>
    <row r="52" spans="1:11" ht="15.75">
      <c r="A52" s="196">
        <v>43138</v>
      </c>
      <c r="B52" s="8" t="s">
        <v>158</v>
      </c>
      <c r="C52" s="9">
        <v>50</v>
      </c>
      <c r="D52" s="9"/>
      <c r="E52" s="10"/>
      <c r="F52" s="11">
        <f t="shared" si="0"/>
        <v>50</v>
      </c>
      <c r="G52" s="8"/>
      <c r="H52" s="9"/>
      <c r="I52" s="10"/>
      <c r="J52" s="9"/>
      <c r="K52" s="13"/>
    </row>
    <row r="53" spans="1:11" ht="15.75">
      <c r="A53" s="196"/>
      <c r="B53" s="8" t="s">
        <v>159</v>
      </c>
      <c r="C53" s="9">
        <v>8</v>
      </c>
      <c r="D53" s="9"/>
      <c r="E53" s="10"/>
      <c r="F53" s="11">
        <f t="shared" si="0"/>
        <v>8</v>
      </c>
      <c r="G53" s="8"/>
      <c r="H53" s="9"/>
      <c r="I53" s="10"/>
      <c r="J53" s="9"/>
      <c r="K53" s="13"/>
    </row>
    <row r="54" spans="1:11" ht="15.75">
      <c r="A54" s="196">
        <v>43139</v>
      </c>
      <c r="B54" s="8" t="s">
        <v>159</v>
      </c>
      <c r="C54" s="9">
        <v>100</v>
      </c>
      <c r="D54" s="9"/>
      <c r="E54" s="10"/>
      <c r="F54" s="11">
        <f t="shared" si="0"/>
        <v>100</v>
      </c>
      <c r="G54" s="8"/>
      <c r="H54" s="9"/>
      <c r="I54" s="10"/>
      <c r="J54" s="9"/>
      <c r="K54" s="13"/>
    </row>
    <row r="55" spans="1:11" ht="15.75">
      <c r="A55" s="196">
        <v>43140</v>
      </c>
      <c r="B55" s="8" t="s">
        <v>159</v>
      </c>
      <c r="C55" s="9">
        <v>50</v>
      </c>
      <c r="D55" s="9"/>
      <c r="E55" s="10"/>
      <c r="F55" s="11">
        <f t="shared" si="0"/>
        <v>50</v>
      </c>
      <c r="G55" s="8"/>
      <c r="H55" s="9"/>
      <c r="I55" s="10"/>
      <c r="J55" s="9"/>
      <c r="K55" s="13"/>
    </row>
    <row r="56" spans="1:11" ht="15.75">
      <c r="A56" s="196">
        <v>43143</v>
      </c>
      <c r="B56" s="8" t="s">
        <v>159</v>
      </c>
      <c r="C56" s="9">
        <v>200</v>
      </c>
      <c r="D56" s="9"/>
      <c r="E56" s="10"/>
      <c r="F56" s="11">
        <f t="shared" si="0"/>
        <v>200</v>
      </c>
      <c r="G56" s="8"/>
      <c r="H56" s="9"/>
      <c r="I56" s="10"/>
      <c r="J56" s="9"/>
      <c r="K56" s="13"/>
    </row>
    <row r="57" spans="1:11" ht="15.75">
      <c r="A57" s="196">
        <v>43144</v>
      </c>
      <c r="B57" s="8" t="s">
        <v>158</v>
      </c>
      <c r="C57" s="9">
        <v>100</v>
      </c>
      <c r="D57" s="9"/>
      <c r="E57" s="10"/>
      <c r="F57" s="11">
        <f t="shared" si="0"/>
        <v>100</v>
      </c>
      <c r="G57" s="8"/>
      <c r="H57" s="9"/>
      <c r="I57" s="10"/>
      <c r="J57" s="9"/>
      <c r="K57" s="13"/>
    </row>
    <row r="58" spans="1:11" ht="15.75">
      <c r="A58" s="196"/>
      <c r="B58" s="8" t="s">
        <v>158</v>
      </c>
      <c r="C58" s="9">
        <v>100</v>
      </c>
      <c r="D58" s="9"/>
      <c r="E58" s="10"/>
      <c r="F58" s="11">
        <f t="shared" si="0"/>
        <v>100</v>
      </c>
      <c r="G58" s="8"/>
      <c r="H58" s="9"/>
      <c r="I58" s="10"/>
      <c r="J58" s="9"/>
      <c r="K58" s="13"/>
    </row>
    <row r="59" spans="1:11" ht="15.75">
      <c r="A59" s="196"/>
      <c r="B59" s="8" t="s">
        <v>159</v>
      </c>
      <c r="C59" s="9">
        <v>25</v>
      </c>
      <c r="D59" s="9"/>
      <c r="E59" s="10"/>
      <c r="F59" s="11">
        <f t="shared" si="0"/>
        <v>25</v>
      </c>
      <c r="G59" s="8"/>
      <c r="H59" s="9"/>
      <c r="I59" s="10"/>
      <c r="J59" s="9"/>
      <c r="K59" s="13"/>
    </row>
    <row r="60" spans="1:11" ht="15.75">
      <c r="A60" s="196"/>
      <c r="B60" s="8" t="s">
        <v>159</v>
      </c>
      <c r="C60" s="9">
        <v>50</v>
      </c>
      <c r="D60" s="9"/>
      <c r="E60" s="10"/>
      <c r="F60" s="11">
        <f t="shared" si="0"/>
        <v>50</v>
      </c>
      <c r="G60" s="8"/>
      <c r="H60" s="9"/>
      <c r="I60" s="10"/>
      <c r="J60" s="9"/>
      <c r="K60" s="13"/>
    </row>
    <row r="61" spans="1:11" ht="15.75">
      <c r="A61" s="196">
        <v>43145</v>
      </c>
      <c r="B61" s="8" t="s">
        <v>158</v>
      </c>
      <c r="C61" s="9">
        <v>50</v>
      </c>
      <c r="D61" s="9"/>
      <c r="E61" s="10"/>
      <c r="F61" s="11">
        <f t="shared" si="0"/>
        <v>50</v>
      </c>
      <c r="G61" s="8"/>
      <c r="H61" s="9"/>
      <c r="I61" s="10"/>
      <c r="J61" s="9"/>
      <c r="K61" s="13"/>
    </row>
    <row r="62" spans="1:11" ht="15.75">
      <c r="A62" s="196">
        <v>43147</v>
      </c>
      <c r="B62" s="8" t="s">
        <v>158</v>
      </c>
      <c r="C62" s="9">
        <v>100</v>
      </c>
      <c r="D62" s="9"/>
      <c r="E62" s="10"/>
      <c r="F62" s="11">
        <f t="shared" si="0"/>
        <v>100</v>
      </c>
      <c r="G62" s="8"/>
      <c r="H62" s="9"/>
      <c r="I62" s="10"/>
      <c r="J62" s="9"/>
      <c r="K62" s="13"/>
    </row>
    <row r="63" spans="1:11" ht="15.75">
      <c r="A63" s="196">
        <v>43150</v>
      </c>
      <c r="B63" s="8" t="s">
        <v>158</v>
      </c>
      <c r="C63" s="9">
        <v>30</v>
      </c>
      <c r="D63" s="9"/>
      <c r="E63" s="10"/>
      <c r="F63" s="11">
        <f t="shared" si="0"/>
        <v>30</v>
      </c>
      <c r="G63" s="8"/>
      <c r="H63" s="9"/>
      <c r="I63" s="10"/>
      <c r="J63" s="9"/>
      <c r="K63" s="13"/>
    </row>
    <row r="64" spans="1:11" ht="15.75">
      <c r="A64" s="196">
        <v>43151</v>
      </c>
      <c r="B64" s="8" t="s">
        <v>158</v>
      </c>
      <c r="C64" s="9">
        <v>34</v>
      </c>
      <c r="D64" s="9"/>
      <c r="E64" s="10"/>
      <c r="F64" s="11">
        <f t="shared" si="0"/>
        <v>34</v>
      </c>
      <c r="G64" s="8"/>
      <c r="H64" s="9"/>
      <c r="I64" s="10"/>
      <c r="J64" s="9"/>
      <c r="K64" s="13"/>
    </row>
    <row r="65" spans="1:11" ht="15.75">
      <c r="A65" s="196"/>
      <c r="B65" s="8" t="s">
        <v>158</v>
      </c>
      <c r="C65" s="9">
        <v>50</v>
      </c>
      <c r="D65" s="9"/>
      <c r="E65" s="10"/>
      <c r="F65" s="11">
        <f t="shared" si="0"/>
        <v>50</v>
      </c>
      <c r="G65" s="8"/>
      <c r="H65" s="9"/>
      <c r="I65" s="10"/>
      <c r="J65" s="9"/>
      <c r="K65" s="13"/>
    </row>
    <row r="66" spans="1:11" ht="15.75">
      <c r="A66" s="196">
        <v>43152</v>
      </c>
      <c r="B66" s="8" t="s">
        <v>158</v>
      </c>
      <c r="C66" s="9">
        <v>100</v>
      </c>
      <c r="D66" s="9"/>
      <c r="E66" s="10"/>
      <c r="F66" s="11">
        <f t="shared" si="0"/>
        <v>100</v>
      </c>
      <c r="G66" s="8"/>
      <c r="H66" s="9"/>
      <c r="I66" s="10"/>
      <c r="J66" s="9"/>
      <c r="K66" s="13"/>
    </row>
    <row r="67" spans="1:11" ht="15.75">
      <c r="A67" s="196">
        <v>43153</v>
      </c>
      <c r="B67" s="8" t="s">
        <v>158</v>
      </c>
      <c r="C67" s="9">
        <v>100</v>
      </c>
      <c r="D67" s="9"/>
      <c r="E67" s="10"/>
      <c r="F67" s="11">
        <f t="shared" si="0"/>
        <v>100</v>
      </c>
      <c r="G67" s="8"/>
      <c r="H67" s="9"/>
      <c r="I67" s="10"/>
      <c r="J67" s="9"/>
      <c r="K67" s="13"/>
    </row>
    <row r="68" spans="1:11" ht="15.75">
      <c r="A68" s="196"/>
      <c r="B68" s="8" t="s">
        <v>159</v>
      </c>
      <c r="C68" s="9">
        <v>35</v>
      </c>
      <c r="D68" s="9"/>
      <c r="E68" s="10"/>
      <c r="F68" s="11">
        <f t="shared" si="0"/>
        <v>35</v>
      </c>
      <c r="G68" s="8"/>
      <c r="H68" s="9"/>
      <c r="I68" s="10"/>
      <c r="J68" s="9"/>
      <c r="K68" s="13"/>
    </row>
    <row r="69" spans="1:11" ht="15.75">
      <c r="A69" s="196">
        <v>43157</v>
      </c>
      <c r="B69" s="8" t="s">
        <v>158</v>
      </c>
      <c r="C69" s="9">
        <v>30</v>
      </c>
      <c r="D69" s="9"/>
      <c r="E69" s="10"/>
      <c r="F69" s="11">
        <f t="shared" si="0"/>
        <v>30</v>
      </c>
      <c r="G69" s="8"/>
      <c r="H69" s="9"/>
      <c r="I69" s="10"/>
      <c r="J69" s="9"/>
      <c r="K69" s="13"/>
    </row>
    <row r="70" spans="1:11" ht="15.75">
      <c r="A70" s="196"/>
      <c r="B70" s="8" t="s">
        <v>158</v>
      </c>
      <c r="C70" s="9">
        <v>100</v>
      </c>
      <c r="D70" s="9"/>
      <c r="E70" s="10"/>
      <c r="F70" s="11">
        <f t="shared" si="0"/>
        <v>100</v>
      </c>
      <c r="G70" s="8"/>
      <c r="H70" s="9"/>
      <c r="I70" s="10"/>
      <c r="J70" s="9"/>
      <c r="K70" s="13"/>
    </row>
    <row r="71" spans="1:11" ht="15.75">
      <c r="A71" s="196">
        <v>43158</v>
      </c>
      <c r="B71" s="8" t="s">
        <v>158</v>
      </c>
      <c r="C71" s="9">
        <v>30</v>
      </c>
      <c r="D71" s="9"/>
      <c r="E71" s="10"/>
      <c r="F71" s="11">
        <f t="shared" si="0"/>
        <v>30</v>
      </c>
      <c r="G71" s="8"/>
      <c r="H71" s="9"/>
      <c r="I71" s="10"/>
      <c r="J71" s="9"/>
      <c r="K71" s="13"/>
    </row>
    <row r="72" spans="1:11" ht="15.75">
      <c r="A72" s="196"/>
      <c r="B72" s="8" t="s">
        <v>159</v>
      </c>
      <c r="C72" s="9">
        <v>50</v>
      </c>
      <c r="D72" s="9"/>
      <c r="E72" s="10"/>
      <c r="F72" s="11">
        <f t="shared" si="0"/>
        <v>50</v>
      </c>
      <c r="G72" s="8"/>
      <c r="H72" s="9"/>
      <c r="I72" s="10"/>
      <c r="J72" s="9"/>
      <c r="K72" s="13"/>
    </row>
    <row r="73" spans="1:11" ht="15.75">
      <c r="A73" s="196">
        <v>43161</v>
      </c>
      <c r="B73" s="14" t="s">
        <v>158</v>
      </c>
      <c r="C73" s="27">
        <v>200</v>
      </c>
      <c r="D73" s="27"/>
      <c r="E73" s="28"/>
      <c r="F73" s="11">
        <f t="shared" si="0"/>
        <v>200</v>
      </c>
      <c r="G73" s="14"/>
      <c r="H73" s="27"/>
      <c r="I73" s="28"/>
      <c r="J73" s="27"/>
      <c r="K73" s="13"/>
    </row>
    <row r="74" spans="1:11" ht="15.75">
      <c r="A74" s="196">
        <v>43164</v>
      </c>
      <c r="B74" s="14" t="s">
        <v>158</v>
      </c>
      <c r="C74" s="27">
        <v>50</v>
      </c>
      <c r="D74" s="27"/>
      <c r="E74" s="28"/>
      <c r="F74" s="11">
        <f t="shared" si="0"/>
        <v>50</v>
      </c>
      <c r="G74" s="14"/>
      <c r="H74" s="27"/>
      <c r="I74" s="28"/>
      <c r="J74" s="27"/>
      <c r="K74" s="13"/>
    </row>
    <row r="75" spans="1:11" ht="15.75">
      <c r="A75" s="196">
        <v>43166</v>
      </c>
      <c r="B75" s="14" t="s">
        <v>158</v>
      </c>
      <c r="C75" s="27">
        <v>100</v>
      </c>
      <c r="D75" s="27"/>
      <c r="E75" s="28"/>
      <c r="F75" s="11">
        <f t="shared" si="0"/>
        <v>100</v>
      </c>
      <c r="G75" s="14"/>
      <c r="H75" s="27"/>
      <c r="I75" s="28"/>
      <c r="J75" s="27"/>
      <c r="K75" s="13"/>
    </row>
    <row r="76" spans="1:11" ht="15.75">
      <c r="A76" s="196">
        <v>43171</v>
      </c>
      <c r="B76" s="14" t="s">
        <v>158</v>
      </c>
      <c r="C76" s="27">
        <v>200</v>
      </c>
      <c r="D76" s="27"/>
      <c r="E76" s="28"/>
      <c r="F76" s="11">
        <f t="shared" si="0"/>
        <v>200</v>
      </c>
      <c r="G76" s="14"/>
      <c r="H76" s="27"/>
      <c r="I76" s="28"/>
      <c r="J76" s="27"/>
      <c r="K76" s="13"/>
    </row>
    <row r="77" spans="1:11" ht="15.75">
      <c r="A77" s="196">
        <v>43172</v>
      </c>
      <c r="B77" s="14" t="s">
        <v>158</v>
      </c>
      <c r="C77" s="27">
        <v>45</v>
      </c>
      <c r="D77" s="27"/>
      <c r="E77" s="28"/>
      <c r="F77" s="11">
        <f t="shared" si="0"/>
        <v>45</v>
      </c>
      <c r="G77" s="14"/>
      <c r="H77" s="27"/>
      <c r="I77" s="28"/>
      <c r="J77" s="27"/>
      <c r="K77" s="13"/>
    </row>
    <row r="78" spans="1:11" ht="15.75">
      <c r="A78" s="196">
        <v>43175</v>
      </c>
      <c r="B78" s="14" t="s">
        <v>158</v>
      </c>
      <c r="C78" s="27">
        <v>50</v>
      </c>
      <c r="D78" s="27"/>
      <c r="E78" s="28"/>
      <c r="F78" s="11">
        <f t="shared" si="0"/>
        <v>50</v>
      </c>
      <c r="G78" s="14"/>
      <c r="H78" s="27"/>
      <c r="I78" s="28"/>
      <c r="J78" s="27"/>
      <c r="K78" s="13"/>
    </row>
    <row r="79" spans="1:11" ht="15.75">
      <c r="A79" s="196">
        <v>43178</v>
      </c>
      <c r="B79" s="14" t="s">
        <v>158</v>
      </c>
      <c r="C79" s="27">
        <v>50</v>
      </c>
      <c r="D79" s="27"/>
      <c r="E79" s="28"/>
      <c r="F79" s="11">
        <f t="shared" si="0"/>
        <v>50</v>
      </c>
      <c r="G79" s="14"/>
      <c r="H79" s="27"/>
      <c r="I79" s="28"/>
      <c r="J79" s="27"/>
      <c r="K79" s="13"/>
    </row>
    <row r="80" spans="1:11" ht="15.75">
      <c r="A80" s="196">
        <v>43181</v>
      </c>
      <c r="B80" s="14" t="s">
        <v>158</v>
      </c>
      <c r="C80" s="27">
        <v>50</v>
      </c>
      <c r="D80" s="27"/>
      <c r="E80" s="28"/>
      <c r="F80" s="11">
        <f t="shared" si="0"/>
        <v>50</v>
      </c>
      <c r="G80" s="14"/>
      <c r="H80" s="27"/>
      <c r="I80" s="28"/>
      <c r="J80" s="27"/>
      <c r="K80" s="13"/>
    </row>
    <row r="81" spans="1:11" ht="15.75">
      <c r="A81" s="196"/>
      <c r="B81" s="14" t="s">
        <v>158</v>
      </c>
      <c r="C81" s="27">
        <v>50</v>
      </c>
      <c r="D81" s="27"/>
      <c r="E81" s="28"/>
      <c r="F81" s="11">
        <f t="shared" si="0"/>
        <v>50</v>
      </c>
      <c r="G81" s="14"/>
      <c r="H81" s="27"/>
      <c r="I81" s="28"/>
      <c r="J81" s="27"/>
      <c r="K81" s="13"/>
    </row>
    <row r="82" spans="1:11" ht="15.75">
      <c r="A82" s="196"/>
      <c r="B82" s="14" t="s">
        <v>158</v>
      </c>
      <c r="C82" s="27">
        <v>70</v>
      </c>
      <c r="D82" s="27"/>
      <c r="E82" s="28"/>
      <c r="F82" s="11">
        <f t="shared" si="0"/>
        <v>70</v>
      </c>
      <c r="G82" s="14"/>
      <c r="H82" s="27"/>
      <c r="I82" s="28"/>
      <c r="J82" s="27"/>
      <c r="K82" s="13"/>
    </row>
    <row r="83" spans="1:11" ht="15.75">
      <c r="A83" s="196"/>
      <c r="B83" s="14" t="s">
        <v>159</v>
      </c>
      <c r="C83" s="27">
        <v>100</v>
      </c>
      <c r="D83" s="27"/>
      <c r="E83" s="28"/>
      <c r="F83" s="11">
        <f t="shared" si="0"/>
        <v>100</v>
      </c>
      <c r="G83" s="14"/>
      <c r="H83" s="27"/>
      <c r="I83" s="28"/>
      <c r="J83" s="27"/>
      <c r="K83" s="13"/>
    </row>
    <row r="84" spans="1:11" ht="15.75">
      <c r="A84" s="196">
        <v>43185</v>
      </c>
      <c r="B84" s="14" t="s">
        <v>158</v>
      </c>
      <c r="C84" s="27">
        <v>50</v>
      </c>
      <c r="D84" s="27"/>
      <c r="E84" s="28"/>
      <c r="F84" s="11">
        <f t="shared" si="0"/>
        <v>50</v>
      </c>
      <c r="G84" s="14"/>
      <c r="H84" s="27"/>
      <c r="I84" s="28"/>
      <c r="J84" s="27"/>
      <c r="K84" s="13"/>
    </row>
    <row r="85" spans="1:11" ht="15.75">
      <c r="A85" s="196"/>
      <c r="B85" s="14" t="s">
        <v>158</v>
      </c>
      <c r="C85" s="27">
        <v>250</v>
      </c>
      <c r="D85" s="27"/>
      <c r="E85" s="28"/>
      <c r="F85" s="11">
        <f t="shared" si="0"/>
        <v>250</v>
      </c>
      <c r="G85" s="14"/>
      <c r="H85" s="27"/>
      <c r="I85" s="28"/>
      <c r="J85" s="27"/>
      <c r="K85" s="13"/>
    </row>
    <row r="86" spans="1:11" ht="15.75">
      <c r="A86" s="196">
        <v>43188</v>
      </c>
      <c r="B86" s="14" t="s">
        <v>158</v>
      </c>
      <c r="C86" s="27">
        <v>20</v>
      </c>
      <c r="D86" s="27"/>
      <c r="E86" s="28"/>
      <c r="F86" s="11">
        <f t="shared" si="0"/>
        <v>20</v>
      </c>
      <c r="G86" s="14"/>
      <c r="H86" s="27"/>
      <c r="I86" s="28"/>
      <c r="J86" s="27"/>
      <c r="K86" s="13"/>
    </row>
    <row r="87" spans="1:11" ht="15.75">
      <c r="A87" s="196">
        <v>43189</v>
      </c>
      <c r="B87" s="14" t="s">
        <v>158</v>
      </c>
      <c r="C87" s="27">
        <v>30</v>
      </c>
      <c r="D87" s="27"/>
      <c r="E87" s="28"/>
      <c r="F87" s="11">
        <f t="shared" si="0"/>
        <v>30</v>
      </c>
      <c r="G87" s="14"/>
      <c r="H87" s="27"/>
      <c r="I87" s="28"/>
      <c r="J87" s="27"/>
      <c r="K87" s="13"/>
    </row>
    <row r="88" spans="1:11" ht="15.75">
      <c r="A88" s="196"/>
      <c r="B88" s="14" t="s">
        <v>159</v>
      </c>
      <c r="C88" s="27">
        <v>100</v>
      </c>
      <c r="D88" s="27"/>
      <c r="E88" s="28"/>
      <c r="F88" s="11">
        <f t="shared" si="0"/>
        <v>100</v>
      </c>
      <c r="G88" s="14"/>
      <c r="H88" s="27"/>
      <c r="I88" s="28"/>
      <c r="J88" s="27"/>
      <c r="K88" s="13"/>
    </row>
    <row r="89" spans="1:11" ht="15.75">
      <c r="A89" s="197" t="s">
        <v>160</v>
      </c>
      <c r="B89" s="198"/>
      <c r="C89" s="27"/>
      <c r="D89" s="27"/>
      <c r="E89" s="28"/>
      <c r="F89" s="11">
        <f t="shared" si="0"/>
        <v>0</v>
      </c>
      <c r="G89" s="14"/>
      <c r="H89" s="27"/>
      <c r="I89" s="28"/>
      <c r="J89" s="27"/>
      <c r="K89" s="13"/>
    </row>
    <row r="90" spans="1:11" ht="15.75">
      <c r="A90" s="196">
        <v>43107</v>
      </c>
      <c r="B90" s="14"/>
      <c r="C90" s="27">
        <v>199.5</v>
      </c>
      <c r="D90" s="27"/>
      <c r="E90" s="28"/>
      <c r="F90" s="11">
        <f t="shared" si="0"/>
        <v>199.5</v>
      </c>
      <c r="G90" s="14"/>
      <c r="H90" s="27"/>
      <c r="I90" s="28"/>
      <c r="J90" s="27"/>
      <c r="K90" s="13"/>
    </row>
    <row r="91" spans="1:11" ht="15.75">
      <c r="A91" s="196">
        <v>43166</v>
      </c>
      <c r="B91" s="14"/>
      <c r="C91" s="27">
        <v>199.5</v>
      </c>
      <c r="D91" s="27"/>
      <c r="E91" s="28"/>
      <c r="F91" s="11">
        <f t="shared" si="0"/>
        <v>199.5</v>
      </c>
      <c r="G91" s="14"/>
      <c r="H91" s="27"/>
      <c r="I91" s="28"/>
      <c r="J91" s="27"/>
      <c r="K91" s="13"/>
    </row>
    <row r="92" spans="1:11" ht="15.75">
      <c r="A92" s="196">
        <v>43173</v>
      </c>
      <c r="B92" s="14"/>
      <c r="C92" s="27">
        <v>49.5</v>
      </c>
      <c r="D92" s="27"/>
      <c r="E92" s="28"/>
      <c r="F92" s="11">
        <f t="shared" si="0"/>
        <v>49.5</v>
      </c>
      <c r="G92" s="14"/>
      <c r="H92" s="27"/>
      <c r="I92" s="28"/>
      <c r="J92" s="27"/>
      <c r="K92" s="13"/>
    </row>
    <row r="93" spans="1:11" ht="15.75">
      <c r="A93" s="196">
        <v>43182</v>
      </c>
      <c r="B93" s="14"/>
      <c r="C93" s="27">
        <v>99.5</v>
      </c>
      <c r="D93" s="27"/>
      <c r="E93" s="28"/>
      <c r="F93" s="11">
        <f t="shared" si="0"/>
        <v>99.5</v>
      </c>
      <c r="G93" s="14"/>
      <c r="H93" s="27"/>
      <c r="I93" s="28"/>
      <c r="J93" s="27"/>
      <c r="K93" s="13"/>
    </row>
    <row r="94" spans="1:11" ht="15.75">
      <c r="A94" s="196"/>
      <c r="B94" s="14"/>
      <c r="C94" s="27"/>
      <c r="D94" s="27"/>
      <c r="E94" s="28"/>
      <c r="F94" s="11">
        <f t="shared" si="0"/>
        <v>0</v>
      </c>
      <c r="G94" s="14"/>
      <c r="H94" s="27"/>
      <c r="I94" s="28"/>
      <c r="J94" s="27"/>
      <c r="K94" s="13"/>
    </row>
    <row r="95" spans="1:11" ht="15.75">
      <c r="A95" s="196"/>
      <c r="B95" s="14"/>
      <c r="C95" s="27"/>
      <c r="D95" s="27"/>
      <c r="E95" s="28"/>
      <c r="F95" s="11">
        <f t="shared" si="0"/>
        <v>0</v>
      </c>
      <c r="G95" s="14"/>
      <c r="H95" s="27"/>
      <c r="I95" s="28"/>
      <c r="J95" s="27"/>
      <c r="K95" s="13"/>
    </row>
    <row r="96" spans="1:11" ht="15.75">
      <c r="A96" s="196"/>
      <c r="B96" s="14"/>
      <c r="C96" s="27"/>
      <c r="D96" s="27"/>
      <c r="E96" s="28"/>
      <c r="F96" s="11">
        <f t="shared" si="0"/>
        <v>0</v>
      </c>
      <c r="G96" s="14"/>
      <c r="H96" s="27"/>
      <c r="I96" s="28"/>
      <c r="J96" s="27"/>
      <c r="K96" s="13"/>
    </row>
    <row r="97" spans="1:11" ht="15.75">
      <c r="A97" s="196"/>
      <c r="B97" s="14"/>
      <c r="C97" s="27"/>
      <c r="D97" s="27"/>
      <c r="E97" s="28"/>
      <c r="F97" s="11">
        <f t="shared" si="0"/>
        <v>0</v>
      </c>
      <c r="G97" s="14"/>
      <c r="H97" s="27"/>
      <c r="I97" s="28"/>
      <c r="J97" s="27"/>
      <c r="K97" s="13"/>
    </row>
    <row r="98" spans="1:11" ht="15.75">
      <c r="A98" s="196"/>
      <c r="B98" s="14"/>
      <c r="C98" s="27"/>
      <c r="D98" s="27"/>
      <c r="E98" s="28"/>
      <c r="F98" s="11">
        <f t="shared" si="0"/>
        <v>0</v>
      </c>
      <c r="G98" s="14"/>
      <c r="H98" s="27"/>
      <c r="I98" s="28"/>
      <c r="J98" s="27"/>
      <c r="K98" s="13"/>
    </row>
    <row r="99" spans="1:11" ht="15.75">
      <c r="A99" s="196"/>
      <c r="B99" s="14"/>
      <c r="C99" s="27"/>
      <c r="D99" s="27"/>
      <c r="E99" s="28"/>
      <c r="F99" s="11">
        <f t="shared" si="0"/>
        <v>0</v>
      </c>
      <c r="G99" s="14"/>
      <c r="H99" s="27"/>
      <c r="I99" s="28"/>
      <c r="J99" s="27"/>
      <c r="K99" s="13"/>
    </row>
    <row r="100" spans="1:11" ht="15.75">
      <c r="A100" s="196"/>
      <c r="B100" s="14"/>
      <c r="C100" s="27"/>
      <c r="D100" s="27"/>
      <c r="E100" s="28"/>
      <c r="F100" s="11">
        <f t="shared" si="0"/>
        <v>0</v>
      </c>
      <c r="G100" s="14"/>
      <c r="H100" s="27"/>
      <c r="I100" s="28"/>
      <c r="J100" s="27"/>
      <c r="K100" s="13"/>
    </row>
    <row r="101" spans="1:11" ht="15.75">
      <c r="A101" s="196"/>
      <c r="B101" s="14"/>
      <c r="C101" s="27"/>
      <c r="D101" s="27"/>
      <c r="E101" s="28"/>
      <c r="F101" s="11">
        <f t="shared" si="0"/>
        <v>0</v>
      </c>
      <c r="G101" s="14"/>
      <c r="H101" s="27"/>
      <c r="I101" s="28"/>
      <c r="J101" s="27"/>
      <c r="K101" s="13"/>
    </row>
    <row r="102" spans="1:11" ht="15.75">
      <c r="A102" s="14"/>
      <c r="B102" s="15" t="s">
        <v>16</v>
      </c>
      <c r="C102" s="16">
        <f>SUM(C10:C101)</f>
        <v>7840</v>
      </c>
      <c r="D102" s="16">
        <f>SUM(D10:D101)</f>
        <v>0</v>
      </c>
      <c r="E102" s="17"/>
      <c r="F102" s="18">
        <f t="shared" si="0"/>
        <v>7840</v>
      </c>
      <c r="G102" s="19"/>
      <c r="H102" s="16">
        <f>SUM(H10:H101)</f>
        <v>0</v>
      </c>
      <c r="I102" s="17"/>
      <c r="J102" s="16">
        <f>SUM(J10:J101)</f>
        <v>0</v>
      </c>
      <c r="K102" s="20">
        <f>C102-H102</f>
        <v>7840</v>
      </c>
    </row>
    <row r="105" spans="2:8" ht="15.75">
      <c r="B105" s="21" t="s">
        <v>20</v>
      </c>
      <c r="F105" s="22"/>
      <c r="G105" s="29"/>
      <c r="H105" s="30"/>
    </row>
    <row r="106" spans="2:8" ht="15">
      <c r="B106" s="21"/>
      <c r="F106" s="23" t="s">
        <v>17</v>
      </c>
      <c r="G106" s="24"/>
      <c r="H106" s="24"/>
    </row>
    <row r="107" spans="2:8" ht="15.75">
      <c r="B107" s="21" t="s">
        <v>18</v>
      </c>
      <c r="F107" s="22"/>
      <c r="G107" s="29"/>
      <c r="H107" s="30"/>
    </row>
    <row r="108" spans="6:8" ht="15">
      <c r="F108" s="23" t="s">
        <v>17</v>
      </c>
      <c r="G108" s="24"/>
      <c r="H108" s="24"/>
    </row>
  </sheetData>
  <sheetProtection/>
  <mergeCells count="13">
    <mergeCell ref="A89:B89"/>
    <mergeCell ref="G105:H105"/>
    <mergeCell ref="G107:H107"/>
    <mergeCell ref="A4:K4"/>
    <mergeCell ref="A5:K5"/>
    <mergeCell ref="A6:K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9">
      <selection activeCell="G51" sqref="G51"/>
    </sheetView>
  </sheetViews>
  <sheetFormatPr defaultColWidth="9.140625" defaultRowHeight="15"/>
  <cols>
    <col min="1" max="1" width="12.85156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9:12" ht="15">
      <c r="I1" s="1" t="s">
        <v>134</v>
      </c>
      <c r="K1" s="1"/>
      <c r="L1" s="1"/>
    </row>
    <row r="2" spans="9:12" ht="15">
      <c r="I2" s="1" t="s">
        <v>135</v>
      </c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3"/>
      <c r="I3" s="44" t="s">
        <v>136</v>
      </c>
      <c r="K3" s="4"/>
      <c r="L3" s="4"/>
    </row>
    <row r="4" spans="1:12" ht="18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"/>
    </row>
    <row r="5" spans="1:12" ht="18.75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"/>
    </row>
    <row r="6" spans="1:12" ht="18" customHeight="1">
      <c r="A6" s="159" t="s">
        <v>161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4"/>
    </row>
    <row r="7" spans="1:11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33" customHeight="1">
      <c r="A8" s="34" t="s">
        <v>3</v>
      </c>
      <c r="B8" s="34" t="s">
        <v>4</v>
      </c>
      <c r="C8" s="34" t="s">
        <v>5</v>
      </c>
      <c r="D8" s="34"/>
      <c r="E8" s="34"/>
      <c r="F8" s="34" t="s">
        <v>141</v>
      </c>
      <c r="G8" s="34" t="s">
        <v>7</v>
      </c>
      <c r="H8" s="34"/>
      <c r="I8" s="34"/>
      <c r="J8" s="34"/>
      <c r="K8" s="36" t="s">
        <v>142</v>
      </c>
    </row>
    <row r="9" spans="1:11" ht="158.25" customHeight="1">
      <c r="A9" s="34"/>
      <c r="B9" s="34"/>
      <c r="C9" s="5" t="s">
        <v>143</v>
      </c>
      <c r="D9" s="5" t="s">
        <v>144</v>
      </c>
      <c r="E9" s="5" t="s">
        <v>11</v>
      </c>
      <c r="F9" s="34"/>
      <c r="G9" s="6" t="s">
        <v>12</v>
      </c>
      <c r="H9" s="5" t="s">
        <v>145</v>
      </c>
      <c r="I9" s="5" t="s">
        <v>14</v>
      </c>
      <c r="J9" s="5" t="s">
        <v>146</v>
      </c>
      <c r="K9" s="36"/>
    </row>
    <row r="10" spans="1:11" ht="15.75">
      <c r="A10" s="196">
        <v>43193</v>
      </c>
      <c r="B10" s="8" t="s">
        <v>158</v>
      </c>
      <c r="C10" s="9">
        <v>5</v>
      </c>
      <c r="D10" s="9"/>
      <c r="E10" s="10"/>
      <c r="F10" s="11">
        <f>SUM(C10,D10)</f>
        <v>5</v>
      </c>
      <c r="G10" s="8"/>
      <c r="H10" s="9"/>
      <c r="I10" s="12"/>
      <c r="J10" s="9"/>
      <c r="K10" s="13"/>
    </row>
    <row r="11" spans="1:11" ht="15.75">
      <c r="A11" s="196">
        <v>43194</v>
      </c>
      <c r="B11" s="8" t="s">
        <v>158</v>
      </c>
      <c r="C11" s="9">
        <v>100</v>
      </c>
      <c r="D11" s="9"/>
      <c r="E11" s="10"/>
      <c r="F11" s="11">
        <f aca="true" t="shared" si="0" ref="F11:F38">SUM(C11,D11)</f>
        <v>100</v>
      </c>
      <c r="G11" s="8"/>
      <c r="H11" s="9"/>
      <c r="I11" s="12"/>
      <c r="J11" s="9"/>
      <c r="K11" s="13"/>
    </row>
    <row r="12" spans="1:11" ht="15.75">
      <c r="A12" s="196">
        <v>43195</v>
      </c>
      <c r="B12" s="8" t="s">
        <v>158</v>
      </c>
      <c r="C12" s="9">
        <v>20</v>
      </c>
      <c r="D12" s="9"/>
      <c r="E12" s="10"/>
      <c r="F12" s="11">
        <f t="shared" si="0"/>
        <v>20</v>
      </c>
      <c r="G12" s="8"/>
      <c r="H12" s="9"/>
      <c r="I12" s="12"/>
      <c r="J12" s="9"/>
      <c r="K12" s="13"/>
    </row>
    <row r="13" spans="1:11" ht="15.75">
      <c r="A13" s="196">
        <v>43196</v>
      </c>
      <c r="B13" s="8" t="s">
        <v>158</v>
      </c>
      <c r="C13" s="9">
        <v>50</v>
      </c>
      <c r="D13" s="9"/>
      <c r="E13" s="10"/>
      <c r="F13" s="11">
        <f t="shared" si="0"/>
        <v>50</v>
      </c>
      <c r="G13" s="8"/>
      <c r="H13" s="9"/>
      <c r="I13" s="12"/>
      <c r="J13" s="9"/>
      <c r="K13" s="13"/>
    </row>
    <row r="14" spans="1:11" ht="15.75">
      <c r="A14" s="196">
        <v>43203</v>
      </c>
      <c r="B14" s="8" t="s">
        <v>158</v>
      </c>
      <c r="C14" s="9">
        <v>54</v>
      </c>
      <c r="D14" s="9"/>
      <c r="E14" s="10"/>
      <c r="F14" s="11">
        <f t="shared" si="0"/>
        <v>54</v>
      </c>
      <c r="G14" s="8"/>
      <c r="H14" s="9"/>
      <c r="I14" s="12"/>
      <c r="J14" s="9"/>
      <c r="K14" s="13"/>
    </row>
    <row r="15" spans="1:11" ht="15.75">
      <c r="A15" s="196">
        <v>43203</v>
      </c>
      <c r="B15" s="8" t="s">
        <v>159</v>
      </c>
      <c r="C15" s="9">
        <v>70</v>
      </c>
      <c r="D15" s="9"/>
      <c r="E15" s="10"/>
      <c r="F15" s="11">
        <f t="shared" si="0"/>
        <v>70</v>
      </c>
      <c r="G15" s="8"/>
      <c r="H15" s="9"/>
      <c r="I15" s="12"/>
      <c r="J15" s="9"/>
      <c r="K15" s="13"/>
    </row>
    <row r="16" spans="1:11" ht="15.75">
      <c r="A16" s="196">
        <v>43210</v>
      </c>
      <c r="B16" s="8" t="s">
        <v>158</v>
      </c>
      <c r="C16" s="9">
        <v>80</v>
      </c>
      <c r="D16" s="9"/>
      <c r="E16" s="10"/>
      <c r="F16" s="11">
        <f t="shared" si="0"/>
        <v>80</v>
      </c>
      <c r="G16" s="8"/>
      <c r="H16" s="9"/>
      <c r="I16" s="12"/>
      <c r="J16" s="9"/>
      <c r="K16" s="13"/>
    </row>
    <row r="17" spans="1:11" ht="15.75">
      <c r="A17" s="196">
        <v>43213</v>
      </c>
      <c r="B17" s="8" t="s">
        <v>158</v>
      </c>
      <c r="C17" s="9">
        <v>20</v>
      </c>
      <c r="D17" s="9"/>
      <c r="E17" s="10"/>
      <c r="F17" s="11">
        <f t="shared" si="0"/>
        <v>20</v>
      </c>
      <c r="G17" s="25"/>
      <c r="H17" s="9"/>
      <c r="I17" s="10"/>
      <c r="J17" s="9"/>
      <c r="K17" s="13"/>
    </row>
    <row r="18" spans="1:11" ht="15.75">
      <c r="A18" s="196">
        <v>43215</v>
      </c>
      <c r="B18" s="8" t="s">
        <v>158</v>
      </c>
      <c r="C18" s="9">
        <v>40</v>
      </c>
      <c r="D18" s="9"/>
      <c r="E18" s="10"/>
      <c r="F18" s="11">
        <f t="shared" si="0"/>
        <v>40</v>
      </c>
      <c r="G18" s="25"/>
      <c r="H18" s="9"/>
      <c r="I18" s="10"/>
      <c r="J18" s="9"/>
      <c r="K18" s="13"/>
    </row>
    <row r="19" spans="1:11" ht="15.75">
      <c r="A19" s="196">
        <v>43216</v>
      </c>
      <c r="B19" s="8" t="s">
        <v>159</v>
      </c>
      <c r="C19" s="9">
        <v>100</v>
      </c>
      <c r="D19" s="9"/>
      <c r="E19" s="10"/>
      <c r="F19" s="11">
        <f t="shared" si="0"/>
        <v>100</v>
      </c>
      <c r="G19" s="25"/>
      <c r="H19" s="9"/>
      <c r="I19" s="10"/>
      <c r="J19" s="9"/>
      <c r="K19" s="13"/>
    </row>
    <row r="20" spans="1:11" ht="15.75">
      <c r="A20" s="196">
        <v>43222</v>
      </c>
      <c r="B20" s="8" t="s">
        <v>158</v>
      </c>
      <c r="C20" s="9">
        <v>20</v>
      </c>
      <c r="D20" s="9"/>
      <c r="E20" s="10"/>
      <c r="F20" s="11">
        <f t="shared" si="0"/>
        <v>20</v>
      </c>
      <c r="G20" s="8"/>
      <c r="H20" s="9"/>
      <c r="I20" s="10"/>
      <c r="J20" s="9"/>
      <c r="K20" s="13"/>
    </row>
    <row r="21" spans="1:11" ht="15.75">
      <c r="A21" s="196">
        <v>43223</v>
      </c>
      <c r="B21" s="8" t="s">
        <v>158</v>
      </c>
      <c r="C21" s="9">
        <v>30</v>
      </c>
      <c r="D21" s="9"/>
      <c r="E21" s="10"/>
      <c r="F21" s="11">
        <f t="shared" si="0"/>
        <v>30</v>
      </c>
      <c r="G21" s="8"/>
      <c r="H21" s="9"/>
      <c r="I21" s="10"/>
      <c r="J21" s="9"/>
      <c r="K21" s="13"/>
    </row>
    <row r="22" spans="1:11" ht="15" customHeight="1">
      <c r="A22" s="196">
        <v>43231</v>
      </c>
      <c r="B22" s="8" t="s">
        <v>158</v>
      </c>
      <c r="C22" s="9">
        <v>20</v>
      </c>
      <c r="D22" s="9"/>
      <c r="E22" s="10"/>
      <c r="F22" s="11">
        <f t="shared" si="0"/>
        <v>20</v>
      </c>
      <c r="G22" s="8"/>
      <c r="H22" s="9"/>
      <c r="I22" s="10"/>
      <c r="J22" s="9"/>
      <c r="K22" s="13"/>
    </row>
    <row r="23" spans="1:11" ht="15.75">
      <c r="A23" s="196">
        <v>43236</v>
      </c>
      <c r="B23" s="8" t="s">
        <v>158</v>
      </c>
      <c r="C23" s="9">
        <v>19</v>
      </c>
      <c r="D23" s="9"/>
      <c r="E23" s="10"/>
      <c r="F23" s="11">
        <f t="shared" si="0"/>
        <v>19</v>
      </c>
      <c r="G23" s="8"/>
      <c r="H23" s="9"/>
      <c r="I23" s="10"/>
      <c r="J23" s="9"/>
      <c r="K23" s="13"/>
    </row>
    <row r="24" spans="1:11" ht="15.75">
      <c r="A24" s="196">
        <v>43245</v>
      </c>
      <c r="B24" s="8" t="s">
        <v>158</v>
      </c>
      <c r="C24" s="9">
        <v>20</v>
      </c>
      <c r="D24" s="9"/>
      <c r="E24" s="10"/>
      <c r="F24" s="11">
        <f t="shared" si="0"/>
        <v>20</v>
      </c>
      <c r="G24" s="8"/>
      <c r="H24" s="9"/>
      <c r="I24" s="10"/>
      <c r="J24" s="9"/>
      <c r="K24" s="13"/>
    </row>
    <row r="25" spans="1:11" ht="15.75">
      <c r="A25" s="196">
        <v>43245</v>
      </c>
      <c r="B25" s="8" t="s">
        <v>158</v>
      </c>
      <c r="C25" s="9">
        <v>20</v>
      </c>
      <c r="D25" s="9"/>
      <c r="E25" s="10"/>
      <c r="F25" s="11">
        <f t="shared" si="0"/>
        <v>20</v>
      </c>
      <c r="G25" s="8"/>
      <c r="H25" s="9"/>
      <c r="I25" s="10"/>
      <c r="J25" s="9"/>
      <c r="K25" s="13"/>
    </row>
    <row r="26" spans="1:11" ht="15.75">
      <c r="A26" s="196">
        <v>43250</v>
      </c>
      <c r="B26" s="8" t="s">
        <v>159</v>
      </c>
      <c r="C26" s="9">
        <v>10</v>
      </c>
      <c r="D26" s="9"/>
      <c r="E26" s="10"/>
      <c r="F26" s="11">
        <f t="shared" si="0"/>
        <v>10</v>
      </c>
      <c r="G26" s="8"/>
      <c r="H26" s="9"/>
      <c r="I26" s="10"/>
      <c r="J26" s="9"/>
      <c r="K26" s="13"/>
    </row>
    <row r="27" spans="1:11" ht="15.75">
      <c r="A27" s="196">
        <v>43251</v>
      </c>
      <c r="B27" s="8" t="s">
        <v>158</v>
      </c>
      <c r="C27" s="9">
        <v>50</v>
      </c>
      <c r="D27" s="9"/>
      <c r="E27" s="10"/>
      <c r="F27" s="11">
        <f t="shared" si="0"/>
        <v>50</v>
      </c>
      <c r="G27" s="8"/>
      <c r="H27" s="9"/>
      <c r="I27" s="10"/>
      <c r="J27" s="9"/>
      <c r="K27" s="13"/>
    </row>
    <row r="28" spans="1:11" ht="15.75">
      <c r="A28" s="196">
        <v>43252</v>
      </c>
      <c r="B28" s="8" t="s">
        <v>158</v>
      </c>
      <c r="C28" s="9">
        <v>34</v>
      </c>
      <c r="D28" s="9"/>
      <c r="E28" s="10"/>
      <c r="F28" s="11">
        <f t="shared" si="0"/>
        <v>34</v>
      </c>
      <c r="G28" s="8"/>
      <c r="H28" s="9"/>
      <c r="I28" s="10"/>
      <c r="J28" s="9"/>
      <c r="K28" s="13"/>
    </row>
    <row r="29" spans="1:11" ht="15.75">
      <c r="A29" s="196">
        <v>43252</v>
      </c>
      <c r="B29" s="8" t="s">
        <v>158</v>
      </c>
      <c r="C29" s="9">
        <v>80</v>
      </c>
      <c r="D29" s="9"/>
      <c r="E29" s="10"/>
      <c r="F29" s="11">
        <f t="shared" si="0"/>
        <v>80</v>
      </c>
      <c r="G29" s="8"/>
      <c r="H29" s="9"/>
      <c r="I29" s="10"/>
      <c r="J29" s="9"/>
      <c r="K29" s="13"/>
    </row>
    <row r="30" spans="1:11" ht="15.75">
      <c r="A30" s="196">
        <v>43252</v>
      </c>
      <c r="B30" s="8" t="s">
        <v>158</v>
      </c>
      <c r="C30" s="9">
        <v>34</v>
      </c>
      <c r="D30" s="9"/>
      <c r="E30" s="10"/>
      <c r="F30" s="11">
        <f t="shared" si="0"/>
        <v>34</v>
      </c>
      <c r="G30" s="8"/>
      <c r="H30" s="9"/>
      <c r="I30" s="10"/>
      <c r="J30" s="9"/>
      <c r="K30" s="13"/>
    </row>
    <row r="31" spans="1:11" ht="15.75">
      <c r="A31" s="196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197" t="s">
        <v>160</v>
      </c>
      <c r="B32" s="19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196">
        <v>43214</v>
      </c>
      <c r="B33" s="8"/>
      <c r="C33" s="9">
        <v>149.5</v>
      </c>
      <c r="D33" s="9"/>
      <c r="E33" s="10"/>
      <c r="F33" s="11">
        <f t="shared" si="0"/>
        <v>149.5</v>
      </c>
      <c r="G33" s="8"/>
      <c r="H33" s="9"/>
      <c r="I33" s="10"/>
      <c r="J33" s="9"/>
      <c r="K33" s="13"/>
    </row>
    <row r="34" spans="1:11" ht="15.75">
      <c r="A34" s="196">
        <v>43263</v>
      </c>
      <c r="B34" s="8"/>
      <c r="C34" s="9">
        <v>499.5</v>
      </c>
      <c r="D34" s="9"/>
      <c r="E34" s="10"/>
      <c r="F34" s="11">
        <f t="shared" si="0"/>
        <v>499.5</v>
      </c>
      <c r="G34" s="8"/>
      <c r="H34" s="9"/>
      <c r="I34" s="10"/>
      <c r="J34" s="9"/>
      <c r="K34" s="13"/>
    </row>
    <row r="35" spans="1:11" ht="15.75">
      <c r="A35" s="196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196"/>
      <c r="B36" s="14"/>
      <c r="C36" s="27"/>
      <c r="D36" s="27"/>
      <c r="E36" s="28"/>
      <c r="F36" s="11">
        <f t="shared" si="0"/>
        <v>0</v>
      </c>
      <c r="G36" s="14"/>
      <c r="H36" s="27"/>
      <c r="I36" s="28"/>
      <c r="J36" s="27"/>
      <c r="K36" s="13"/>
    </row>
    <row r="37" spans="1:11" ht="15.75">
      <c r="A37" s="196"/>
      <c r="B37" s="14"/>
      <c r="C37" s="27"/>
      <c r="D37" s="27"/>
      <c r="E37" s="28"/>
      <c r="F37" s="11">
        <f t="shared" si="0"/>
        <v>0</v>
      </c>
      <c r="G37" s="14"/>
      <c r="H37" s="27"/>
      <c r="I37" s="28"/>
      <c r="J37" s="27"/>
      <c r="K37" s="13"/>
    </row>
    <row r="38" spans="1:11" ht="15.75">
      <c r="A38" s="14"/>
      <c r="B38" s="15" t="s">
        <v>16</v>
      </c>
      <c r="C38" s="16">
        <f>SUM(C10:C37)</f>
        <v>1525</v>
      </c>
      <c r="D38" s="16">
        <f>SUM(D10:D37)</f>
        <v>0</v>
      </c>
      <c r="E38" s="17"/>
      <c r="F38" s="18">
        <f t="shared" si="0"/>
        <v>1525</v>
      </c>
      <c r="G38" s="19"/>
      <c r="H38" s="16">
        <f>SUM(H10:H37)</f>
        <v>0</v>
      </c>
      <c r="I38" s="17"/>
      <c r="J38" s="16">
        <f>SUM(J10:J37)</f>
        <v>0</v>
      </c>
      <c r="K38" s="20">
        <f>C38-H38</f>
        <v>1525</v>
      </c>
    </row>
    <row r="41" spans="2:8" ht="15.75">
      <c r="B41" s="21" t="s">
        <v>20</v>
      </c>
      <c r="F41" s="22"/>
      <c r="G41" s="29"/>
      <c r="H41" s="30"/>
    </row>
    <row r="42" spans="2:8" ht="15">
      <c r="B42" s="21"/>
      <c r="F42" s="23" t="s">
        <v>17</v>
      </c>
      <c r="G42" s="24"/>
      <c r="H42" s="24"/>
    </row>
    <row r="43" spans="2:8" ht="15.75">
      <c r="B43" s="21" t="s">
        <v>18</v>
      </c>
      <c r="F43" s="22"/>
      <c r="G43" s="29"/>
      <c r="H43" s="30"/>
    </row>
    <row r="44" spans="6:8" ht="15">
      <c r="F44" s="23" t="s">
        <v>17</v>
      </c>
      <c r="G44" s="24"/>
      <c r="H44" s="24"/>
    </row>
  </sheetData>
  <sheetProtection/>
  <mergeCells count="13">
    <mergeCell ref="A32:B32"/>
    <mergeCell ref="G41:H41"/>
    <mergeCell ref="G43:H43"/>
    <mergeCell ref="A4:K4"/>
    <mergeCell ref="A5:K5"/>
    <mergeCell ref="A6:K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2">
      <selection activeCell="A7" sqref="A7:K7"/>
    </sheetView>
  </sheetViews>
  <sheetFormatPr defaultColWidth="9.140625" defaultRowHeight="15"/>
  <cols>
    <col min="1" max="1" width="12.85156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9:12" ht="15">
      <c r="I1" s="1" t="s">
        <v>134</v>
      </c>
      <c r="K1" s="1"/>
      <c r="L1" s="1"/>
    </row>
    <row r="2" spans="9:12" ht="15">
      <c r="I2" s="1" t="s">
        <v>135</v>
      </c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3"/>
      <c r="I3" s="44" t="s">
        <v>136</v>
      </c>
      <c r="K3" s="4"/>
      <c r="L3" s="4"/>
    </row>
    <row r="4" spans="1:12" ht="18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"/>
    </row>
    <row r="5" spans="1:12" ht="18.75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"/>
    </row>
    <row r="6" spans="1:12" ht="18" customHeight="1">
      <c r="A6" s="159" t="s">
        <v>162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4"/>
    </row>
    <row r="7" spans="1:11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33" customHeight="1">
      <c r="A8" s="34" t="s">
        <v>3</v>
      </c>
      <c r="B8" s="34" t="s">
        <v>4</v>
      </c>
      <c r="C8" s="34" t="s">
        <v>5</v>
      </c>
      <c r="D8" s="34"/>
      <c r="E8" s="34"/>
      <c r="F8" s="34" t="s">
        <v>141</v>
      </c>
      <c r="G8" s="34" t="s">
        <v>7</v>
      </c>
      <c r="H8" s="34"/>
      <c r="I8" s="34"/>
      <c r="J8" s="34"/>
      <c r="K8" s="36" t="s">
        <v>142</v>
      </c>
    </row>
    <row r="9" spans="1:11" ht="158.25" customHeight="1">
      <c r="A9" s="34"/>
      <c r="B9" s="34"/>
      <c r="C9" s="5" t="s">
        <v>143</v>
      </c>
      <c r="D9" s="5" t="s">
        <v>144</v>
      </c>
      <c r="E9" s="5" t="s">
        <v>11</v>
      </c>
      <c r="F9" s="34"/>
      <c r="G9" s="6" t="s">
        <v>12</v>
      </c>
      <c r="H9" s="5" t="s">
        <v>145</v>
      </c>
      <c r="I9" s="5" t="s">
        <v>14</v>
      </c>
      <c r="J9" s="5" t="s">
        <v>146</v>
      </c>
      <c r="K9" s="36"/>
    </row>
    <row r="10" spans="1:11" ht="15.75">
      <c r="A10" s="196"/>
      <c r="B10" s="8"/>
      <c r="C10" s="9"/>
      <c r="D10" s="9"/>
      <c r="E10" s="10"/>
      <c r="F10" s="11">
        <f>SUM(C10,D10)</f>
        <v>0</v>
      </c>
      <c r="G10" s="8"/>
      <c r="H10" s="9"/>
      <c r="I10" s="12"/>
      <c r="J10" s="9"/>
      <c r="K10" s="13"/>
    </row>
    <row r="11" spans="1:11" ht="15.75">
      <c r="A11" s="196"/>
      <c r="B11" s="8"/>
      <c r="C11" s="9"/>
      <c r="D11" s="9"/>
      <c r="E11" s="10"/>
      <c r="F11" s="11">
        <f aca="true" t="shared" si="0" ref="F11:F77">SUM(C11,D11)</f>
        <v>0</v>
      </c>
      <c r="G11" s="8"/>
      <c r="H11" s="9"/>
      <c r="I11" s="12"/>
      <c r="J11" s="9"/>
      <c r="K11" s="13"/>
    </row>
    <row r="12" spans="1:11" ht="15.75">
      <c r="A12" s="196"/>
      <c r="B12" s="8"/>
      <c r="C12" s="9"/>
      <c r="D12" s="9"/>
      <c r="E12" s="10"/>
      <c r="F12" s="11">
        <f t="shared" si="0"/>
        <v>0</v>
      </c>
      <c r="G12" s="8"/>
      <c r="H12" s="9"/>
      <c r="I12" s="12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8"/>
      <c r="H13" s="9"/>
      <c r="I13" s="12"/>
      <c r="J13" s="9"/>
      <c r="K13" s="13"/>
    </row>
    <row r="14" spans="1:11" ht="15.75">
      <c r="A14" s="196"/>
      <c r="B14" s="8"/>
      <c r="C14" s="9"/>
      <c r="D14" s="9"/>
      <c r="E14" s="10"/>
      <c r="F14" s="11">
        <f t="shared" si="0"/>
        <v>0</v>
      </c>
      <c r="G14" s="8"/>
      <c r="H14" s="9"/>
      <c r="I14" s="12"/>
      <c r="J14" s="9"/>
      <c r="K14" s="13"/>
    </row>
    <row r="15" spans="1:11" ht="15.75">
      <c r="A15" s="196"/>
      <c r="B15" s="8"/>
      <c r="C15" s="9"/>
      <c r="D15" s="9"/>
      <c r="E15" s="10"/>
      <c r="F15" s="11">
        <f t="shared" si="0"/>
        <v>0</v>
      </c>
      <c r="G15" s="25"/>
      <c r="H15" s="9"/>
      <c r="I15" s="10"/>
      <c r="J15" s="9"/>
      <c r="K15" s="13"/>
    </row>
    <row r="16" spans="1:11" ht="15.75">
      <c r="A16" s="196"/>
      <c r="B16" s="8"/>
      <c r="C16" s="9"/>
      <c r="D16" s="9"/>
      <c r="E16" s="10"/>
      <c r="F16" s="11">
        <f t="shared" si="0"/>
        <v>0</v>
      </c>
      <c r="G16" s="25"/>
      <c r="H16" s="9"/>
      <c r="I16" s="10"/>
      <c r="J16" s="9"/>
      <c r="K16" s="13"/>
    </row>
    <row r="17" spans="1:11" ht="15.75">
      <c r="A17" s="196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196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" customHeight="1">
      <c r="A19" s="196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196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196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196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196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196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196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196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196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196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196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196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196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196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196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196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196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196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196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196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196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196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196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196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196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196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196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196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196"/>
      <c r="B47" s="8"/>
      <c r="C47" s="9"/>
      <c r="D47" s="9"/>
      <c r="E47" s="10"/>
      <c r="F47" s="11">
        <f t="shared" si="0"/>
        <v>0</v>
      </c>
      <c r="G47" s="8"/>
      <c r="H47" s="9"/>
      <c r="I47" s="10"/>
      <c r="J47" s="9"/>
      <c r="K47" s="13"/>
    </row>
    <row r="48" spans="1:11" ht="15.75">
      <c r="A48" s="196"/>
      <c r="B48" s="8"/>
      <c r="C48" s="9"/>
      <c r="D48" s="9"/>
      <c r="E48" s="10"/>
      <c r="F48" s="11">
        <f t="shared" si="0"/>
        <v>0</v>
      </c>
      <c r="G48" s="8"/>
      <c r="H48" s="9"/>
      <c r="I48" s="10"/>
      <c r="J48" s="9"/>
      <c r="K48" s="13"/>
    </row>
    <row r="49" spans="1:11" ht="15.75">
      <c r="A49" s="196"/>
      <c r="B49" s="8"/>
      <c r="C49" s="9"/>
      <c r="D49" s="9"/>
      <c r="E49" s="10"/>
      <c r="F49" s="11">
        <f t="shared" si="0"/>
        <v>0</v>
      </c>
      <c r="G49" s="8"/>
      <c r="H49" s="9"/>
      <c r="I49" s="10"/>
      <c r="J49" s="9"/>
      <c r="K49" s="13"/>
    </row>
    <row r="50" spans="1:11" ht="15.75">
      <c r="A50" s="196"/>
      <c r="B50" s="14"/>
      <c r="C50" s="27"/>
      <c r="D50" s="27"/>
      <c r="E50" s="28"/>
      <c r="F50" s="11">
        <f t="shared" si="0"/>
        <v>0</v>
      </c>
      <c r="G50" s="14"/>
      <c r="H50" s="27"/>
      <c r="I50" s="28"/>
      <c r="J50" s="27"/>
      <c r="K50" s="13"/>
    </row>
    <row r="51" spans="1:11" ht="15.75">
      <c r="A51" s="196"/>
      <c r="B51" s="14"/>
      <c r="C51" s="27"/>
      <c r="D51" s="27"/>
      <c r="E51" s="28"/>
      <c r="F51" s="11">
        <f t="shared" si="0"/>
        <v>0</v>
      </c>
      <c r="G51" s="14"/>
      <c r="H51" s="27"/>
      <c r="I51" s="28"/>
      <c r="J51" s="27"/>
      <c r="K51" s="13"/>
    </row>
    <row r="52" spans="1:11" ht="15.75">
      <c r="A52" s="196"/>
      <c r="B52" s="14"/>
      <c r="C52" s="27"/>
      <c r="D52" s="27"/>
      <c r="E52" s="28"/>
      <c r="F52" s="11">
        <f t="shared" si="0"/>
        <v>0</v>
      </c>
      <c r="G52" s="14"/>
      <c r="H52" s="27"/>
      <c r="I52" s="28"/>
      <c r="J52" s="27"/>
      <c r="K52" s="13"/>
    </row>
    <row r="53" spans="1:11" ht="15.75">
      <c r="A53" s="196"/>
      <c r="B53" s="14"/>
      <c r="C53" s="27"/>
      <c r="D53" s="27"/>
      <c r="E53" s="28"/>
      <c r="F53" s="11">
        <f t="shared" si="0"/>
        <v>0</v>
      </c>
      <c r="G53" s="14"/>
      <c r="H53" s="27"/>
      <c r="I53" s="28"/>
      <c r="J53" s="27"/>
      <c r="K53" s="13"/>
    </row>
    <row r="54" spans="1:11" ht="15.75">
      <c r="A54" s="196"/>
      <c r="B54" s="14"/>
      <c r="C54" s="27"/>
      <c r="D54" s="27"/>
      <c r="E54" s="28"/>
      <c r="F54" s="11">
        <f t="shared" si="0"/>
        <v>0</v>
      </c>
      <c r="G54" s="14"/>
      <c r="H54" s="27"/>
      <c r="I54" s="28"/>
      <c r="J54" s="27"/>
      <c r="K54" s="13"/>
    </row>
    <row r="55" spans="1:11" ht="15.75">
      <c r="A55" s="196"/>
      <c r="B55" s="14"/>
      <c r="C55" s="27"/>
      <c r="D55" s="27"/>
      <c r="E55" s="28"/>
      <c r="F55" s="11">
        <f t="shared" si="0"/>
        <v>0</v>
      </c>
      <c r="G55" s="14"/>
      <c r="H55" s="27"/>
      <c r="I55" s="28"/>
      <c r="J55" s="27"/>
      <c r="K55" s="13"/>
    </row>
    <row r="56" spans="1:11" ht="15.75">
      <c r="A56" s="196"/>
      <c r="B56" s="14"/>
      <c r="C56" s="27"/>
      <c r="D56" s="27"/>
      <c r="E56" s="28"/>
      <c r="F56" s="11">
        <f t="shared" si="0"/>
        <v>0</v>
      </c>
      <c r="G56" s="14"/>
      <c r="H56" s="27"/>
      <c r="I56" s="28"/>
      <c r="J56" s="27"/>
      <c r="K56" s="13"/>
    </row>
    <row r="57" spans="1:11" ht="15.75">
      <c r="A57" s="196"/>
      <c r="B57" s="14"/>
      <c r="C57" s="27"/>
      <c r="D57" s="27"/>
      <c r="E57" s="28"/>
      <c r="F57" s="11">
        <f t="shared" si="0"/>
        <v>0</v>
      </c>
      <c r="G57" s="14"/>
      <c r="H57" s="27"/>
      <c r="I57" s="28"/>
      <c r="J57" s="27"/>
      <c r="K57" s="13"/>
    </row>
    <row r="58" spans="1:11" ht="15.75">
      <c r="A58" s="196"/>
      <c r="B58" s="14"/>
      <c r="C58" s="27"/>
      <c r="D58" s="27"/>
      <c r="E58" s="28"/>
      <c r="F58" s="11">
        <f t="shared" si="0"/>
        <v>0</v>
      </c>
      <c r="G58" s="14"/>
      <c r="H58" s="27"/>
      <c r="I58" s="28"/>
      <c r="J58" s="27"/>
      <c r="K58" s="13"/>
    </row>
    <row r="59" spans="1:11" ht="15.75">
      <c r="A59" s="196"/>
      <c r="B59" s="14"/>
      <c r="C59" s="27"/>
      <c r="D59" s="27"/>
      <c r="E59" s="28"/>
      <c r="F59" s="11">
        <f t="shared" si="0"/>
        <v>0</v>
      </c>
      <c r="G59" s="14"/>
      <c r="H59" s="27"/>
      <c r="I59" s="28"/>
      <c r="J59" s="27"/>
      <c r="K59" s="13"/>
    </row>
    <row r="60" spans="1:11" ht="15.75">
      <c r="A60" s="196"/>
      <c r="B60" s="14"/>
      <c r="C60" s="27"/>
      <c r="D60" s="27"/>
      <c r="E60" s="28"/>
      <c r="F60" s="11">
        <f t="shared" si="0"/>
        <v>0</v>
      </c>
      <c r="G60" s="14"/>
      <c r="H60" s="27"/>
      <c r="I60" s="28"/>
      <c r="J60" s="27"/>
      <c r="K60" s="13"/>
    </row>
    <row r="61" spans="1:11" ht="15.75">
      <c r="A61" s="196"/>
      <c r="B61" s="14"/>
      <c r="C61" s="27"/>
      <c r="D61" s="27"/>
      <c r="E61" s="28"/>
      <c r="F61" s="11">
        <f t="shared" si="0"/>
        <v>0</v>
      </c>
      <c r="G61" s="14"/>
      <c r="H61" s="27"/>
      <c r="I61" s="28"/>
      <c r="J61" s="27"/>
      <c r="K61" s="13"/>
    </row>
    <row r="62" spans="1:11" ht="15.75">
      <c r="A62" s="196"/>
      <c r="B62" s="14"/>
      <c r="C62" s="27"/>
      <c r="D62" s="27"/>
      <c r="E62" s="28"/>
      <c r="F62" s="11">
        <f t="shared" si="0"/>
        <v>0</v>
      </c>
      <c r="G62" s="14"/>
      <c r="H62" s="27"/>
      <c r="I62" s="28"/>
      <c r="J62" s="27"/>
      <c r="K62" s="13"/>
    </row>
    <row r="63" spans="1:11" ht="15.75">
      <c r="A63" s="196"/>
      <c r="B63" s="14"/>
      <c r="C63" s="27"/>
      <c r="D63" s="27"/>
      <c r="E63" s="28"/>
      <c r="F63" s="11">
        <f t="shared" si="0"/>
        <v>0</v>
      </c>
      <c r="G63" s="14"/>
      <c r="H63" s="27"/>
      <c r="I63" s="28"/>
      <c r="J63" s="27"/>
      <c r="K63" s="13"/>
    </row>
    <row r="64" spans="1:11" ht="15.75">
      <c r="A64" s="196"/>
      <c r="B64" s="14"/>
      <c r="C64" s="27"/>
      <c r="D64" s="27"/>
      <c r="E64" s="28"/>
      <c r="F64" s="11">
        <f t="shared" si="0"/>
        <v>0</v>
      </c>
      <c r="G64" s="14"/>
      <c r="H64" s="27"/>
      <c r="I64" s="28"/>
      <c r="J64" s="27"/>
      <c r="K64" s="13"/>
    </row>
    <row r="65" spans="1:11" ht="15.75">
      <c r="A65" s="196"/>
      <c r="B65" s="14"/>
      <c r="C65" s="27"/>
      <c r="D65" s="27"/>
      <c r="E65" s="28"/>
      <c r="F65" s="11">
        <f t="shared" si="0"/>
        <v>0</v>
      </c>
      <c r="G65" s="14"/>
      <c r="H65" s="27"/>
      <c r="I65" s="28"/>
      <c r="J65" s="27"/>
      <c r="K65" s="13"/>
    </row>
    <row r="66" spans="1:11" ht="15.75">
      <c r="A66" s="196"/>
      <c r="B66" s="14"/>
      <c r="C66" s="27"/>
      <c r="D66" s="27"/>
      <c r="E66" s="28"/>
      <c r="F66" s="11">
        <f t="shared" si="0"/>
        <v>0</v>
      </c>
      <c r="G66" s="14"/>
      <c r="H66" s="27"/>
      <c r="I66" s="28"/>
      <c r="J66" s="27"/>
      <c r="K66" s="13"/>
    </row>
    <row r="67" spans="1:11" ht="15.75">
      <c r="A67" s="196"/>
      <c r="B67" s="14"/>
      <c r="C67" s="27"/>
      <c r="D67" s="27"/>
      <c r="E67" s="28"/>
      <c r="F67" s="11">
        <f t="shared" si="0"/>
        <v>0</v>
      </c>
      <c r="G67" s="14"/>
      <c r="H67" s="27"/>
      <c r="I67" s="28"/>
      <c r="J67" s="27"/>
      <c r="K67" s="13"/>
    </row>
    <row r="68" spans="1:11" ht="15.75">
      <c r="A68" s="196"/>
      <c r="B68" s="14"/>
      <c r="C68" s="27"/>
      <c r="D68" s="27"/>
      <c r="E68" s="28"/>
      <c r="F68" s="11">
        <f t="shared" si="0"/>
        <v>0</v>
      </c>
      <c r="G68" s="14"/>
      <c r="H68" s="27"/>
      <c r="I68" s="28"/>
      <c r="J68" s="27"/>
      <c r="K68" s="13"/>
    </row>
    <row r="69" spans="1:11" ht="15.75">
      <c r="A69" s="196"/>
      <c r="B69" s="14"/>
      <c r="C69" s="27"/>
      <c r="D69" s="27"/>
      <c r="E69" s="28"/>
      <c r="F69" s="11">
        <f t="shared" si="0"/>
        <v>0</v>
      </c>
      <c r="G69" s="14"/>
      <c r="H69" s="27"/>
      <c r="I69" s="28"/>
      <c r="J69" s="27"/>
      <c r="K69" s="13"/>
    </row>
    <row r="70" spans="1:11" ht="15.75">
      <c r="A70" s="196"/>
      <c r="B70" s="14"/>
      <c r="C70" s="27"/>
      <c r="D70" s="27"/>
      <c r="E70" s="28"/>
      <c r="F70" s="11">
        <f t="shared" si="0"/>
        <v>0</v>
      </c>
      <c r="G70" s="14"/>
      <c r="H70" s="27"/>
      <c r="I70" s="28"/>
      <c r="J70" s="27"/>
      <c r="K70" s="13"/>
    </row>
    <row r="71" spans="1:11" ht="15.75">
      <c r="A71" s="196"/>
      <c r="B71" s="14"/>
      <c r="C71" s="27"/>
      <c r="D71" s="27"/>
      <c r="E71" s="28"/>
      <c r="F71" s="11">
        <f t="shared" si="0"/>
        <v>0</v>
      </c>
      <c r="G71" s="14"/>
      <c r="H71" s="27"/>
      <c r="I71" s="28"/>
      <c r="J71" s="27"/>
      <c r="K71" s="13"/>
    </row>
    <row r="72" spans="1:11" ht="15.75">
      <c r="A72" s="196"/>
      <c r="B72" s="14"/>
      <c r="C72" s="27"/>
      <c r="D72" s="27"/>
      <c r="E72" s="28"/>
      <c r="F72" s="11">
        <f t="shared" si="0"/>
        <v>0</v>
      </c>
      <c r="G72" s="14"/>
      <c r="H72" s="27"/>
      <c r="I72" s="28"/>
      <c r="J72" s="27"/>
      <c r="K72" s="13"/>
    </row>
    <row r="73" spans="1:11" ht="15.75">
      <c r="A73" s="196"/>
      <c r="B73" s="14"/>
      <c r="C73" s="27"/>
      <c r="D73" s="27"/>
      <c r="E73" s="28"/>
      <c r="F73" s="11">
        <f t="shared" si="0"/>
        <v>0</v>
      </c>
      <c r="G73" s="14"/>
      <c r="H73" s="27"/>
      <c r="I73" s="28"/>
      <c r="J73" s="27"/>
      <c r="K73" s="13"/>
    </row>
    <row r="74" spans="1:11" ht="15.75">
      <c r="A74" s="196"/>
      <c r="B74" s="14"/>
      <c r="C74" s="27"/>
      <c r="D74" s="27"/>
      <c r="E74" s="28"/>
      <c r="F74" s="11">
        <f t="shared" si="0"/>
        <v>0</v>
      </c>
      <c r="G74" s="14"/>
      <c r="H74" s="27"/>
      <c r="I74" s="28"/>
      <c r="J74" s="27"/>
      <c r="K74" s="13"/>
    </row>
    <row r="75" spans="1:11" ht="15.75">
      <c r="A75" s="196"/>
      <c r="B75" s="14"/>
      <c r="C75" s="27"/>
      <c r="D75" s="27"/>
      <c r="E75" s="28"/>
      <c r="F75" s="11">
        <f t="shared" si="0"/>
        <v>0</v>
      </c>
      <c r="G75" s="14"/>
      <c r="H75" s="27"/>
      <c r="I75" s="28"/>
      <c r="J75" s="27"/>
      <c r="K75" s="13"/>
    </row>
    <row r="76" spans="1:11" ht="15.75">
      <c r="A76" s="196"/>
      <c r="B76" s="14"/>
      <c r="C76" s="27"/>
      <c r="D76" s="27"/>
      <c r="E76" s="28"/>
      <c r="F76" s="11">
        <f t="shared" si="0"/>
        <v>0</v>
      </c>
      <c r="G76" s="14"/>
      <c r="H76" s="27"/>
      <c r="I76" s="28"/>
      <c r="J76" s="27"/>
      <c r="K76" s="13"/>
    </row>
    <row r="77" spans="1:11" ht="15.75">
      <c r="A77" s="14"/>
      <c r="B77" s="15" t="s">
        <v>16</v>
      </c>
      <c r="C77" s="16">
        <f>SUM(C10:C76)</f>
        <v>0</v>
      </c>
      <c r="D77" s="16">
        <f>SUM(D10:D76)</f>
        <v>0</v>
      </c>
      <c r="E77" s="17"/>
      <c r="F77" s="18">
        <f t="shared" si="0"/>
        <v>0</v>
      </c>
      <c r="G77" s="19"/>
      <c r="H77" s="16">
        <f>SUM(H10:H76)</f>
        <v>0</v>
      </c>
      <c r="I77" s="17"/>
      <c r="J77" s="16">
        <f>SUM(J10:J76)</f>
        <v>0</v>
      </c>
      <c r="K77" s="20">
        <f>C77-H77</f>
        <v>0</v>
      </c>
    </row>
    <row r="80" spans="2:8" ht="15.75">
      <c r="B80" s="21" t="s">
        <v>20</v>
      </c>
      <c r="F80" s="22"/>
      <c r="G80" s="29"/>
      <c r="H80" s="30"/>
    </row>
    <row r="81" spans="2:8" ht="15">
      <c r="B81" s="21"/>
      <c r="F81" s="23" t="s">
        <v>17</v>
      </c>
      <c r="G81" s="24"/>
      <c r="H81" s="24"/>
    </row>
    <row r="82" spans="2:8" ht="15.75">
      <c r="B82" s="21" t="s">
        <v>18</v>
      </c>
      <c r="F82" s="22"/>
      <c r="G82" s="29"/>
      <c r="H82" s="30"/>
    </row>
    <row r="83" spans="6:8" ht="15">
      <c r="F83" s="23" t="s">
        <v>17</v>
      </c>
      <c r="G83" s="24"/>
      <c r="H83" s="24"/>
    </row>
  </sheetData>
  <sheetProtection/>
  <mergeCells count="12">
    <mergeCell ref="G80:H80"/>
    <mergeCell ref="G82:H82"/>
    <mergeCell ref="A4:K4"/>
    <mergeCell ref="A5:K5"/>
    <mergeCell ref="A6:K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">
      <selection activeCell="B3" sqref="B3:J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6" ht="18.75" customHeight="1">
      <c r="K1" s="1" t="s">
        <v>25</v>
      </c>
      <c r="L1" s="1"/>
      <c r="M1" s="1"/>
      <c r="N1" s="39"/>
      <c r="O1" s="39"/>
      <c r="P1" s="3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0" t="s">
        <v>26</v>
      </c>
      <c r="L2" s="4"/>
      <c r="M2" s="40"/>
      <c r="N2" s="39"/>
      <c r="O2" s="39"/>
      <c r="P2" s="39"/>
    </row>
    <row r="3" spans="1:11" ht="61.5" customHeight="1">
      <c r="A3" s="2"/>
      <c r="B3" s="31" t="s">
        <v>33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28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29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30</v>
      </c>
      <c r="C7" s="9">
        <v>4.48</v>
      </c>
      <c r="D7" s="9">
        <v>0</v>
      </c>
      <c r="E7" s="10"/>
      <c r="F7" s="11">
        <f>SUM(C7,D7)</f>
        <v>4.48</v>
      </c>
      <c r="G7" s="8">
        <v>2230</v>
      </c>
      <c r="H7" s="9">
        <v>9.212</v>
      </c>
      <c r="I7" s="12"/>
      <c r="J7" s="9">
        <v>0</v>
      </c>
      <c r="K7" s="41">
        <v>29.868</v>
      </c>
    </row>
    <row r="8" spans="1:11" ht="47.25">
      <c r="A8" s="7">
        <v>2</v>
      </c>
      <c r="B8" s="10" t="s">
        <v>34</v>
      </c>
      <c r="C8" s="9"/>
      <c r="D8" s="9">
        <v>19.921</v>
      </c>
      <c r="E8" s="10" t="s">
        <v>19</v>
      </c>
      <c r="F8" s="11">
        <f aca="true" t="shared" si="0" ref="F8:F50">SUM(C8,D8)</f>
        <v>19.921</v>
      </c>
      <c r="G8" s="8"/>
      <c r="H8" s="9"/>
      <c r="I8" s="12" t="s">
        <v>19</v>
      </c>
      <c r="J8" s="9">
        <v>19.921</v>
      </c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>
        <v>2800</v>
      </c>
      <c r="H9" s="9">
        <v>35</v>
      </c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4.48</v>
      </c>
      <c r="D50" s="16">
        <f>SUM(D7:D49)</f>
        <v>19.921</v>
      </c>
      <c r="E50" s="17"/>
      <c r="F50" s="18">
        <f t="shared" si="0"/>
        <v>24.401</v>
      </c>
      <c r="G50" s="19"/>
      <c r="H50" s="16">
        <f>SUM(H7:H49)</f>
        <v>44.212</v>
      </c>
      <c r="I50" s="17"/>
      <c r="J50" s="16">
        <f>SUM(J7:J49)</f>
        <v>19.921</v>
      </c>
      <c r="K50" s="20">
        <f>C50-H50</f>
        <v>-39.732</v>
      </c>
    </row>
    <row r="53" spans="2:8" ht="15.75">
      <c r="B53" s="21" t="s">
        <v>20</v>
      </c>
      <c r="F53" s="22"/>
      <c r="G53" s="29" t="s">
        <v>31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32</v>
      </c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2">
      <selection activeCell="A7" sqref="A7:K7"/>
    </sheetView>
  </sheetViews>
  <sheetFormatPr defaultColWidth="9.140625" defaultRowHeight="15"/>
  <cols>
    <col min="1" max="1" width="12.85156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9:12" ht="15">
      <c r="I1" s="1" t="s">
        <v>134</v>
      </c>
      <c r="K1" s="1"/>
      <c r="L1" s="1"/>
    </row>
    <row r="2" spans="9:12" ht="15">
      <c r="I2" s="1" t="s">
        <v>135</v>
      </c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3"/>
      <c r="I3" s="44" t="s">
        <v>136</v>
      </c>
      <c r="K3" s="4"/>
      <c r="L3" s="4"/>
    </row>
    <row r="4" spans="1:12" ht="18.75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"/>
    </row>
    <row r="5" spans="1:12" ht="18.75">
      <c r="A5" s="158" t="s">
        <v>138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4"/>
    </row>
    <row r="6" spans="1:12" ht="18" customHeight="1">
      <c r="A6" s="159" t="s">
        <v>163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4"/>
    </row>
    <row r="7" spans="1:11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33" customHeight="1">
      <c r="A8" s="34" t="s">
        <v>3</v>
      </c>
      <c r="B8" s="34" t="s">
        <v>4</v>
      </c>
      <c r="C8" s="34" t="s">
        <v>5</v>
      </c>
      <c r="D8" s="34"/>
      <c r="E8" s="34"/>
      <c r="F8" s="34" t="s">
        <v>141</v>
      </c>
      <c r="G8" s="34" t="s">
        <v>7</v>
      </c>
      <c r="H8" s="34"/>
      <c r="I8" s="34"/>
      <c r="J8" s="34"/>
      <c r="K8" s="36" t="s">
        <v>142</v>
      </c>
    </row>
    <row r="9" spans="1:11" ht="158.25" customHeight="1">
      <c r="A9" s="34"/>
      <c r="B9" s="34"/>
      <c r="C9" s="5" t="s">
        <v>143</v>
      </c>
      <c r="D9" s="5" t="s">
        <v>144</v>
      </c>
      <c r="E9" s="5" t="s">
        <v>11</v>
      </c>
      <c r="F9" s="34"/>
      <c r="G9" s="6" t="s">
        <v>12</v>
      </c>
      <c r="H9" s="5" t="s">
        <v>145</v>
      </c>
      <c r="I9" s="5" t="s">
        <v>14</v>
      </c>
      <c r="J9" s="5" t="s">
        <v>146</v>
      </c>
      <c r="K9" s="36"/>
    </row>
    <row r="10" spans="1:11" ht="15.75">
      <c r="A10" s="196"/>
      <c r="B10" s="8"/>
      <c r="C10" s="9"/>
      <c r="D10" s="9"/>
      <c r="E10" s="10"/>
      <c r="F10" s="11">
        <f>SUM(C10,D10)</f>
        <v>0</v>
      </c>
      <c r="G10" s="8"/>
      <c r="H10" s="9"/>
      <c r="I10" s="12"/>
      <c r="J10" s="9"/>
      <c r="K10" s="13"/>
    </row>
    <row r="11" spans="1:11" ht="15.75">
      <c r="A11" s="196"/>
      <c r="B11" s="8"/>
      <c r="C11" s="9"/>
      <c r="D11" s="9"/>
      <c r="E11" s="10"/>
      <c r="F11" s="11">
        <f aca="true" t="shared" si="0" ref="F11:F77">SUM(C11,D11)</f>
        <v>0</v>
      </c>
      <c r="G11" s="8"/>
      <c r="H11" s="9"/>
      <c r="I11" s="12"/>
      <c r="J11" s="9"/>
      <c r="K11" s="13"/>
    </row>
    <row r="12" spans="1:11" ht="15.75">
      <c r="A12" s="196"/>
      <c r="B12" s="8"/>
      <c r="C12" s="9"/>
      <c r="D12" s="9"/>
      <c r="E12" s="10"/>
      <c r="F12" s="11">
        <f t="shared" si="0"/>
        <v>0</v>
      </c>
      <c r="G12" s="8"/>
      <c r="H12" s="9"/>
      <c r="I12" s="12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8"/>
      <c r="H13" s="9"/>
      <c r="I13" s="12"/>
      <c r="J13" s="9"/>
      <c r="K13" s="13"/>
    </row>
    <row r="14" spans="1:11" ht="15.75">
      <c r="A14" s="196"/>
      <c r="B14" s="8"/>
      <c r="C14" s="9"/>
      <c r="D14" s="9"/>
      <c r="E14" s="10"/>
      <c r="F14" s="11">
        <f t="shared" si="0"/>
        <v>0</v>
      </c>
      <c r="G14" s="8"/>
      <c r="H14" s="9"/>
      <c r="I14" s="12"/>
      <c r="J14" s="9"/>
      <c r="K14" s="13"/>
    </row>
    <row r="15" spans="1:11" ht="15.75">
      <c r="A15" s="196"/>
      <c r="B15" s="8"/>
      <c r="C15" s="9"/>
      <c r="D15" s="9"/>
      <c r="E15" s="10"/>
      <c r="F15" s="11">
        <f t="shared" si="0"/>
        <v>0</v>
      </c>
      <c r="G15" s="25"/>
      <c r="H15" s="9"/>
      <c r="I15" s="10"/>
      <c r="J15" s="9"/>
      <c r="K15" s="13"/>
    </row>
    <row r="16" spans="1:11" ht="15.75">
      <c r="A16" s="196"/>
      <c r="B16" s="8"/>
      <c r="C16" s="9"/>
      <c r="D16" s="9"/>
      <c r="E16" s="10"/>
      <c r="F16" s="11">
        <f t="shared" si="0"/>
        <v>0</v>
      </c>
      <c r="G16" s="25"/>
      <c r="H16" s="9"/>
      <c r="I16" s="10"/>
      <c r="J16" s="9"/>
      <c r="K16" s="13"/>
    </row>
    <row r="17" spans="1:11" ht="15.75">
      <c r="A17" s="196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196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" customHeight="1">
      <c r="A19" s="196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196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196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196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196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196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196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196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196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196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196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196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196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196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196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196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196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196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196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196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196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196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196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196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196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196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196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196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196"/>
      <c r="B47" s="8"/>
      <c r="C47" s="9"/>
      <c r="D47" s="9"/>
      <c r="E47" s="10"/>
      <c r="F47" s="11">
        <f t="shared" si="0"/>
        <v>0</v>
      </c>
      <c r="G47" s="8"/>
      <c r="H47" s="9"/>
      <c r="I47" s="10"/>
      <c r="J47" s="9"/>
      <c r="K47" s="13"/>
    </row>
    <row r="48" spans="1:11" ht="15.75">
      <c r="A48" s="196"/>
      <c r="B48" s="8"/>
      <c r="C48" s="9"/>
      <c r="D48" s="9"/>
      <c r="E48" s="10"/>
      <c r="F48" s="11">
        <f t="shared" si="0"/>
        <v>0</v>
      </c>
      <c r="G48" s="8"/>
      <c r="H48" s="9"/>
      <c r="I48" s="10"/>
      <c r="J48" s="9"/>
      <c r="K48" s="13"/>
    </row>
    <row r="49" spans="1:11" ht="15.75">
      <c r="A49" s="196"/>
      <c r="B49" s="8"/>
      <c r="C49" s="9"/>
      <c r="D49" s="9"/>
      <c r="E49" s="10"/>
      <c r="F49" s="11">
        <f t="shared" si="0"/>
        <v>0</v>
      </c>
      <c r="G49" s="8"/>
      <c r="H49" s="9"/>
      <c r="I49" s="10"/>
      <c r="J49" s="9"/>
      <c r="K49" s="13"/>
    </row>
    <row r="50" spans="1:11" ht="15.75">
      <c r="A50" s="196"/>
      <c r="B50" s="14"/>
      <c r="C50" s="27"/>
      <c r="D50" s="27"/>
      <c r="E50" s="28"/>
      <c r="F50" s="11">
        <f t="shared" si="0"/>
        <v>0</v>
      </c>
      <c r="G50" s="14"/>
      <c r="H50" s="27"/>
      <c r="I50" s="28"/>
      <c r="J50" s="27"/>
      <c r="K50" s="13"/>
    </row>
    <row r="51" spans="1:11" ht="15.75">
      <c r="A51" s="196"/>
      <c r="B51" s="14"/>
      <c r="C51" s="27"/>
      <c r="D51" s="27"/>
      <c r="E51" s="28"/>
      <c r="F51" s="11">
        <f t="shared" si="0"/>
        <v>0</v>
      </c>
      <c r="G51" s="14"/>
      <c r="H51" s="27"/>
      <c r="I51" s="28"/>
      <c r="J51" s="27"/>
      <c r="K51" s="13"/>
    </row>
    <row r="52" spans="1:11" ht="15.75">
      <c r="A52" s="196"/>
      <c r="B52" s="14"/>
      <c r="C52" s="27"/>
      <c r="D52" s="27"/>
      <c r="E52" s="28"/>
      <c r="F52" s="11">
        <f t="shared" si="0"/>
        <v>0</v>
      </c>
      <c r="G52" s="14"/>
      <c r="H52" s="27"/>
      <c r="I52" s="28"/>
      <c r="J52" s="27"/>
      <c r="K52" s="13"/>
    </row>
    <row r="53" spans="1:11" ht="15.75">
      <c r="A53" s="196"/>
      <c r="B53" s="14"/>
      <c r="C53" s="27"/>
      <c r="D53" s="27"/>
      <c r="E53" s="28"/>
      <c r="F53" s="11">
        <f t="shared" si="0"/>
        <v>0</v>
      </c>
      <c r="G53" s="14"/>
      <c r="H53" s="27"/>
      <c r="I53" s="28"/>
      <c r="J53" s="27"/>
      <c r="K53" s="13"/>
    </row>
    <row r="54" spans="1:11" ht="15.75">
      <c r="A54" s="196"/>
      <c r="B54" s="14"/>
      <c r="C54" s="27"/>
      <c r="D54" s="27"/>
      <c r="E54" s="28"/>
      <c r="F54" s="11">
        <f t="shared" si="0"/>
        <v>0</v>
      </c>
      <c r="G54" s="14"/>
      <c r="H54" s="27"/>
      <c r="I54" s="28"/>
      <c r="J54" s="27"/>
      <c r="K54" s="13"/>
    </row>
    <row r="55" spans="1:11" ht="15.75">
      <c r="A55" s="196"/>
      <c r="B55" s="14"/>
      <c r="C55" s="27"/>
      <c r="D55" s="27"/>
      <c r="E55" s="28"/>
      <c r="F55" s="11">
        <f t="shared" si="0"/>
        <v>0</v>
      </c>
      <c r="G55" s="14"/>
      <c r="H55" s="27"/>
      <c r="I55" s="28"/>
      <c r="J55" s="27"/>
      <c r="K55" s="13"/>
    </row>
    <row r="56" spans="1:11" ht="15.75">
      <c r="A56" s="196"/>
      <c r="B56" s="14"/>
      <c r="C56" s="27"/>
      <c r="D56" s="27"/>
      <c r="E56" s="28"/>
      <c r="F56" s="11">
        <f t="shared" si="0"/>
        <v>0</v>
      </c>
      <c r="G56" s="14"/>
      <c r="H56" s="27"/>
      <c r="I56" s="28"/>
      <c r="J56" s="27"/>
      <c r="K56" s="13"/>
    </row>
    <row r="57" spans="1:11" ht="15.75">
      <c r="A57" s="196"/>
      <c r="B57" s="14"/>
      <c r="C57" s="27"/>
      <c r="D57" s="27"/>
      <c r="E57" s="28"/>
      <c r="F57" s="11">
        <f t="shared" si="0"/>
        <v>0</v>
      </c>
      <c r="G57" s="14"/>
      <c r="H57" s="27"/>
      <c r="I57" s="28"/>
      <c r="J57" s="27"/>
      <c r="K57" s="13"/>
    </row>
    <row r="58" spans="1:11" ht="15.75">
      <c r="A58" s="196"/>
      <c r="B58" s="14"/>
      <c r="C58" s="27"/>
      <c r="D58" s="27"/>
      <c r="E58" s="28"/>
      <c r="F58" s="11">
        <f t="shared" si="0"/>
        <v>0</v>
      </c>
      <c r="G58" s="14"/>
      <c r="H58" s="27"/>
      <c r="I58" s="28"/>
      <c r="J58" s="27"/>
      <c r="K58" s="13"/>
    </row>
    <row r="59" spans="1:11" ht="15.75">
      <c r="A59" s="196"/>
      <c r="B59" s="14"/>
      <c r="C59" s="27"/>
      <c r="D59" s="27"/>
      <c r="E59" s="28"/>
      <c r="F59" s="11">
        <f t="shared" si="0"/>
        <v>0</v>
      </c>
      <c r="G59" s="14"/>
      <c r="H59" s="27"/>
      <c r="I59" s="28"/>
      <c r="J59" s="27"/>
      <c r="K59" s="13"/>
    </row>
    <row r="60" spans="1:11" ht="15.75">
      <c r="A60" s="196"/>
      <c r="B60" s="14"/>
      <c r="C60" s="27"/>
      <c r="D60" s="27"/>
      <c r="E60" s="28"/>
      <c r="F60" s="11">
        <f t="shared" si="0"/>
        <v>0</v>
      </c>
      <c r="G60" s="14"/>
      <c r="H60" s="27"/>
      <c r="I60" s="28"/>
      <c r="J60" s="27"/>
      <c r="K60" s="13"/>
    </row>
    <row r="61" spans="1:11" ht="15.75">
      <c r="A61" s="196"/>
      <c r="B61" s="14"/>
      <c r="C61" s="27"/>
      <c r="D61" s="27"/>
      <c r="E61" s="28"/>
      <c r="F61" s="11">
        <f t="shared" si="0"/>
        <v>0</v>
      </c>
      <c r="G61" s="14"/>
      <c r="H61" s="27"/>
      <c r="I61" s="28"/>
      <c r="J61" s="27"/>
      <c r="K61" s="13"/>
    </row>
    <row r="62" spans="1:11" ht="15.75">
      <c r="A62" s="196"/>
      <c r="B62" s="14"/>
      <c r="C62" s="27"/>
      <c r="D62" s="27"/>
      <c r="E62" s="28"/>
      <c r="F62" s="11">
        <f t="shared" si="0"/>
        <v>0</v>
      </c>
      <c r="G62" s="14"/>
      <c r="H62" s="27"/>
      <c r="I62" s="28"/>
      <c r="J62" s="27"/>
      <c r="K62" s="13"/>
    </row>
    <row r="63" spans="1:11" ht="15.75">
      <c r="A63" s="196"/>
      <c r="B63" s="14"/>
      <c r="C63" s="27"/>
      <c r="D63" s="27"/>
      <c r="E63" s="28"/>
      <c r="F63" s="11">
        <f t="shared" si="0"/>
        <v>0</v>
      </c>
      <c r="G63" s="14"/>
      <c r="H63" s="27"/>
      <c r="I63" s="28"/>
      <c r="J63" s="27"/>
      <c r="K63" s="13"/>
    </row>
    <row r="64" spans="1:11" ht="15.75">
      <c r="A64" s="196"/>
      <c r="B64" s="14"/>
      <c r="C64" s="27"/>
      <c r="D64" s="27"/>
      <c r="E64" s="28"/>
      <c r="F64" s="11">
        <f t="shared" si="0"/>
        <v>0</v>
      </c>
      <c r="G64" s="14"/>
      <c r="H64" s="27"/>
      <c r="I64" s="28"/>
      <c r="J64" s="27"/>
      <c r="K64" s="13"/>
    </row>
    <row r="65" spans="1:11" ht="15.75">
      <c r="A65" s="196"/>
      <c r="B65" s="14"/>
      <c r="C65" s="27"/>
      <c r="D65" s="27"/>
      <c r="E65" s="28"/>
      <c r="F65" s="11">
        <f t="shared" si="0"/>
        <v>0</v>
      </c>
      <c r="G65" s="14"/>
      <c r="H65" s="27"/>
      <c r="I65" s="28"/>
      <c r="J65" s="27"/>
      <c r="K65" s="13"/>
    </row>
    <row r="66" spans="1:11" ht="15.75">
      <c r="A66" s="196"/>
      <c r="B66" s="14"/>
      <c r="C66" s="27"/>
      <c r="D66" s="27"/>
      <c r="E66" s="28"/>
      <c r="F66" s="11">
        <f t="shared" si="0"/>
        <v>0</v>
      </c>
      <c r="G66" s="14"/>
      <c r="H66" s="27"/>
      <c r="I66" s="28"/>
      <c r="J66" s="27"/>
      <c r="K66" s="13"/>
    </row>
    <row r="67" spans="1:11" ht="15.75">
      <c r="A67" s="196"/>
      <c r="B67" s="14"/>
      <c r="C67" s="27"/>
      <c r="D67" s="27"/>
      <c r="E67" s="28"/>
      <c r="F67" s="11">
        <f t="shared" si="0"/>
        <v>0</v>
      </c>
      <c r="G67" s="14"/>
      <c r="H67" s="27"/>
      <c r="I67" s="28"/>
      <c r="J67" s="27"/>
      <c r="K67" s="13"/>
    </row>
    <row r="68" spans="1:11" ht="15.75">
      <c r="A68" s="196"/>
      <c r="B68" s="14"/>
      <c r="C68" s="27"/>
      <c r="D68" s="27"/>
      <c r="E68" s="28"/>
      <c r="F68" s="11">
        <f t="shared" si="0"/>
        <v>0</v>
      </c>
      <c r="G68" s="14"/>
      <c r="H68" s="27"/>
      <c r="I68" s="28"/>
      <c r="J68" s="27"/>
      <c r="K68" s="13"/>
    </row>
    <row r="69" spans="1:11" ht="15.75">
      <c r="A69" s="196"/>
      <c r="B69" s="14"/>
      <c r="C69" s="27"/>
      <c r="D69" s="27"/>
      <c r="E69" s="28"/>
      <c r="F69" s="11">
        <f t="shared" si="0"/>
        <v>0</v>
      </c>
      <c r="G69" s="14"/>
      <c r="H69" s="27"/>
      <c r="I69" s="28"/>
      <c r="J69" s="27"/>
      <c r="K69" s="13"/>
    </row>
    <row r="70" spans="1:11" ht="15.75">
      <c r="A70" s="196"/>
      <c r="B70" s="14"/>
      <c r="C70" s="27"/>
      <c r="D70" s="27"/>
      <c r="E70" s="28"/>
      <c r="F70" s="11">
        <f t="shared" si="0"/>
        <v>0</v>
      </c>
      <c r="G70" s="14"/>
      <c r="H70" s="27"/>
      <c r="I70" s="28"/>
      <c r="J70" s="27"/>
      <c r="K70" s="13"/>
    </row>
    <row r="71" spans="1:11" ht="15.75">
      <c r="A71" s="196"/>
      <c r="B71" s="14"/>
      <c r="C71" s="27"/>
      <c r="D71" s="27"/>
      <c r="E71" s="28"/>
      <c r="F71" s="11">
        <f t="shared" si="0"/>
        <v>0</v>
      </c>
      <c r="G71" s="14"/>
      <c r="H71" s="27"/>
      <c r="I71" s="28"/>
      <c r="J71" s="27"/>
      <c r="K71" s="13"/>
    </row>
    <row r="72" spans="1:11" ht="15.75">
      <c r="A72" s="196"/>
      <c r="B72" s="14"/>
      <c r="C72" s="27"/>
      <c r="D72" s="27"/>
      <c r="E72" s="28"/>
      <c r="F72" s="11">
        <f t="shared" si="0"/>
        <v>0</v>
      </c>
      <c r="G72" s="14"/>
      <c r="H72" s="27"/>
      <c r="I72" s="28"/>
      <c r="J72" s="27"/>
      <c r="K72" s="13"/>
    </row>
    <row r="73" spans="1:11" ht="15.75">
      <c r="A73" s="196"/>
      <c r="B73" s="14"/>
      <c r="C73" s="27"/>
      <c r="D73" s="27"/>
      <c r="E73" s="28"/>
      <c r="F73" s="11">
        <f t="shared" si="0"/>
        <v>0</v>
      </c>
      <c r="G73" s="14"/>
      <c r="H73" s="27"/>
      <c r="I73" s="28"/>
      <c r="J73" s="27"/>
      <c r="K73" s="13"/>
    </row>
    <row r="74" spans="1:11" ht="15.75">
      <c r="A74" s="196"/>
      <c r="B74" s="14"/>
      <c r="C74" s="27"/>
      <c r="D74" s="27"/>
      <c r="E74" s="28"/>
      <c r="F74" s="11">
        <f t="shared" si="0"/>
        <v>0</v>
      </c>
      <c r="G74" s="14"/>
      <c r="H74" s="27"/>
      <c r="I74" s="28"/>
      <c r="J74" s="27"/>
      <c r="K74" s="13"/>
    </row>
    <row r="75" spans="1:11" ht="15.75">
      <c r="A75" s="196"/>
      <c r="B75" s="14"/>
      <c r="C75" s="27"/>
      <c r="D75" s="27"/>
      <c r="E75" s="28"/>
      <c r="F75" s="11">
        <f t="shared" si="0"/>
        <v>0</v>
      </c>
      <c r="G75" s="14"/>
      <c r="H75" s="27"/>
      <c r="I75" s="28"/>
      <c r="J75" s="27"/>
      <c r="K75" s="13"/>
    </row>
    <row r="76" spans="1:11" ht="15.75">
      <c r="A76" s="196"/>
      <c r="B76" s="14"/>
      <c r="C76" s="27"/>
      <c r="D76" s="27"/>
      <c r="E76" s="28"/>
      <c r="F76" s="11">
        <f t="shared" si="0"/>
        <v>0</v>
      </c>
      <c r="G76" s="14"/>
      <c r="H76" s="27"/>
      <c r="I76" s="28"/>
      <c r="J76" s="27"/>
      <c r="K76" s="13"/>
    </row>
    <row r="77" spans="1:11" ht="15.75">
      <c r="A77" s="14"/>
      <c r="B77" s="15" t="s">
        <v>16</v>
      </c>
      <c r="C77" s="16">
        <f>SUM(C10:C76)</f>
        <v>0</v>
      </c>
      <c r="D77" s="16">
        <f>SUM(D10:D76)</f>
        <v>0</v>
      </c>
      <c r="E77" s="17"/>
      <c r="F77" s="18">
        <f t="shared" si="0"/>
        <v>0</v>
      </c>
      <c r="G77" s="19"/>
      <c r="H77" s="16">
        <f>SUM(H10:H76)</f>
        <v>0</v>
      </c>
      <c r="I77" s="17"/>
      <c r="J77" s="16">
        <f>SUM(J10:J76)</f>
        <v>0</v>
      </c>
      <c r="K77" s="20">
        <f>C77-H77</f>
        <v>0</v>
      </c>
    </row>
    <row r="80" spans="2:8" ht="15.75">
      <c r="B80" s="21" t="s">
        <v>20</v>
      </c>
      <c r="F80" s="22"/>
      <c r="G80" s="29"/>
      <c r="H80" s="30"/>
    </row>
    <row r="81" spans="2:8" ht="15">
      <c r="B81" s="21"/>
      <c r="F81" s="23" t="s">
        <v>17</v>
      </c>
      <c r="G81" s="24"/>
      <c r="H81" s="24"/>
    </row>
    <row r="82" spans="2:8" ht="15.75">
      <c r="B82" s="21" t="s">
        <v>18</v>
      </c>
      <c r="F82" s="22"/>
      <c r="G82" s="29"/>
      <c r="H82" s="30"/>
    </row>
    <row r="83" spans="6:8" ht="15">
      <c r="F83" s="23" t="s">
        <v>17</v>
      </c>
      <c r="G83" s="24"/>
      <c r="H83" s="24"/>
    </row>
  </sheetData>
  <sheetProtection/>
  <mergeCells count="12">
    <mergeCell ref="G80:H80"/>
    <mergeCell ref="G82:H82"/>
    <mergeCell ref="A4:K4"/>
    <mergeCell ref="A5:K5"/>
    <mergeCell ref="A6:K6"/>
    <mergeCell ref="A7:K7"/>
    <mergeCell ref="A8:A9"/>
    <mergeCell ref="B8:B9"/>
    <mergeCell ref="C8:E8"/>
    <mergeCell ref="F8:F9"/>
    <mergeCell ref="G8:J8"/>
    <mergeCell ref="K8:K9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D25" sqref="D25"/>
    </sheetView>
  </sheetViews>
  <sheetFormatPr defaultColWidth="9.140625" defaultRowHeight="15"/>
  <cols>
    <col min="1" max="1" width="7.28125" style="120" customWidth="1"/>
    <col min="2" max="2" width="30.8515625" style="120" customWidth="1"/>
    <col min="3" max="3" width="16.28125" style="120" customWidth="1"/>
    <col min="4" max="4" width="13.57421875" style="120" customWidth="1"/>
    <col min="5" max="5" width="18.8515625" style="120" customWidth="1"/>
    <col min="6" max="6" width="15.8515625" style="120" customWidth="1"/>
    <col min="7" max="7" width="16.57421875" style="120" customWidth="1"/>
    <col min="8" max="8" width="14.28125" style="120" customWidth="1"/>
    <col min="9" max="9" width="22.8515625" style="120" customWidth="1"/>
    <col min="10" max="10" width="14.00390625" style="120" customWidth="1"/>
    <col min="11" max="11" width="15.57421875" style="120" customWidth="1"/>
    <col min="12" max="16384" width="9.140625" style="120" customWidth="1"/>
  </cols>
  <sheetData>
    <row r="1" spans="11:13" ht="18.75" customHeight="1">
      <c r="K1" s="122"/>
      <c r="L1" s="122"/>
      <c r="M1" s="122" t="s">
        <v>0</v>
      </c>
    </row>
    <row r="2" spans="1:13" ht="20.25" customHeight="1">
      <c r="A2" s="123"/>
      <c r="B2" s="123"/>
      <c r="C2" s="123"/>
      <c r="D2" s="123"/>
      <c r="E2" s="123"/>
      <c r="F2" s="123"/>
      <c r="G2" s="123"/>
      <c r="H2" s="125"/>
      <c r="I2" s="125"/>
      <c r="K2" s="126"/>
      <c r="L2" s="126"/>
      <c r="M2" s="126" t="s">
        <v>1</v>
      </c>
    </row>
    <row r="3" spans="1:11" ht="61.5" customHeight="1">
      <c r="A3" s="123"/>
      <c r="B3" s="127" t="s">
        <v>164</v>
      </c>
      <c r="C3" s="127"/>
      <c r="D3" s="127"/>
      <c r="E3" s="127"/>
      <c r="F3" s="127"/>
      <c r="G3" s="127"/>
      <c r="H3" s="127"/>
      <c r="I3" s="127"/>
      <c r="J3" s="127"/>
      <c r="K3" s="123"/>
    </row>
    <row r="4" spans="1:11" ht="31.5" customHeight="1">
      <c r="A4" s="199" t="s">
        <v>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ht="33" customHeight="1">
      <c r="A5" s="200" t="s">
        <v>3</v>
      </c>
      <c r="B5" s="200" t="s">
        <v>4</v>
      </c>
      <c r="C5" s="201" t="s">
        <v>5</v>
      </c>
      <c r="D5" s="201"/>
      <c r="E5" s="201"/>
      <c r="F5" s="201" t="s">
        <v>6</v>
      </c>
      <c r="G5" s="201" t="s">
        <v>7</v>
      </c>
      <c r="H5" s="201"/>
      <c r="I5" s="201"/>
      <c r="J5" s="201"/>
      <c r="K5" s="202" t="s">
        <v>8</v>
      </c>
    </row>
    <row r="6" spans="1:11" ht="158.25" customHeight="1">
      <c r="A6" s="200"/>
      <c r="B6" s="200"/>
      <c r="C6" s="203" t="s">
        <v>9</v>
      </c>
      <c r="D6" s="203" t="s">
        <v>10</v>
      </c>
      <c r="E6" s="203" t="s">
        <v>11</v>
      </c>
      <c r="F6" s="201"/>
      <c r="G6" s="204" t="s">
        <v>12</v>
      </c>
      <c r="H6" s="203" t="s">
        <v>13</v>
      </c>
      <c r="I6" s="203" t="s">
        <v>14</v>
      </c>
      <c r="J6" s="203" t="s">
        <v>13</v>
      </c>
      <c r="K6" s="202"/>
    </row>
    <row r="7" spans="1:11" ht="15.75">
      <c r="A7" s="205">
        <v>1</v>
      </c>
      <c r="B7" s="206" t="s">
        <v>165</v>
      </c>
      <c r="C7" s="207">
        <f>15.82+12.6</f>
        <v>28.42</v>
      </c>
      <c r="D7" s="207"/>
      <c r="E7" s="208"/>
      <c r="F7" s="209">
        <f>SUM(C7,D7)</f>
        <v>28.42</v>
      </c>
      <c r="G7" s="210">
        <v>2210</v>
      </c>
      <c r="H7" s="207">
        <v>0.06</v>
      </c>
      <c r="I7" s="211" t="s">
        <v>24</v>
      </c>
      <c r="J7" s="207"/>
      <c r="K7" s="212"/>
    </row>
    <row r="8" spans="1:11" ht="15.75">
      <c r="A8" s="205"/>
      <c r="B8" s="206"/>
      <c r="C8" s="207" t="s">
        <v>166</v>
      </c>
      <c r="D8" s="207"/>
      <c r="E8" s="208"/>
      <c r="F8" s="209">
        <f aca="true" t="shared" si="0" ref="F8:F50">SUM(C8,D8)</f>
        <v>0</v>
      </c>
      <c r="G8" s="210"/>
      <c r="H8" s="207">
        <v>0.7</v>
      </c>
      <c r="I8" s="211" t="s">
        <v>54</v>
      </c>
      <c r="J8" s="207"/>
      <c r="K8" s="212"/>
    </row>
    <row r="9" spans="1:11" ht="15.75">
      <c r="A9" s="205"/>
      <c r="B9" s="206"/>
      <c r="C9" s="207"/>
      <c r="D9" s="207"/>
      <c r="E9" s="208"/>
      <c r="F9" s="209">
        <f t="shared" si="0"/>
        <v>0</v>
      </c>
      <c r="G9" s="210"/>
      <c r="H9" s="207"/>
      <c r="I9" s="211"/>
      <c r="J9" s="207"/>
      <c r="K9" s="212"/>
    </row>
    <row r="10" spans="1:11" ht="15.75">
      <c r="A10" s="205"/>
      <c r="B10" s="206"/>
      <c r="C10" s="207"/>
      <c r="D10" s="207"/>
      <c r="E10" s="208"/>
      <c r="F10" s="209">
        <f t="shared" si="0"/>
        <v>0</v>
      </c>
      <c r="G10" s="210">
        <v>2220</v>
      </c>
      <c r="H10" s="207">
        <v>2.97</v>
      </c>
      <c r="I10" s="211" t="s">
        <v>19</v>
      </c>
      <c r="J10" s="207"/>
      <c r="K10" s="212"/>
    </row>
    <row r="11" spans="1:11" ht="15.75">
      <c r="A11" s="205"/>
      <c r="B11" s="206"/>
      <c r="C11" s="207"/>
      <c r="D11" s="207"/>
      <c r="E11" s="208"/>
      <c r="F11" s="209">
        <f t="shared" si="0"/>
        <v>0</v>
      </c>
      <c r="G11" s="210"/>
      <c r="H11" s="207"/>
      <c r="I11" s="211"/>
      <c r="J11" s="207"/>
      <c r="K11" s="212"/>
    </row>
    <row r="12" spans="1:11" ht="15.75">
      <c r="A12" s="205"/>
      <c r="B12" s="206"/>
      <c r="C12" s="207"/>
      <c r="D12" s="207"/>
      <c r="E12" s="208"/>
      <c r="F12" s="209">
        <f t="shared" si="0"/>
        <v>0</v>
      </c>
      <c r="G12" s="210">
        <v>2240</v>
      </c>
      <c r="H12" s="207">
        <v>0.35</v>
      </c>
      <c r="I12" s="211" t="s">
        <v>167</v>
      </c>
      <c r="J12" s="207"/>
      <c r="K12" s="212"/>
    </row>
    <row r="13" spans="1:11" ht="31.5">
      <c r="A13" s="205"/>
      <c r="B13" s="206"/>
      <c r="C13" s="207"/>
      <c r="D13" s="207"/>
      <c r="E13" s="208"/>
      <c r="F13" s="209">
        <f t="shared" si="0"/>
        <v>0</v>
      </c>
      <c r="G13" s="213"/>
      <c r="H13" s="207">
        <v>6</v>
      </c>
      <c r="I13" s="208" t="s">
        <v>168</v>
      </c>
      <c r="J13" s="207"/>
      <c r="K13" s="212"/>
    </row>
    <row r="14" spans="1:11" ht="15.75">
      <c r="A14" s="205"/>
      <c r="B14" s="206"/>
      <c r="C14" s="207"/>
      <c r="D14" s="207"/>
      <c r="E14" s="208"/>
      <c r="F14" s="209">
        <f t="shared" si="0"/>
        <v>0</v>
      </c>
      <c r="G14" s="206"/>
      <c r="H14" s="207"/>
      <c r="I14" s="208"/>
      <c r="J14" s="207"/>
      <c r="K14" s="212"/>
    </row>
    <row r="15" spans="1:11" ht="31.5">
      <c r="A15" s="213"/>
      <c r="B15" s="206"/>
      <c r="C15" s="207"/>
      <c r="D15" s="207"/>
      <c r="E15" s="208"/>
      <c r="F15" s="209">
        <f t="shared" si="0"/>
        <v>0</v>
      </c>
      <c r="G15" s="210">
        <v>2800</v>
      </c>
      <c r="H15" s="207">
        <v>1.68</v>
      </c>
      <c r="I15" s="211" t="s">
        <v>169</v>
      </c>
      <c r="J15" s="207"/>
      <c r="K15" s="212"/>
    </row>
    <row r="16" spans="1:11" ht="15" customHeight="1">
      <c r="A16" s="213"/>
      <c r="B16" s="206"/>
      <c r="C16" s="207"/>
      <c r="D16" s="207"/>
      <c r="E16" s="208"/>
      <c r="F16" s="209">
        <f t="shared" si="0"/>
        <v>0</v>
      </c>
      <c r="G16" s="206"/>
      <c r="H16" s="207"/>
      <c r="I16" s="208"/>
      <c r="J16" s="207"/>
      <c r="K16" s="212"/>
    </row>
    <row r="17" spans="1:11" ht="15.75">
      <c r="A17" s="205"/>
      <c r="B17" s="206"/>
      <c r="C17" s="207"/>
      <c r="D17" s="207"/>
      <c r="E17" s="208"/>
      <c r="F17" s="209">
        <f t="shared" si="0"/>
        <v>0</v>
      </c>
      <c r="G17" s="210"/>
      <c r="H17" s="207"/>
      <c r="I17" s="211"/>
      <c r="J17" s="207"/>
      <c r="K17" s="212"/>
    </row>
    <row r="18" spans="1:11" ht="15.75">
      <c r="A18" s="205"/>
      <c r="B18" s="206"/>
      <c r="C18" s="207"/>
      <c r="D18" s="207"/>
      <c r="E18" s="208"/>
      <c r="F18" s="209">
        <f t="shared" si="0"/>
        <v>0</v>
      </c>
      <c r="G18" s="210"/>
      <c r="H18" s="207"/>
      <c r="I18" s="211"/>
      <c r="J18" s="207"/>
      <c r="K18" s="212"/>
    </row>
    <row r="19" spans="1:11" ht="15.75">
      <c r="A19" s="205"/>
      <c r="B19" s="206"/>
      <c r="C19" s="207"/>
      <c r="D19" s="207"/>
      <c r="E19" s="208"/>
      <c r="F19" s="209">
        <f t="shared" si="0"/>
        <v>0</v>
      </c>
      <c r="G19" s="210"/>
      <c r="H19" s="207"/>
      <c r="I19" s="211"/>
      <c r="J19" s="207"/>
      <c r="K19" s="212"/>
    </row>
    <row r="20" spans="1:11" ht="15.75">
      <c r="A20" s="205"/>
      <c r="B20" s="206"/>
      <c r="C20" s="207"/>
      <c r="D20" s="207"/>
      <c r="E20" s="208"/>
      <c r="F20" s="209">
        <f t="shared" si="0"/>
        <v>0</v>
      </c>
      <c r="G20" s="206"/>
      <c r="H20" s="207"/>
      <c r="I20" s="208"/>
      <c r="J20" s="207"/>
      <c r="K20" s="212"/>
    </row>
    <row r="21" spans="1:11" ht="15.75">
      <c r="A21" s="205"/>
      <c r="B21" s="206"/>
      <c r="C21" s="207"/>
      <c r="D21" s="207"/>
      <c r="E21" s="208"/>
      <c r="F21" s="209">
        <f t="shared" si="0"/>
        <v>0</v>
      </c>
      <c r="G21" s="206"/>
      <c r="H21" s="207"/>
      <c r="I21" s="208"/>
      <c r="J21" s="207"/>
      <c r="K21" s="212"/>
    </row>
    <row r="22" spans="1:11" ht="15.75">
      <c r="A22" s="205"/>
      <c r="B22" s="206"/>
      <c r="C22" s="207"/>
      <c r="D22" s="207"/>
      <c r="E22" s="208"/>
      <c r="F22" s="209">
        <f t="shared" si="0"/>
        <v>0</v>
      </c>
      <c r="G22" s="206"/>
      <c r="H22" s="207"/>
      <c r="I22" s="208"/>
      <c r="J22" s="207"/>
      <c r="K22" s="212"/>
    </row>
    <row r="23" spans="1:11" ht="15.75">
      <c r="A23" s="205"/>
      <c r="B23" s="206"/>
      <c r="C23" s="207"/>
      <c r="D23" s="207"/>
      <c r="E23" s="208"/>
      <c r="F23" s="209">
        <f t="shared" si="0"/>
        <v>0</v>
      </c>
      <c r="G23" s="206"/>
      <c r="H23" s="207"/>
      <c r="I23" s="208"/>
      <c r="J23" s="207"/>
      <c r="K23" s="212"/>
    </row>
    <row r="24" spans="1:11" ht="15.75">
      <c r="A24" s="205"/>
      <c r="B24" s="206"/>
      <c r="C24" s="207"/>
      <c r="D24" s="207"/>
      <c r="E24" s="208"/>
      <c r="F24" s="209">
        <f t="shared" si="0"/>
        <v>0</v>
      </c>
      <c r="G24" s="206"/>
      <c r="H24" s="207"/>
      <c r="I24" s="208"/>
      <c r="J24" s="207"/>
      <c r="K24" s="212"/>
    </row>
    <row r="25" spans="1:11" ht="15.75">
      <c r="A25" s="213"/>
      <c r="B25" s="206"/>
      <c r="C25" s="207"/>
      <c r="D25" s="207"/>
      <c r="E25" s="208"/>
      <c r="F25" s="209">
        <f t="shared" si="0"/>
        <v>0</v>
      </c>
      <c r="G25" s="206"/>
      <c r="H25" s="207"/>
      <c r="I25" s="208"/>
      <c r="J25" s="207"/>
      <c r="K25" s="212"/>
    </row>
    <row r="26" spans="1:11" ht="15.75">
      <c r="A26" s="213"/>
      <c r="B26" s="206"/>
      <c r="C26" s="207"/>
      <c r="D26" s="207"/>
      <c r="E26" s="208"/>
      <c r="F26" s="209">
        <f t="shared" si="0"/>
        <v>0</v>
      </c>
      <c r="G26" s="206"/>
      <c r="H26" s="207"/>
      <c r="I26" s="208"/>
      <c r="J26" s="207"/>
      <c r="K26" s="212"/>
    </row>
    <row r="27" spans="1:11" ht="15.75">
      <c r="A27" s="205"/>
      <c r="B27" s="206"/>
      <c r="C27" s="207"/>
      <c r="D27" s="207"/>
      <c r="E27" s="208"/>
      <c r="F27" s="209">
        <f t="shared" si="0"/>
        <v>0</v>
      </c>
      <c r="G27" s="206"/>
      <c r="H27" s="207"/>
      <c r="I27" s="208"/>
      <c r="J27" s="207"/>
      <c r="K27" s="212"/>
    </row>
    <row r="28" spans="1:11" ht="15.75">
      <c r="A28" s="205"/>
      <c r="B28" s="206"/>
      <c r="C28" s="207"/>
      <c r="D28" s="207"/>
      <c r="E28" s="208"/>
      <c r="F28" s="209">
        <f t="shared" si="0"/>
        <v>0</v>
      </c>
      <c r="G28" s="206"/>
      <c r="H28" s="207"/>
      <c r="I28" s="208"/>
      <c r="J28" s="207"/>
      <c r="K28" s="212"/>
    </row>
    <row r="29" spans="1:11" ht="15.75">
      <c r="A29" s="205"/>
      <c r="B29" s="206"/>
      <c r="C29" s="207"/>
      <c r="D29" s="207"/>
      <c r="E29" s="208"/>
      <c r="F29" s="209">
        <f t="shared" si="0"/>
        <v>0</v>
      </c>
      <c r="G29" s="206"/>
      <c r="H29" s="207"/>
      <c r="I29" s="208"/>
      <c r="J29" s="207"/>
      <c r="K29" s="212"/>
    </row>
    <row r="30" spans="1:11" ht="15.75">
      <c r="A30" s="205"/>
      <c r="B30" s="206"/>
      <c r="C30" s="207"/>
      <c r="D30" s="207"/>
      <c r="E30" s="208"/>
      <c r="F30" s="209">
        <f t="shared" si="0"/>
        <v>0</v>
      </c>
      <c r="G30" s="206"/>
      <c r="H30" s="207"/>
      <c r="I30" s="208"/>
      <c r="J30" s="207"/>
      <c r="K30" s="212"/>
    </row>
    <row r="31" spans="1:11" ht="15.75">
      <c r="A31" s="205"/>
      <c r="B31" s="206"/>
      <c r="C31" s="207"/>
      <c r="D31" s="207"/>
      <c r="E31" s="208"/>
      <c r="F31" s="209">
        <f t="shared" si="0"/>
        <v>0</v>
      </c>
      <c r="G31" s="206"/>
      <c r="H31" s="207"/>
      <c r="I31" s="208"/>
      <c r="J31" s="207"/>
      <c r="K31" s="212"/>
    </row>
    <row r="32" spans="1:11" ht="15.75">
      <c r="A32" s="205"/>
      <c r="B32" s="206"/>
      <c r="C32" s="207"/>
      <c r="D32" s="207"/>
      <c r="E32" s="208"/>
      <c r="F32" s="209">
        <f t="shared" si="0"/>
        <v>0</v>
      </c>
      <c r="G32" s="206"/>
      <c r="H32" s="207"/>
      <c r="I32" s="208"/>
      <c r="J32" s="207"/>
      <c r="K32" s="212"/>
    </row>
    <row r="33" spans="1:11" ht="15.75">
      <c r="A33" s="205"/>
      <c r="B33" s="206"/>
      <c r="C33" s="207"/>
      <c r="D33" s="207"/>
      <c r="E33" s="208"/>
      <c r="F33" s="209">
        <f t="shared" si="0"/>
        <v>0</v>
      </c>
      <c r="G33" s="206"/>
      <c r="H33" s="207"/>
      <c r="I33" s="208"/>
      <c r="J33" s="207"/>
      <c r="K33" s="212"/>
    </row>
    <row r="34" spans="1:11" ht="15.75">
      <c r="A34" s="205"/>
      <c r="B34" s="206"/>
      <c r="C34" s="207"/>
      <c r="D34" s="207"/>
      <c r="E34" s="208"/>
      <c r="F34" s="209">
        <f t="shared" si="0"/>
        <v>0</v>
      </c>
      <c r="G34" s="206"/>
      <c r="H34" s="207"/>
      <c r="I34" s="208"/>
      <c r="J34" s="207"/>
      <c r="K34" s="212"/>
    </row>
    <row r="35" spans="1:11" ht="15.75">
      <c r="A35" s="213"/>
      <c r="B35" s="206"/>
      <c r="C35" s="207"/>
      <c r="D35" s="207"/>
      <c r="E35" s="208"/>
      <c r="F35" s="209">
        <f t="shared" si="0"/>
        <v>0</v>
      </c>
      <c r="G35" s="206"/>
      <c r="H35" s="207"/>
      <c r="I35" s="208"/>
      <c r="J35" s="207"/>
      <c r="K35" s="212"/>
    </row>
    <row r="36" spans="1:11" ht="14.25" customHeight="1">
      <c r="A36" s="213"/>
      <c r="B36" s="206"/>
      <c r="C36" s="207"/>
      <c r="D36" s="207"/>
      <c r="E36" s="208"/>
      <c r="F36" s="209">
        <f t="shared" si="0"/>
        <v>0</v>
      </c>
      <c r="G36" s="206"/>
      <c r="H36" s="207"/>
      <c r="I36" s="208"/>
      <c r="J36" s="207"/>
      <c r="K36" s="212"/>
    </row>
    <row r="37" spans="1:11" ht="15.75">
      <c r="A37" s="205"/>
      <c r="B37" s="206"/>
      <c r="C37" s="207"/>
      <c r="D37" s="207"/>
      <c r="E37" s="208"/>
      <c r="F37" s="209">
        <f t="shared" si="0"/>
        <v>0</v>
      </c>
      <c r="G37" s="206"/>
      <c r="H37" s="207"/>
      <c r="I37" s="208"/>
      <c r="J37" s="207"/>
      <c r="K37" s="212"/>
    </row>
    <row r="38" spans="1:11" ht="15.75">
      <c r="A38" s="205"/>
      <c r="B38" s="206"/>
      <c r="C38" s="207"/>
      <c r="D38" s="207"/>
      <c r="E38" s="208"/>
      <c r="F38" s="209">
        <f t="shared" si="0"/>
        <v>0</v>
      </c>
      <c r="G38" s="206"/>
      <c r="H38" s="207"/>
      <c r="I38" s="208"/>
      <c r="J38" s="207"/>
      <c r="K38" s="212"/>
    </row>
    <row r="39" spans="1:11" ht="15.75">
      <c r="A39" s="205"/>
      <c r="B39" s="206"/>
      <c r="C39" s="207"/>
      <c r="D39" s="207"/>
      <c r="E39" s="208"/>
      <c r="F39" s="209">
        <f t="shared" si="0"/>
        <v>0</v>
      </c>
      <c r="G39" s="206"/>
      <c r="H39" s="207"/>
      <c r="I39" s="208"/>
      <c r="J39" s="207"/>
      <c r="K39" s="212"/>
    </row>
    <row r="40" spans="1:11" ht="15.75">
      <c r="A40" s="205"/>
      <c r="B40" s="206"/>
      <c r="C40" s="207"/>
      <c r="D40" s="207"/>
      <c r="E40" s="208"/>
      <c r="F40" s="209">
        <f t="shared" si="0"/>
        <v>0</v>
      </c>
      <c r="G40" s="206"/>
      <c r="H40" s="207"/>
      <c r="I40" s="208"/>
      <c r="J40" s="207"/>
      <c r="K40" s="212"/>
    </row>
    <row r="41" spans="1:11" ht="15.75">
      <c r="A41" s="205"/>
      <c r="B41" s="206"/>
      <c r="C41" s="207"/>
      <c r="D41" s="207"/>
      <c r="E41" s="208"/>
      <c r="F41" s="209">
        <f t="shared" si="0"/>
        <v>0</v>
      </c>
      <c r="G41" s="206"/>
      <c r="H41" s="207"/>
      <c r="I41" s="208"/>
      <c r="J41" s="207"/>
      <c r="K41" s="212"/>
    </row>
    <row r="42" spans="1:11" ht="15.75">
      <c r="A42" s="205"/>
      <c r="B42" s="206"/>
      <c r="C42" s="207"/>
      <c r="D42" s="207"/>
      <c r="E42" s="208"/>
      <c r="F42" s="209">
        <f t="shared" si="0"/>
        <v>0</v>
      </c>
      <c r="G42" s="206"/>
      <c r="H42" s="207"/>
      <c r="I42" s="208"/>
      <c r="J42" s="207"/>
      <c r="K42" s="212"/>
    </row>
    <row r="43" spans="1:11" ht="15.75">
      <c r="A43" s="205"/>
      <c r="B43" s="206"/>
      <c r="C43" s="207"/>
      <c r="D43" s="207"/>
      <c r="E43" s="208"/>
      <c r="F43" s="209">
        <f t="shared" si="0"/>
        <v>0</v>
      </c>
      <c r="G43" s="206"/>
      <c r="H43" s="207"/>
      <c r="I43" s="208"/>
      <c r="J43" s="207"/>
      <c r="K43" s="212"/>
    </row>
    <row r="44" spans="1:11" ht="15.75">
      <c r="A44" s="205"/>
      <c r="B44" s="206"/>
      <c r="C44" s="207"/>
      <c r="D44" s="207"/>
      <c r="E44" s="208"/>
      <c r="F44" s="209">
        <f t="shared" si="0"/>
        <v>0</v>
      </c>
      <c r="G44" s="206"/>
      <c r="H44" s="207"/>
      <c r="I44" s="208"/>
      <c r="J44" s="207"/>
      <c r="K44" s="212"/>
    </row>
    <row r="45" spans="1:11" ht="15.75">
      <c r="A45" s="213"/>
      <c r="B45" s="206"/>
      <c r="C45" s="207"/>
      <c r="D45" s="207"/>
      <c r="E45" s="208"/>
      <c r="F45" s="209">
        <f t="shared" si="0"/>
        <v>0</v>
      </c>
      <c r="G45" s="206"/>
      <c r="H45" s="207"/>
      <c r="I45" s="208"/>
      <c r="J45" s="207"/>
      <c r="K45" s="212"/>
    </row>
    <row r="46" spans="1:11" ht="15.75">
      <c r="A46" s="213"/>
      <c r="B46" s="206"/>
      <c r="C46" s="207"/>
      <c r="D46" s="207"/>
      <c r="E46" s="208"/>
      <c r="F46" s="209">
        <f t="shared" si="0"/>
        <v>0</v>
      </c>
      <c r="G46" s="206"/>
      <c r="H46" s="207"/>
      <c r="I46" s="208"/>
      <c r="J46" s="207"/>
      <c r="K46" s="212"/>
    </row>
    <row r="47" spans="1:11" ht="15.75">
      <c r="A47" s="214"/>
      <c r="B47" s="215"/>
      <c r="C47" s="216"/>
      <c r="D47" s="216"/>
      <c r="E47" s="217"/>
      <c r="F47" s="209">
        <f t="shared" si="0"/>
        <v>0</v>
      </c>
      <c r="G47" s="215"/>
      <c r="H47" s="216"/>
      <c r="I47" s="217"/>
      <c r="J47" s="216"/>
      <c r="K47" s="212"/>
    </row>
    <row r="48" spans="1:11" ht="15.75">
      <c r="A48" s="214"/>
      <c r="B48" s="215"/>
      <c r="C48" s="216"/>
      <c r="D48" s="216"/>
      <c r="E48" s="217"/>
      <c r="F48" s="209">
        <f t="shared" si="0"/>
        <v>0</v>
      </c>
      <c r="G48" s="215"/>
      <c r="H48" s="216"/>
      <c r="I48" s="217"/>
      <c r="J48" s="216"/>
      <c r="K48" s="212"/>
    </row>
    <row r="49" spans="1:11" ht="15.75">
      <c r="A49" s="214"/>
      <c r="B49" s="215"/>
      <c r="C49" s="216"/>
      <c r="D49" s="216"/>
      <c r="E49" s="217"/>
      <c r="F49" s="209">
        <f t="shared" si="0"/>
        <v>0</v>
      </c>
      <c r="G49" s="215"/>
      <c r="H49" s="216"/>
      <c r="I49" s="217"/>
      <c r="J49" s="216"/>
      <c r="K49" s="212"/>
    </row>
    <row r="50" spans="1:11" ht="15.75">
      <c r="A50" s="215"/>
      <c r="B50" s="218" t="s">
        <v>16</v>
      </c>
      <c r="C50" s="219">
        <f>SUM(C7:C49)</f>
        <v>28.42</v>
      </c>
      <c r="D50" s="219">
        <f>SUM(D7:D49)</f>
        <v>0</v>
      </c>
      <c r="E50" s="220"/>
      <c r="F50" s="221">
        <f t="shared" si="0"/>
        <v>28.42</v>
      </c>
      <c r="G50" s="222"/>
      <c r="H50" s="219">
        <f>SUM(H7:H49)</f>
        <v>11.76</v>
      </c>
      <c r="I50" s="220"/>
      <c r="J50" s="219">
        <f>SUM(J7:J49)</f>
        <v>0</v>
      </c>
      <c r="K50" s="223">
        <f>C50-H50</f>
        <v>16.660000000000004</v>
      </c>
    </row>
    <row r="51" spans="2:3" ht="18.75" customHeight="1">
      <c r="B51" s="224" t="s">
        <v>170</v>
      </c>
      <c r="C51" s="225">
        <v>12.6</v>
      </c>
    </row>
    <row r="53" spans="2:8" ht="15.75">
      <c r="B53" s="155" t="s">
        <v>20</v>
      </c>
      <c r="D53" s="120" t="s">
        <v>171</v>
      </c>
      <c r="F53" s="226"/>
      <c r="G53" s="227"/>
      <c r="H53" s="227"/>
    </row>
    <row r="54" spans="2:8" ht="15">
      <c r="B54" s="155"/>
      <c r="F54" s="228" t="s">
        <v>17</v>
      </c>
      <c r="G54" s="228"/>
      <c r="H54" s="228"/>
    </row>
    <row r="55" spans="2:8" ht="15.75">
      <c r="B55" s="155" t="s">
        <v>18</v>
      </c>
      <c r="D55" s="120" t="s">
        <v>172</v>
      </c>
      <c r="F55" s="226"/>
      <c r="G55" s="227"/>
      <c r="H55" s="227"/>
    </row>
    <row r="56" spans="6:8" ht="15">
      <c r="F56" s="228" t="s">
        <v>17</v>
      </c>
      <c r="G56" s="228"/>
      <c r="H56" s="228"/>
    </row>
  </sheetData>
  <sheetProtection selectLockedCells="1" selectUnlockedCells="1"/>
  <mergeCells count="12">
    <mergeCell ref="G53:H53"/>
    <mergeCell ref="F54:H54"/>
    <mergeCell ref="G55:H55"/>
    <mergeCell ref="F56:H5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5" zoomScaleNormal="75" zoomScalePageLayoutView="0" workbookViewId="0" topLeftCell="A1">
      <selection activeCell="P13" sqref="P1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173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25.5" customHeight="1">
      <c r="A7" s="7">
        <v>1</v>
      </c>
      <c r="B7" s="8" t="s">
        <v>15</v>
      </c>
      <c r="C7" s="9">
        <v>10.93</v>
      </c>
      <c r="D7" s="9"/>
      <c r="E7" s="10"/>
      <c r="F7" s="11">
        <f>SUM(C7,D7)</f>
        <v>10.93</v>
      </c>
      <c r="G7" s="8">
        <v>2240</v>
      </c>
      <c r="H7" s="9">
        <f>(175+175+175+175+175+175)/1000</f>
        <v>1.05</v>
      </c>
      <c r="I7" s="12" t="s">
        <v>174</v>
      </c>
      <c r="J7" s="9"/>
      <c r="K7" s="13">
        <v>8.27</v>
      </c>
    </row>
    <row r="8" spans="1:11" ht="15.75">
      <c r="A8" s="7"/>
      <c r="B8" s="8"/>
      <c r="C8" s="9"/>
      <c r="D8" s="9"/>
      <c r="E8" s="10"/>
      <c r="F8" s="11">
        <f aca="true" t="shared" si="0" ref="F8:F18">SUM(C8,D8)</f>
        <v>0</v>
      </c>
      <c r="G8" s="8">
        <v>2240</v>
      </c>
      <c r="H8" s="9">
        <f>644/1000</f>
        <v>0.644</v>
      </c>
      <c r="I8" s="12" t="s">
        <v>175</v>
      </c>
      <c r="J8" s="9"/>
      <c r="K8" s="13"/>
    </row>
    <row r="9" spans="1:11" ht="47.25">
      <c r="A9" s="7"/>
      <c r="B9" s="8"/>
      <c r="C9" s="9"/>
      <c r="D9" s="9"/>
      <c r="E9" s="10"/>
      <c r="F9" s="11">
        <f t="shared" si="0"/>
        <v>0</v>
      </c>
      <c r="G9" s="8">
        <v>2240</v>
      </c>
      <c r="H9" s="9">
        <f>963.82/1000</f>
        <v>0.96382</v>
      </c>
      <c r="I9" s="12" t="s">
        <v>176</v>
      </c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14"/>
      <c r="B18" s="15" t="s">
        <v>16</v>
      </c>
      <c r="C18" s="16">
        <f>SUM(C7:C17)</f>
        <v>10.93</v>
      </c>
      <c r="D18" s="16">
        <f>SUM(D7:D17)</f>
        <v>0</v>
      </c>
      <c r="E18" s="17"/>
      <c r="F18" s="18">
        <f t="shared" si="0"/>
        <v>10.93</v>
      </c>
      <c r="G18" s="19"/>
      <c r="H18" s="16">
        <f>SUM(H7:H17)</f>
        <v>2.65782</v>
      </c>
      <c r="I18" s="17"/>
      <c r="J18" s="16">
        <f>SUM(J7:J17)</f>
        <v>0</v>
      </c>
      <c r="K18" s="20">
        <f>C18-H18</f>
        <v>8.272179999999999</v>
      </c>
    </row>
    <row r="21" spans="2:8" ht="15.75">
      <c r="B21" s="21" t="s">
        <v>20</v>
      </c>
      <c r="F21" s="22"/>
      <c r="G21" s="29" t="s">
        <v>177</v>
      </c>
      <c r="H21" s="30"/>
    </row>
    <row r="22" spans="2:8" ht="15">
      <c r="B22" s="21"/>
      <c r="F22" s="23" t="s">
        <v>17</v>
      </c>
      <c r="G22" s="24"/>
      <c r="H22" s="24"/>
    </row>
    <row r="23" spans="2:8" ht="15.75">
      <c r="B23" s="21" t="s">
        <v>18</v>
      </c>
      <c r="F23" s="22"/>
      <c r="G23" s="29" t="s">
        <v>178</v>
      </c>
      <c r="H23" s="30"/>
    </row>
    <row r="24" spans="6:8" ht="15">
      <c r="F24" s="23" t="s">
        <v>17</v>
      </c>
      <c r="G24" s="24"/>
      <c r="H24" s="24"/>
    </row>
  </sheetData>
  <sheetProtection/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0" zoomScaleNormal="80" zoomScalePageLayoutView="0" workbookViewId="0" topLeftCell="A1">
      <selection activeCell="E6" sqref="E6"/>
    </sheetView>
  </sheetViews>
  <sheetFormatPr defaultColWidth="9.140625" defaultRowHeight="15"/>
  <cols>
    <col min="1" max="1" width="9.140625" style="230" customWidth="1"/>
    <col min="2" max="2" width="24.00390625" style="230" customWidth="1"/>
    <col min="3" max="3" width="13.28125" style="230" customWidth="1"/>
    <col min="4" max="4" width="16.28125" style="230" customWidth="1"/>
    <col min="5" max="5" width="31.28125" style="230" customWidth="1"/>
    <col min="6" max="6" width="20.8515625" style="230" customWidth="1"/>
    <col min="7" max="7" width="19.00390625" style="230" customWidth="1"/>
    <col min="8" max="8" width="9.140625" style="230" customWidth="1"/>
    <col min="9" max="9" width="20.8515625" style="230" customWidth="1"/>
    <col min="10" max="10" width="9.140625" style="230" customWidth="1"/>
    <col min="11" max="11" width="19.421875" style="230" customWidth="1"/>
    <col min="12" max="16384" width="9.140625" style="230" customWidth="1"/>
  </cols>
  <sheetData>
    <row r="1" spans="1:11" ht="12.75">
      <c r="A1" s="229" t="s">
        <v>179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29" t="s">
        <v>180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29" t="s">
        <v>181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5" spans="1:11" s="232" customFormat="1" ht="45.75" customHeight="1">
      <c r="A5" s="231" t="s">
        <v>49</v>
      </c>
      <c r="B5" s="231" t="s">
        <v>4</v>
      </c>
      <c r="C5" s="231" t="s">
        <v>5</v>
      </c>
      <c r="D5" s="231"/>
      <c r="E5" s="231"/>
      <c r="F5" s="231" t="s">
        <v>182</v>
      </c>
      <c r="G5" s="231" t="s">
        <v>183</v>
      </c>
      <c r="H5" s="231"/>
      <c r="I5" s="231"/>
      <c r="J5" s="231"/>
      <c r="K5" s="231" t="s">
        <v>184</v>
      </c>
    </row>
    <row r="6" spans="1:11" s="232" customFormat="1" ht="153">
      <c r="A6" s="231"/>
      <c r="B6" s="231"/>
      <c r="C6" s="233" t="s">
        <v>185</v>
      </c>
      <c r="D6" s="233" t="s">
        <v>144</v>
      </c>
      <c r="E6" s="233" t="s">
        <v>186</v>
      </c>
      <c r="F6" s="231"/>
      <c r="G6" s="233" t="s">
        <v>12</v>
      </c>
      <c r="H6" s="233" t="s">
        <v>187</v>
      </c>
      <c r="I6" s="233" t="s">
        <v>188</v>
      </c>
      <c r="J6" s="233" t="s">
        <v>187</v>
      </c>
      <c r="K6" s="231"/>
    </row>
    <row r="7" spans="1:11" ht="63.75">
      <c r="A7" s="234">
        <v>1</v>
      </c>
      <c r="B7" s="235" t="s">
        <v>189</v>
      </c>
      <c r="C7" s="236">
        <v>3.3</v>
      </c>
      <c r="D7" s="236"/>
      <c r="E7" s="236"/>
      <c r="F7" s="236">
        <v>3.3</v>
      </c>
      <c r="G7" s="235" t="s">
        <v>190</v>
      </c>
      <c r="H7" s="236">
        <v>1.1</v>
      </c>
      <c r="I7" s="234"/>
      <c r="J7" s="234"/>
      <c r="K7" s="236">
        <f>F7-H7-J7</f>
        <v>2.1999999999999997</v>
      </c>
    </row>
    <row r="14" spans="2:5" ht="12.75">
      <c r="B14" s="230" t="s">
        <v>42</v>
      </c>
      <c r="E14" s="230" t="s">
        <v>191</v>
      </c>
    </row>
    <row r="16" spans="2:5" ht="12.75">
      <c r="B16" s="230" t="s">
        <v>18</v>
      </c>
      <c r="E16" s="230" t="s">
        <v>192</v>
      </c>
    </row>
  </sheetData>
  <sheetProtection/>
  <mergeCells count="9">
    <mergeCell ref="A1:K1"/>
    <mergeCell ref="A2:K2"/>
    <mergeCell ref="A3:K3"/>
    <mergeCell ref="A5:A6"/>
    <mergeCell ref="B5:B6"/>
    <mergeCell ref="C5:E5"/>
    <mergeCell ref="F5:F6"/>
    <mergeCell ref="G5:J5"/>
    <mergeCell ref="K5:K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M56"/>
  <sheetViews>
    <sheetView zoomScale="75" zoomScaleNormal="75" zoomScalePageLayoutView="0" workbookViewId="0" topLeftCell="A1">
      <selection activeCell="D45" sqref="D45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9.28125" style="0" customWidth="1"/>
    <col min="8" max="8" width="14.28125" style="0" customWidth="1"/>
    <col min="9" max="9" width="44.281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193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194</v>
      </c>
      <c r="C7" s="9">
        <v>54.4</v>
      </c>
      <c r="D7" s="9"/>
      <c r="E7" s="10"/>
      <c r="F7" s="11">
        <f>SUM(C7,D7)</f>
        <v>54.4</v>
      </c>
      <c r="G7" s="38">
        <v>2210</v>
      </c>
      <c r="H7" s="9">
        <v>17.5</v>
      </c>
      <c r="I7" s="8" t="s">
        <v>195</v>
      </c>
      <c r="J7" s="9"/>
      <c r="K7" s="13"/>
    </row>
    <row r="8" spans="1:11" ht="15.75">
      <c r="A8" s="7"/>
      <c r="B8" s="8"/>
      <c r="C8" s="9"/>
      <c r="D8" s="9"/>
      <c r="E8" s="10"/>
      <c r="F8" s="11">
        <f aca="true" t="shared" si="0" ref="F8:F50">SUM(C8,D8)</f>
        <v>0</v>
      </c>
      <c r="G8" s="38">
        <v>2240</v>
      </c>
      <c r="H8" s="9">
        <v>3.9</v>
      </c>
      <c r="I8" s="8" t="s">
        <v>196</v>
      </c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38">
        <v>2240</v>
      </c>
      <c r="H9" s="9">
        <v>6.9</v>
      </c>
      <c r="I9" s="8" t="s">
        <v>197</v>
      </c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38">
        <v>2240</v>
      </c>
      <c r="H10" s="9">
        <v>0.3</v>
      </c>
      <c r="I10" s="8" t="s">
        <v>198</v>
      </c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38">
        <v>2240</v>
      </c>
      <c r="H11" s="9">
        <v>0.9</v>
      </c>
      <c r="I11" s="8" t="s">
        <v>199</v>
      </c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>
        <v>2240</v>
      </c>
      <c r="H12" s="9">
        <v>1.6</v>
      </c>
      <c r="I12" s="237" t="s">
        <v>200</v>
      </c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>
        <v>2240</v>
      </c>
      <c r="H13" s="9">
        <v>0.4</v>
      </c>
      <c r="I13" s="237" t="s">
        <v>201</v>
      </c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8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54.4</v>
      </c>
      <c r="D50" s="16">
        <f>SUM(D7:D49)</f>
        <v>0</v>
      </c>
      <c r="E50" s="17"/>
      <c r="F50" s="18">
        <f t="shared" si="0"/>
        <v>54.4</v>
      </c>
      <c r="G50" s="19"/>
      <c r="H50" s="16">
        <f>SUM(H7:H49)</f>
        <v>31.499999999999996</v>
      </c>
      <c r="I50" s="17"/>
      <c r="J50" s="16">
        <f>SUM(J7:J49)</f>
        <v>0</v>
      </c>
      <c r="K50" s="20">
        <f>C50-H50</f>
        <v>22.900000000000002</v>
      </c>
    </row>
    <row r="53" spans="2:8" ht="15.75">
      <c r="B53" s="21" t="s">
        <v>20</v>
      </c>
      <c r="F53" s="22"/>
      <c r="G53" s="29"/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/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P7" sqref="P7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83</v>
      </c>
    </row>
    <row r="3" spans="1:11" ht="61.5" customHeight="1">
      <c r="A3" s="2"/>
      <c r="B3" s="31" t="s">
        <v>202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33.75" customHeight="1">
      <c r="A7" s="7"/>
      <c r="B7" s="10" t="s">
        <v>203</v>
      </c>
      <c r="C7" s="9">
        <v>11.5</v>
      </c>
      <c r="D7" s="9"/>
      <c r="E7" s="10"/>
      <c r="F7" s="11">
        <f>SUM(C7,D7)</f>
        <v>11.5</v>
      </c>
      <c r="G7" s="8"/>
      <c r="H7" s="9"/>
      <c r="I7" s="12"/>
      <c r="J7" s="9"/>
      <c r="K7" s="13"/>
    </row>
    <row r="8" spans="1:11" ht="15.75">
      <c r="A8" s="7">
        <v>1</v>
      </c>
      <c r="B8" s="8" t="s">
        <v>204</v>
      </c>
      <c r="C8" s="9">
        <v>0</v>
      </c>
      <c r="D8" s="9">
        <v>0</v>
      </c>
      <c r="E8" s="10">
        <v>0</v>
      </c>
      <c r="F8" s="11">
        <f aca="true" t="shared" si="0" ref="F8:F50">SUM(C8,D8)</f>
        <v>0</v>
      </c>
      <c r="G8" s="8">
        <v>2210</v>
      </c>
      <c r="H8" s="9">
        <v>1.4</v>
      </c>
      <c r="I8" s="12"/>
      <c r="J8" s="9"/>
      <c r="K8" s="13">
        <v>9.8</v>
      </c>
    </row>
    <row r="9" spans="1:11" ht="15.75">
      <c r="A9" s="7"/>
      <c r="B9" s="8"/>
      <c r="C9" s="9"/>
      <c r="D9" s="9"/>
      <c r="E9" s="10"/>
      <c r="F9" s="11">
        <f t="shared" si="0"/>
        <v>0</v>
      </c>
      <c r="G9" s="8">
        <v>2240</v>
      </c>
      <c r="H9" s="9">
        <v>0.3</v>
      </c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11.5</v>
      </c>
      <c r="D50" s="16">
        <f>SUM(D7:D49)</f>
        <v>0</v>
      </c>
      <c r="E50" s="17"/>
      <c r="F50" s="18">
        <f t="shared" si="0"/>
        <v>11.5</v>
      </c>
      <c r="G50" s="19"/>
      <c r="H50" s="16">
        <f>SUM(H7:H49)</f>
        <v>1.7</v>
      </c>
      <c r="I50" s="17"/>
      <c r="J50" s="16">
        <f>SUM(J7:J49)</f>
        <v>0</v>
      </c>
      <c r="K50" s="20">
        <f>C50-H50</f>
        <v>9.8</v>
      </c>
    </row>
    <row r="53" spans="2:8" ht="15.75">
      <c r="B53" s="21" t="s">
        <v>20</v>
      </c>
      <c r="F53" s="22"/>
      <c r="G53" s="29"/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/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zoomScaleNormal="75" zoomScalePageLayoutView="0" workbookViewId="0" topLeftCell="A1">
      <selection activeCell="I19" sqref="I1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74.25" customHeight="1">
      <c r="A3" s="2"/>
      <c r="B3" s="31" t="s">
        <v>205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31.5">
      <c r="A7" s="7">
        <v>1</v>
      </c>
      <c r="B7" s="8" t="s">
        <v>15</v>
      </c>
      <c r="C7" s="9">
        <v>27.46</v>
      </c>
      <c r="D7" s="9"/>
      <c r="E7" s="10"/>
      <c r="F7" s="11">
        <f aca="true" t="shared" si="0" ref="F7:F12">SUM(C7,D7)</f>
        <v>27.46</v>
      </c>
      <c r="G7" s="8">
        <v>2240</v>
      </c>
      <c r="H7" s="9">
        <v>2.03</v>
      </c>
      <c r="I7" s="12" t="s">
        <v>206</v>
      </c>
      <c r="J7" s="9"/>
      <c r="K7" s="13">
        <v>54.72</v>
      </c>
    </row>
    <row r="8" spans="1:11" ht="15.75">
      <c r="A8" s="7"/>
      <c r="B8" s="8"/>
      <c r="C8" s="9"/>
      <c r="D8" s="9"/>
      <c r="E8" s="10"/>
      <c r="F8" s="11">
        <f t="shared" si="0"/>
        <v>0</v>
      </c>
      <c r="G8" s="8"/>
      <c r="H8" s="9"/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26"/>
      <c r="B11" s="14"/>
      <c r="C11" s="27"/>
      <c r="D11" s="27"/>
      <c r="E11" s="28"/>
      <c r="F11" s="11">
        <f t="shared" si="0"/>
        <v>0</v>
      </c>
      <c r="G11" s="14"/>
      <c r="H11" s="27"/>
      <c r="I11" s="28"/>
      <c r="J11" s="27"/>
      <c r="K11" s="13"/>
    </row>
    <row r="12" spans="1:11" ht="15.75">
      <c r="A12" s="14"/>
      <c r="B12" s="15" t="s">
        <v>16</v>
      </c>
      <c r="C12" s="16">
        <f>SUM(C7:C11)</f>
        <v>27.46</v>
      </c>
      <c r="D12" s="16">
        <f>SUM(D7:D11)</f>
        <v>0</v>
      </c>
      <c r="E12" s="17"/>
      <c r="F12" s="18">
        <f t="shared" si="0"/>
        <v>27.46</v>
      </c>
      <c r="G12" s="19"/>
      <c r="H12" s="16">
        <f>SUM(H7:H11)</f>
        <v>2.03</v>
      </c>
      <c r="I12" s="17"/>
      <c r="J12" s="16">
        <f>SUM(J7:J11)</f>
        <v>0</v>
      </c>
      <c r="K12" s="20">
        <v>54.72</v>
      </c>
    </row>
    <row r="15" spans="2:8" ht="15.75">
      <c r="B15" s="21" t="s">
        <v>20</v>
      </c>
      <c r="F15" s="22"/>
      <c r="G15" s="29" t="s">
        <v>207</v>
      </c>
      <c r="H15" s="30"/>
    </row>
    <row r="16" spans="2:8" ht="15">
      <c r="B16" s="21"/>
      <c r="F16" s="23" t="s">
        <v>17</v>
      </c>
      <c r="G16" s="24"/>
      <c r="H16" s="24"/>
    </row>
    <row r="17" spans="2:8" ht="15.75">
      <c r="B17" s="21" t="s">
        <v>18</v>
      </c>
      <c r="F17" s="22"/>
      <c r="G17" s="29" t="s">
        <v>208</v>
      </c>
      <c r="H17" s="30"/>
    </row>
    <row r="18" spans="6:8" ht="15">
      <c r="F18" s="23" t="s">
        <v>17</v>
      </c>
      <c r="G18" s="24"/>
      <c r="H18" s="24"/>
    </row>
  </sheetData>
  <sheetProtection/>
  <mergeCells count="10">
    <mergeCell ref="G15:H15"/>
    <mergeCell ref="G17:H1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B1">
      <selection activeCell="R14" sqref="R1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209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 t="s">
        <v>210</v>
      </c>
      <c r="B7" s="8" t="s">
        <v>211</v>
      </c>
      <c r="C7" s="9">
        <v>11.28</v>
      </c>
      <c r="D7" s="9"/>
      <c r="E7" s="10"/>
      <c r="F7" s="11">
        <f>SUM(C7,D7)</f>
        <v>11.28</v>
      </c>
      <c r="G7" s="8"/>
      <c r="H7" s="9"/>
      <c r="I7" s="12"/>
      <c r="J7" s="9"/>
      <c r="K7" s="13"/>
    </row>
    <row r="8" spans="1:11" ht="15.75">
      <c r="A8" s="7"/>
      <c r="B8" s="8"/>
      <c r="C8" s="9"/>
      <c r="D8" s="9"/>
      <c r="E8" s="10"/>
      <c r="F8" s="11">
        <f aca="true" t="shared" si="0" ref="F8:F50">SUM(C8,D8)</f>
        <v>0</v>
      </c>
      <c r="G8" s="8"/>
      <c r="H8" s="9"/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11.28</v>
      </c>
      <c r="D50" s="16">
        <f>SUM(D7:D49)</f>
        <v>0</v>
      </c>
      <c r="E50" s="17"/>
      <c r="F50" s="18">
        <f t="shared" si="0"/>
        <v>11.28</v>
      </c>
      <c r="G50" s="19"/>
      <c r="H50" s="16">
        <f>SUM(H7:H49)</f>
        <v>0</v>
      </c>
      <c r="I50" s="17"/>
      <c r="J50" s="16">
        <f>SUM(J7:J49)</f>
        <v>0</v>
      </c>
      <c r="K50" s="20">
        <f>C50-H50</f>
        <v>11.28</v>
      </c>
    </row>
    <row r="53" spans="2:8" ht="15.75">
      <c r="B53" s="21" t="s">
        <v>20</v>
      </c>
      <c r="F53" s="22"/>
      <c r="G53" s="29" t="s">
        <v>212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213</v>
      </c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5" zoomScaleNormal="75" zoomScalePageLayoutView="0" workbookViewId="0" topLeftCell="A1">
      <selection activeCell="F7" sqref="F7:F10"/>
    </sheetView>
  </sheetViews>
  <sheetFormatPr defaultColWidth="9.140625" defaultRowHeight="15"/>
  <cols>
    <col min="1" max="1" width="7.28125" style="0" customWidth="1"/>
    <col min="2" max="2" width="25.14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214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31.5">
      <c r="A7" s="7">
        <v>1</v>
      </c>
      <c r="B7" s="7" t="s">
        <v>215</v>
      </c>
      <c r="C7" s="9"/>
      <c r="D7" s="9">
        <v>185.311</v>
      </c>
      <c r="E7" s="7" t="s">
        <v>216</v>
      </c>
      <c r="F7" s="11">
        <v>185.31</v>
      </c>
      <c r="G7" s="8">
        <v>2220</v>
      </c>
      <c r="H7" s="9"/>
      <c r="I7" s="7" t="s">
        <v>216</v>
      </c>
      <c r="J7" s="9">
        <v>185.31</v>
      </c>
      <c r="K7" s="13">
        <v>0</v>
      </c>
    </row>
    <row r="8" spans="1:11" ht="15.75">
      <c r="A8" s="7">
        <v>2</v>
      </c>
      <c r="B8" s="8" t="s">
        <v>217</v>
      </c>
      <c r="C8" s="9">
        <v>2.41</v>
      </c>
      <c r="D8" s="9"/>
      <c r="E8" s="10"/>
      <c r="F8" s="11">
        <f>SUM(C8,D8)</f>
        <v>2.41</v>
      </c>
      <c r="G8" s="8">
        <v>2220</v>
      </c>
      <c r="H8" s="9">
        <v>2.407</v>
      </c>
      <c r="I8" s="12"/>
      <c r="J8" s="9"/>
      <c r="K8" s="13">
        <v>0</v>
      </c>
    </row>
    <row r="9" spans="1:11" ht="15.75">
      <c r="A9" s="7">
        <v>3</v>
      </c>
      <c r="B9" s="8" t="s">
        <v>217</v>
      </c>
      <c r="C9" s="9">
        <v>7.98</v>
      </c>
      <c r="D9" s="9"/>
      <c r="E9" s="10"/>
      <c r="F9" s="11">
        <v>7.98</v>
      </c>
      <c r="G9" s="8">
        <v>2210</v>
      </c>
      <c r="H9" s="9">
        <v>7.98</v>
      </c>
      <c r="I9" s="12"/>
      <c r="J9" s="9"/>
      <c r="K9" s="13">
        <v>0</v>
      </c>
    </row>
    <row r="10" spans="1:11" ht="15.75">
      <c r="A10" s="7">
        <v>4</v>
      </c>
      <c r="B10" s="8" t="s">
        <v>217</v>
      </c>
      <c r="C10" s="9">
        <v>11.81</v>
      </c>
      <c r="D10" s="9"/>
      <c r="E10" s="10"/>
      <c r="F10" s="11">
        <v>11.81</v>
      </c>
      <c r="G10" s="8"/>
      <c r="H10" s="9"/>
      <c r="I10" s="12"/>
      <c r="J10" s="9"/>
      <c r="K10" s="13">
        <v>11.81</v>
      </c>
    </row>
    <row r="11" spans="1:11" ht="15.75">
      <c r="A11" s="7"/>
      <c r="B11" s="8"/>
      <c r="C11" s="9"/>
      <c r="D11" s="9"/>
      <c r="E11" s="10"/>
      <c r="F11" s="11"/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/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/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/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/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/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/>
      <c r="G17" s="8"/>
      <c r="H17" s="9"/>
      <c r="I17" s="10"/>
      <c r="J17" s="9"/>
      <c r="K17" s="13"/>
    </row>
    <row r="18" spans="1:11" ht="15.75">
      <c r="A18" s="14"/>
      <c r="B18" s="15" t="s">
        <v>16</v>
      </c>
      <c r="C18" s="16">
        <f>SUM(C7:C17)</f>
        <v>22.200000000000003</v>
      </c>
      <c r="D18" s="16">
        <f>SUM(D7:D17)</f>
        <v>185.311</v>
      </c>
      <c r="E18" s="17"/>
      <c r="F18" s="18">
        <f>SUM(C18,D18)</f>
        <v>207.51100000000002</v>
      </c>
      <c r="G18" s="19"/>
      <c r="H18" s="16">
        <f>SUM(H7:H17)</f>
        <v>10.387</v>
      </c>
      <c r="I18" s="17"/>
      <c r="J18" s="16">
        <f>SUM(J7:J17)</f>
        <v>185.31</v>
      </c>
      <c r="K18" s="20">
        <f>C18-H18</f>
        <v>11.813000000000002</v>
      </c>
    </row>
    <row r="21" spans="2:8" ht="15.75">
      <c r="B21" s="21" t="s">
        <v>20</v>
      </c>
      <c r="F21" s="22"/>
      <c r="G21" s="238" t="s">
        <v>218</v>
      </c>
      <c r="H21" s="239"/>
    </row>
    <row r="22" spans="2:8" ht="15">
      <c r="B22" s="21"/>
      <c r="F22" s="23" t="s">
        <v>17</v>
      </c>
      <c r="G22" s="24"/>
      <c r="H22" s="24"/>
    </row>
    <row r="23" spans="2:8" ht="15.75">
      <c r="B23" s="21" t="s">
        <v>18</v>
      </c>
      <c r="F23" s="22"/>
      <c r="G23" s="238" t="s">
        <v>219</v>
      </c>
      <c r="H23" s="239"/>
    </row>
    <row r="24" spans="6:8" ht="15">
      <c r="F24" s="23" t="s">
        <v>17</v>
      </c>
      <c r="G24" s="24"/>
      <c r="H24" s="24"/>
    </row>
  </sheetData>
  <sheetProtection/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">
      <selection activeCell="E58" sqref="E58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ht="18.75" customHeight="1">
      <c r="J1" s="1" t="s">
        <v>0</v>
      </c>
    </row>
    <row r="2" spans="1:10" ht="20.25" customHeight="1">
      <c r="A2" s="2"/>
      <c r="B2" s="2"/>
      <c r="C2" s="2"/>
      <c r="D2" s="2"/>
      <c r="E2" s="2"/>
      <c r="F2" s="2"/>
      <c r="G2" s="2"/>
      <c r="H2" s="3"/>
      <c r="I2" s="3"/>
      <c r="J2" s="4" t="s">
        <v>1</v>
      </c>
    </row>
    <row r="3" spans="1:11" ht="61.5" customHeight="1">
      <c r="A3" s="2"/>
      <c r="B3" s="31" t="s">
        <v>220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7.5">
      <c r="A7" s="7">
        <v>1</v>
      </c>
      <c r="B7" s="10" t="s">
        <v>221</v>
      </c>
      <c r="C7" s="9"/>
      <c r="D7" s="9">
        <f>1869/1000</f>
        <v>1.869</v>
      </c>
      <c r="E7" s="7" t="s">
        <v>222</v>
      </c>
      <c r="F7" s="11">
        <f>SUM(C7,D7)</f>
        <v>1.869</v>
      </c>
      <c r="G7" s="8"/>
      <c r="H7" s="9"/>
      <c r="I7" s="10" t="s">
        <v>223</v>
      </c>
      <c r="J7" s="9">
        <f>1869/1000</f>
        <v>1.869</v>
      </c>
      <c r="K7" s="13"/>
    </row>
    <row r="8" spans="1:11" ht="157.5">
      <c r="A8" s="7"/>
      <c r="B8" s="240" t="s">
        <v>224</v>
      </c>
      <c r="C8" s="9"/>
      <c r="D8" s="9">
        <f>(92165.5+78156.26)/1000</f>
        <v>170.32176</v>
      </c>
      <c r="E8" s="7" t="s">
        <v>225</v>
      </c>
      <c r="F8" s="11">
        <f aca="true" t="shared" si="0" ref="F8:F50">SUM(C8,D8)</f>
        <v>170.32176</v>
      </c>
      <c r="G8" s="8"/>
      <c r="H8" s="9"/>
      <c r="I8" s="10" t="s">
        <v>226</v>
      </c>
      <c r="J8" s="9">
        <f>(92165.5+78156.26)/1000</f>
        <v>170.32176</v>
      </c>
      <c r="K8" s="13"/>
    </row>
    <row r="9" spans="1:11" ht="15.75">
      <c r="A9" s="7"/>
      <c r="B9" s="240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240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240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240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240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240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240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240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240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240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240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240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240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240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240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240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240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240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240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240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240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240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0</v>
      </c>
      <c r="D50" s="16">
        <f>SUM(D7:D49)</f>
        <v>172.19076</v>
      </c>
      <c r="E50" s="17"/>
      <c r="F50" s="18">
        <f t="shared" si="0"/>
        <v>172.19076</v>
      </c>
      <c r="G50" s="19"/>
      <c r="H50" s="16">
        <f>SUM(H7:H49)</f>
        <v>0</v>
      </c>
      <c r="I50" s="17"/>
      <c r="J50" s="16">
        <f>SUM(J7:J49)</f>
        <v>172.19076</v>
      </c>
      <c r="K50" s="20">
        <f>C50-H50</f>
        <v>0</v>
      </c>
    </row>
    <row r="53" spans="2:8" ht="15.75">
      <c r="B53" s="21" t="s">
        <v>20</v>
      </c>
      <c r="F53" s="22"/>
      <c r="G53" s="29" t="s">
        <v>227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228</v>
      </c>
      <c r="H55" s="30"/>
    </row>
    <row r="56" spans="6:8" ht="15">
      <c r="F56" s="23" t="s">
        <v>17</v>
      </c>
      <c r="G56" s="24"/>
      <c r="H56" s="24"/>
    </row>
    <row r="57" ht="15">
      <c r="B57" t="s">
        <v>229</v>
      </c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3937007874015748" right="0.1968503937007874" top="0.1968503937007874" bottom="0.1968503937007874" header="0" footer="0"/>
  <pageSetup horizontalDpi="180" verticalDpi="18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7"/>
  <sheetViews>
    <sheetView zoomScale="75" zoomScaleNormal="75" zoomScalePageLayoutView="0" workbookViewId="0" topLeftCell="A1">
      <selection activeCell="E10" sqref="E10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5" spans="1:11" ht="62.25" customHeight="1">
      <c r="A5" s="2"/>
      <c r="B5" s="31" t="s">
        <v>35</v>
      </c>
      <c r="C5" s="32"/>
      <c r="D5" s="32"/>
      <c r="E5" s="32"/>
      <c r="F5" s="32"/>
      <c r="G5" s="32"/>
      <c r="H5" s="32"/>
      <c r="I5" s="32"/>
      <c r="J5" s="32"/>
      <c r="K5" s="2"/>
    </row>
    <row r="6" spans="1:11" ht="21.75" customHeight="1">
      <c r="A6" s="33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>
      <c r="A7" s="34" t="s">
        <v>3</v>
      </c>
      <c r="B7" s="34" t="s">
        <v>4</v>
      </c>
      <c r="C7" s="35" t="s">
        <v>5</v>
      </c>
      <c r="D7" s="35"/>
      <c r="E7" s="35"/>
      <c r="F7" s="35" t="s">
        <v>6</v>
      </c>
      <c r="G7" s="35" t="s">
        <v>7</v>
      </c>
      <c r="H7" s="35"/>
      <c r="I7" s="35"/>
      <c r="J7" s="35"/>
      <c r="K7" s="36" t="s">
        <v>8</v>
      </c>
    </row>
    <row r="8" spans="1:11" ht="140.25">
      <c r="A8" s="34"/>
      <c r="B8" s="34"/>
      <c r="C8" s="5" t="s">
        <v>9</v>
      </c>
      <c r="D8" s="5" t="s">
        <v>10</v>
      </c>
      <c r="E8" s="5" t="s">
        <v>11</v>
      </c>
      <c r="F8" s="35"/>
      <c r="G8" s="6" t="s">
        <v>12</v>
      </c>
      <c r="H8" s="5" t="s">
        <v>13</v>
      </c>
      <c r="I8" s="5" t="s">
        <v>14</v>
      </c>
      <c r="J8" s="5" t="s">
        <v>13</v>
      </c>
      <c r="K8" s="36"/>
    </row>
    <row r="9" spans="1:11" ht="16.5" thickBot="1">
      <c r="A9" s="7"/>
      <c r="B9" s="42" t="s">
        <v>37</v>
      </c>
      <c r="C9" s="9"/>
      <c r="D9" s="9">
        <v>1.05</v>
      </c>
      <c r="E9" s="10" t="s">
        <v>38</v>
      </c>
      <c r="F9" s="11">
        <v>1.0486</v>
      </c>
      <c r="G9" s="8"/>
      <c r="H9" s="9"/>
      <c r="I9" s="10" t="s">
        <v>39</v>
      </c>
      <c r="J9" s="9">
        <v>1.05</v>
      </c>
      <c r="K9" s="13"/>
    </row>
    <row r="10" spans="1:11" ht="31.5">
      <c r="A10" s="7"/>
      <c r="B10" s="43" t="s">
        <v>40</v>
      </c>
      <c r="C10" s="9"/>
      <c r="D10" s="9">
        <v>0.65</v>
      </c>
      <c r="E10" s="10" t="s">
        <v>41</v>
      </c>
      <c r="F10" s="11">
        <v>0.65</v>
      </c>
      <c r="G10" s="8"/>
      <c r="H10" s="9"/>
      <c r="I10" s="10" t="s">
        <v>41</v>
      </c>
      <c r="J10" s="9">
        <v>0.65</v>
      </c>
      <c r="K10" s="13"/>
    </row>
    <row r="11" spans="1:11" ht="15.75">
      <c r="A11" s="7"/>
      <c r="B11" s="8" t="s">
        <v>15</v>
      </c>
      <c r="C11" s="9">
        <v>0.1</v>
      </c>
      <c r="D11" s="9"/>
      <c r="E11" s="10"/>
      <c r="F11" s="11">
        <f>SUM(C11,D11)</f>
        <v>0.1</v>
      </c>
      <c r="G11" s="8">
        <v>2210</v>
      </c>
      <c r="H11" s="9">
        <v>0.1</v>
      </c>
      <c r="I11" s="10"/>
      <c r="J11" s="9">
        <v>0.1</v>
      </c>
      <c r="K11" s="13"/>
    </row>
    <row r="12" spans="1:11" ht="15.75">
      <c r="A12" s="14"/>
      <c r="B12" s="15" t="s">
        <v>16</v>
      </c>
      <c r="C12" s="16">
        <f>SUM(C9:C11)</f>
        <v>0.1</v>
      </c>
      <c r="D12" s="16">
        <f>SUM(D9:D11)</f>
        <v>1.7000000000000002</v>
      </c>
      <c r="E12" s="17"/>
      <c r="F12" s="18">
        <f>SUM(C12,D12)</f>
        <v>1.8000000000000003</v>
      </c>
      <c r="G12" s="19"/>
      <c r="H12" s="16">
        <f>SUM(H9:H11)</f>
        <v>0.1</v>
      </c>
      <c r="I12" s="17"/>
      <c r="J12" s="16">
        <f>SUM(J9:J11)</f>
        <v>1.8000000000000003</v>
      </c>
      <c r="K12" s="20">
        <f>C12-H12</f>
        <v>0</v>
      </c>
    </row>
    <row r="15" spans="2:8" ht="15.75">
      <c r="B15" s="21" t="s">
        <v>42</v>
      </c>
      <c r="F15" s="22"/>
      <c r="G15" s="29" t="s">
        <v>43</v>
      </c>
      <c r="H15" s="30"/>
    </row>
    <row r="16" spans="2:8" ht="15">
      <c r="B16" s="21"/>
      <c r="F16" s="23" t="s">
        <v>17</v>
      </c>
      <c r="G16" s="24"/>
      <c r="H16" s="24"/>
    </row>
    <row r="17" spans="2:8" ht="15.75">
      <c r="B17" s="21" t="s">
        <v>18</v>
      </c>
      <c r="F17" s="22"/>
      <c r="G17" s="29" t="s">
        <v>44</v>
      </c>
      <c r="H17" s="30"/>
    </row>
    <row r="18" spans="6:8" ht="15">
      <c r="F18" s="23" t="s">
        <v>17</v>
      </c>
      <c r="G18" s="24"/>
      <c r="H18" s="24"/>
    </row>
    <row r="21" ht="15">
      <c r="B21" t="s">
        <v>45</v>
      </c>
    </row>
    <row r="22" ht="15">
      <c r="B22" t="s">
        <v>46</v>
      </c>
    </row>
    <row r="27" ht="15">
      <c r="B27" s="42" t="s">
        <v>37</v>
      </c>
    </row>
  </sheetData>
  <sheetProtection/>
  <mergeCells count="10">
    <mergeCell ref="G15:H15"/>
    <mergeCell ref="G17:H17"/>
    <mergeCell ref="B5:J5"/>
    <mergeCell ref="A6:K6"/>
    <mergeCell ref="A7:A8"/>
    <mergeCell ref="B7:B8"/>
    <mergeCell ref="C7:E7"/>
    <mergeCell ref="F7:F8"/>
    <mergeCell ref="G7:J7"/>
    <mergeCell ref="K7:K8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1" width="7.28125" style="0" customWidth="1"/>
    <col min="2" max="2" width="25.0039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230</v>
      </c>
    </row>
    <row r="3" spans="1:11" ht="93" customHeight="1">
      <c r="A3" s="2"/>
      <c r="B3" s="31" t="s">
        <v>231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10.25">
      <c r="A7" s="7">
        <v>1</v>
      </c>
      <c r="B7" s="10" t="s">
        <v>232</v>
      </c>
      <c r="C7" s="9"/>
      <c r="D7" s="9">
        <v>177.2</v>
      </c>
      <c r="E7" s="10" t="s">
        <v>233</v>
      </c>
      <c r="F7" s="11">
        <f>SUM(C7,D7)</f>
        <v>177.2</v>
      </c>
      <c r="G7" s="8"/>
      <c r="H7" s="9"/>
      <c r="I7" s="12" t="s">
        <v>233</v>
      </c>
      <c r="J7" s="9">
        <v>177.2</v>
      </c>
      <c r="K7" s="13">
        <v>0</v>
      </c>
    </row>
    <row r="8" spans="1:11" ht="63">
      <c r="A8" s="7" t="s">
        <v>234</v>
      </c>
      <c r="B8" s="10" t="s">
        <v>235</v>
      </c>
      <c r="C8" s="9"/>
      <c r="D8" s="9">
        <v>0.78</v>
      </c>
      <c r="E8" s="10" t="s">
        <v>236</v>
      </c>
      <c r="F8" s="11">
        <f>SUM(C8,D8)</f>
        <v>0.78</v>
      </c>
      <c r="G8" s="8"/>
      <c r="H8" s="9"/>
      <c r="I8" s="12" t="s">
        <v>236</v>
      </c>
      <c r="J8" s="9">
        <v>0.78</v>
      </c>
      <c r="K8" s="13">
        <v>0</v>
      </c>
    </row>
    <row r="9" spans="1:11" ht="15.75">
      <c r="A9" s="7">
        <v>3</v>
      </c>
      <c r="B9" s="8" t="s">
        <v>30</v>
      </c>
      <c r="C9" s="9">
        <v>4.23</v>
      </c>
      <c r="D9" s="9"/>
      <c r="E9" s="10"/>
      <c r="F9" s="11">
        <f>SUM(C9,D9)</f>
        <v>4.23</v>
      </c>
      <c r="G9" s="8">
        <v>2240</v>
      </c>
      <c r="H9" s="9">
        <v>4.23</v>
      </c>
      <c r="I9" s="12" t="s">
        <v>237</v>
      </c>
      <c r="J9" s="9">
        <v>4.23</v>
      </c>
      <c r="K9" s="13">
        <v>0</v>
      </c>
    </row>
    <row r="10" spans="1:11" ht="19.5" customHeight="1">
      <c r="A10" s="14"/>
      <c r="B10" s="15" t="s">
        <v>16</v>
      </c>
      <c r="C10" s="16">
        <f>SUM(C7:C9)</f>
        <v>4.23</v>
      </c>
      <c r="D10" s="16">
        <f>SUM(D7:D9)</f>
        <v>177.98</v>
      </c>
      <c r="E10" s="17"/>
      <c r="F10" s="18">
        <f>SUM(C10,D10)</f>
        <v>182.20999999999998</v>
      </c>
      <c r="G10" s="19"/>
      <c r="H10" s="16">
        <f>SUM(H7:H9)</f>
        <v>4.23</v>
      </c>
      <c r="I10" s="17"/>
      <c r="J10" s="16">
        <f>SUM(J7:J9)</f>
        <v>182.20999999999998</v>
      </c>
      <c r="K10" s="20">
        <f>C10-H10</f>
        <v>0</v>
      </c>
    </row>
    <row r="13" spans="2:8" ht="15.75">
      <c r="B13" s="21" t="s">
        <v>42</v>
      </c>
      <c r="F13" s="22"/>
      <c r="G13" s="29" t="s">
        <v>238</v>
      </c>
      <c r="H13" s="30"/>
    </row>
    <row r="14" spans="2:8" ht="15">
      <c r="B14" s="21"/>
      <c r="F14" s="23" t="s">
        <v>17</v>
      </c>
      <c r="G14" s="24"/>
      <c r="H14" s="24"/>
    </row>
    <row r="15" spans="2:8" ht="15.75">
      <c r="B15" s="21" t="s">
        <v>18</v>
      </c>
      <c r="F15" s="22"/>
      <c r="G15" s="29" t="s">
        <v>239</v>
      </c>
      <c r="H15" s="30"/>
    </row>
    <row r="16" spans="6:8" ht="15">
      <c r="F16" s="23" t="s">
        <v>17</v>
      </c>
      <c r="G16" s="24"/>
      <c r="H16" s="24"/>
    </row>
    <row r="17" ht="42.75" customHeight="1">
      <c r="B17" t="s">
        <v>240</v>
      </c>
    </row>
  </sheetData>
  <sheetProtection/>
  <mergeCells count="10">
    <mergeCell ref="G13:H13"/>
    <mergeCell ref="G15:H1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="60" zoomScaleNormal="89" zoomScalePageLayoutView="0" workbookViewId="0" topLeftCell="A1">
      <selection activeCell="K50" sqref="K50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ht="18.75" customHeight="1">
      <c r="I1" s="1" t="s">
        <v>0</v>
      </c>
    </row>
    <row r="2" spans="1:9" ht="20.25" customHeight="1">
      <c r="A2" s="2"/>
      <c r="B2" s="2"/>
      <c r="C2" s="2"/>
      <c r="D2" s="2"/>
      <c r="E2" s="2"/>
      <c r="F2" s="2"/>
      <c r="G2" s="2"/>
      <c r="H2" s="3"/>
      <c r="I2" s="4" t="s">
        <v>241</v>
      </c>
    </row>
    <row r="3" spans="1:11" ht="61.5" customHeight="1">
      <c r="A3" s="2"/>
      <c r="B3" s="31" t="s">
        <v>242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243</v>
      </c>
      <c r="I6" s="5" t="s">
        <v>14</v>
      </c>
      <c r="J6" s="5" t="s">
        <v>244</v>
      </c>
      <c r="K6" s="36"/>
    </row>
    <row r="7" spans="1:11" ht="15.75">
      <c r="A7" s="7">
        <v>1</v>
      </c>
      <c r="B7" s="8" t="s">
        <v>15</v>
      </c>
      <c r="C7" s="241">
        <v>89.47</v>
      </c>
      <c r="D7" s="241"/>
      <c r="E7" s="242"/>
      <c r="F7" s="11">
        <f>SUM(C7,D7)</f>
        <v>89.47</v>
      </c>
      <c r="G7" s="25">
        <v>2210</v>
      </c>
      <c r="H7" s="241">
        <v>19.8</v>
      </c>
      <c r="I7" s="7" t="s">
        <v>245</v>
      </c>
      <c r="J7" s="241"/>
      <c r="K7" s="243"/>
    </row>
    <row r="8" spans="1:11" ht="15.75">
      <c r="A8" s="7"/>
      <c r="B8" s="8"/>
      <c r="C8" s="241"/>
      <c r="D8" s="241"/>
      <c r="E8" s="242"/>
      <c r="F8" s="11">
        <f>SUM(C8,D8)</f>
        <v>0</v>
      </c>
      <c r="G8" s="25">
        <v>2220</v>
      </c>
      <c r="H8" s="241">
        <v>69.67</v>
      </c>
      <c r="I8" s="7" t="s">
        <v>246</v>
      </c>
      <c r="J8" s="241"/>
      <c r="K8" s="243"/>
    </row>
    <row r="9" spans="1:11" ht="15.75">
      <c r="A9" s="7">
        <v>2</v>
      </c>
      <c r="B9" s="8" t="s">
        <v>247</v>
      </c>
      <c r="C9" s="241"/>
      <c r="D9" s="241">
        <v>7.21</v>
      </c>
      <c r="E9" s="242" t="s">
        <v>248</v>
      </c>
      <c r="F9" s="11">
        <f>SUM(C9,D9)</f>
        <v>7.21</v>
      </c>
      <c r="G9" s="25"/>
      <c r="H9" s="241"/>
      <c r="I9" s="7" t="s">
        <v>248</v>
      </c>
      <c r="J9" s="241"/>
      <c r="K9" s="243">
        <v>7.21</v>
      </c>
    </row>
    <row r="10" spans="1:11" ht="15.75">
      <c r="A10" s="244">
        <v>3</v>
      </c>
      <c r="B10" s="245" t="s">
        <v>165</v>
      </c>
      <c r="C10" s="246">
        <f>15.82+12.6</f>
        <v>28.42</v>
      </c>
      <c r="D10" s="246"/>
      <c r="E10" s="247"/>
      <c r="F10" s="248">
        <f>SUM(C10,D10)</f>
        <v>28.42</v>
      </c>
      <c r="G10" s="249">
        <v>2210</v>
      </c>
      <c r="H10" s="250">
        <v>0.06</v>
      </c>
      <c r="I10" s="251" t="s">
        <v>24</v>
      </c>
      <c r="J10" s="9"/>
      <c r="K10" s="13"/>
    </row>
    <row r="11" spans="1:11" ht="15.75">
      <c r="A11" s="244"/>
      <c r="B11" s="245"/>
      <c r="C11" s="246"/>
      <c r="D11" s="246"/>
      <c r="E11" s="247"/>
      <c r="F11" s="248">
        <f aca="true" t="shared" si="0" ref="F11:F50">SUM(C11,D11)</f>
        <v>0</v>
      </c>
      <c r="G11" s="249"/>
      <c r="H11" s="250">
        <v>0.7</v>
      </c>
      <c r="I11" s="251" t="s">
        <v>54</v>
      </c>
      <c r="J11" s="9"/>
      <c r="K11" s="13"/>
    </row>
    <row r="12" spans="1:11" ht="15.75">
      <c r="A12" s="244"/>
      <c r="B12" s="245"/>
      <c r="C12" s="246"/>
      <c r="D12" s="246"/>
      <c r="E12" s="247"/>
      <c r="F12" s="248">
        <f t="shared" si="0"/>
        <v>0</v>
      </c>
      <c r="G12" s="249"/>
      <c r="H12" s="250"/>
      <c r="I12" s="251"/>
      <c r="J12" s="9"/>
      <c r="K12" s="13"/>
    </row>
    <row r="13" spans="1:11" ht="15.75">
      <c r="A13" s="244"/>
      <c r="B13" s="245"/>
      <c r="C13" s="246"/>
      <c r="D13" s="246"/>
      <c r="E13" s="247"/>
      <c r="F13" s="248">
        <f t="shared" si="0"/>
        <v>0</v>
      </c>
      <c r="G13" s="249">
        <v>2220</v>
      </c>
      <c r="H13" s="250">
        <v>2.97</v>
      </c>
      <c r="I13" s="251" t="s">
        <v>19</v>
      </c>
      <c r="J13" s="9"/>
      <c r="K13" s="13"/>
    </row>
    <row r="14" spans="1:11" ht="15.75">
      <c r="A14" s="244"/>
      <c r="B14" s="245"/>
      <c r="C14" s="246"/>
      <c r="D14" s="246"/>
      <c r="E14" s="247"/>
      <c r="F14" s="248">
        <f t="shared" si="0"/>
        <v>0</v>
      </c>
      <c r="G14" s="249"/>
      <c r="H14" s="250"/>
      <c r="I14" s="251"/>
      <c r="J14" s="9"/>
      <c r="K14" s="13"/>
    </row>
    <row r="15" spans="1:11" ht="15.75">
      <c r="A15" s="244"/>
      <c r="B15" s="245"/>
      <c r="C15" s="246"/>
      <c r="D15" s="246"/>
      <c r="E15" s="247"/>
      <c r="F15" s="248">
        <f t="shared" si="0"/>
        <v>0</v>
      </c>
      <c r="G15" s="249">
        <v>2240</v>
      </c>
      <c r="H15" s="250">
        <v>0.35</v>
      </c>
      <c r="I15" s="251" t="s">
        <v>167</v>
      </c>
      <c r="J15" s="9"/>
      <c r="K15" s="13"/>
    </row>
    <row r="16" spans="1:11" ht="15" customHeight="1">
      <c r="A16" s="244"/>
      <c r="B16" s="245"/>
      <c r="C16" s="246"/>
      <c r="D16" s="246"/>
      <c r="E16" s="247"/>
      <c r="F16" s="248">
        <f t="shared" si="0"/>
        <v>0</v>
      </c>
      <c r="G16" s="249"/>
      <c r="H16" s="250">
        <v>6</v>
      </c>
      <c r="I16" s="244" t="s">
        <v>168</v>
      </c>
      <c r="J16" s="9"/>
      <c r="K16" s="13"/>
    </row>
    <row r="17" spans="1:11" ht="15.75">
      <c r="A17" s="244"/>
      <c r="B17" s="245"/>
      <c r="C17" s="246"/>
      <c r="D17" s="246"/>
      <c r="E17" s="247"/>
      <c r="F17" s="248">
        <f t="shared" si="0"/>
        <v>0</v>
      </c>
      <c r="G17" s="249"/>
      <c r="H17" s="250"/>
      <c r="I17" s="244"/>
      <c r="J17" s="9"/>
      <c r="K17" s="13"/>
    </row>
    <row r="18" spans="1:11" ht="31.5">
      <c r="A18" s="249"/>
      <c r="B18" s="245"/>
      <c r="C18" s="246"/>
      <c r="D18" s="246"/>
      <c r="E18" s="247"/>
      <c r="F18" s="248">
        <f t="shared" si="0"/>
        <v>0</v>
      </c>
      <c r="G18" s="249">
        <v>2800</v>
      </c>
      <c r="H18" s="250">
        <v>1.68</v>
      </c>
      <c r="I18" s="251" t="s">
        <v>169</v>
      </c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117.89</v>
      </c>
      <c r="D50" s="16">
        <f>SUM(D7:D49)</f>
        <v>7.21</v>
      </c>
      <c r="E50" s="17"/>
      <c r="F50" s="18">
        <f t="shared" si="0"/>
        <v>125.1</v>
      </c>
      <c r="G50" s="19"/>
      <c r="H50" s="16">
        <f>SUM(H7:H49)</f>
        <v>101.23</v>
      </c>
      <c r="I50" s="17"/>
      <c r="J50" s="16">
        <f>SUM(J7:J49)</f>
        <v>0</v>
      </c>
      <c r="K50" s="16">
        <f>SUM(K7:K49)</f>
        <v>7.21</v>
      </c>
    </row>
    <row r="53" spans="2:8" ht="15.75">
      <c r="B53" s="21" t="s">
        <v>20</v>
      </c>
      <c r="F53" s="22"/>
      <c r="G53" s="29" t="s">
        <v>249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250</v>
      </c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90" zoomScaleNormal="75" zoomScaleSheetLayoutView="90" zoomScalePageLayoutView="0" workbookViewId="0" topLeftCell="A1">
      <selection activeCell="N23" sqref="N2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6" max="16" width="4.7109375" style="0" customWidth="1"/>
  </cols>
  <sheetData>
    <row r="1" spans="11:13" ht="18.75" customHeight="1">
      <c r="K1" s="1"/>
      <c r="L1" s="1"/>
      <c r="M1" s="1" t="s">
        <v>0</v>
      </c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52" t="s">
        <v>251</v>
      </c>
      <c r="N2" s="252"/>
      <c r="O2" s="252"/>
      <c r="P2" s="252"/>
    </row>
    <row r="3" spans="1:11" ht="61.5" customHeight="1">
      <c r="A3" s="2"/>
      <c r="B3" s="31" t="s">
        <v>252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13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4" t="s">
        <v>8</v>
      </c>
    </row>
    <row r="6" spans="1:11" ht="158.25" customHeight="1">
      <c r="A6" s="34"/>
      <c r="B6" s="34"/>
      <c r="C6" s="5" t="s">
        <v>9</v>
      </c>
      <c r="D6" s="5" t="s">
        <v>253</v>
      </c>
      <c r="E6" s="5" t="s">
        <v>11</v>
      </c>
      <c r="F6" s="35"/>
      <c r="G6" s="5" t="s">
        <v>12</v>
      </c>
      <c r="H6" s="5" t="s">
        <v>254</v>
      </c>
      <c r="I6" s="5" t="s">
        <v>14</v>
      </c>
      <c r="J6" s="5" t="s">
        <v>255</v>
      </c>
      <c r="K6" s="34"/>
    </row>
    <row r="7" spans="1:11" ht="18.75">
      <c r="A7" s="253" t="s">
        <v>256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5.75">
      <c r="A8" s="7">
        <v>1</v>
      </c>
      <c r="B8" s="8" t="s">
        <v>30</v>
      </c>
      <c r="C8" s="9">
        <v>10.93</v>
      </c>
      <c r="D8" s="9"/>
      <c r="E8" s="10"/>
      <c r="F8" s="11">
        <f>SUM(C8,D8)</f>
        <v>10.93</v>
      </c>
      <c r="G8" s="8">
        <v>2240</v>
      </c>
      <c r="H8" s="9">
        <f>(175+175+175+175+175+175)/1000</f>
        <v>1.05</v>
      </c>
      <c r="I8" s="12" t="s">
        <v>174</v>
      </c>
      <c r="J8" s="9"/>
      <c r="K8" s="13">
        <v>8.27</v>
      </c>
    </row>
    <row r="9" spans="1:11" ht="15.75">
      <c r="A9" s="7"/>
      <c r="B9" s="8"/>
      <c r="C9" s="9"/>
      <c r="D9" s="9"/>
      <c r="E9" s="10"/>
      <c r="F9" s="11">
        <f>SUM(C9,D9)</f>
        <v>0</v>
      </c>
      <c r="G9" s="8">
        <v>2240</v>
      </c>
      <c r="H9" s="9">
        <f>644/1000</f>
        <v>0.644</v>
      </c>
      <c r="I9" s="12" t="s">
        <v>175</v>
      </c>
      <c r="J9" s="9"/>
      <c r="K9" s="13"/>
    </row>
    <row r="10" spans="1:11" ht="47.25">
      <c r="A10" s="7"/>
      <c r="B10" s="8"/>
      <c r="C10" s="9"/>
      <c r="D10" s="9"/>
      <c r="E10" s="10"/>
      <c r="F10" s="11">
        <f>SUM(C10,D10)</f>
        <v>0</v>
      </c>
      <c r="G10" s="8">
        <v>2240</v>
      </c>
      <c r="H10" s="9">
        <f>963.82/1000</f>
        <v>0.96382</v>
      </c>
      <c r="I10" s="12" t="s">
        <v>176</v>
      </c>
      <c r="J10" s="9"/>
      <c r="K10" s="13"/>
    </row>
    <row r="11" spans="1:11" s="258" customFormat="1" ht="15.75">
      <c r="A11" s="256" t="s">
        <v>257</v>
      </c>
      <c r="B11" s="257"/>
      <c r="C11" s="13">
        <f>C8+C9+C10</f>
        <v>10.93</v>
      </c>
      <c r="D11" s="13">
        <f aca="true" t="shared" si="0" ref="D11:K11">D8+D9+D10</f>
        <v>0</v>
      </c>
      <c r="E11" s="13"/>
      <c r="F11" s="13">
        <f t="shared" si="0"/>
        <v>10.93</v>
      </c>
      <c r="G11" s="13"/>
      <c r="H11" s="13">
        <f t="shared" si="0"/>
        <v>2.65782</v>
      </c>
      <c r="I11" s="13"/>
      <c r="J11" s="13">
        <f t="shared" si="0"/>
        <v>0</v>
      </c>
      <c r="K11" s="13">
        <f t="shared" si="0"/>
        <v>8.27</v>
      </c>
    </row>
    <row r="12" spans="1:11" ht="17.25" customHeight="1">
      <c r="A12" s="253" t="s">
        <v>258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5"/>
    </row>
    <row r="13" spans="1:11" ht="47.25">
      <c r="A13" s="7">
        <v>1</v>
      </c>
      <c r="B13" s="7" t="s">
        <v>259</v>
      </c>
      <c r="C13" s="9"/>
      <c r="D13" s="9">
        <v>15.9</v>
      </c>
      <c r="E13" s="10" t="s">
        <v>260</v>
      </c>
      <c r="F13" s="11">
        <f>SUM(C13,D13)</f>
        <v>15.9</v>
      </c>
      <c r="G13" s="8"/>
      <c r="H13" s="9"/>
      <c r="I13" s="12"/>
      <c r="J13" s="9"/>
      <c r="K13" s="13"/>
    </row>
    <row r="14" spans="1:11" ht="14.25" customHeight="1">
      <c r="A14" s="7">
        <v>2</v>
      </c>
      <c r="B14" s="7" t="s">
        <v>261</v>
      </c>
      <c r="C14" s="9"/>
      <c r="D14" s="9">
        <v>59.86654</v>
      </c>
      <c r="E14" s="10" t="s">
        <v>260</v>
      </c>
      <c r="F14" s="11">
        <v>59.86654</v>
      </c>
      <c r="G14" s="8"/>
      <c r="H14" s="9"/>
      <c r="I14" s="12"/>
      <c r="J14" s="9"/>
      <c r="K14" s="13"/>
    </row>
    <row r="15" spans="1:11" ht="15.75">
      <c r="A15" s="7">
        <v>3</v>
      </c>
      <c r="B15" s="7" t="s">
        <v>262</v>
      </c>
      <c r="C15" s="9"/>
      <c r="D15" s="9">
        <v>13.00369</v>
      </c>
      <c r="E15" s="10" t="s">
        <v>263</v>
      </c>
      <c r="F15" s="11">
        <f>SUM(C15,D15)</f>
        <v>13.00369</v>
      </c>
      <c r="G15" s="8"/>
      <c r="H15" s="9"/>
      <c r="I15" s="12"/>
      <c r="J15" s="9"/>
      <c r="K15" s="13"/>
    </row>
    <row r="16" spans="1:11" s="258" customFormat="1" ht="15.75">
      <c r="A16" s="256" t="s">
        <v>257</v>
      </c>
      <c r="B16" s="257"/>
      <c r="C16" s="13">
        <f>C13+C14+C15</f>
        <v>0</v>
      </c>
      <c r="D16" s="13">
        <f>D13+D14+D15</f>
        <v>88.77023000000001</v>
      </c>
      <c r="E16" s="13"/>
      <c r="F16" s="13">
        <f>F13+F14+F15</f>
        <v>88.77023000000001</v>
      </c>
      <c r="G16" s="13"/>
      <c r="H16" s="13">
        <f>H13+H14+H15</f>
        <v>0</v>
      </c>
      <c r="I16" s="13"/>
      <c r="J16" s="13">
        <f>J13+J14+J15</f>
        <v>0</v>
      </c>
      <c r="K16" s="13">
        <f>K13+K14+K15</f>
        <v>0</v>
      </c>
    </row>
    <row r="17" spans="1:11" ht="18.75">
      <c r="A17" s="253" t="s">
        <v>264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5"/>
    </row>
    <row r="18" spans="1:11" ht="15.75">
      <c r="A18" s="7">
        <v>1</v>
      </c>
      <c r="B18" s="8" t="s">
        <v>30</v>
      </c>
      <c r="C18" s="9">
        <v>53.41</v>
      </c>
      <c r="D18" s="9">
        <v>0</v>
      </c>
      <c r="E18" s="10"/>
      <c r="F18" s="11">
        <f aca="true" t="shared" si="1" ref="F18:F48">SUM(C18,D18)</f>
        <v>53.41</v>
      </c>
      <c r="G18" s="8">
        <v>2210</v>
      </c>
      <c r="H18" s="9">
        <v>8.86</v>
      </c>
      <c r="I18" s="12" t="s">
        <v>265</v>
      </c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1"/>
        <v>0</v>
      </c>
      <c r="G19" s="259">
        <v>2210</v>
      </c>
      <c r="H19" s="9">
        <v>5.06</v>
      </c>
      <c r="I19" s="10" t="s">
        <v>266</v>
      </c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1"/>
        <v>0</v>
      </c>
      <c r="G20" s="259">
        <v>2210</v>
      </c>
      <c r="H20" s="9">
        <v>1.42</v>
      </c>
      <c r="I20" s="10" t="s">
        <v>267</v>
      </c>
      <c r="J20" s="9"/>
      <c r="K20" s="13"/>
    </row>
    <row r="21" spans="1:11" ht="15.75">
      <c r="A21" s="7"/>
      <c r="B21" s="8"/>
      <c r="C21" s="9"/>
      <c r="D21" s="9"/>
      <c r="E21" s="10"/>
      <c r="F21" s="11">
        <v>0</v>
      </c>
      <c r="G21" s="259">
        <v>2210</v>
      </c>
      <c r="H21" s="9">
        <v>6.39</v>
      </c>
      <c r="I21" s="10" t="s">
        <v>268</v>
      </c>
      <c r="J21" s="9"/>
      <c r="K21" s="13"/>
    </row>
    <row r="22" spans="1:11" ht="47.25">
      <c r="A22" s="7"/>
      <c r="B22" s="8"/>
      <c r="C22" s="9"/>
      <c r="D22" s="9"/>
      <c r="E22" s="10"/>
      <c r="F22" s="11">
        <f t="shared" si="1"/>
        <v>0</v>
      </c>
      <c r="G22" s="8">
        <v>2220</v>
      </c>
      <c r="H22" s="9">
        <v>22.65</v>
      </c>
      <c r="I22" s="10" t="s">
        <v>269</v>
      </c>
      <c r="J22" s="9"/>
      <c r="K22" s="13"/>
    </row>
    <row r="23" spans="1:11" ht="44.25" customHeight="1">
      <c r="A23" s="7"/>
      <c r="B23" s="8"/>
      <c r="C23" s="9"/>
      <c r="D23" s="9"/>
      <c r="E23" s="10"/>
      <c r="F23" s="11">
        <v>0</v>
      </c>
      <c r="G23" s="8">
        <v>2240</v>
      </c>
      <c r="H23" s="9">
        <v>5.31</v>
      </c>
      <c r="I23" s="10" t="s">
        <v>270</v>
      </c>
      <c r="J23" s="9"/>
      <c r="K23" s="13"/>
    </row>
    <row r="24" spans="1:11" ht="15.75">
      <c r="A24" s="7"/>
      <c r="B24" s="8"/>
      <c r="C24" s="9"/>
      <c r="D24" s="9"/>
      <c r="E24" s="10"/>
      <c r="F24" s="11">
        <v>0</v>
      </c>
      <c r="G24" s="8">
        <v>2240</v>
      </c>
      <c r="H24" s="9">
        <v>0.79</v>
      </c>
      <c r="I24" s="10" t="s">
        <v>57</v>
      </c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1"/>
        <v>0</v>
      </c>
      <c r="G25" s="8">
        <v>2240</v>
      </c>
      <c r="H25" s="9">
        <v>0.39</v>
      </c>
      <c r="I25" s="10" t="s">
        <v>85</v>
      </c>
      <c r="J25" s="9"/>
      <c r="K25" s="13"/>
    </row>
    <row r="26" spans="1:11" s="258" customFormat="1" ht="15.75">
      <c r="A26" s="256" t="s">
        <v>257</v>
      </c>
      <c r="B26" s="257"/>
      <c r="C26" s="13">
        <f>SUM(C18:C25)</f>
        <v>53.41</v>
      </c>
      <c r="D26" s="13">
        <f aca="true" t="shared" si="2" ref="D26:J26">SUM(D18:D25)</f>
        <v>0</v>
      </c>
      <c r="E26" s="13"/>
      <c r="F26" s="13">
        <f t="shared" si="2"/>
        <v>53.41</v>
      </c>
      <c r="G26" s="13"/>
      <c r="H26" s="13">
        <f t="shared" si="2"/>
        <v>50.87</v>
      </c>
      <c r="I26" s="13"/>
      <c r="J26" s="13">
        <f t="shared" si="2"/>
        <v>0</v>
      </c>
      <c r="K26" s="13">
        <f>F26-H26</f>
        <v>2.539999999999999</v>
      </c>
    </row>
    <row r="27" spans="1:11" ht="15.75" hidden="1">
      <c r="A27" s="7"/>
      <c r="B27" s="8"/>
      <c r="C27" s="9"/>
      <c r="D27" s="9"/>
      <c r="E27" s="10"/>
      <c r="F27" s="11">
        <f t="shared" si="1"/>
        <v>0</v>
      </c>
      <c r="G27" s="8"/>
      <c r="H27" s="9"/>
      <c r="I27" s="10"/>
      <c r="J27" s="9"/>
      <c r="K27" s="13"/>
    </row>
    <row r="28" spans="1:11" ht="15.75" hidden="1">
      <c r="A28" s="7"/>
      <c r="B28" s="8"/>
      <c r="C28" s="9"/>
      <c r="D28" s="9"/>
      <c r="E28" s="10"/>
      <c r="F28" s="11">
        <f t="shared" si="1"/>
        <v>0</v>
      </c>
      <c r="G28" s="8"/>
      <c r="H28" s="9"/>
      <c r="I28" s="10"/>
      <c r="J28" s="9"/>
      <c r="K28" s="13"/>
    </row>
    <row r="29" spans="1:11" ht="15.75" hidden="1">
      <c r="A29" s="7"/>
      <c r="B29" s="8"/>
      <c r="C29" s="9"/>
      <c r="D29" s="9"/>
      <c r="E29" s="10"/>
      <c r="F29" s="11">
        <f t="shared" si="1"/>
        <v>0</v>
      </c>
      <c r="G29" s="8"/>
      <c r="H29" s="9"/>
      <c r="I29" s="10"/>
      <c r="J29" s="9"/>
      <c r="K29" s="13"/>
    </row>
    <row r="30" spans="1:11" ht="15.75" hidden="1">
      <c r="A30" s="7"/>
      <c r="B30" s="8"/>
      <c r="C30" s="9"/>
      <c r="D30" s="9"/>
      <c r="E30" s="10"/>
      <c r="F30" s="11">
        <f t="shared" si="1"/>
        <v>0</v>
      </c>
      <c r="G30" s="8"/>
      <c r="H30" s="9"/>
      <c r="I30" s="10"/>
      <c r="J30" s="9"/>
      <c r="K30" s="13"/>
    </row>
    <row r="31" spans="1:11" ht="15.75" hidden="1">
      <c r="A31" s="7"/>
      <c r="B31" s="8"/>
      <c r="C31" s="9"/>
      <c r="D31" s="9"/>
      <c r="E31" s="10"/>
      <c r="F31" s="11">
        <f t="shared" si="1"/>
        <v>0</v>
      </c>
      <c r="G31" s="8"/>
      <c r="H31" s="9"/>
      <c r="I31" s="10"/>
      <c r="J31" s="9"/>
      <c r="K31" s="13"/>
    </row>
    <row r="32" spans="1:11" ht="15.75" hidden="1">
      <c r="A32" s="7"/>
      <c r="B32" s="8"/>
      <c r="C32" s="9"/>
      <c r="D32" s="9"/>
      <c r="E32" s="10"/>
      <c r="F32" s="11">
        <f t="shared" si="1"/>
        <v>0</v>
      </c>
      <c r="G32" s="8"/>
      <c r="H32" s="9"/>
      <c r="I32" s="10"/>
      <c r="J32" s="9"/>
      <c r="K32" s="13"/>
    </row>
    <row r="33" spans="1:11" ht="15.75" hidden="1">
      <c r="A33" s="7"/>
      <c r="B33" s="8"/>
      <c r="C33" s="9"/>
      <c r="D33" s="9"/>
      <c r="E33" s="10"/>
      <c r="F33" s="11">
        <f t="shared" si="1"/>
        <v>0</v>
      </c>
      <c r="G33" s="8"/>
      <c r="H33" s="9"/>
      <c r="I33" s="10"/>
      <c r="J33" s="9"/>
      <c r="K33" s="13"/>
    </row>
    <row r="34" spans="1:11" ht="15.75" hidden="1">
      <c r="A34" s="25"/>
      <c r="B34" s="8"/>
      <c r="C34" s="9"/>
      <c r="D34" s="9"/>
      <c r="E34" s="10"/>
      <c r="F34" s="11">
        <f t="shared" si="1"/>
        <v>0</v>
      </c>
      <c r="G34" s="8"/>
      <c r="H34" s="9"/>
      <c r="I34" s="10"/>
      <c r="J34" s="9"/>
      <c r="K34" s="13"/>
    </row>
    <row r="35" spans="1:11" ht="15.75" hidden="1">
      <c r="A35" s="25"/>
      <c r="B35" s="8"/>
      <c r="C35" s="9"/>
      <c r="D35" s="9"/>
      <c r="E35" s="10"/>
      <c r="F35" s="11">
        <f t="shared" si="1"/>
        <v>0</v>
      </c>
      <c r="G35" s="8"/>
      <c r="H35" s="9"/>
      <c r="I35" s="10"/>
      <c r="J35" s="9"/>
      <c r="K35" s="13"/>
    </row>
    <row r="36" spans="1:11" ht="15.75" hidden="1">
      <c r="A36" s="7"/>
      <c r="B36" s="8"/>
      <c r="C36" s="9"/>
      <c r="D36" s="9"/>
      <c r="E36" s="10"/>
      <c r="F36" s="11">
        <f t="shared" si="1"/>
        <v>0</v>
      </c>
      <c r="G36" s="8"/>
      <c r="H36" s="9"/>
      <c r="I36" s="10"/>
      <c r="J36" s="9"/>
      <c r="K36" s="13"/>
    </row>
    <row r="37" spans="1:11" ht="15.75" hidden="1">
      <c r="A37" s="7"/>
      <c r="B37" s="8"/>
      <c r="C37" s="9"/>
      <c r="D37" s="9"/>
      <c r="E37" s="10"/>
      <c r="F37" s="11">
        <f t="shared" si="1"/>
        <v>0</v>
      </c>
      <c r="G37" s="8"/>
      <c r="H37" s="9"/>
      <c r="I37" s="10"/>
      <c r="J37" s="9"/>
      <c r="K37" s="13"/>
    </row>
    <row r="38" spans="1:11" ht="15.75" hidden="1">
      <c r="A38" s="7"/>
      <c r="B38" s="8"/>
      <c r="C38" s="9"/>
      <c r="D38" s="9"/>
      <c r="E38" s="10"/>
      <c r="F38" s="11">
        <f t="shared" si="1"/>
        <v>0</v>
      </c>
      <c r="G38" s="8"/>
      <c r="H38" s="9"/>
      <c r="I38" s="10"/>
      <c r="J38" s="9"/>
      <c r="K38" s="13"/>
    </row>
    <row r="39" spans="1:11" ht="15.75" hidden="1">
      <c r="A39" s="7"/>
      <c r="B39" s="8"/>
      <c r="C39" s="9"/>
      <c r="D39" s="9"/>
      <c r="E39" s="10"/>
      <c r="F39" s="11">
        <f t="shared" si="1"/>
        <v>0</v>
      </c>
      <c r="G39" s="8"/>
      <c r="H39" s="9"/>
      <c r="I39" s="10"/>
      <c r="J39" s="9"/>
      <c r="K39" s="13"/>
    </row>
    <row r="40" spans="1:11" ht="15.75" hidden="1">
      <c r="A40" s="7"/>
      <c r="B40" s="8"/>
      <c r="C40" s="9"/>
      <c r="D40" s="9"/>
      <c r="E40" s="10"/>
      <c r="F40" s="11">
        <f t="shared" si="1"/>
        <v>0</v>
      </c>
      <c r="G40" s="8"/>
      <c r="H40" s="9"/>
      <c r="I40" s="10"/>
      <c r="J40" s="9"/>
      <c r="K40" s="13"/>
    </row>
    <row r="41" spans="1:11" ht="15.75" hidden="1">
      <c r="A41" s="7"/>
      <c r="B41" s="8"/>
      <c r="C41" s="9"/>
      <c r="D41" s="9"/>
      <c r="E41" s="10"/>
      <c r="F41" s="11">
        <f t="shared" si="1"/>
        <v>0</v>
      </c>
      <c r="G41" s="8"/>
      <c r="H41" s="9"/>
      <c r="I41" s="10"/>
      <c r="J41" s="9"/>
      <c r="K41" s="13"/>
    </row>
    <row r="42" spans="1:11" ht="15.75" hidden="1">
      <c r="A42" s="7"/>
      <c r="B42" s="8"/>
      <c r="C42" s="9"/>
      <c r="D42" s="9"/>
      <c r="E42" s="10"/>
      <c r="F42" s="11">
        <f t="shared" si="1"/>
        <v>0</v>
      </c>
      <c r="G42" s="8"/>
      <c r="H42" s="9"/>
      <c r="I42" s="10"/>
      <c r="J42" s="9"/>
      <c r="K42" s="13"/>
    </row>
    <row r="43" spans="1:11" ht="15.75" hidden="1">
      <c r="A43" s="7"/>
      <c r="B43" s="8"/>
      <c r="C43" s="9"/>
      <c r="D43" s="9"/>
      <c r="E43" s="10"/>
      <c r="F43" s="11">
        <f t="shared" si="1"/>
        <v>0</v>
      </c>
      <c r="G43" s="8"/>
      <c r="H43" s="9"/>
      <c r="I43" s="10"/>
      <c r="J43" s="9"/>
      <c r="K43" s="13"/>
    </row>
    <row r="44" spans="1:11" ht="15.75" hidden="1">
      <c r="A44" s="25"/>
      <c r="B44" s="8"/>
      <c r="C44" s="9"/>
      <c r="D44" s="9"/>
      <c r="E44" s="10"/>
      <c r="F44" s="11">
        <f t="shared" si="1"/>
        <v>0</v>
      </c>
      <c r="G44" s="8"/>
      <c r="H44" s="9"/>
      <c r="I44" s="10"/>
      <c r="J44" s="9"/>
      <c r="K44" s="13"/>
    </row>
    <row r="45" spans="1:11" ht="15.75" hidden="1">
      <c r="A45" s="25"/>
      <c r="B45" s="8"/>
      <c r="C45" s="9"/>
      <c r="D45" s="9"/>
      <c r="E45" s="10"/>
      <c r="F45" s="11">
        <f t="shared" si="1"/>
        <v>0</v>
      </c>
      <c r="G45" s="8"/>
      <c r="H45" s="9"/>
      <c r="I45" s="10"/>
      <c r="J45" s="9"/>
      <c r="K45" s="13"/>
    </row>
    <row r="46" spans="1:11" ht="15.75" hidden="1">
      <c r="A46" s="26"/>
      <c r="B46" s="14"/>
      <c r="C46" s="27"/>
      <c r="D46" s="27"/>
      <c r="E46" s="28"/>
      <c r="F46" s="11">
        <f t="shared" si="1"/>
        <v>0</v>
      </c>
      <c r="G46" s="14"/>
      <c r="H46" s="27"/>
      <c r="I46" s="28"/>
      <c r="J46" s="27"/>
      <c r="K46" s="13"/>
    </row>
    <row r="47" spans="1:11" ht="15.75" hidden="1">
      <c r="A47" s="26"/>
      <c r="B47" s="14"/>
      <c r="C47" s="27"/>
      <c r="D47" s="27"/>
      <c r="E47" s="28"/>
      <c r="F47" s="11">
        <f t="shared" si="1"/>
        <v>0</v>
      </c>
      <c r="G47" s="14"/>
      <c r="H47" s="27"/>
      <c r="I47" s="28"/>
      <c r="J47" s="27"/>
      <c r="K47" s="13"/>
    </row>
    <row r="48" spans="1:11" ht="15.75" hidden="1">
      <c r="A48" s="26"/>
      <c r="B48" s="14"/>
      <c r="C48" s="27"/>
      <c r="D48" s="27"/>
      <c r="E48" s="28"/>
      <c r="F48" s="11">
        <f t="shared" si="1"/>
        <v>0</v>
      </c>
      <c r="G48" s="14"/>
      <c r="H48" s="27"/>
      <c r="I48" s="28"/>
      <c r="J48" s="27"/>
      <c r="K48" s="13"/>
    </row>
    <row r="49" spans="1:11" s="263" customFormat="1" ht="21">
      <c r="A49" s="260" t="s">
        <v>271</v>
      </c>
      <c r="B49" s="261"/>
      <c r="C49" s="262">
        <f>C11+C16+C26</f>
        <v>64.34</v>
      </c>
      <c r="D49" s="262">
        <f aca="true" t="shared" si="3" ref="D49:K49">D11+D16+D26</f>
        <v>88.77023000000001</v>
      </c>
      <c r="E49" s="262"/>
      <c r="F49" s="262">
        <f t="shared" si="3"/>
        <v>153.11023</v>
      </c>
      <c r="G49" s="262"/>
      <c r="H49" s="262">
        <f t="shared" si="3"/>
        <v>53.52782</v>
      </c>
      <c r="I49" s="262"/>
      <c r="J49" s="262">
        <f t="shared" si="3"/>
        <v>0</v>
      </c>
      <c r="K49" s="262">
        <f t="shared" si="3"/>
        <v>10.809999999999999</v>
      </c>
    </row>
    <row r="52" spans="2:8" ht="15.75">
      <c r="B52" s="21" t="s">
        <v>272</v>
      </c>
      <c r="F52" s="22"/>
      <c r="G52" s="29" t="s">
        <v>273</v>
      </c>
      <c r="H52" s="30"/>
    </row>
    <row r="53" spans="2:8" ht="15">
      <c r="B53" s="21"/>
      <c r="F53" s="23" t="s">
        <v>17</v>
      </c>
      <c r="G53" s="24"/>
      <c r="H53" s="24"/>
    </row>
    <row r="54" spans="2:8" ht="15.75">
      <c r="B54" s="21" t="s">
        <v>18</v>
      </c>
      <c r="F54" s="22"/>
      <c r="G54" s="29" t="s">
        <v>274</v>
      </c>
      <c r="H54" s="30"/>
    </row>
    <row r="55" spans="6:8" ht="15">
      <c r="F55" s="23" t="s">
        <v>17</v>
      </c>
      <c r="G55" s="24"/>
      <c r="H55" s="24"/>
    </row>
  </sheetData>
  <sheetProtection/>
  <mergeCells count="18">
    <mergeCell ref="A49:B49"/>
    <mergeCell ref="G52:H52"/>
    <mergeCell ref="G54:H54"/>
    <mergeCell ref="A7:K7"/>
    <mergeCell ref="A11:B11"/>
    <mergeCell ref="A12:K12"/>
    <mergeCell ref="A16:B16"/>
    <mergeCell ref="A17:K17"/>
    <mergeCell ref="A26:B26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13">
      <selection activeCell="H14" sqref="H14:H15"/>
    </sheetView>
  </sheetViews>
  <sheetFormatPr defaultColWidth="9.140625" defaultRowHeight="15"/>
  <cols>
    <col min="1" max="1" width="7.28125" style="44" customWidth="1"/>
    <col min="2" max="2" width="24.421875" style="44" customWidth="1"/>
    <col min="3" max="3" width="16.28125" style="44" customWidth="1"/>
    <col min="4" max="4" width="13.57421875" style="44" customWidth="1"/>
    <col min="5" max="5" width="18.8515625" style="44" customWidth="1"/>
    <col min="6" max="6" width="15.8515625" style="44" customWidth="1"/>
    <col min="7" max="7" width="16.57421875" style="44" customWidth="1"/>
    <col min="8" max="8" width="14.28125" style="45" customWidth="1"/>
    <col min="9" max="9" width="34.57421875" style="44" customWidth="1"/>
    <col min="10" max="10" width="14.00390625" style="44" customWidth="1"/>
    <col min="11" max="11" width="15.57421875" style="44" customWidth="1"/>
    <col min="12" max="16384" width="9.140625" style="44" customWidth="1"/>
  </cols>
  <sheetData>
    <row r="1" spans="11:13" ht="18.75" customHeight="1">
      <c r="K1" s="46"/>
      <c r="L1" s="46"/>
      <c r="M1" s="46" t="s">
        <v>0</v>
      </c>
    </row>
    <row r="2" spans="1:13" ht="20.25" customHeight="1">
      <c r="A2" s="47"/>
      <c r="B2" s="47"/>
      <c r="C2" s="47"/>
      <c r="D2" s="47"/>
      <c r="E2" s="47"/>
      <c r="F2" s="47"/>
      <c r="G2" s="47"/>
      <c r="H2" s="48"/>
      <c r="I2" s="49"/>
      <c r="K2" s="50"/>
      <c r="L2" s="50"/>
      <c r="M2" s="50" t="s">
        <v>1</v>
      </c>
    </row>
    <row r="3" spans="1:11" ht="61.5" customHeight="1">
      <c r="A3" s="47"/>
      <c r="B3" s="51" t="s">
        <v>47</v>
      </c>
      <c r="C3" s="52"/>
      <c r="D3" s="52"/>
      <c r="E3" s="52"/>
      <c r="F3" s="52"/>
      <c r="G3" s="52"/>
      <c r="H3" s="52"/>
      <c r="I3" s="52"/>
      <c r="J3" s="52"/>
      <c r="K3" s="47"/>
    </row>
    <row r="4" spans="1:11" ht="31.5" customHeight="1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3" customHeight="1">
      <c r="A5" s="54" t="s">
        <v>49</v>
      </c>
      <c r="B5" s="54" t="s">
        <v>4</v>
      </c>
      <c r="C5" s="55" t="s">
        <v>5</v>
      </c>
      <c r="D5" s="55"/>
      <c r="E5" s="55"/>
      <c r="F5" s="55" t="s">
        <v>6</v>
      </c>
      <c r="G5" s="55" t="s">
        <v>7</v>
      </c>
      <c r="H5" s="55"/>
      <c r="I5" s="55"/>
      <c r="J5" s="55"/>
      <c r="K5" s="56" t="s">
        <v>50</v>
      </c>
    </row>
    <row r="6" spans="1:11" ht="158.25" customHeight="1">
      <c r="A6" s="54"/>
      <c r="B6" s="54"/>
      <c r="C6" s="57" t="s">
        <v>51</v>
      </c>
      <c r="D6" s="57" t="s">
        <v>52</v>
      </c>
      <c r="E6" s="57" t="s">
        <v>11</v>
      </c>
      <c r="F6" s="55"/>
      <c r="G6" s="58" t="s">
        <v>12</v>
      </c>
      <c r="H6" s="57" t="s">
        <v>53</v>
      </c>
      <c r="I6" s="57" t="s">
        <v>14</v>
      </c>
      <c r="J6" s="57" t="s">
        <v>53</v>
      </c>
      <c r="K6" s="56"/>
    </row>
    <row r="7" spans="1:11" ht="15.75">
      <c r="A7" s="59">
        <v>1</v>
      </c>
      <c r="B7" s="14" t="s">
        <v>30</v>
      </c>
      <c r="C7" s="27">
        <v>47.1</v>
      </c>
      <c r="D7" s="27"/>
      <c r="E7" s="28"/>
      <c r="F7" s="60">
        <f>SUM(C7,D7)</f>
        <v>47.1</v>
      </c>
      <c r="G7" s="61">
        <v>2210</v>
      </c>
      <c r="H7" s="62">
        <f>0.42+6.9</f>
        <v>7.32</v>
      </c>
      <c r="I7" s="63" t="s">
        <v>54</v>
      </c>
      <c r="J7" s="27"/>
      <c r="K7" s="64"/>
    </row>
    <row r="8" spans="1:11" ht="15.75">
      <c r="A8" s="59"/>
      <c r="B8" s="14"/>
      <c r="C8" s="27"/>
      <c r="D8" s="27"/>
      <c r="E8" s="28"/>
      <c r="F8" s="60">
        <f aca="true" t="shared" si="0" ref="F8:F36">SUM(C8,D8)</f>
        <v>0</v>
      </c>
      <c r="G8" s="61">
        <v>2210</v>
      </c>
      <c r="H8" s="62">
        <v>1.41</v>
      </c>
      <c r="I8" s="63" t="s">
        <v>24</v>
      </c>
      <c r="J8" s="27"/>
      <c r="K8" s="64"/>
    </row>
    <row r="9" spans="1:11" ht="15.75">
      <c r="A9" s="59"/>
      <c r="B9" s="14"/>
      <c r="C9" s="27"/>
      <c r="D9" s="27"/>
      <c r="E9" s="28"/>
      <c r="F9" s="60">
        <f t="shared" si="0"/>
        <v>0</v>
      </c>
      <c r="G9" s="61">
        <v>2220</v>
      </c>
      <c r="H9" s="62">
        <v>2.77</v>
      </c>
      <c r="I9" s="63" t="s">
        <v>19</v>
      </c>
      <c r="J9" s="27"/>
      <c r="K9" s="64"/>
    </row>
    <row r="10" spans="1:11" ht="15.75">
      <c r="A10" s="59"/>
      <c r="B10" s="14"/>
      <c r="C10" s="27"/>
      <c r="D10" s="27"/>
      <c r="E10" s="28"/>
      <c r="F10" s="60">
        <f t="shared" si="0"/>
        <v>0</v>
      </c>
      <c r="G10" s="61">
        <v>2240</v>
      </c>
      <c r="H10" s="62">
        <f>1+0.5</f>
        <v>1.5</v>
      </c>
      <c r="I10" s="65" t="s">
        <v>55</v>
      </c>
      <c r="J10" s="27"/>
      <c r="K10" s="64"/>
    </row>
    <row r="11" spans="1:11" ht="15.75">
      <c r="A11" s="59"/>
      <c r="B11" s="14"/>
      <c r="C11" s="27"/>
      <c r="D11" s="27"/>
      <c r="E11" s="28"/>
      <c r="F11" s="60">
        <f t="shared" si="0"/>
        <v>0</v>
      </c>
      <c r="G11" s="61">
        <v>2240</v>
      </c>
      <c r="H11" s="62">
        <f>3.8+2+2</f>
        <v>7.8</v>
      </c>
      <c r="I11" s="65" t="s">
        <v>56</v>
      </c>
      <c r="J11" s="27"/>
      <c r="K11" s="64"/>
    </row>
    <row r="12" spans="1:11" ht="16.5" customHeight="1">
      <c r="A12" s="59"/>
      <c r="B12" s="14"/>
      <c r="C12" s="27"/>
      <c r="D12" s="27"/>
      <c r="E12" s="28"/>
      <c r="F12" s="60">
        <f t="shared" si="0"/>
        <v>0</v>
      </c>
      <c r="G12" s="61">
        <v>2240</v>
      </c>
      <c r="H12" s="62">
        <f>1.01+1.1</f>
        <v>2.1100000000000003</v>
      </c>
      <c r="I12" s="65" t="s">
        <v>57</v>
      </c>
      <c r="J12" s="27"/>
      <c r="K12" s="64"/>
    </row>
    <row r="13" spans="1:11" ht="15.75">
      <c r="A13" s="59"/>
      <c r="B13" s="14"/>
      <c r="C13" s="27"/>
      <c r="D13" s="27"/>
      <c r="E13" s="28"/>
      <c r="F13" s="60">
        <f t="shared" si="0"/>
        <v>0</v>
      </c>
      <c r="G13" s="61">
        <v>2240</v>
      </c>
      <c r="H13" s="62">
        <f>2.65+1.7</f>
        <v>4.35</v>
      </c>
      <c r="I13" s="65" t="s">
        <v>58</v>
      </c>
      <c r="J13" s="27"/>
      <c r="K13" s="64"/>
    </row>
    <row r="14" spans="1:11" ht="15.75">
      <c r="A14" s="59"/>
      <c r="B14" s="14"/>
      <c r="C14" s="27"/>
      <c r="D14" s="27"/>
      <c r="E14" s="28"/>
      <c r="F14" s="60">
        <f t="shared" si="0"/>
        <v>0</v>
      </c>
      <c r="G14" s="14">
        <v>2282</v>
      </c>
      <c r="H14" s="66">
        <v>0.84</v>
      </c>
      <c r="I14" s="28" t="s">
        <v>59</v>
      </c>
      <c r="J14" s="27"/>
      <c r="K14" s="64"/>
    </row>
    <row r="15" spans="1:11" ht="15.75">
      <c r="A15" s="26"/>
      <c r="B15" s="14"/>
      <c r="C15" s="27"/>
      <c r="D15" s="27"/>
      <c r="E15" s="28"/>
      <c r="F15" s="60">
        <f t="shared" si="0"/>
        <v>0</v>
      </c>
      <c r="G15" s="14"/>
      <c r="H15" s="66"/>
      <c r="I15" s="28"/>
      <c r="J15" s="27"/>
      <c r="K15" s="64"/>
    </row>
    <row r="16" spans="1:11" ht="15" customHeight="1">
      <c r="A16" s="26"/>
      <c r="B16" s="14"/>
      <c r="C16" s="27"/>
      <c r="D16" s="27"/>
      <c r="E16" s="28"/>
      <c r="F16" s="60">
        <f t="shared" si="0"/>
        <v>0</v>
      </c>
      <c r="G16" s="14"/>
      <c r="H16" s="66"/>
      <c r="I16" s="67"/>
      <c r="J16" s="27"/>
      <c r="K16" s="64"/>
    </row>
    <row r="17" spans="1:11" ht="15.75">
      <c r="A17" s="59"/>
      <c r="B17" s="14"/>
      <c r="C17" s="27"/>
      <c r="D17" s="27"/>
      <c r="E17" s="28"/>
      <c r="F17" s="60">
        <f t="shared" si="0"/>
        <v>0</v>
      </c>
      <c r="G17" s="14"/>
      <c r="H17" s="66"/>
      <c r="I17" s="67"/>
      <c r="J17" s="27"/>
      <c r="K17" s="64"/>
    </row>
    <row r="18" spans="1:11" ht="17.25" customHeight="1">
      <c r="A18" s="59"/>
      <c r="B18" s="14"/>
      <c r="C18" s="27"/>
      <c r="D18" s="27"/>
      <c r="E18" s="28"/>
      <c r="F18" s="60">
        <f t="shared" si="0"/>
        <v>0</v>
      </c>
      <c r="G18" s="14"/>
      <c r="H18" s="66"/>
      <c r="I18" s="67"/>
      <c r="J18" s="27"/>
      <c r="K18" s="64"/>
    </row>
    <row r="19" spans="1:11" ht="17.25" customHeight="1">
      <c r="A19" s="59"/>
      <c r="B19" s="14"/>
      <c r="C19" s="27"/>
      <c r="D19" s="27"/>
      <c r="E19" s="28"/>
      <c r="F19" s="60">
        <f t="shared" si="0"/>
        <v>0</v>
      </c>
      <c r="G19" s="14"/>
      <c r="H19" s="66"/>
      <c r="I19" s="28"/>
      <c r="J19" s="27"/>
      <c r="K19" s="64"/>
    </row>
    <row r="20" spans="1:11" ht="15.75">
      <c r="A20" s="59"/>
      <c r="B20" s="14"/>
      <c r="C20" s="27"/>
      <c r="D20" s="27"/>
      <c r="E20" s="28"/>
      <c r="F20" s="60">
        <f t="shared" si="0"/>
        <v>0</v>
      </c>
      <c r="G20" s="14"/>
      <c r="H20" s="66"/>
      <c r="I20" s="28"/>
      <c r="J20" s="27"/>
      <c r="K20" s="64"/>
    </row>
    <row r="21" spans="1:11" ht="15.75">
      <c r="A21" s="59"/>
      <c r="B21" s="14"/>
      <c r="C21" s="27"/>
      <c r="D21" s="27"/>
      <c r="E21" s="28"/>
      <c r="F21" s="60">
        <f t="shared" si="0"/>
        <v>0</v>
      </c>
      <c r="G21" s="14"/>
      <c r="H21" s="66"/>
      <c r="I21" s="28"/>
      <c r="J21" s="27"/>
      <c r="K21" s="64"/>
    </row>
    <row r="22" spans="1:11" ht="15.75">
      <c r="A22" s="59"/>
      <c r="B22" s="14"/>
      <c r="C22" s="27"/>
      <c r="D22" s="27"/>
      <c r="E22" s="28"/>
      <c r="F22" s="60">
        <f t="shared" si="0"/>
        <v>0</v>
      </c>
      <c r="G22" s="14"/>
      <c r="H22" s="68"/>
      <c r="I22" s="28"/>
      <c r="J22" s="27"/>
      <c r="K22" s="64"/>
    </row>
    <row r="23" spans="1:11" ht="15.75">
      <c r="A23" s="59"/>
      <c r="B23" s="14"/>
      <c r="C23" s="27"/>
      <c r="D23" s="27"/>
      <c r="E23" s="28"/>
      <c r="F23" s="60">
        <f t="shared" si="0"/>
        <v>0</v>
      </c>
      <c r="G23" s="14"/>
      <c r="H23" s="68"/>
      <c r="I23" s="28"/>
      <c r="J23" s="27"/>
      <c r="K23" s="64"/>
    </row>
    <row r="24" spans="1:11" ht="15.75">
      <c r="A24" s="59"/>
      <c r="B24" s="14"/>
      <c r="C24" s="27"/>
      <c r="D24" s="27"/>
      <c r="E24" s="28"/>
      <c r="F24" s="60">
        <f t="shared" si="0"/>
        <v>0</v>
      </c>
      <c r="G24" s="14"/>
      <c r="H24" s="68"/>
      <c r="I24" s="28"/>
      <c r="J24" s="27"/>
      <c r="K24" s="64"/>
    </row>
    <row r="25" spans="1:11" ht="15.75">
      <c r="A25" s="59"/>
      <c r="B25" s="14"/>
      <c r="C25" s="27"/>
      <c r="D25" s="27"/>
      <c r="E25" s="28"/>
      <c r="F25" s="60">
        <f t="shared" si="0"/>
        <v>0</v>
      </c>
      <c r="G25" s="14"/>
      <c r="H25" s="68"/>
      <c r="I25" s="28"/>
      <c r="J25" s="27"/>
      <c r="K25" s="64"/>
    </row>
    <row r="26" spans="1:11" ht="15.75">
      <c r="A26" s="59"/>
      <c r="B26" s="14"/>
      <c r="C26" s="27"/>
      <c r="D26" s="27"/>
      <c r="E26" s="28"/>
      <c r="F26" s="60">
        <f t="shared" si="0"/>
        <v>0</v>
      </c>
      <c r="G26" s="14"/>
      <c r="H26" s="68"/>
      <c r="I26" s="28"/>
      <c r="J26" s="27"/>
      <c r="K26" s="64"/>
    </row>
    <row r="27" spans="1:11" ht="15.75">
      <c r="A27" s="59"/>
      <c r="B27" s="14"/>
      <c r="C27" s="27"/>
      <c r="D27" s="27"/>
      <c r="E27" s="28"/>
      <c r="F27" s="60">
        <f t="shared" si="0"/>
        <v>0</v>
      </c>
      <c r="G27" s="14"/>
      <c r="H27" s="68"/>
      <c r="I27" s="28"/>
      <c r="J27" s="27"/>
      <c r="K27" s="64"/>
    </row>
    <row r="28" spans="1:11" ht="15.75">
      <c r="A28" s="59"/>
      <c r="B28" s="14"/>
      <c r="C28" s="27"/>
      <c r="D28" s="27"/>
      <c r="E28" s="28"/>
      <c r="F28" s="60">
        <f t="shared" si="0"/>
        <v>0</v>
      </c>
      <c r="G28" s="14"/>
      <c r="H28" s="68"/>
      <c r="I28" s="28"/>
      <c r="J28" s="27"/>
      <c r="K28" s="64"/>
    </row>
    <row r="29" spans="1:11" ht="15.75">
      <c r="A29" s="59"/>
      <c r="B29" s="14"/>
      <c r="C29" s="27"/>
      <c r="D29" s="27"/>
      <c r="E29" s="28"/>
      <c r="F29" s="60">
        <f t="shared" si="0"/>
        <v>0</v>
      </c>
      <c r="G29" s="14"/>
      <c r="H29" s="68"/>
      <c r="I29" s="28"/>
      <c r="J29" s="27"/>
      <c r="K29" s="64"/>
    </row>
    <row r="30" spans="1:11" ht="15.75">
      <c r="A30" s="59"/>
      <c r="B30" s="14"/>
      <c r="C30" s="27"/>
      <c r="D30" s="27"/>
      <c r="E30" s="28"/>
      <c r="F30" s="60">
        <f t="shared" si="0"/>
        <v>0</v>
      </c>
      <c r="G30" s="14"/>
      <c r="H30" s="68"/>
      <c r="I30" s="28"/>
      <c r="J30" s="27"/>
      <c r="K30" s="64"/>
    </row>
    <row r="31" spans="1:11" ht="15.75">
      <c r="A31" s="26"/>
      <c r="B31" s="14"/>
      <c r="C31" s="27"/>
      <c r="D31" s="27"/>
      <c r="E31" s="28"/>
      <c r="F31" s="60">
        <f t="shared" si="0"/>
        <v>0</v>
      </c>
      <c r="G31" s="14"/>
      <c r="H31" s="68"/>
      <c r="I31" s="28"/>
      <c r="J31" s="27"/>
      <c r="K31" s="64"/>
    </row>
    <row r="32" spans="1:11" ht="15.75">
      <c r="A32" s="26"/>
      <c r="B32" s="14"/>
      <c r="C32" s="27"/>
      <c r="D32" s="27"/>
      <c r="E32" s="28"/>
      <c r="F32" s="60">
        <f t="shared" si="0"/>
        <v>0</v>
      </c>
      <c r="G32" s="14"/>
      <c r="H32" s="68"/>
      <c r="I32" s="28"/>
      <c r="J32" s="27"/>
      <c r="K32" s="64"/>
    </row>
    <row r="33" spans="1:11" ht="15.75">
      <c r="A33" s="26"/>
      <c r="B33" s="14"/>
      <c r="C33" s="27"/>
      <c r="D33" s="27"/>
      <c r="E33" s="28"/>
      <c r="F33" s="60">
        <f t="shared" si="0"/>
        <v>0</v>
      </c>
      <c r="G33" s="14"/>
      <c r="H33" s="68"/>
      <c r="I33" s="28"/>
      <c r="J33" s="27"/>
      <c r="K33" s="64"/>
    </row>
    <row r="34" spans="1:11" ht="15.75">
      <c r="A34" s="26"/>
      <c r="B34" s="14"/>
      <c r="C34" s="27"/>
      <c r="D34" s="27"/>
      <c r="E34" s="28"/>
      <c r="F34" s="60">
        <f t="shared" si="0"/>
        <v>0</v>
      </c>
      <c r="G34" s="14"/>
      <c r="H34" s="68"/>
      <c r="I34" s="28"/>
      <c r="J34" s="27"/>
      <c r="K34" s="64"/>
    </row>
    <row r="35" spans="1:11" ht="15.75">
      <c r="A35" s="26"/>
      <c r="B35" s="14"/>
      <c r="C35" s="27"/>
      <c r="D35" s="27"/>
      <c r="E35" s="28"/>
      <c r="F35" s="60">
        <f t="shared" si="0"/>
        <v>0</v>
      </c>
      <c r="G35" s="14"/>
      <c r="H35" s="68"/>
      <c r="I35" s="28"/>
      <c r="J35" s="27"/>
      <c r="K35" s="64"/>
    </row>
    <row r="36" spans="1:11" ht="15.75">
      <c r="A36" s="14"/>
      <c r="B36" s="69" t="s">
        <v>16</v>
      </c>
      <c r="C36" s="16">
        <f>SUM(C7:C35)</f>
        <v>47.1</v>
      </c>
      <c r="D36" s="16">
        <f>SUM(D7:D35)</f>
        <v>0</v>
      </c>
      <c r="E36" s="17"/>
      <c r="F36" s="70">
        <f t="shared" si="0"/>
        <v>47.1</v>
      </c>
      <c r="G36" s="19"/>
      <c r="H36" s="71">
        <f>SUM(H7:H35)</f>
        <v>28.099999999999998</v>
      </c>
      <c r="I36" s="17"/>
      <c r="J36" s="16">
        <f>SUM(J7:J35)</f>
        <v>0</v>
      </c>
      <c r="K36" s="16">
        <f>C36-H36</f>
        <v>19.000000000000004</v>
      </c>
    </row>
    <row r="39" spans="2:8" ht="15.75">
      <c r="B39" s="72" t="s">
        <v>20</v>
      </c>
      <c r="F39" s="73"/>
      <c r="G39" s="74" t="s">
        <v>60</v>
      </c>
      <c r="H39" s="75"/>
    </row>
    <row r="40" spans="2:8" ht="15">
      <c r="B40" s="72"/>
      <c r="F40" s="76" t="s">
        <v>17</v>
      </c>
      <c r="G40" s="77"/>
      <c r="H40" s="78"/>
    </row>
    <row r="41" spans="2:8" ht="15.75">
      <c r="B41" s="72" t="s">
        <v>18</v>
      </c>
      <c r="F41" s="73"/>
      <c r="G41" s="74" t="s">
        <v>61</v>
      </c>
      <c r="H41" s="75"/>
    </row>
    <row r="42" spans="6:8" ht="15">
      <c r="F42" s="76" t="s">
        <v>17</v>
      </c>
      <c r="G42" s="77"/>
      <c r="H42" s="78"/>
    </row>
  </sheetData>
  <sheetProtection/>
  <mergeCells count="10">
    <mergeCell ref="G39:H39"/>
    <mergeCell ref="G41:H4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5"/>
  <cols>
    <col min="1" max="1" width="7.28125" style="44" customWidth="1"/>
    <col min="2" max="2" width="24.421875" style="44" customWidth="1"/>
    <col min="3" max="3" width="16.28125" style="44" customWidth="1"/>
    <col min="4" max="4" width="13.57421875" style="44" customWidth="1"/>
    <col min="5" max="5" width="18.8515625" style="44" customWidth="1"/>
    <col min="6" max="6" width="15.8515625" style="44" customWidth="1"/>
    <col min="7" max="7" width="16.57421875" style="44" customWidth="1"/>
    <col min="8" max="8" width="14.28125" style="45" customWidth="1"/>
    <col min="9" max="9" width="34.57421875" style="44" customWidth="1"/>
    <col min="10" max="10" width="14.00390625" style="44" customWidth="1"/>
    <col min="11" max="11" width="15.57421875" style="44" customWidth="1"/>
    <col min="12" max="16384" width="9.140625" style="44" customWidth="1"/>
  </cols>
  <sheetData>
    <row r="1" spans="11:13" ht="18.75" customHeight="1">
      <c r="K1" s="46"/>
      <c r="L1" s="46"/>
      <c r="M1" s="46" t="s">
        <v>0</v>
      </c>
    </row>
    <row r="2" spans="1:13" ht="20.25" customHeight="1">
      <c r="A2" s="47"/>
      <c r="B2" s="47"/>
      <c r="C2" s="47"/>
      <c r="D2" s="47"/>
      <c r="E2" s="47"/>
      <c r="F2" s="47"/>
      <c r="G2" s="47"/>
      <c r="H2" s="48"/>
      <c r="I2" s="49"/>
      <c r="K2" s="50"/>
      <c r="L2" s="50"/>
      <c r="M2" s="50" t="s">
        <v>1</v>
      </c>
    </row>
    <row r="3" spans="1:11" ht="61.5" customHeight="1">
      <c r="A3" s="47"/>
      <c r="B3" s="51" t="s">
        <v>62</v>
      </c>
      <c r="C3" s="52"/>
      <c r="D3" s="52"/>
      <c r="E3" s="52"/>
      <c r="F3" s="52"/>
      <c r="G3" s="52"/>
      <c r="H3" s="52"/>
      <c r="I3" s="52"/>
      <c r="J3" s="52"/>
      <c r="K3" s="47"/>
    </row>
    <row r="4" spans="1:11" ht="31.5" customHeight="1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3" customHeight="1">
      <c r="A5" s="54" t="s">
        <v>49</v>
      </c>
      <c r="B5" s="54" t="s">
        <v>4</v>
      </c>
      <c r="C5" s="55" t="s">
        <v>5</v>
      </c>
      <c r="D5" s="55"/>
      <c r="E5" s="55"/>
      <c r="F5" s="55" t="s">
        <v>6</v>
      </c>
      <c r="G5" s="55" t="s">
        <v>7</v>
      </c>
      <c r="H5" s="55"/>
      <c r="I5" s="55"/>
      <c r="J5" s="55"/>
      <c r="K5" s="56" t="s">
        <v>50</v>
      </c>
    </row>
    <row r="6" spans="1:11" ht="158.25" customHeight="1">
      <c r="A6" s="54"/>
      <c r="B6" s="54"/>
      <c r="C6" s="57" t="s">
        <v>51</v>
      </c>
      <c r="D6" s="57" t="s">
        <v>52</v>
      </c>
      <c r="E6" s="57" t="s">
        <v>11</v>
      </c>
      <c r="F6" s="55"/>
      <c r="G6" s="58" t="s">
        <v>12</v>
      </c>
      <c r="H6" s="57" t="s">
        <v>53</v>
      </c>
      <c r="I6" s="57" t="s">
        <v>14</v>
      </c>
      <c r="J6" s="57" t="s">
        <v>53</v>
      </c>
      <c r="K6" s="56"/>
    </row>
    <row r="7" spans="1:11" ht="15.75">
      <c r="A7" s="59">
        <v>1</v>
      </c>
      <c r="B7" s="14" t="s">
        <v>30</v>
      </c>
      <c r="C7" s="27">
        <v>36.45</v>
      </c>
      <c r="D7" s="27"/>
      <c r="E7" s="28"/>
      <c r="F7" s="60">
        <f>SUM(C7,D7)</f>
        <v>36.45</v>
      </c>
      <c r="G7" s="14">
        <v>2210</v>
      </c>
      <c r="H7" s="66">
        <v>0.42</v>
      </c>
      <c r="I7" s="79" t="s">
        <v>54</v>
      </c>
      <c r="J7" s="27"/>
      <c r="K7" s="64"/>
    </row>
    <row r="8" spans="1:11" ht="15.75">
      <c r="A8" s="59"/>
      <c r="B8" s="14"/>
      <c r="C8" s="27"/>
      <c r="D8" s="27"/>
      <c r="E8" s="28"/>
      <c r="F8" s="60">
        <f aca="true" t="shared" si="0" ref="F8:F36">SUM(C8,D8)</f>
        <v>0</v>
      </c>
      <c r="G8" s="14">
        <v>2210</v>
      </c>
      <c r="H8" s="66">
        <v>1.41</v>
      </c>
      <c r="I8" s="79" t="s">
        <v>24</v>
      </c>
      <c r="J8" s="27"/>
      <c r="K8" s="64"/>
    </row>
    <row r="9" spans="1:11" ht="15.75">
      <c r="A9" s="59"/>
      <c r="B9" s="14"/>
      <c r="C9" s="27"/>
      <c r="D9" s="27"/>
      <c r="E9" s="28"/>
      <c r="F9" s="60">
        <f t="shared" si="0"/>
        <v>0</v>
      </c>
      <c r="G9" s="14">
        <v>2220</v>
      </c>
      <c r="H9" s="66">
        <v>2.77</v>
      </c>
      <c r="I9" s="80" t="s">
        <v>19</v>
      </c>
      <c r="J9" s="27"/>
      <c r="K9" s="64"/>
    </row>
    <row r="10" spans="1:11" ht="15.75">
      <c r="A10" s="59"/>
      <c r="B10" s="14"/>
      <c r="C10" s="27"/>
      <c r="D10" s="27"/>
      <c r="E10" s="28"/>
      <c r="F10" s="60">
        <f t="shared" si="0"/>
        <v>0</v>
      </c>
      <c r="G10" s="14">
        <v>2240</v>
      </c>
      <c r="H10" s="66">
        <v>1</v>
      </c>
      <c r="I10" s="28" t="s">
        <v>55</v>
      </c>
      <c r="J10" s="27"/>
      <c r="K10" s="64"/>
    </row>
    <row r="11" spans="1:11" ht="15.75">
      <c r="A11" s="59"/>
      <c r="B11" s="14"/>
      <c r="C11" s="27"/>
      <c r="D11" s="27"/>
      <c r="E11" s="28"/>
      <c r="F11" s="60">
        <f t="shared" si="0"/>
        <v>0</v>
      </c>
      <c r="G11" s="14">
        <v>2240</v>
      </c>
      <c r="H11" s="66">
        <v>3.8</v>
      </c>
      <c r="I11" s="28" t="s">
        <v>56</v>
      </c>
      <c r="J11" s="27"/>
      <c r="K11" s="64"/>
    </row>
    <row r="12" spans="1:11" ht="16.5" customHeight="1">
      <c r="A12" s="59"/>
      <c r="B12" s="14"/>
      <c r="C12" s="27"/>
      <c r="D12" s="27"/>
      <c r="E12" s="28"/>
      <c r="F12" s="60">
        <f t="shared" si="0"/>
        <v>0</v>
      </c>
      <c r="G12" s="14">
        <v>2240</v>
      </c>
      <c r="H12" s="66">
        <v>1.01</v>
      </c>
      <c r="I12" s="28" t="s">
        <v>57</v>
      </c>
      <c r="J12" s="27"/>
      <c r="K12" s="64"/>
    </row>
    <row r="13" spans="1:11" ht="15.75">
      <c r="A13" s="59"/>
      <c r="B13" s="14"/>
      <c r="C13" s="27"/>
      <c r="D13" s="27"/>
      <c r="E13" s="28"/>
      <c r="F13" s="60">
        <f t="shared" si="0"/>
        <v>0</v>
      </c>
      <c r="G13" s="14">
        <v>2240</v>
      </c>
      <c r="H13" s="66">
        <v>2.65</v>
      </c>
      <c r="I13" s="28" t="s">
        <v>58</v>
      </c>
      <c r="J13" s="27"/>
      <c r="K13" s="64"/>
    </row>
    <row r="14" spans="1:11" ht="15.75">
      <c r="A14" s="59"/>
      <c r="B14" s="14"/>
      <c r="C14" s="27"/>
      <c r="D14" s="27"/>
      <c r="E14" s="28"/>
      <c r="F14" s="60">
        <f t="shared" si="0"/>
        <v>0</v>
      </c>
      <c r="G14" s="14"/>
      <c r="H14" s="66"/>
      <c r="I14" s="28"/>
      <c r="J14" s="27"/>
      <c r="K14" s="64"/>
    </row>
    <row r="15" spans="1:11" ht="15.75">
      <c r="A15" s="26"/>
      <c r="B15" s="14"/>
      <c r="C15" s="27"/>
      <c r="D15" s="27"/>
      <c r="E15" s="28"/>
      <c r="F15" s="60">
        <f t="shared" si="0"/>
        <v>0</v>
      </c>
      <c r="G15" s="14"/>
      <c r="H15" s="66"/>
      <c r="I15" s="28"/>
      <c r="J15" s="27"/>
      <c r="K15" s="64"/>
    </row>
    <row r="16" spans="1:11" ht="15" customHeight="1">
      <c r="A16" s="26"/>
      <c r="B16" s="14"/>
      <c r="C16" s="27"/>
      <c r="D16" s="27"/>
      <c r="E16" s="28"/>
      <c r="F16" s="60">
        <f t="shared" si="0"/>
        <v>0</v>
      </c>
      <c r="G16" s="14"/>
      <c r="H16" s="66"/>
      <c r="I16" s="67"/>
      <c r="J16" s="27"/>
      <c r="K16" s="64"/>
    </row>
    <row r="17" spans="1:11" ht="15.75">
      <c r="A17" s="59"/>
      <c r="B17" s="14"/>
      <c r="C17" s="27"/>
      <c r="D17" s="27"/>
      <c r="E17" s="28"/>
      <c r="F17" s="60">
        <f t="shared" si="0"/>
        <v>0</v>
      </c>
      <c r="G17" s="14"/>
      <c r="H17" s="66"/>
      <c r="I17" s="67"/>
      <c r="J17" s="27"/>
      <c r="K17" s="64"/>
    </row>
    <row r="18" spans="1:11" ht="17.25" customHeight="1">
      <c r="A18" s="59"/>
      <c r="B18" s="14"/>
      <c r="C18" s="27"/>
      <c r="D18" s="27"/>
      <c r="E18" s="28"/>
      <c r="F18" s="60">
        <f t="shared" si="0"/>
        <v>0</v>
      </c>
      <c r="G18" s="14"/>
      <c r="H18" s="66"/>
      <c r="I18" s="67"/>
      <c r="J18" s="27"/>
      <c r="K18" s="64"/>
    </row>
    <row r="19" spans="1:11" ht="17.25" customHeight="1">
      <c r="A19" s="59"/>
      <c r="B19" s="14"/>
      <c r="C19" s="27"/>
      <c r="D19" s="27"/>
      <c r="E19" s="28"/>
      <c r="F19" s="60">
        <f t="shared" si="0"/>
        <v>0</v>
      </c>
      <c r="G19" s="14"/>
      <c r="H19" s="66"/>
      <c r="I19" s="28"/>
      <c r="J19" s="27"/>
      <c r="K19" s="64"/>
    </row>
    <row r="20" spans="1:11" ht="15.75">
      <c r="A20" s="59"/>
      <c r="B20" s="14"/>
      <c r="C20" s="27"/>
      <c r="D20" s="27"/>
      <c r="E20" s="28"/>
      <c r="F20" s="60">
        <f t="shared" si="0"/>
        <v>0</v>
      </c>
      <c r="G20" s="14"/>
      <c r="H20" s="66"/>
      <c r="I20" s="28"/>
      <c r="J20" s="27"/>
      <c r="K20" s="64"/>
    </row>
    <row r="21" spans="1:11" ht="15.75">
      <c r="A21" s="59"/>
      <c r="B21" s="14"/>
      <c r="C21" s="27"/>
      <c r="D21" s="27"/>
      <c r="E21" s="28"/>
      <c r="F21" s="60">
        <f t="shared" si="0"/>
        <v>0</v>
      </c>
      <c r="G21" s="14"/>
      <c r="H21" s="66"/>
      <c r="I21" s="28"/>
      <c r="J21" s="27"/>
      <c r="K21" s="64"/>
    </row>
    <row r="22" spans="1:11" ht="15.75">
      <c r="A22" s="59"/>
      <c r="B22" s="14"/>
      <c r="C22" s="27"/>
      <c r="D22" s="27"/>
      <c r="E22" s="28"/>
      <c r="F22" s="60">
        <f t="shared" si="0"/>
        <v>0</v>
      </c>
      <c r="G22" s="14"/>
      <c r="H22" s="68"/>
      <c r="I22" s="28"/>
      <c r="J22" s="27"/>
      <c r="K22" s="64"/>
    </row>
    <row r="23" spans="1:11" ht="15.75">
      <c r="A23" s="59"/>
      <c r="B23" s="14"/>
      <c r="C23" s="27"/>
      <c r="D23" s="27"/>
      <c r="E23" s="28"/>
      <c r="F23" s="60">
        <f t="shared" si="0"/>
        <v>0</v>
      </c>
      <c r="G23" s="14"/>
      <c r="H23" s="68"/>
      <c r="I23" s="28"/>
      <c r="J23" s="27"/>
      <c r="K23" s="64"/>
    </row>
    <row r="24" spans="1:11" ht="15.75">
      <c r="A24" s="59"/>
      <c r="B24" s="14"/>
      <c r="C24" s="27"/>
      <c r="D24" s="27"/>
      <c r="E24" s="28"/>
      <c r="F24" s="60">
        <f t="shared" si="0"/>
        <v>0</v>
      </c>
      <c r="G24" s="14"/>
      <c r="H24" s="68"/>
      <c r="I24" s="28"/>
      <c r="J24" s="27"/>
      <c r="K24" s="64"/>
    </row>
    <row r="25" spans="1:11" ht="15.75">
      <c r="A25" s="59"/>
      <c r="B25" s="14"/>
      <c r="C25" s="27"/>
      <c r="D25" s="27"/>
      <c r="E25" s="28"/>
      <c r="F25" s="60">
        <f t="shared" si="0"/>
        <v>0</v>
      </c>
      <c r="G25" s="14"/>
      <c r="H25" s="68"/>
      <c r="I25" s="28"/>
      <c r="J25" s="27"/>
      <c r="K25" s="64"/>
    </row>
    <row r="26" spans="1:11" ht="15.75">
      <c r="A26" s="59"/>
      <c r="B26" s="14"/>
      <c r="C26" s="27"/>
      <c r="D26" s="27"/>
      <c r="E26" s="28"/>
      <c r="F26" s="60">
        <f t="shared" si="0"/>
        <v>0</v>
      </c>
      <c r="G26" s="14"/>
      <c r="H26" s="68"/>
      <c r="I26" s="28"/>
      <c r="J26" s="27"/>
      <c r="K26" s="64"/>
    </row>
    <row r="27" spans="1:11" ht="15.75">
      <c r="A27" s="59"/>
      <c r="B27" s="14"/>
      <c r="C27" s="27"/>
      <c r="D27" s="27"/>
      <c r="E27" s="28"/>
      <c r="F27" s="60">
        <f t="shared" si="0"/>
        <v>0</v>
      </c>
      <c r="G27" s="14"/>
      <c r="H27" s="68"/>
      <c r="I27" s="28"/>
      <c r="J27" s="27"/>
      <c r="K27" s="64"/>
    </row>
    <row r="28" spans="1:11" ht="15.75">
      <c r="A28" s="59"/>
      <c r="B28" s="14"/>
      <c r="C28" s="27"/>
      <c r="D28" s="27"/>
      <c r="E28" s="28"/>
      <c r="F28" s="60">
        <f t="shared" si="0"/>
        <v>0</v>
      </c>
      <c r="G28" s="14"/>
      <c r="H28" s="68"/>
      <c r="I28" s="28"/>
      <c r="J28" s="27"/>
      <c r="K28" s="64"/>
    </row>
    <row r="29" spans="1:11" ht="15.75">
      <c r="A29" s="59"/>
      <c r="B29" s="14"/>
      <c r="C29" s="27"/>
      <c r="D29" s="27"/>
      <c r="E29" s="28"/>
      <c r="F29" s="60">
        <f t="shared" si="0"/>
        <v>0</v>
      </c>
      <c r="G29" s="14"/>
      <c r="H29" s="68"/>
      <c r="I29" s="28"/>
      <c r="J29" s="27"/>
      <c r="K29" s="64"/>
    </row>
    <row r="30" spans="1:11" ht="15.75">
      <c r="A30" s="59"/>
      <c r="B30" s="14"/>
      <c r="C30" s="27"/>
      <c r="D30" s="27"/>
      <c r="E30" s="28"/>
      <c r="F30" s="60">
        <f t="shared" si="0"/>
        <v>0</v>
      </c>
      <c r="G30" s="14"/>
      <c r="H30" s="68"/>
      <c r="I30" s="28"/>
      <c r="J30" s="27"/>
      <c r="K30" s="64"/>
    </row>
    <row r="31" spans="1:11" ht="15.75">
      <c r="A31" s="26"/>
      <c r="B31" s="14"/>
      <c r="C31" s="27"/>
      <c r="D31" s="27"/>
      <c r="E31" s="28"/>
      <c r="F31" s="60">
        <f t="shared" si="0"/>
        <v>0</v>
      </c>
      <c r="G31" s="14"/>
      <c r="H31" s="68"/>
      <c r="I31" s="28"/>
      <c r="J31" s="27"/>
      <c r="K31" s="64"/>
    </row>
    <row r="32" spans="1:11" ht="15.75">
      <c r="A32" s="26"/>
      <c r="B32" s="14"/>
      <c r="C32" s="27"/>
      <c r="D32" s="27"/>
      <c r="E32" s="28"/>
      <c r="F32" s="60">
        <f t="shared" si="0"/>
        <v>0</v>
      </c>
      <c r="G32" s="14"/>
      <c r="H32" s="68"/>
      <c r="I32" s="28"/>
      <c r="J32" s="27"/>
      <c r="K32" s="64"/>
    </row>
    <row r="33" spans="1:11" ht="15.75">
      <c r="A33" s="26"/>
      <c r="B33" s="14"/>
      <c r="C33" s="27"/>
      <c r="D33" s="27"/>
      <c r="E33" s="28"/>
      <c r="F33" s="60">
        <f t="shared" si="0"/>
        <v>0</v>
      </c>
      <c r="G33" s="14"/>
      <c r="H33" s="68"/>
      <c r="I33" s="28"/>
      <c r="J33" s="27"/>
      <c r="K33" s="64"/>
    </row>
    <row r="34" spans="1:11" ht="15.75">
      <c r="A34" s="26"/>
      <c r="B34" s="14"/>
      <c r="C34" s="27"/>
      <c r="D34" s="27"/>
      <c r="E34" s="28"/>
      <c r="F34" s="60">
        <f t="shared" si="0"/>
        <v>0</v>
      </c>
      <c r="G34" s="14"/>
      <c r="H34" s="68"/>
      <c r="I34" s="28"/>
      <c r="J34" s="27"/>
      <c r="K34" s="64"/>
    </row>
    <row r="35" spans="1:11" ht="15.75">
      <c r="A35" s="26"/>
      <c r="B35" s="14"/>
      <c r="C35" s="27"/>
      <c r="D35" s="27"/>
      <c r="E35" s="28"/>
      <c r="F35" s="60">
        <f t="shared" si="0"/>
        <v>0</v>
      </c>
      <c r="G35" s="14"/>
      <c r="H35" s="68"/>
      <c r="I35" s="28"/>
      <c r="J35" s="27"/>
      <c r="K35" s="64"/>
    </row>
    <row r="36" spans="1:11" ht="15.75">
      <c r="A36" s="14"/>
      <c r="B36" s="69" t="s">
        <v>16</v>
      </c>
      <c r="C36" s="16">
        <f>SUM(C7:C35)</f>
        <v>36.45</v>
      </c>
      <c r="D36" s="16">
        <f>SUM(D7:D35)</f>
        <v>0</v>
      </c>
      <c r="E36" s="17"/>
      <c r="F36" s="70">
        <f t="shared" si="0"/>
        <v>36.45</v>
      </c>
      <c r="G36" s="19"/>
      <c r="H36" s="71">
        <f>SUM(H7:H35)</f>
        <v>13.059999999999999</v>
      </c>
      <c r="I36" s="17"/>
      <c r="J36" s="16">
        <f>SUM(J7:J35)</f>
        <v>0</v>
      </c>
      <c r="K36" s="16">
        <f>C36-H36</f>
        <v>23.390000000000004</v>
      </c>
    </row>
    <row r="39" spans="2:8" ht="15.75">
      <c r="B39" s="72" t="s">
        <v>20</v>
      </c>
      <c r="F39" s="73"/>
      <c r="G39" s="74" t="s">
        <v>60</v>
      </c>
      <c r="H39" s="75"/>
    </row>
    <row r="40" spans="2:8" ht="15">
      <c r="B40" s="72"/>
      <c r="F40" s="76" t="s">
        <v>17</v>
      </c>
      <c r="G40" s="77"/>
      <c r="H40" s="78"/>
    </row>
    <row r="41" spans="2:8" ht="15.75">
      <c r="B41" s="72" t="s">
        <v>18</v>
      </c>
      <c r="F41" s="73"/>
      <c r="G41" s="74" t="s">
        <v>61</v>
      </c>
      <c r="H41" s="75"/>
    </row>
    <row r="42" spans="6:8" ht="15">
      <c r="F42" s="76" t="s">
        <v>17</v>
      </c>
      <c r="G42" s="77"/>
      <c r="H42" s="78"/>
    </row>
  </sheetData>
  <sheetProtection/>
  <mergeCells count="10">
    <mergeCell ref="G39:H39"/>
    <mergeCell ref="G41:H4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5" zoomScaleNormal="75" zoomScalePageLayoutView="0" workbookViewId="0" topLeftCell="A1">
      <selection activeCell="C20" sqref="C20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5.281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63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47.25">
      <c r="A7" s="7"/>
      <c r="B7" s="8" t="s">
        <v>64</v>
      </c>
      <c r="C7" s="9">
        <v>6.7</v>
      </c>
      <c r="D7" s="9"/>
      <c r="E7" s="10" t="s">
        <v>65</v>
      </c>
      <c r="F7" s="11">
        <f>SUM(C7,D7)</f>
        <v>6.7</v>
      </c>
      <c r="G7" s="8">
        <v>2240</v>
      </c>
      <c r="H7" s="81">
        <v>0.1</v>
      </c>
      <c r="I7" s="10" t="s">
        <v>65</v>
      </c>
      <c r="J7" s="9"/>
      <c r="K7" s="13"/>
    </row>
    <row r="8" spans="1:11" ht="31.5">
      <c r="A8" s="7"/>
      <c r="B8" s="8"/>
      <c r="C8" s="81"/>
      <c r="D8" s="9"/>
      <c r="E8" s="10"/>
      <c r="F8" s="11">
        <f aca="true" t="shared" si="0" ref="F8:F28">SUM(C8,D8)</f>
        <v>0</v>
      </c>
      <c r="G8" s="8">
        <v>2240</v>
      </c>
      <c r="H8" s="81">
        <v>0.1</v>
      </c>
      <c r="I8" s="10" t="s">
        <v>65</v>
      </c>
      <c r="J8" s="9"/>
      <c r="K8" s="13"/>
    </row>
    <row r="9" spans="1:11" ht="47.25">
      <c r="A9" s="7"/>
      <c r="B9" s="8"/>
      <c r="C9" s="81"/>
      <c r="D9" s="9"/>
      <c r="E9" s="10"/>
      <c r="F9" s="11">
        <f t="shared" si="0"/>
        <v>0</v>
      </c>
      <c r="G9" s="8">
        <v>2240</v>
      </c>
      <c r="H9" s="81">
        <v>0.009</v>
      </c>
      <c r="I9" s="12" t="s">
        <v>66</v>
      </c>
      <c r="J9" s="9"/>
      <c r="K9" s="13"/>
    </row>
    <row r="10" spans="1:11" ht="55.5" customHeight="1">
      <c r="A10" s="7"/>
      <c r="B10" s="8"/>
      <c r="C10" s="81"/>
      <c r="D10" s="9"/>
      <c r="E10" s="10"/>
      <c r="F10" s="11">
        <f t="shared" si="0"/>
        <v>0</v>
      </c>
      <c r="G10" s="8">
        <v>2240</v>
      </c>
      <c r="H10" s="81">
        <v>0.001</v>
      </c>
      <c r="I10" s="12" t="s">
        <v>67</v>
      </c>
      <c r="J10" s="9"/>
      <c r="K10" s="13"/>
    </row>
    <row r="11" spans="1:11" ht="47.25">
      <c r="A11" s="7"/>
      <c r="B11" s="8"/>
      <c r="C11" s="81"/>
      <c r="D11" s="9"/>
      <c r="E11" s="10"/>
      <c r="F11" s="11">
        <f t="shared" si="0"/>
        <v>0</v>
      </c>
      <c r="G11" s="8">
        <v>2240</v>
      </c>
      <c r="H11" s="81">
        <v>0.006</v>
      </c>
      <c r="I11" s="12" t="s">
        <v>66</v>
      </c>
      <c r="J11" s="9"/>
      <c r="K11" s="13"/>
    </row>
    <row r="12" spans="1:11" ht="15.75">
      <c r="A12" s="7"/>
      <c r="B12" s="8"/>
      <c r="C12" s="81"/>
      <c r="D12" s="9"/>
      <c r="E12" s="10"/>
      <c r="F12" s="11">
        <f t="shared" si="0"/>
        <v>0</v>
      </c>
      <c r="G12" s="82">
        <v>2240</v>
      </c>
      <c r="H12" s="81">
        <v>2.9</v>
      </c>
      <c r="I12" s="10" t="s">
        <v>68</v>
      </c>
      <c r="J12" s="9"/>
      <c r="K12" s="13"/>
    </row>
    <row r="13" spans="1:11" ht="47.25">
      <c r="A13" s="7"/>
      <c r="B13" s="8"/>
      <c r="C13" s="81"/>
      <c r="D13" s="9"/>
      <c r="E13" s="10"/>
      <c r="F13" s="11">
        <f t="shared" si="0"/>
        <v>0</v>
      </c>
      <c r="G13" s="82">
        <v>2240</v>
      </c>
      <c r="H13" s="81">
        <v>0.003</v>
      </c>
      <c r="I13" s="12" t="s">
        <v>66</v>
      </c>
      <c r="J13" s="9"/>
      <c r="K13" s="13"/>
    </row>
    <row r="14" spans="1:11" ht="31.5">
      <c r="A14" s="7"/>
      <c r="B14" s="8"/>
      <c r="C14" s="81"/>
      <c r="D14" s="9"/>
      <c r="E14" s="10"/>
      <c r="F14" s="11">
        <f t="shared" si="0"/>
        <v>0</v>
      </c>
      <c r="G14" s="8">
        <v>2240</v>
      </c>
      <c r="H14" s="81">
        <v>0.1</v>
      </c>
      <c r="I14" s="10" t="s">
        <v>69</v>
      </c>
      <c r="J14" s="9"/>
      <c r="K14" s="13"/>
    </row>
    <row r="15" spans="1:11" ht="15.75">
      <c r="A15" s="25"/>
      <c r="B15" s="8"/>
      <c r="C15" s="81"/>
      <c r="D15" s="9"/>
      <c r="E15" s="10"/>
      <c r="F15" s="11">
        <f t="shared" si="0"/>
        <v>0</v>
      </c>
      <c r="G15" s="8">
        <v>2210</v>
      </c>
      <c r="H15" s="81">
        <v>2.5</v>
      </c>
      <c r="I15" s="10" t="s">
        <v>70</v>
      </c>
      <c r="J15" s="9"/>
      <c r="K15" s="13"/>
    </row>
    <row r="16" spans="1:11" ht="15" customHeight="1">
      <c r="A16" s="25"/>
      <c r="B16" s="8"/>
      <c r="C16" s="81"/>
      <c r="D16" s="9"/>
      <c r="E16" s="10"/>
      <c r="F16" s="11">
        <f t="shared" si="0"/>
        <v>0</v>
      </c>
      <c r="G16" s="8"/>
      <c r="H16" s="81">
        <v>0.003</v>
      </c>
      <c r="I16" s="12" t="s">
        <v>66</v>
      </c>
      <c r="J16" s="9"/>
      <c r="K16" s="13"/>
    </row>
    <row r="17" spans="1:11" ht="47.25">
      <c r="A17" s="7"/>
      <c r="B17" s="8"/>
      <c r="C17" s="81"/>
      <c r="D17" s="9"/>
      <c r="E17" s="10"/>
      <c r="F17" s="11">
        <f t="shared" si="0"/>
        <v>0</v>
      </c>
      <c r="G17" s="8">
        <v>2240</v>
      </c>
      <c r="H17" s="81">
        <v>0.001</v>
      </c>
      <c r="I17" s="10" t="s">
        <v>71</v>
      </c>
      <c r="J17" s="9"/>
      <c r="K17" s="13"/>
    </row>
    <row r="18" spans="1:11" ht="47.25">
      <c r="A18" s="7"/>
      <c r="B18" s="8"/>
      <c r="C18" s="81"/>
      <c r="D18" s="9"/>
      <c r="E18" s="10"/>
      <c r="F18" s="11">
        <f t="shared" si="0"/>
        <v>0</v>
      </c>
      <c r="G18" s="8">
        <v>2240</v>
      </c>
      <c r="H18" s="81">
        <v>0.003</v>
      </c>
      <c r="I18" s="12" t="s">
        <v>66</v>
      </c>
      <c r="J18" s="9"/>
      <c r="K18" s="13"/>
    </row>
    <row r="19" spans="1:11" ht="31.5">
      <c r="A19" s="7"/>
      <c r="B19" s="8"/>
      <c r="C19" s="81"/>
      <c r="D19" s="9"/>
      <c r="E19" s="10"/>
      <c r="F19" s="11">
        <f t="shared" si="0"/>
        <v>0</v>
      </c>
      <c r="G19" s="8">
        <v>2210</v>
      </c>
      <c r="H19" s="81">
        <v>1.8</v>
      </c>
      <c r="I19" s="10" t="s">
        <v>72</v>
      </c>
      <c r="J19" s="9"/>
      <c r="K19" s="13"/>
    </row>
    <row r="20" spans="1:11" ht="31.5">
      <c r="A20" s="7"/>
      <c r="B20" s="8"/>
      <c r="C20" s="81"/>
      <c r="D20" s="9"/>
      <c r="E20" s="10"/>
      <c r="F20" s="11">
        <f t="shared" si="0"/>
        <v>0</v>
      </c>
      <c r="G20" s="8">
        <v>2210</v>
      </c>
      <c r="H20" s="81">
        <v>0.99</v>
      </c>
      <c r="I20" s="10" t="s">
        <v>73</v>
      </c>
      <c r="J20" s="9"/>
      <c r="K20" s="13"/>
    </row>
    <row r="21" spans="1:11" ht="47.25">
      <c r="A21" s="7"/>
      <c r="B21" s="8"/>
      <c r="C21" s="81"/>
      <c r="D21" s="9"/>
      <c r="E21" s="10"/>
      <c r="F21" s="11">
        <f t="shared" si="0"/>
        <v>0</v>
      </c>
      <c r="G21" s="8">
        <v>2240</v>
      </c>
      <c r="H21" s="81">
        <v>0.003</v>
      </c>
      <c r="I21" s="12" t="s">
        <v>66</v>
      </c>
      <c r="J21" s="9"/>
      <c r="K21" s="13"/>
    </row>
    <row r="22" spans="1:11" ht="31.5">
      <c r="A22" s="7"/>
      <c r="B22" s="8"/>
      <c r="C22" s="81"/>
      <c r="D22" s="9"/>
      <c r="E22" s="10"/>
      <c r="F22" s="11">
        <f t="shared" si="0"/>
        <v>0</v>
      </c>
      <c r="G22" s="8">
        <v>2220</v>
      </c>
      <c r="H22" s="81">
        <v>1.7</v>
      </c>
      <c r="I22" s="10" t="s">
        <v>74</v>
      </c>
      <c r="J22" s="9"/>
      <c r="K22" s="13"/>
    </row>
    <row r="23" spans="1:11" ht="47.25">
      <c r="A23" s="7"/>
      <c r="B23" s="8"/>
      <c r="C23" s="81"/>
      <c r="D23" s="9"/>
      <c r="E23" s="10"/>
      <c r="F23" s="11">
        <f t="shared" si="0"/>
        <v>0</v>
      </c>
      <c r="G23" s="8">
        <v>2240</v>
      </c>
      <c r="H23" s="81">
        <v>0.003</v>
      </c>
      <c r="I23" s="12" t="s">
        <v>66</v>
      </c>
      <c r="J23" s="9"/>
      <c r="K23" s="13"/>
    </row>
    <row r="24" spans="1:11" ht="31.5">
      <c r="A24" s="7"/>
      <c r="B24" s="8"/>
      <c r="C24" s="81"/>
      <c r="D24" s="9"/>
      <c r="E24" s="10"/>
      <c r="F24" s="11">
        <f t="shared" si="0"/>
        <v>0</v>
      </c>
      <c r="G24" s="8">
        <v>2240</v>
      </c>
      <c r="H24" s="81">
        <v>0.6</v>
      </c>
      <c r="I24" s="10" t="s">
        <v>75</v>
      </c>
      <c r="J24" s="9"/>
      <c r="K24" s="13"/>
    </row>
    <row r="25" spans="1:11" ht="47.25">
      <c r="A25" s="25"/>
      <c r="B25" s="8"/>
      <c r="C25" s="81"/>
      <c r="D25" s="9"/>
      <c r="E25" s="10"/>
      <c r="F25" s="11">
        <f t="shared" si="0"/>
        <v>0</v>
      </c>
      <c r="G25" s="8">
        <v>2240</v>
      </c>
      <c r="H25" s="81">
        <v>0.003</v>
      </c>
      <c r="I25" s="12" t="s">
        <v>66</v>
      </c>
      <c r="J25" s="9"/>
      <c r="K25" s="13"/>
    </row>
    <row r="26" spans="1:11" ht="31.5">
      <c r="A26" s="25"/>
      <c r="B26" s="8"/>
      <c r="C26" s="81"/>
      <c r="D26" s="9"/>
      <c r="E26" s="10"/>
      <c r="F26" s="11">
        <f t="shared" si="0"/>
        <v>0</v>
      </c>
      <c r="G26" s="8">
        <v>2240</v>
      </c>
      <c r="H26" s="81">
        <v>1.7</v>
      </c>
      <c r="I26" s="10" t="s">
        <v>76</v>
      </c>
      <c r="J26" s="9"/>
      <c r="K26" s="13"/>
    </row>
    <row r="27" spans="1:11" ht="47.25">
      <c r="A27" s="7"/>
      <c r="B27" s="8"/>
      <c r="C27" s="81"/>
      <c r="D27" s="9"/>
      <c r="E27" s="10"/>
      <c r="F27" s="11">
        <f t="shared" si="0"/>
        <v>0</v>
      </c>
      <c r="G27" s="8">
        <v>2240</v>
      </c>
      <c r="H27" s="81">
        <v>0.003</v>
      </c>
      <c r="I27" s="12" t="s">
        <v>66</v>
      </c>
      <c r="J27" s="9"/>
      <c r="K27" s="13"/>
    </row>
    <row r="28" spans="1:11" ht="15.75">
      <c r="A28" s="14"/>
      <c r="B28" s="15" t="s">
        <v>16</v>
      </c>
      <c r="C28" s="16">
        <f>SUM(C7:C27)</f>
        <v>6.7</v>
      </c>
      <c r="D28" s="16">
        <f>SUM(D7:D27)</f>
        <v>0</v>
      </c>
      <c r="E28" s="17"/>
      <c r="F28" s="18">
        <f t="shared" si="0"/>
        <v>6.7</v>
      </c>
      <c r="G28" s="19"/>
      <c r="H28" s="16">
        <f>SUM(H7:H27)</f>
        <v>12.527999999999999</v>
      </c>
      <c r="I28" s="17"/>
      <c r="J28" s="16">
        <f>SUM(J7:J27)</f>
        <v>0</v>
      </c>
      <c r="K28" s="20">
        <f>C28-H28</f>
        <v>-5.8279999999999985</v>
      </c>
    </row>
    <row r="31" spans="2:8" ht="15.75">
      <c r="B31" s="21" t="s">
        <v>20</v>
      </c>
      <c r="F31" s="22"/>
      <c r="G31" s="29" t="s">
        <v>77</v>
      </c>
      <c r="H31" s="30"/>
    </row>
    <row r="32" spans="2:8" ht="15">
      <c r="B32" s="21"/>
      <c r="F32" s="23" t="s">
        <v>17</v>
      </c>
      <c r="G32" s="24"/>
      <c r="H32" s="24"/>
    </row>
    <row r="33" spans="2:8" ht="15.75">
      <c r="B33" s="21" t="s">
        <v>78</v>
      </c>
      <c r="F33" s="22"/>
      <c r="G33" s="29" t="s">
        <v>79</v>
      </c>
      <c r="H33" s="30"/>
    </row>
    <row r="34" spans="6:8" ht="15">
      <c r="F34" s="23" t="s">
        <v>17</v>
      </c>
      <c r="G34" s="24"/>
      <c r="H34" s="24"/>
    </row>
  </sheetData>
  <sheetProtection/>
  <mergeCells count="10">
    <mergeCell ref="G31:H31"/>
    <mergeCell ref="G33:H3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5" zoomScaleNormal="75" zoomScalePageLayoutView="0" workbookViewId="0" topLeftCell="A1">
      <selection activeCell="C11" sqref="C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80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15</v>
      </c>
      <c r="C7" s="9">
        <v>6.6</v>
      </c>
      <c r="D7" s="9">
        <v>0</v>
      </c>
      <c r="E7" s="10">
        <v>0</v>
      </c>
      <c r="F7" s="11">
        <f>SUM(C7,D7)</f>
        <v>6.6</v>
      </c>
      <c r="G7" s="8">
        <v>2210</v>
      </c>
      <c r="H7" s="9">
        <v>6.84</v>
      </c>
      <c r="I7" s="12"/>
      <c r="J7" s="9"/>
      <c r="K7" s="13"/>
    </row>
    <row r="8" spans="1:11" ht="15.75">
      <c r="A8" s="7"/>
      <c r="B8" s="8"/>
      <c r="C8" s="9"/>
      <c r="D8" s="9"/>
      <c r="E8" s="10"/>
      <c r="F8" s="11">
        <f aca="true" t="shared" si="0" ref="F8:F19">SUM(C8,D8)</f>
        <v>0</v>
      </c>
      <c r="G8" s="8">
        <v>2240</v>
      </c>
      <c r="H8" s="9">
        <v>3.65</v>
      </c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14"/>
      <c r="B19" s="15" t="s">
        <v>16</v>
      </c>
      <c r="C19" s="16">
        <f>SUM(C7:C18)</f>
        <v>6.6</v>
      </c>
      <c r="D19" s="16">
        <f>SUM(D7:D18)</f>
        <v>0</v>
      </c>
      <c r="E19" s="17"/>
      <c r="F19" s="18">
        <f t="shared" si="0"/>
        <v>6.6</v>
      </c>
      <c r="G19" s="19"/>
      <c r="H19" s="16">
        <f>SUM(H7:H18)</f>
        <v>10.49</v>
      </c>
      <c r="I19" s="17"/>
      <c r="J19" s="16">
        <f>SUM(J7:J18)</f>
        <v>0</v>
      </c>
      <c r="K19" s="20">
        <f>C19-H19</f>
        <v>-3.8900000000000006</v>
      </c>
    </row>
    <row r="22" spans="2:8" ht="15.75">
      <c r="B22" s="21" t="s">
        <v>20</v>
      </c>
      <c r="F22" s="22"/>
      <c r="G22" s="29" t="s">
        <v>81</v>
      </c>
      <c r="H22" s="30"/>
    </row>
    <row r="23" spans="2:8" ht="15">
      <c r="B23" s="21"/>
      <c r="F23" s="23" t="s">
        <v>17</v>
      </c>
      <c r="G23" s="24"/>
      <c r="H23" s="24"/>
    </row>
    <row r="24" spans="2:8" ht="15.75">
      <c r="B24" s="21" t="s">
        <v>18</v>
      </c>
      <c r="F24" s="22"/>
      <c r="G24" s="29" t="s">
        <v>82</v>
      </c>
      <c r="H24" s="30"/>
    </row>
    <row r="25" spans="6:8" ht="15">
      <c r="F25" s="23" t="s">
        <v>17</v>
      </c>
      <c r="G25" s="24"/>
      <c r="H25" s="24"/>
    </row>
  </sheetData>
  <sheetProtection/>
  <mergeCells count="10">
    <mergeCell ref="G22:H22"/>
    <mergeCell ref="G24:H2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H9" sqref="H9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83</v>
      </c>
    </row>
    <row r="3" spans="1:11" ht="61.5" customHeight="1">
      <c r="A3" s="2"/>
      <c r="B3" s="31" t="s">
        <v>84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15</v>
      </c>
      <c r="C7" s="9">
        <v>62.7</v>
      </c>
      <c r="D7" s="9"/>
      <c r="E7" s="10"/>
      <c r="F7" s="11">
        <f>SUM(C7,D7)</f>
        <v>62.7</v>
      </c>
      <c r="G7" s="8" t="s">
        <v>85</v>
      </c>
      <c r="H7" s="9">
        <v>0.1</v>
      </c>
      <c r="I7" s="12"/>
      <c r="J7" s="9"/>
      <c r="K7" s="13"/>
    </row>
    <row r="8" spans="1:11" ht="15.75">
      <c r="A8" s="7"/>
      <c r="B8" s="8"/>
      <c r="C8" s="9"/>
      <c r="D8" s="9"/>
      <c r="E8" s="10"/>
      <c r="F8" s="11">
        <f aca="true" t="shared" si="0" ref="F8:F50">SUM(C8,D8)</f>
        <v>0</v>
      </c>
      <c r="G8" s="8"/>
      <c r="H8" s="9">
        <v>16.4</v>
      </c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62.7</v>
      </c>
      <c r="D50" s="16">
        <f>SUM(D7:D49)</f>
        <v>0</v>
      </c>
      <c r="E50" s="17"/>
      <c r="F50" s="18">
        <f t="shared" si="0"/>
        <v>62.7</v>
      </c>
      <c r="G50" s="19"/>
      <c r="H50" s="16">
        <f>SUM(H7:H49)</f>
        <v>16.5</v>
      </c>
      <c r="I50" s="17"/>
      <c r="J50" s="16">
        <f>SUM(J7:J49)</f>
        <v>0</v>
      </c>
      <c r="K50" s="20">
        <f>C50-H50</f>
        <v>46.2</v>
      </c>
    </row>
    <row r="53" spans="2:8" ht="15.75">
      <c r="B53" s="21" t="s">
        <v>20</v>
      </c>
      <c r="F53" s="22"/>
      <c r="G53" s="29"/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/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zoomScalePageLayoutView="0" workbookViewId="0" topLeftCell="A1">
      <selection activeCell="J54" sqref="J5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1" ht="61.5" customHeight="1">
      <c r="A3" s="2"/>
      <c r="B3" s="31" t="s">
        <v>86</v>
      </c>
      <c r="C3" s="32"/>
      <c r="D3" s="32"/>
      <c r="E3" s="32"/>
      <c r="F3" s="32"/>
      <c r="G3" s="32"/>
      <c r="H3" s="32"/>
      <c r="I3" s="32"/>
      <c r="J3" s="32"/>
      <c r="K3" s="2"/>
    </row>
    <row r="4" spans="1:11" ht="31.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3" customHeight="1">
      <c r="A5" s="34" t="s">
        <v>3</v>
      </c>
      <c r="B5" s="34" t="s">
        <v>4</v>
      </c>
      <c r="C5" s="35" t="s">
        <v>5</v>
      </c>
      <c r="D5" s="35"/>
      <c r="E5" s="35"/>
      <c r="F5" s="35" t="s">
        <v>6</v>
      </c>
      <c r="G5" s="35" t="s">
        <v>7</v>
      </c>
      <c r="H5" s="35"/>
      <c r="I5" s="35"/>
      <c r="J5" s="35"/>
      <c r="K5" s="36" t="s">
        <v>8</v>
      </c>
    </row>
    <row r="6" spans="1:11" ht="158.25" customHeight="1">
      <c r="A6" s="34"/>
      <c r="B6" s="34"/>
      <c r="C6" s="5" t="s">
        <v>9</v>
      </c>
      <c r="D6" s="5" t="s">
        <v>10</v>
      </c>
      <c r="E6" s="5" t="s">
        <v>11</v>
      </c>
      <c r="F6" s="35"/>
      <c r="G6" s="6" t="s">
        <v>12</v>
      </c>
      <c r="H6" s="5" t="s">
        <v>13</v>
      </c>
      <c r="I6" s="5" t="s">
        <v>14</v>
      </c>
      <c r="J6" s="5" t="s">
        <v>13</v>
      </c>
      <c r="K6" s="36"/>
    </row>
    <row r="7" spans="1:11" ht="15.75">
      <c r="A7" s="7">
        <v>1</v>
      </c>
      <c r="B7" s="8" t="s">
        <v>15</v>
      </c>
      <c r="C7" s="9">
        <v>1.7</v>
      </c>
      <c r="D7" s="9"/>
      <c r="E7" s="10"/>
      <c r="F7" s="11">
        <f>SUM(C7,D7)</f>
        <v>1.7</v>
      </c>
      <c r="G7" s="8">
        <v>2210</v>
      </c>
      <c r="H7" s="9">
        <v>1.7</v>
      </c>
      <c r="I7" s="12"/>
      <c r="J7" s="9"/>
      <c r="K7" s="13"/>
    </row>
    <row r="8" spans="1:11" ht="15.75">
      <c r="A8" s="7"/>
      <c r="B8" s="8"/>
      <c r="C8" s="9"/>
      <c r="D8" s="9"/>
      <c r="E8" s="10"/>
      <c r="F8" s="11">
        <f aca="true" t="shared" si="0" ref="F8:F50">SUM(C8,D8)</f>
        <v>0</v>
      </c>
      <c r="G8" s="8"/>
      <c r="H8" s="9"/>
      <c r="I8" s="12"/>
      <c r="J8" s="9"/>
      <c r="K8" s="13"/>
    </row>
    <row r="9" spans="1:11" ht="15.75">
      <c r="A9" s="7"/>
      <c r="B9" s="8"/>
      <c r="C9" s="9"/>
      <c r="D9" s="9"/>
      <c r="E9" s="10"/>
      <c r="F9" s="11">
        <f t="shared" si="0"/>
        <v>0</v>
      </c>
      <c r="G9" s="8"/>
      <c r="H9" s="9"/>
      <c r="I9" s="12"/>
      <c r="J9" s="9"/>
      <c r="K9" s="13"/>
    </row>
    <row r="10" spans="1:11" ht="15.75">
      <c r="A10" s="7"/>
      <c r="B10" s="8"/>
      <c r="C10" s="9"/>
      <c r="D10" s="9"/>
      <c r="E10" s="10"/>
      <c r="F10" s="11">
        <f t="shared" si="0"/>
        <v>0</v>
      </c>
      <c r="G10" s="8"/>
      <c r="H10" s="9"/>
      <c r="I10" s="12"/>
      <c r="J10" s="9"/>
      <c r="K10" s="13"/>
    </row>
    <row r="11" spans="1:11" ht="15.75">
      <c r="A11" s="7"/>
      <c r="B11" s="8"/>
      <c r="C11" s="9"/>
      <c r="D11" s="9"/>
      <c r="E11" s="10"/>
      <c r="F11" s="11">
        <f t="shared" si="0"/>
        <v>0</v>
      </c>
      <c r="G11" s="8"/>
      <c r="H11" s="9"/>
      <c r="I11" s="12"/>
      <c r="J11" s="9"/>
      <c r="K11" s="13"/>
    </row>
    <row r="12" spans="1:11" ht="15.75">
      <c r="A12" s="7"/>
      <c r="B12" s="8"/>
      <c r="C12" s="9"/>
      <c r="D12" s="9"/>
      <c r="E12" s="10"/>
      <c r="F12" s="11">
        <f t="shared" si="0"/>
        <v>0</v>
      </c>
      <c r="G12" s="25"/>
      <c r="H12" s="9"/>
      <c r="I12" s="10"/>
      <c r="J12" s="9"/>
      <c r="K12" s="13"/>
    </row>
    <row r="13" spans="1:11" ht="15.75">
      <c r="A13" s="7"/>
      <c r="B13" s="8"/>
      <c r="C13" s="9"/>
      <c r="D13" s="9"/>
      <c r="E13" s="10"/>
      <c r="F13" s="11">
        <f t="shared" si="0"/>
        <v>0</v>
      </c>
      <c r="G13" s="25"/>
      <c r="H13" s="9"/>
      <c r="I13" s="10"/>
      <c r="J13" s="9"/>
      <c r="K13" s="13"/>
    </row>
    <row r="14" spans="1:11" ht="15.75">
      <c r="A14" s="7"/>
      <c r="B14" s="8"/>
      <c r="C14" s="9"/>
      <c r="D14" s="9"/>
      <c r="E14" s="10"/>
      <c r="F14" s="11">
        <f t="shared" si="0"/>
        <v>0</v>
      </c>
      <c r="G14" s="8"/>
      <c r="H14" s="9"/>
      <c r="I14" s="10"/>
      <c r="J14" s="9"/>
      <c r="K14" s="13"/>
    </row>
    <row r="15" spans="1:11" ht="15.75">
      <c r="A15" s="25"/>
      <c r="B15" s="8"/>
      <c r="C15" s="9"/>
      <c r="D15" s="9"/>
      <c r="E15" s="10"/>
      <c r="F15" s="11">
        <f t="shared" si="0"/>
        <v>0</v>
      </c>
      <c r="G15" s="8"/>
      <c r="H15" s="9"/>
      <c r="I15" s="10"/>
      <c r="J15" s="9"/>
      <c r="K15" s="13"/>
    </row>
    <row r="16" spans="1:11" ht="15" customHeight="1">
      <c r="A16" s="25"/>
      <c r="B16" s="8"/>
      <c r="C16" s="9"/>
      <c r="D16" s="9"/>
      <c r="E16" s="10"/>
      <c r="F16" s="11">
        <f t="shared" si="0"/>
        <v>0</v>
      </c>
      <c r="G16" s="8"/>
      <c r="H16" s="9"/>
      <c r="I16" s="10"/>
      <c r="J16" s="9"/>
      <c r="K16" s="13"/>
    </row>
    <row r="17" spans="1:11" ht="15.75">
      <c r="A17" s="7"/>
      <c r="B17" s="8"/>
      <c r="C17" s="9"/>
      <c r="D17" s="9"/>
      <c r="E17" s="10"/>
      <c r="F17" s="11">
        <f t="shared" si="0"/>
        <v>0</v>
      </c>
      <c r="G17" s="8"/>
      <c r="H17" s="9"/>
      <c r="I17" s="10"/>
      <c r="J17" s="9"/>
      <c r="K17" s="13"/>
    </row>
    <row r="18" spans="1:11" ht="15.75">
      <c r="A18" s="7"/>
      <c r="B18" s="8"/>
      <c r="C18" s="9"/>
      <c r="D18" s="9"/>
      <c r="E18" s="10"/>
      <c r="F18" s="11">
        <f t="shared" si="0"/>
        <v>0</v>
      </c>
      <c r="G18" s="8"/>
      <c r="H18" s="9"/>
      <c r="I18" s="10"/>
      <c r="J18" s="9"/>
      <c r="K18" s="13"/>
    </row>
    <row r="19" spans="1:11" ht="15.75">
      <c r="A19" s="7"/>
      <c r="B19" s="8"/>
      <c r="C19" s="9"/>
      <c r="D19" s="9"/>
      <c r="E19" s="10"/>
      <c r="F19" s="11">
        <f t="shared" si="0"/>
        <v>0</v>
      </c>
      <c r="G19" s="8"/>
      <c r="H19" s="9"/>
      <c r="I19" s="10"/>
      <c r="J19" s="9"/>
      <c r="K19" s="13"/>
    </row>
    <row r="20" spans="1:11" ht="15.75">
      <c r="A20" s="7"/>
      <c r="B20" s="8"/>
      <c r="C20" s="9"/>
      <c r="D20" s="9"/>
      <c r="E20" s="10"/>
      <c r="F20" s="11">
        <f t="shared" si="0"/>
        <v>0</v>
      </c>
      <c r="G20" s="8"/>
      <c r="H20" s="9"/>
      <c r="I20" s="10"/>
      <c r="J20" s="9"/>
      <c r="K20" s="13"/>
    </row>
    <row r="21" spans="1:11" ht="15.75">
      <c r="A21" s="7"/>
      <c r="B21" s="8"/>
      <c r="C21" s="9"/>
      <c r="D21" s="9"/>
      <c r="E21" s="10"/>
      <c r="F21" s="11">
        <f t="shared" si="0"/>
        <v>0</v>
      </c>
      <c r="G21" s="8"/>
      <c r="H21" s="9"/>
      <c r="I21" s="10"/>
      <c r="J21" s="9"/>
      <c r="K21" s="13"/>
    </row>
    <row r="22" spans="1:11" ht="15.75">
      <c r="A22" s="7"/>
      <c r="B22" s="8"/>
      <c r="C22" s="9"/>
      <c r="D22" s="9"/>
      <c r="E22" s="10"/>
      <c r="F22" s="11">
        <f t="shared" si="0"/>
        <v>0</v>
      </c>
      <c r="G22" s="8"/>
      <c r="H22" s="9"/>
      <c r="I22" s="10"/>
      <c r="J22" s="9"/>
      <c r="K22" s="13"/>
    </row>
    <row r="23" spans="1:11" ht="15.75">
      <c r="A23" s="7"/>
      <c r="B23" s="8"/>
      <c r="C23" s="9"/>
      <c r="D23" s="9"/>
      <c r="E23" s="10"/>
      <c r="F23" s="11">
        <f t="shared" si="0"/>
        <v>0</v>
      </c>
      <c r="G23" s="8"/>
      <c r="H23" s="9"/>
      <c r="I23" s="10"/>
      <c r="J23" s="9"/>
      <c r="K23" s="13"/>
    </row>
    <row r="24" spans="1:11" ht="15.75">
      <c r="A24" s="7"/>
      <c r="B24" s="8"/>
      <c r="C24" s="9"/>
      <c r="D24" s="9"/>
      <c r="E24" s="10"/>
      <c r="F24" s="11">
        <f t="shared" si="0"/>
        <v>0</v>
      </c>
      <c r="G24" s="8"/>
      <c r="H24" s="9"/>
      <c r="I24" s="10"/>
      <c r="J24" s="9"/>
      <c r="K24" s="13"/>
    </row>
    <row r="25" spans="1:11" ht="15.75">
      <c r="A25" s="25"/>
      <c r="B25" s="8"/>
      <c r="C25" s="9"/>
      <c r="D25" s="9"/>
      <c r="E25" s="10"/>
      <c r="F25" s="11">
        <f t="shared" si="0"/>
        <v>0</v>
      </c>
      <c r="G25" s="8"/>
      <c r="H25" s="9"/>
      <c r="I25" s="10"/>
      <c r="J25" s="9"/>
      <c r="K25" s="13"/>
    </row>
    <row r="26" spans="1:11" ht="15.75">
      <c r="A26" s="25"/>
      <c r="B26" s="8"/>
      <c r="C26" s="9"/>
      <c r="D26" s="9"/>
      <c r="E26" s="10"/>
      <c r="F26" s="11">
        <f t="shared" si="0"/>
        <v>0</v>
      </c>
      <c r="G26" s="8"/>
      <c r="H26" s="9"/>
      <c r="I26" s="10"/>
      <c r="J26" s="9"/>
      <c r="K26" s="13"/>
    </row>
    <row r="27" spans="1:11" ht="15.75">
      <c r="A27" s="7"/>
      <c r="B27" s="8"/>
      <c r="C27" s="9"/>
      <c r="D27" s="9"/>
      <c r="E27" s="10"/>
      <c r="F27" s="11">
        <f t="shared" si="0"/>
        <v>0</v>
      </c>
      <c r="G27" s="8"/>
      <c r="H27" s="9"/>
      <c r="I27" s="10"/>
      <c r="J27" s="9"/>
      <c r="K27" s="13"/>
    </row>
    <row r="28" spans="1:11" ht="15.75">
      <c r="A28" s="7"/>
      <c r="B28" s="8"/>
      <c r="C28" s="9"/>
      <c r="D28" s="9"/>
      <c r="E28" s="10"/>
      <c r="F28" s="11">
        <f t="shared" si="0"/>
        <v>0</v>
      </c>
      <c r="G28" s="8"/>
      <c r="H28" s="9"/>
      <c r="I28" s="10"/>
      <c r="J28" s="9"/>
      <c r="K28" s="13"/>
    </row>
    <row r="29" spans="1:11" ht="15.75">
      <c r="A29" s="7"/>
      <c r="B29" s="8"/>
      <c r="C29" s="9"/>
      <c r="D29" s="9"/>
      <c r="E29" s="10"/>
      <c r="F29" s="11">
        <f t="shared" si="0"/>
        <v>0</v>
      </c>
      <c r="G29" s="8"/>
      <c r="H29" s="9"/>
      <c r="I29" s="10"/>
      <c r="J29" s="9"/>
      <c r="K29" s="13"/>
    </row>
    <row r="30" spans="1:11" ht="15.75">
      <c r="A30" s="7"/>
      <c r="B30" s="8"/>
      <c r="C30" s="9"/>
      <c r="D30" s="9"/>
      <c r="E30" s="10"/>
      <c r="F30" s="11">
        <f t="shared" si="0"/>
        <v>0</v>
      </c>
      <c r="G30" s="8"/>
      <c r="H30" s="9"/>
      <c r="I30" s="10"/>
      <c r="J30" s="9"/>
      <c r="K30" s="13"/>
    </row>
    <row r="31" spans="1:11" ht="15.75">
      <c r="A31" s="7"/>
      <c r="B31" s="8"/>
      <c r="C31" s="9"/>
      <c r="D31" s="9"/>
      <c r="E31" s="10"/>
      <c r="F31" s="11">
        <f t="shared" si="0"/>
        <v>0</v>
      </c>
      <c r="G31" s="8"/>
      <c r="H31" s="9"/>
      <c r="I31" s="10"/>
      <c r="J31" s="9"/>
      <c r="K31" s="13"/>
    </row>
    <row r="32" spans="1:11" ht="15.75">
      <c r="A32" s="7"/>
      <c r="B32" s="8"/>
      <c r="C32" s="9"/>
      <c r="D32" s="9"/>
      <c r="E32" s="10"/>
      <c r="F32" s="11">
        <f t="shared" si="0"/>
        <v>0</v>
      </c>
      <c r="G32" s="8"/>
      <c r="H32" s="9"/>
      <c r="I32" s="10"/>
      <c r="J32" s="9"/>
      <c r="K32" s="13"/>
    </row>
    <row r="33" spans="1:11" ht="15.75">
      <c r="A33" s="7"/>
      <c r="B33" s="8"/>
      <c r="C33" s="9"/>
      <c r="D33" s="9"/>
      <c r="E33" s="10"/>
      <c r="F33" s="11">
        <f t="shared" si="0"/>
        <v>0</v>
      </c>
      <c r="G33" s="8"/>
      <c r="H33" s="9"/>
      <c r="I33" s="10"/>
      <c r="J33" s="9"/>
      <c r="K33" s="13"/>
    </row>
    <row r="34" spans="1:11" ht="15.75">
      <c r="A34" s="7"/>
      <c r="B34" s="8"/>
      <c r="C34" s="9"/>
      <c r="D34" s="9"/>
      <c r="E34" s="10"/>
      <c r="F34" s="11">
        <f t="shared" si="0"/>
        <v>0</v>
      </c>
      <c r="G34" s="8"/>
      <c r="H34" s="9"/>
      <c r="I34" s="10"/>
      <c r="J34" s="9"/>
      <c r="K34" s="13"/>
    </row>
    <row r="35" spans="1:11" ht="15.75">
      <c r="A35" s="25"/>
      <c r="B35" s="8"/>
      <c r="C35" s="9"/>
      <c r="D35" s="9"/>
      <c r="E35" s="10"/>
      <c r="F35" s="11">
        <f t="shared" si="0"/>
        <v>0</v>
      </c>
      <c r="G35" s="8"/>
      <c r="H35" s="9"/>
      <c r="I35" s="10"/>
      <c r="J35" s="9"/>
      <c r="K35" s="13"/>
    </row>
    <row r="36" spans="1:11" ht="15.75">
      <c r="A36" s="25"/>
      <c r="B36" s="8"/>
      <c r="C36" s="9"/>
      <c r="D36" s="9"/>
      <c r="E36" s="10"/>
      <c r="F36" s="11">
        <f t="shared" si="0"/>
        <v>0</v>
      </c>
      <c r="G36" s="8"/>
      <c r="H36" s="9"/>
      <c r="I36" s="10"/>
      <c r="J36" s="9"/>
      <c r="K36" s="13"/>
    </row>
    <row r="37" spans="1:11" ht="15.75">
      <c r="A37" s="7"/>
      <c r="B37" s="8"/>
      <c r="C37" s="9"/>
      <c r="D37" s="9"/>
      <c r="E37" s="10"/>
      <c r="F37" s="11">
        <f t="shared" si="0"/>
        <v>0</v>
      </c>
      <c r="G37" s="8"/>
      <c r="H37" s="9"/>
      <c r="I37" s="10"/>
      <c r="J37" s="9"/>
      <c r="K37" s="13"/>
    </row>
    <row r="38" spans="1:11" ht="15.75">
      <c r="A38" s="7"/>
      <c r="B38" s="8"/>
      <c r="C38" s="9"/>
      <c r="D38" s="9"/>
      <c r="E38" s="10"/>
      <c r="F38" s="11">
        <f t="shared" si="0"/>
        <v>0</v>
      </c>
      <c r="G38" s="8"/>
      <c r="H38" s="9"/>
      <c r="I38" s="10"/>
      <c r="J38" s="9"/>
      <c r="K38" s="13"/>
    </row>
    <row r="39" spans="1:11" ht="15.75">
      <c r="A39" s="7"/>
      <c r="B39" s="8"/>
      <c r="C39" s="9"/>
      <c r="D39" s="9"/>
      <c r="E39" s="10"/>
      <c r="F39" s="11">
        <f t="shared" si="0"/>
        <v>0</v>
      </c>
      <c r="G39" s="8"/>
      <c r="H39" s="9"/>
      <c r="I39" s="10"/>
      <c r="J39" s="9"/>
      <c r="K39" s="13"/>
    </row>
    <row r="40" spans="1:11" ht="15.75">
      <c r="A40" s="7"/>
      <c r="B40" s="8"/>
      <c r="C40" s="9"/>
      <c r="D40" s="9"/>
      <c r="E40" s="10"/>
      <c r="F40" s="11">
        <f t="shared" si="0"/>
        <v>0</v>
      </c>
      <c r="G40" s="8"/>
      <c r="H40" s="9"/>
      <c r="I40" s="10"/>
      <c r="J40" s="9"/>
      <c r="K40" s="13"/>
    </row>
    <row r="41" spans="1:11" ht="15.75">
      <c r="A41" s="7"/>
      <c r="B41" s="8"/>
      <c r="C41" s="9"/>
      <c r="D41" s="9"/>
      <c r="E41" s="10"/>
      <c r="F41" s="11">
        <f t="shared" si="0"/>
        <v>0</v>
      </c>
      <c r="G41" s="8"/>
      <c r="H41" s="9"/>
      <c r="I41" s="10"/>
      <c r="J41" s="9"/>
      <c r="K41" s="13"/>
    </row>
    <row r="42" spans="1:11" ht="15.75">
      <c r="A42" s="7"/>
      <c r="B42" s="8"/>
      <c r="C42" s="9"/>
      <c r="D42" s="9"/>
      <c r="E42" s="10"/>
      <c r="F42" s="11">
        <f t="shared" si="0"/>
        <v>0</v>
      </c>
      <c r="G42" s="8"/>
      <c r="H42" s="9"/>
      <c r="I42" s="10"/>
      <c r="J42" s="9"/>
      <c r="K42" s="13"/>
    </row>
    <row r="43" spans="1:11" ht="15.75">
      <c r="A43" s="7"/>
      <c r="B43" s="8"/>
      <c r="C43" s="9"/>
      <c r="D43" s="9"/>
      <c r="E43" s="10"/>
      <c r="F43" s="11">
        <f t="shared" si="0"/>
        <v>0</v>
      </c>
      <c r="G43" s="8"/>
      <c r="H43" s="9"/>
      <c r="I43" s="10"/>
      <c r="J43" s="9"/>
      <c r="K43" s="13"/>
    </row>
    <row r="44" spans="1:11" ht="15.75">
      <c r="A44" s="7"/>
      <c r="B44" s="8"/>
      <c r="C44" s="9"/>
      <c r="D44" s="9"/>
      <c r="E44" s="10"/>
      <c r="F44" s="11">
        <f t="shared" si="0"/>
        <v>0</v>
      </c>
      <c r="G44" s="8"/>
      <c r="H44" s="9"/>
      <c r="I44" s="10"/>
      <c r="J44" s="9"/>
      <c r="K44" s="13"/>
    </row>
    <row r="45" spans="1:11" ht="15.75">
      <c r="A45" s="25"/>
      <c r="B45" s="8"/>
      <c r="C45" s="9"/>
      <c r="D45" s="9"/>
      <c r="E45" s="10"/>
      <c r="F45" s="11">
        <f t="shared" si="0"/>
        <v>0</v>
      </c>
      <c r="G45" s="8"/>
      <c r="H45" s="9"/>
      <c r="I45" s="10"/>
      <c r="J45" s="9"/>
      <c r="K45" s="13"/>
    </row>
    <row r="46" spans="1:11" ht="15.75">
      <c r="A46" s="25"/>
      <c r="B46" s="8"/>
      <c r="C46" s="9"/>
      <c r="D46" s="9"/>
      <c r="E46" s="10"/>
      <c r="F46" s="11">
        <f t="shared" si="0"/>
        <v>0</v>
      </c>
      <c r="G46" s="8"/>
      <c r="H46" s="9"/>
      <c r="I46" s="10"/>
      <c r="J46" s="9"/>
      <c r="K46" s="13"/>
    </row>
    <row r="47" spans="1:11" ht="15.75">
      <c r="A47" s="26"/>
      <c r="B47" s="14"/>
      <c r="C47" s="27"/>
      <c r="D47" s="27"/>
      <c r="E47" s="28"/>
      <c r="F47" s="11">
        <f t="shared" si="0"/>
        <v>0</v>
      </c>
      <c r="G47" s="14"/>
      <c r="H47" s="27"/>
      <c r="I47" s="28"/>
      <c r="J47" s="27"/>
      <c r="K47" s="13"/>
    </row>
    <row r="48" spans="1:11" ht="15.75">
      <c r="A48" s="26"/>
      <c r="B48" s="14"/>
      <c r="C48" s="27"/>
      <c r="D48" s="27"/>
      <c r="E48" s="28"/>
      <c r="F48" s="11">
        <f t="shared" si="0"/>
        <v>0</v>
      </c>
      <c r="G48" s="14"/>
      <c r="H48" s="27"/>
      <c r="I48" s="28"/>
      <c r="J48" s="27"/>
      <c r="K48" s="13"/>
    </row>
    <row r="49" spans="1:11" ht="15.75">
      <c r="A49" s="26"/>
      <c r="B49" s="14"/>
      <c r="C49" s="27"/>
      <c r="D49" s="27"/>
      <c r="E49" s="28"/>
      <c r="F49" s="11">
        <f t="shared" si="0"/>
        <v>0</v>
      </c>
      <c r="G49" s="14"/>
      <c r="H49" s="27"/>
      <c r="I49" s="28"/>
      <c r="J49" s="27"/>
      <c r="K49" s="13"/>
    </row>
    <row r="50" spans="1:11" ht="15.75">
      <c r="A50" s="14"/>
      <c r="B50" s="15" t="s">
        <v>16</v>
      </c>
      <c r="C50" s="16">
        <f>SUM(C7:C49)</f>
        <v>1.7</v>
      </c>
      <c r="D50" s="16">
        <f>SUM(D7:D49)</f>
        <v>0</v>
      </c>
      <c r="E50" s="17"/>
      <c r="F50" s="18">
        <f t="shared" si="0"/>
        <v>1.7</v>
      </c>
      <c r="G50" s="19"/>
      <c r="H50" s="16">
        <f>SUM(H7:H49)</f>
        <v>1.7</v>
      </c>
      <c r="I50" s="17"/>
      <c r="J50" s="16">
        <f>SUM(J7:J49)</f>
        <v>0</v>
      </c>
      <c r="K50" s="20">
        <f>C50-H50</f>
        <v>0</v>
      </c>
    </row>
    <row r="53" spans="2:8" ht="15.75">
      <c r="B53" s="21" t="s">
        <v>20</v>
      </c>
      <c r="F53" s="22"/>
      <c r="G53" s="29" t="s">
        <v>87</v>
      </c>
      <c r="H53" s="30"/>
    </row>
    <row r="54" spans="2:8" ht="15">
      <c r="B54" s="21"/>
      <c r="F54" s="23" t="s">
        <v>17</v>
      </c>
      <c r="G54" s="24"/>
      <c r="H54" s="24"/>
    </row>
    <row r="55" spans="2:8" ht="15.75">
      <c r="B55" s="21" t="s">
        <v>18</v>
      </c>
      <c r="F55" s="22"/>
      <c r="G55" s="29" t="s">
        <v>88</v>
      </c>
      <c r="H55" s="30"/>
    </row>
    <row r="56" spans="6:8" ht="15">
      <c r="F56" s="23" t="s">
        <v>17</v>
      </c>
      <c r="G56" s="24"/>
      <c r="H56" s="24"/>
    </row>
  </sheetData>
  <sheetProtection/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Бугера Юлия</dc:creator>
  <cp:keywords/>
  <dc:description/>
  <cp:lastModifiedBy>kadeval</cp:lastModifiedBy>
  <cp:lastPrinted>2017-09-07T05:44:19Z</cp:lastPrinted>
  <dcterms:created xsi:type="dcterms:W3CDTF">2017-09-06T12:41:31Z</dcterms:created>
  <dcterms:modified xsi:type="dcterms:W3CDTF">2018-07-09T08:12:59Z</dcterms:modified>
  <cp:category/>
  <cp:version/>
  <cp:contentType/>
  <cp:contentStatus/>
</cp:coreProperties>
</file>