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00.10.14\Public\Степанюк В.А\Благодійні внески_сайт\2019\4 квартал\Багатопрофільна стаціонарна мед.доп.населен\"/>
    </mc:Choice>
  </mc:AlternateContent>
  <bookViews>
    <workbookView xWindow="0" yWindow="450" windowWidth="19080" windowHeight="11670" tabRatio="761" activeTab="11"/>
  </bookViews>
  <sheets>
    <sheet name="олександрівська" sheetId="212" r:id="rId1"/>
    <sheet name="КМКЛШМД" sheetId="214" r:id="rId2"/>
    <sheet name="кмдкл1" sheetId="215" r:id="rId3"/>
    <sheet name="кмдкл2" sheetId="217" r:id="rId4"/>
    <sheet name="кмдкл3" sheetId="219" r:id="rId5"/>
    <sheet name="кмдкл4" sheetId="221" r:id="rId6"/>
    <sheet name="кмдкл7" sheetId="223" r:id="rId7"/>
    <sheet name="кмдкл8" sheetId="225" r:id="rId8"/>
    <sheet name="кмдкл9" sheetId="226" r:id="rId9"/>
    <sheet name="кмкл2" sheetId="229" r:id="rId10"/>
    <sheet name="кмкл3" sheetId="231" r:id="rId11"/>
    <sheet name="кмкл4" sheetId="233" r:id="rId12"/>
    <sheet name="кмкл5" sheetId="234" r:id="rId13"/>
    <sheet name="кмкл6" sheetId="236" r:id="rId14"/>
    <sheet name="кмкл7" sheetId="237" r:id="rId15"/>
    <sheet name="кмкл8" sheetId="242" r:id="rId16"/>
    <sheet name="кмкл9" sheetId="243" r:id="rId17"/>
    <sheet name="кмкл10" sheetId="244" r:id="rId18"/>
    <sheet name="кмкл12" sheetId="247" r:id="rId19"/>
    <sheet name="кмкл14" sheetId="249" r:id="rId20"/>
    <sheet name="кмкл15" sheetId="250" r:id="rId21"/>
    <sheet name="кмкл18" sheetId="252" r:id="rId22"/>
    <sheet name="псих" sheetId="253" r:id="rId23"/>
    <sheet name="ТМО 0712010 " sheetId="255" r:id="rId24"/>
    <sheet name="ТМО дермат" sheetId="256" r:id="rId25"/>
  </sheets>
  <definedNames>
    <definedName name="_xlnm.Print_Area" localSheetId="2">кмдкл1!$A$1:$K$39</definedName>
    <definedName name="_xlnm.Print_Area" localSheetId="3">кмдкл2!$A$1:$K$56</definedName>
    <definedName name="_xlnm.Print_Area" localSheetId="4">кмдкл3!$A$1:$K$58</definedName>
    <definedName name="_xlnm.Print_Area" localSheetId="5">кмдкл4!$A$1:$K$24</definedName>
    <definedName name="_xlnm.Print_Area" localSheetId="6">кмдкл7!$A$1:$K$24</definedName>
    <definedName name="_xlnm.Print_Area" localSheetId="7">кмдкл8!$A$1:$K$61</definedName>
    <definedName name="_xlnm.Print_Area" localSheetId="8">кмдкл9!$A$1:$K$58</definedName>
    <definedName name="_xlnm.Print_Area" localSheetId="17">кмкл10!$A$1:$K$59</definedName>
    <definedName name="_xlnm.Print_Area" localSheetId="18">кмкл12!$A$1:$K$58</definedName>
    <definedName name="_xlnm.Print_Area" localSheetId="19">кмкл14!$A$1:$K$58</definedName>
    <definedName name="_xlnm.Print_Area" localSheetId="20">кмкл15!$A$1:$K$77</definedName>
    <definedName name="_xlnm.Print_Area" localSheetId="21">кмкл18!$A$1:$K$63</definedName>
    <definedName name="_xlnm.Print_Area" localSheetId="9">кмкл2!$A$1:$K$60</definedName>
    <definedName name="_xlnm.Print_Area" localSheetId="10">кмкл3!$A$1:$K$24</definedName>
    <definedName name="_xlnm.Print_Area" localSheetId="11">кмкл4!$A$1:$K$33</definedName>
    <definedName name="_xlnm.Print_Area" localSheetId="12">кмкл5!$A$1:$K$42</definedName>
    <definedName name="_xlnm.Print_Area" localSheetId="13">кмкл6!$A$1:$K$32</definedName>
    <definedName name="_xlnm.Print_Area" localSheetId="14">кмкл7!$A$1:$K$58</definedName>
    <definedName name="_xlnm.Print_Area" localSheetId="0">олександрівська!$A$1:$K$58</definedName>
    <definedName name="_xlnm.Print_Area" localSheetId="22">псих!$A$1:$K$305</definedName>
    <definedName name="_xlnm.Print_Area" localSheetId="23">'ТМО 0712010 '!$A$1:$K$63</definedName>
  </definedNames>
  <calcPr calcId="162913"/>
</workbook>
</file>

<file path=xl/calcChain.xml><?xml version="1.0" encoding="utf-8"?>
<calcChain xmlns="http://schemas.openxmlformats.org/spreadsheetml/2006/main">
  <c r="K24" i="256" l="1"/>
  <c r="J24" i="256"/>
  <c r="H24" i="256"/>
  <c r="F24" i="256"/>
  <c r="J55" i="255"/>
  <c r="H55" i="255"/>
  <c r="K55" i="255" s="1"/>
  <c r="F55" i="255"/>
  <c r="D55" i="255"/>
  <c r="C55" i="255"/>
  <c r="F54" i="255"/>
  <c r="F53" i="255"/>
  <c r="F52" i="255"/>
  <c r="F51" i="255"/>
  <c r="F50" i="255"/>
  <c r="F49" i="255"/>
  <c r="F48" i="255"/>
  <c r="F47" i="255"/>
  <c r="F46" i="255"/>
  <c r="F45" i="255"/>
  <c r="F44" i="255"/>
  <c r="F43" i="255"/>
  <c r="F42" i="255"/>
  <c r="F41" i="255"/>
  <c r="F40" i="255"/>
  <c r="F39" i="255"/>
  <c r="F38" i="255"/>
  <c r="F37" i="255"/>
  <c r="F36" i="255"/>
  <c r="F35" i="255"/>
  <c r="F34" i="255"/>
  <c r="F33" i="255"/>
  <c r="F32" i="255"/>
  <c r="F31" i="255"/>
  <c r="F30" i="255"/>
  <c r="F29" i="255"/>
  <c r="F28" i="255"/>
  <c r="F27" i="255"/>
  <c r="F26" i="255"/>
  <c r="F25" i="255"/>
  <c r="F24" i="255"/>
  <c r="F23" i="255"/>
  <c r="F22" i="255"/>
  <c r="F21" i="255"/>
  <c r="F20" i="255"/>
  <c r="F19" i="255"/>
  <c r="F18" i="255"/>
  <c r="F17" i="255"/>
  <c r="F16" i="255"/>
  <c r="F15" i="255"/>
  <c r="F14" i="255"/>
  <c r="F13" i="255"/>
  <c r="F12" i="255"/>
  <c r="F11" i="255"/>
  <c r="F10" i="255"/>
  <c r="F9" i="255"/>
  <c r="F8" i="255"/>
  <c r="F7" i="255"/>
  <c r="H297" i="253"/>
  <c r="F297" i="253"/>
  <c r="D297" i="253"/>
  <c r="C297" i="253"/>
  <c r="K297" i="253" s="1"/>
  <c r="F296" i="253"/>
  <c r="J295" i="253"/>
  <c r="I295" i="253"/>
  <c r="F295" i="253"/>
  <c r="J294" i="253"/>
  <c r="I294" i="253"/>
  <c r="F294" i="253"/>
  <c r="J293" i="253"/>
  <c r="I293" i="253"/>
  <c r="F293" i="253"/>
  <c r="J292" i="253"/>
  <c r="I292" i="253"/>
  <c r="F292" i="253"/>
  <c r="J291" i="253"/>
  <c r="I291" i="253"/>
  <c r="F291" i="253"/>
  <c r="J290" i="253"/>
  <c r="I290" i="253"/>
  <c r="F290" i="253"/>
  <c r="J289" i="253"/>
  <c r="I289" i="253"/>
  <c r="F289" i="253"/>
  <c r="J288" i="253"/>
  <c r="I288" i="253"/>
  <c r="F288" i="253"/>
  <c r="J287" i="253"/>
  <c r="I287" i="253"/>
  <c r="F287" i="253"/>
  <c r="J286" i="253"/>
  <c r="I286" i="253"/>
  <c r="F286" i="253"/>
  <c r="J285" i="253"/>
  <c r="I285" i="253"/>
  <c r="F285" i="253"/>
  <c r="J284" i="253"/>
  <c r="I284" i="253"/>
  <c r="F284" i="253"/>
  <c r="J283" i="253"/>
  <c r="I283" i="253"/>
  <c r="F283" i="253"/>
  <c r="J282" i="253"/>
  <c r="I282" i="253"/>
  <c r="F282" i="253"/>
  <c r="J281" i="253"/>
  <c r="I281" i="253"/>
  <c r="F281" i="253"/>
  <c r="J280" i="253"/>
  <c r="I280" i="253"/>
  <c r="F280" i="253"/>
  <c r="J279" i="253"/>
  <c r="I279" i="253"/>
  <c r="F279" i="253"/>
  <c r="J278" i="253"/>
  <c r="J297" i="253" s="1"/>
  <c r="I278" i="253"/>
  <c r="F278" i="253"/>
  <c r="J277" i="253"/>
  <c r="I277" i="253"/>
  <c r="F277" i="253"/>
  <c r="J276" i="253"/>
  <c r="I276" i="253"/>
  <c r="F276" i="253"/>
  <c r="J275" i="253"/>
  <c r="I275" i="253"/>
  <c r="F275" i="253"/>
  <c r="F274" i="253"/>
  <c r="F273" i="253"/>
  <c r="F272" i="253"/>
  <c r="F271" i="253"/>
  <c r="F270" i="253"/>
  <c r="F269" i="253"/>
  <c r="F268" i="253"/>
  <c r="F267" i="253"/>
  <c r="F266" i="253"/>
  <c r="F265" i="253"/>
  <c r="F264" i="253"/>
  <c r="F263" i="253"/>
  <c r="F262" i="253"/>
  <c r="F261" i="253"/>
  <c r="F260" i="253"/>
  <c r="F259" i="253"/>
  <c r="F258" i="253"/>
  <c r="F257" i="253"/>
  <c r="F256" i="253"/>
  <c r="F255" i="253"/>
  <c r="F254" i="253"/>
  <c r="F253" i="253"/>
  <c r="F252" i="253"/>
  <c r="F251" i="253"/>
  <c r="F250" i="253"/>
  <c r="F249" i="253"/>
  <c r="F248" i="253"/>
  <c r="F247" i="253"/>
  <c r="F246" i="253"/>
  <c r="F245" i="253"/>
  <c r="F244" i="253"/>
  <c r="F243" i="253"/>
  <c r="F242" i="253"/>
  <c r="F241" i="253"/>
  <c r="F240" i="253"/>
  <c r="F239" i="253"/>
  <c r="F238" i="253"/>
  <c r="F237" i="253"/>
  <c r="F236" i="253"/>
  <c r="F235" i="253"/>
  <c r="F234" i="253"/>
  <c r="F233" i="253"/>
  <c r="F232" i="253"/>
  <c r="F231" i="253"/>
  <c r="F230" i="253"/>
  <c r="F229" i="253"/>
  <c r="F228" i="253"/>
  <c r="F227" i="253"/>
  <c r="F226" i="253"/>
  <c r="F225" i="253"/>
  <c r="F224" i="253"/>
  <c r="F223" i="253"/>
  <c r="F222" i="253"/>
  <c r="F221" i="253"/>
  <c r="F220" i="253"/>
  <c r="F219" i="253"/>
  <c r="F218" i="253"/>
  <c r="F217" i="253"/>
  <c r="F216" i="253"/>
  <c r="F215" i="253"/>
  <c r="F214" i="253"/>
  <c r="F213" i="253"/>
  <c r="F212" i="253"/>
  <c r="F211" i="253"/>
  <c r="F210" i="253"/>
  <c r="F209" i="253"/>
  <c r="F208" i="253"/>
  <c r="F207" i="253"/>
  <c r="F206" i="253"/>
  <c r="F205" i="253"/>
  <c r="F204" i="253"/>
  <c r="F203" i="253"/>
  <c r="F202" i="253"/>
  <c r="F201" i="253"/>
  <c r="F200" i="253"/>
  <c r="F199" i="253"/>
  <c r="F198" i="253"/>
  <c r="F197" i="253"/>
  <c r="F196" i="253"/>
  <c r="F195" i="253"/>
  <c r="F194" i="253"/>
  <c r="F193" i="253"/>
  <c r="F192" i="253"/>
  <c r="F191" i="253"/>
  <c r="F190" i="253"/>
  <c r="F189" i="253"/>
  <c r="F188" i="253"/>
  <c r="F187" i="253"/>
  <c r="F186" i="253"/>
  <c r="F185" i="253"/>
  <c r="F184" i="253"/>
  <c r="F183" i="253"/>
  <c r="F182" i="253"/>
  <c r="F181" i="253"/>
  <c r="F180" i="253"/>
  <c r="F179" i="253"/>
  <c r="F178" i="253"/>
  <c r="F177" i="253"/>
  <c r="F176" i="253"/>
  <c r="F175" i="253"/>
  <c r="F174" i="253"/>
  <c r="F173" i="253"/>
  <c r="F172" i="253"/>
  <c r="F171" i="253"/>
  <c r="F170" i="253"/>
  <c r="F169" i="253"/>
  <c r="F168" i="253"/>
  <c r="F167" i="253"/>
  <c r="F166" i="253"/>
  <c r="F165" i="253"/>
  <c r="F164" i="253"/>
  <c r="F163" i="253"/>
  <c r="F162" i="253"/>
  <c r="F161" i="253"/>
  <c r="F160" i="253"/>
  <c r="F159" i="253"/>
  <c r="F158" i="253"/>
  <c r="F157" i="253"/>
  <c r="F156" i="253"/>
  <c r="F155" i="253"/>
  <c r="F154" i="253"/>
  <c r="F153" i="253"/>
  <c r="F152" i="253"/>
  <c r="F151" i="253"/>
  <c r="F150" i="253"/>
  <c r="F149" i="253"/>
  <c r="F148" i="253"/>
  <c r="F147" i="253"/>
  <c r="F146" i="253"/>
  <c r="F145" i="253"/>
  <c r="F144" i="253"/>
  <c r="F143" i="253"/>
  <c r="F142" i="253"/>
  <c r="F141" i="253"/>
  <c r="F140" i="253"/>
  <c r="F139" i="253"/>
  <c r="F138" i="253"/>
  <c r="F137" i="253"/>
  <c r="F136" i="253"/>
  <c r="F135" i="253"/>
  <c r="F134" i="253"/>
  <c r="F133" i="253"/>
  <c r="F132" i="253"/>
  <c r="F131" i="253"/>
  <c r="F130" i="253"/>
  <c r="F129" i="253"/>
  <c r="F128" i="253"/>
  <c r="F127" i="253"/>
  <c r="F126" i="253"/>
  <c r="F125" i="253"/>
  <c r="F124" i="253"/>
  <c r="F123" i="253"/>
  <c r="F122" i="253"/>
  <c r="F121" i="253"/>
  <c r="F120" i="253"/>
  <c r="F119" i="253"/>
  <c r="F118" i="253"/>
  <c r="F117" i="253"/>
  <c r="F116" i="253"/>
  <c r="F115" i="253"/>
  <c r="F114" i="253"/>
  <c r="F113" i="253"/>
  <c r="F112" i="253"/>
  <c r="F111" i="253"/>
  <c r="F110" i="253"/>
  <c r="F109" i="253"/>
  <c r="F108" i="253"/>
  <c r="F107" i="253"/>
  <c r="F106" i="253"/>
  <c r="F105" i="253"/>
  <c r="F104" i="253"/>
  <c r="F103" i="253"/>
  <c r="F102" i="253"/>
  <c r="F101" i="253"/>
  <c r="F100" i="253"/>
  <c r="F99" i="253"/>
  <c r="F98" i="253"/>
  <c r="F97" i="253"/>
  <c r="F96" i="253"/>
  <c r="F95" i="253"/>
  <c r="F94" i="253"/>
  <c r="F93" i="253"/>
  <c r="F92" i="253"/>
  <c r="F91" i="253"/>
  <c r="F90" i="253"/>
  <c r="F89" i="253"/>
  <c r="F88" i="253"/>
  <c r="F87" i="253"/>
  <c r="F86" i="253"/>
  <c r="F85" i="253"/>
  <c r="F84" i="253"/>
  <c r="F83" i="253"/>
  <c r="F82" i="253"/>
  <c r="F81" i="253"/>
  <c r="F80" i="253"/>
  <c r="F79" i="253"/>
  <c r="F78" i="253"/>
  <c r="F77" i="253"/>
  <c r="F76" i="253"/>
  <c r="F75" i="253"/>
  <c r="F74" i="253"/>
  <c r="F73" i="253"/>
  <c r="F72" i="253"/>
  <c r="F71" i="253"/>
  <c r="F70" i="253"/>
  <c r="F69" i="253"/>
  <c r="F68" i="253"/>
  <c r="F67" i="253"/>
  <c r="F66" i="253"/>
  <c r="F65" i="253"/>
  <c r="F64" i="253"/>
  <c r="F63" i="253"/>
  <c r="F62" i="253"/>
  <c r="F61" i="253"/>
  <c r="F60" i="253"/>
  <c r="F59" i="253"/>
  <c r="F58" i="253"/>
  <c r="F57" i="253"/>
  <c r="F56" i="253"/>
  <c r="F55" i="253"/>
  <c r="F54" i="253"/>
  <c r="F53" i="253"/>
  <c r="F52" i="253"/>
  <c r="F51" i="253"/>
  <c r="F50" i="253"/>
  <c r="F49" i="253"/>
  <c r="F48" i="253"/>
  <c r="F47" i="253"/>
  <c r="F46" i="253"/>
  <c r="F45" i="253"/>
  <c r="F44" i="253"/>
  <c r="F43" i="253"/>
  <c r="F42" i="253"/>
  <c r="F41" i="253"/>
  <c r="F40" i="253"/>
  <c r="F39" i="253"/>
  <c r="F38" i="253"/>
  <c r="F37" i="253"/>
  <c r="F36" i="253"/>
  <c r="F35" i="253"/>
  <c r="F34" i="253"/>
  <c r="F33" i="253"/>
  <c r="F32" i="253"/>
  <c r="F31" i="253"/>
  <c r="F30" i="253"/>
  <c r="F29" i="253"/>
  <c r="F28" i="253"/>
  <c r="F27" i="253"/>
  <c r="F26" i="253"/>
  <c r="F25" i="253"/>
  <c r="F24" i="253"/>
  <c r="F23" i="253"/>
  <c r="F22" i="253"/>
  <c r="F21" i="253"/>
  <c r="F20" i="253"/>
  <c r="F19" i="253"/>
  <c r="F18" i="253"/>
  <c r="F17" i="253"/>
  <c r="F16" i="253"/>
  <c r="F15" i="253"/>
  <c r="F14" i="253"/>
  <c r="F13" i="253"/>
  <c r="F12" i="253"/>
  <c r="F11" i="253"/>
  <c r="F10" i="253"/>
  <c r="J55" i="252"/>
  <c r="H55" i="252"/>
  <c r="F55" i="252"/>
  <c r="D55" i="252"/>
  <c r="C55" i="252"/>
  <c r="K55" i="252" s="1"/>
  <c r="F54" i="252"/>
  <c r="F53" i="252"/>
  <c r="F52" i="252"/>
  <c r="F51" i="252"/>
  <c r="F50" i="252"/>
  <c r="F49" i="252"/>
  <c r="F48" i="252"/>
  <c r="F47" i="252"/>
  <c r="F46" i="252"/>
  <c r="F45" i="252"/>
  <c r="F44" i="252"/>
  <c r="F43" i="252"/>
  <c r="F42" i="252"/>
  <c r="F41" i="252"/>
  <c r="F40" i="252"/>
  <c r="F39" i="252"/>
  <c r="F38" i="252"/>
  <c r="F37" i="252"/>
  <c r="F36" i="252"/>
  <c r="F35" i="252"/>
  <c r="F34" i="252"/>
  <c r="F33" i="252"/>
  <c r="F32" i="252"/>
  <c r="F31" i="252"/>
  <c r="F30" i="252"/>
  <c r="F29" i="252"/>
  <c r="F28" i="252"/>
  <c r="F27" i="252"/>
  <c r="F26" i="252"/>
  <c r="F25" i="252"/>
  <c r="F24" i="252"/>
  <c r="F23" i="252"/>
  <c r="F22" i="252"/>
  <c r="F21" i="252"/>
  <c r="F20" i="252"/>
  <c r="F19" i="252"/>
  <c r="F18" i="252"/>
  <c r="F17" i="252"/>
  <c r="F16" i="252"/>
  <c r="F15" i="252"/>
  <c r="F14" i="252"/>
  <c r="F13" i="252"/>
  <c r="J12" i="252"/>
  <c r="F12" i="252"/>
  <c r="F11" i="252"/>
  <c r="F10" i="252"/>
  <c r="F9" i="252"/>
  <c r="F8" i="252"/>
  <c r="F7" i="252"/>
  <c r="J69" i="250"/>
  <c r="H69" i="250"/>
  <c r="K69" i="250" s="1"/>
  <c r="D69" i="250"/>
  <c r="C69" i="250"/>
  <c r="F69" i="250" s="1"/>
  <c r="F68" i="250"/>
  <c r="F67" i="250"/>
  <c r="F66" i="250"/>
  <c r="F65" i="250"/>
  <c r="F64" i="250"/>
  <c r="F63" i="250"/>
  <c r="F62" i="250"/>
  <c r="F61" i="250"/>
  <c r="F60" i="250"/>
  <c r="F59" i="250"/>
  <c r="F58" i="250"/>
  <c r="F57" i="250"/>
  <c r="F56" i="250"/>
  <c r="F55" i="250"/>
  <c r="F54" i="250"/>
  <c r="F53" i="250"/>
  <c r="F52" i="250"/>
  <c r="F51" i="250"/>
  <c r="F50" i="250"/>
  <c r="F49" i="250"/>
  <c r="F48" i="250"/>
  <c r="F47" i="250"/>
  <c r="F46" i="250"/>
  <c r="F45" i="250"/>
  <c r="F44" i="250"/>
  <c r="F43" i="250"/>
  <c r="F42" i="250"/>
  <c r="F41" i="250"/>
  <c r="F40" i="250"/>
  <c r="F39" i="250"/>
  <c r="F38" i="250"/>
  <c r="F37" i="250"/>
  <c r="F36" i="250"/>
  <c r="F35" i="250"/>
  <c r="F34" i="250"/>
  <c r="F33" i="250"/>
  <c r="F21" i="250"/>
  <c r="F17" i="250"/>
  <c r="F16" i="250"/>
  <c r="F8" i="250"/>
  <c r="F7" i="250"/>
  <c r="J50" i="249"/>
  <c r="H50" i="249"/>
  <c r="D50" i="249"/>
  <c r="C50" i="249"/>
  <c r="K50" i="249" s="1"/>
  <c r="F49" i="249"/>
  <c r="F48" i="249"/>
  <c r="F47" i="249"/>
  <c r="F46" i="249"/>
  <c r="F45" i="249"/>
  <c r="F44" i="249"/>
  <c r="F43" i="249"/>
  <c r="F42" i="249"/>
  <c r="F41" i="249"/>
  <c r="F40" i="249"/>
  <c r="F39" i="249"/>
  <c r="F38" i="249"/>
  <c r="F37" i="249"/>
  <c r="F36" i="249"/>
  <c r="F35" i="249"/>
  <c r="F34" i="249"/>
  <c r="F33" i="249"/>
  <c r="F32" i="249"/>
  <c r="F31" i="249"/>
  <c r="F30" i="249"/>
  <c r="F29" i="249"/>
  <c r="F28" i="249"/>
  <c r="F27" i="249"/>
  <c r="F26" i="249"/>
  <c r="F25" i="249"/>
  <c r="F24" i="249"/>
  <c r="F23" i="249"/>
  <c r="F22" i="249"/>
  <c r="F21" i="249"/>
  <c r="F20" i="249"/>
  <c r="F19" i="249"/>
  <c r="F18" i="249"/>
  <c r="F17" i="249"/>
  <c r="F16" i="249"/>
  <c r="F15" i="249"/>
  <c r="F14" i="249"/>
  <c r="F13" i="249"/>
  <c r="F12" i="249"/>
  <c r="F11" i="249"/>
  <c r="F10" i="249"/>
  <c r="F9" i="249"/>
  <c r="F8" i="249"/>
  <c r="F7" i="249"/>
  <c r="K50" i="247"/>
  <c r="J50" i="247"/>
  <c r="H50" i="247"/>
  <c r="D50" i="247"/>
  <c r="C50" i="247"/>
  <c r="F50" i="247" s="1"/>
  <c r="F49" i="247"/>
  <c r="F48" i="247"/>
  <c r="F47" i="247"/>
  <c r="F46" i="247"/>
  <c r="F45" i="247"/>
  <c r="F44" i="247"/>
  <c r="F43" i="247"/>
  <c r="F42" i="247"/>
  <c r="F41" i="247"/>
  <c r="F40" i="247"/>
  <c r="F39" i="247"/>
  <c r="F38" i="247"/>
  <c r="F37" i="247"/>
  <c r="F36" i="247"/>
  <c r="F35" i="247"/>
  <c r="F34" i="247"/>
  <c r="F33" i="247"/>
  <c r="F32" i="247"/>
  <c r="F31" i="247"/>
  <c r="F30" i="247"/>
  <c r="F29" i="247"/>
  <c r="F28" i="247"/>
  <c r="F27" i="247"/>
  <c r="F26" i="247"/>
  <c r="F25" i="247"/>
  <c r="F24" i="247"/>
  <c r="F23" i="247"/>
  <c r="F22" i="247"/>
  <c r="F21" i="247"/>
  <c r="F20" i="247"/>
  <c r="F19" i="247"/>
  <c r="F18" i="247"/>
  <c r="F17" i="247"/>
  <c r="F16" i="247"/>
  <c r="F15" i="247"/>
  <c r="F14" i="247"/>
  <c r="F13" i="247"/>
  <c r="F12" i="247"/>
  <c r="F11" i="247"/>
  <c r="F10" i="247"/>
  <c r="F9" i="247"/>
  <c r="F8" i="247"/>
  <c r="F7" i="247"/>
  <c r="H52" i="244"/>
  <c r="D52" i="244"/>
  <c r="C52" i="244"/>
  <c r="K52" i="244" s="1"/>
  <c r="F36" i="244"/>
  <c r="F34" i="244"/>
  <c r="F33" i="244"/>
  <c r="F32" i="244"/>
  <c r="J31" i="244"/>
  <c r="F31" i="244"/>
  <c r="J30" i="244"/>
  <c r="F30" i="244"/>
  <c r="J29" i="244"/>
  <c r="F29" i="244"/>
  <c r="J28" i="244"/>
  <c r="F28" i="244"/>
  <c r="J27" i="244"/>
  <c r="F27" i="244"/>
  <c r="J26" i="244"/>
  <c r="F26" i="244"/>
  <c r="J25" i="244"/>
  <c r="F25" i="244"/>
  <c r="J24" i="244"/>
  <c r="F24" i="244"/>
  <c r="J23" i="244"/>
  <c r="F23" i="244"/>
  <c r="J22" i="244"/>
  <c r="F22" i="244"/>
  <c r="J21" i="244"/>
  <c r="F21" i="244"/>
  <c r="J20" i="244"/>
  <c r="F20" i="244"/>
  <c r="J19" i="244"/>
  <c r="F19" i="244"/>
  <c r="J18" i="244"/>
  <c r="F18" i="244"/>
  <c r="J17" i="244"/>
  <c r="F17" i="244"/>
  <c r="J16" i="244"/>
  <c r="F16" i="244"/>
  <c r="J15" i="244"/>
  <c r="F15" i="244"/>
  <c r="J14" i="244"/>
  <c r="F14" i="244"/>
  <c r="J13" i="244"/>
  <c r="F13" i="244"/>
  <c r="J12" i="244"/>
  <c r="F12" i="244"/>
  <c r="J11" i="244"/>
  <c r="F11" i="244"/>
  <c r="J10" i="244"/>
  <c r="F10" i="244"/>
  <c r="J9" i="244"/>
  <c r="F9" i="244"/>
  <c r="J8" i="244"/>
  <c r="F8" i="244"/>
  <c r="J7" i="244"/>
  <c r="J52" i="244" s="1"/>
  <c r="F7" i="244"/>
  <c r="H31" i="243"/>
  <c r="F31" i="243"/>
  <c r="D31" i="243"/>
  <c r="C31" i="243"/>
  <c r="K31" i="243" s="1"/>
  <c r="F27" i="243"/>
  <c r="F23" i="243"/>
  <c r="J22" i="243"/>
  <c r="I22" i="243"/>
  <c r="F22" i="243"/>
  <c r="J21" i="243"/>
  <c r="I21" i="243"/>
  <c r="F21" i="243"/>
  <c r="J20" i="243"/>
  <c r="I20" i="243"/>
  <c r="F20" i="243"/>
  <c r="J19" i="243"/>
  <c r="I19" i="243"/>
  <c r="F19" i="243"/>
  <c r="J18" i="243"/>
  <c r="I18" i="243"/>
  <c r="F18" i="243"/>
  <c r="J17" i="243"/>
  <c r="I17" i="243"/>
  <c r="F17" i="243"/>
  <c r="J16" i="243"/>
  <c r="I16" i="243"/>
  <c r="F16" i="243"/>
  <c r="J15" i="243"/>
  <c r="I15" i="243"/>
  <c r="F15" i="243"/>
  <c r="J14" i="243"/>
  <c r="I14" i="243"/>
  <c r="F14" i="243"/>
  <c r="J13" i="243"/>
  <c r="I13" i="243"/>
  <c r="F13" i="243"/>
  <c r="J12" i="243"/>
  <c r="J11" i="243"/>
  <c r="F11" i="243"/>
  <c r="J10" i="243"/>
  <c r="J9" i="243"/>
  <c r="J8" i="243"/>
  <c r="J31" i="243" s="1"/>
  <c r="J7" i="243"/>
  <c r="I7" i="243"/>
  <c r="F7" i="243"/>
  <c r="J6" i="243"/>
  <c r="I6" i="243"/>
  <c r="F6" i="243"/>
  <c r="J5" i="243"/>
  <c r="I5" i="243"/>
  <c r="F5" i="243"/>
  <c r="H30" i="242"/>
  <c r="F14" i="242"/>
  <c r="F11" i="242"/>
  <c r="F10" i="242"/>
  <c r="F9" i="242"/>
  <c r="F8" i="242"/>
  <c r="F7" i="242"/>
  <c r="F6" i="242"/>
  <c r="J50" i="237"/>
  <c r="H50" i="237"/>
  <c r="D50" i="237"/>
  <c r="C50" i="237"/>
  <c r="K50" i="237" s="1"/>
  <c r="F49" i="237"/>
  <c r="F48" i="237"/>
  <c r="F47" i="237"/>
  <c r="F46" i="237"/>
  <c r="F45" i="237"/>
  <c r="F44" i="237"/>
  <c r="F43" i="237"/>
  <c r="F42" i="237"/>
  <c r="F41" i="237"/>
  <c r="F40" i="237"/>
  <c r="F39" i="237"/>
  <c r="F38" i="237"/>
  <c r="F37" i="237"/>
  <c r="F36" i="237"/>
  <c r="F35" i="237"/>
  <c r="F34" i="237"/>
  <c r="F33" i="237"/>
  <c r="F32" i="237"/>
  <c r="F31" i="237"/>
  <c r="F30" i="237"/>
  <c r="F29" i="237"/>
  <c r="F28" i="237"/>
  <c r="F27" i="237"/>
  <c r="F26" i="237"/>
  <c r="F25" i="237"/>
  <c r="F24" i="237"/>
  <c r="F23" i="237"/>
  <c r="F22" i="237"/>
  <c r="F21" i="237"/>
  <c r="F20" i="237"/>
  <c r="F19" i="237"/>
  <c r="F18" i="237"/>
  <c r="F17" i="237"/>
  <c r="F16" i="237"/>
  <c r="F15" i="237"/>
  <c r="F14" i="237"/>
  <c r="F13" i="237"/>
  <c r="F12" i="237"/>
  <c r="F11" i="237"/>
  <c r="F10" i="237"/>
  <c r="F9" i="237"/>
  <c r="F8" i="237"/>
  <c r="F7" i="237"/>
  <c r="J24" i="236"/>
  <c r="H24" i="236"/>
  <c r="F24" i="236"/>
  <c r="D24" i="236"/>
  <c r="C24" i="236"/>
  <c r="K24" i="236" s="1"/>
  <c r="F17" i="236"/>
  <c r="F16" i="236"/>
  <c r="F15" i="236"/>
  <c r="F14" i="236"/>
  <c r="F13" i="236"/>
  <c r="F11" i="236"/>
  <c r="F9" i="236"/>
  <c r="F7" i="236"/>
  <c r="H34" i="234"/>
  <c r="K34" i="234" s="1"/>
  <c r="C34" i="234"/>
  <c r="F33" i="234"/>
  <c r="F31" i="234"/>
  <c r="F30" i="234"/>
  <c r="F29" i="234"/>
  <c r="F28" i="234"/>
  <c r="F27" i="234"/>
  <c r="F26" i="234"/>
  <c r="F25" i="234"/>
  <c r="J23" i="234"/>
  <c r="D23" i="234"/>
  <c r="F23" i="234" s="1"/>
  <c r="F22" i="234"/>
  <c r="F21" i="234"/>
  <c r="F20" i="234"/>
  <c r="F19" i="234"/>
  <c r="F18" i="234"/>
  <c r="F17" i="234"/>
  <c r="F16" i="234"/>
  <c r="F15" i="234"/>
  <c r="F14" i="234"/>
  <c r="J13" i="234"/>
  <c r="F13" i="234"/>
  <c r="D13" i="234"/>
  <c r="J12" i="234"/>
  <c r="D12" i="234"/>
  <c r="F12" i="234" s="1"/>
  <c r="J11" i="234"/>
  <c r="F11" i="234"/>
  <c r="D11" i="234"/>
  <c r="J10" i="234"/>
  <c r="D10" i="234"/>
  <c r="F10" i="234" s="1"/>
  <c r="J9" i="234"/>
  <c r="F9" i="234"/>
  <c r="D9" i="234"/>
  <c r="F8" i="234"/>
  <c r="J7" i="234"/>
  <c r="J34" i="234" s="1"/>
  <c r="F7" i="234"/>
  <c r="D7" i="234"/>
  <c r="D34" i="234" s="1"/>
  <c r="F34" i="234" s="1"/>
  <c r="K25" i="233"/>
  <c r="J25" i="233"/>
  <c r="H25" i="233"/>
  <c r="D25" i="233"/>
  <c r="F25" i="233" s="1"/>
  <c r="C25" i="233"/>
  <c r="F24" i="233"/>
  <c r="F23" i="233"/>
  <c r="F22" i="233"/>
  <c r="F21" i="233"/>
  <c r="F20" i="233"/>
  <c r="F19" i="233"/>
  <c r="F18" i="233"/>
  <c r="F17" i="233"/>
  <c r="F16" i="233"/>
  <c r="F15" i="233"/>
  <c r="F14" i="233"/>
  <c r="F13" i="233"/>
  <c r="F12" i="233"/>
  <c r="F11" i="233"/>
  <c r="F10" i="233"/>
  <c r="F9" i="233"/>
  <c r="F8" i="233"/>
  <c r="F7" i="233"/>
  <c r="K16" i="231"/>
  <c r="J16" i="231"/>
  <c r="H16" i="231"/>
  <c r="D16" i="231"/>
  <c r="C16" i="231"/>
  <c r="F16" i="231" s="1"/>
  <c r="F15" i="231"/>
  <c r="F14" i="231"/>
  <c r="F13" i="231"/>
  <c r="F12" i="231"/>
  <c r="F11" i="231"/>
  <c r="F10" i="231"/>
  <c r="F9" i="231"/>
  <c r="F8" i="231"/>
  <c r="F7" i="231"/>
  <c r="J52" i="229"/>
  <c r="H52" i="229"/>
  <c r="C52" i="229"/>
  <c r="F52" i="229" s="1"/>
  <c r="F51" i="229"/>
  <c r="F50" i="229"/>
  <c r="F49" i="229"/>
  <c r="F48" i="229"/>
  <c r="F47" i="229"/>
  <c r="F46" i="229"/>
  <c r="F45" i="229"/>
  <c r="F44" i="229"/>
  <c r="F43" i="229"/>
  <c r="F42" i="229"/>
  <c r="F41" i="229"/>
  <c r="F40" i="229"/>
  <c r="F39" i="229"/>
  <c r="F38" i="229"/>
  <c r="F37" i="229"/>
  <c r="F36" i="229"/>
  <c r="F35" i="229"/>
  <c r="F34" i="229"/>
  <c r="F33" i="229"/>
  <c r="F32" i="229"/>
  <c r="F31" i="229"/>
  <c r="F30" i="229"/>
  <c r="F29" i="229"/>
  <c r="F28" i="229"/>
  <c r="F27" i="229"/>
  <c r="F26" i="229"/>
  <c r="F25" i="229"/>
  <c r="F24" i="229"/>
  <c r="F23" i="229"/>
  <c r="F22" i="229"/>
  <c r="F21" i="229"/>
  <c r="F20" i="229"/>
  <c r="F19" i="229"/>
  <c r="F18" i="229"/>
  <c r="D17" i="229"/>
  <c r="F17" i="229" s="1"/>
  <c r="F16" i="229"/>
  <c r="F15" i="229"/>
  <c r="F14" i="229"/>
  <c r="D13" i="229"/>
  <c r="D52" i="229" s="1"/>
  <c r="D12" i="229"/>
  <c r="F12" i="229" s="1"/>
  <c r="F11" i="229"/>
  <c r="F10" i="229"/>
  <c r="D9" i="229"/>
  <c r="F9" i="229" s="1"/>
  <c r="F8" i="229"/>
  <c r="F7" i="229"/>
  <c r="D7" i="229"/>
  <c r="K50" i="226"/>
  <c r="J50" i="226"/>
  <c r="H50" i="226"/>
  <c r="F50" i="226"/>
  <c r="D50" i="226"/>
  <c r="C50" i="226"/>
  <c r="F49" i="226"/>
  <c r="F48" i="226"/>
  <c r="F47" i="226"/>
  <c r="F46" i="226"/>
  <c r="F45" i="226"/>
  <c r="F44" i="226"/>
  <c r="F43" i="226"/>
  <c r="F42" i="226"/>
  <c r="F41" i="226"/>
  <c r="F40" i="226"/>
  <c r="F39" i="226"/>
  <c r="F38" i="226"/>
  <c r="F37" i="226"/>
  <c r="F36" i="226"/>
  <c r="F35" i="226"/>
  <c r="F34" i="226"/>
  <c r="F33" i="226"/>
  <c r="F32" i="226"/>
  <c r="F31" i="226"/>
  <c r="F30" i="226"/>
  <c r="F29" i="226"/>
  <c r="F28" i="226"/>
  <c r="F27" i="226"/>
  <c r="F26" i="226"/>
  <c r="F25" i="226"/>
  <c r="F24" i="226"/>
  <c r="F23" i="226"/>
  <c r="F22" i="226"/>
  <c r="F21" i="226"/>
  <c r="F20" i="226"/>
  <c r="F19" i="226"/>
  <c r="F18" i="226"/>
  <c r="F17" i="226"/>
  <c r="F16" i="226"/>
  <c r="F15" i="226"/>
  <c r="F14" i="226"/>
  <c r="F13" i="226"/>
  <c r="F12" i="226"/>
  <c r="F11" i="226"/>
  <c r="F10" i="226"/>
  <c r="F9" i="226"/>
  <c r="F8" i="226"/>
  <c r="F7" i="226"/>
  <c r="K53" i="225"/>
  <c r="J53" i="225"/>
  <c r="H53" i="225"/>
  <c r="D53" i="225"/>
  <c r="F53" i="225" s="1"/>
  <c r="C53" i="225"/>
  <c r="F49" i="225"/>
  <c r="F48" i="225"/>
  <c r="F47" i="225"/>
  <c r="F46" i="225"/>
  <c r="F45" i="225"/>
  <c r="F44" i="225"/>
  <c r="F43" i="225"/>
  <c r="F42" i="225"/>
  <c r="F41" i="225"/>
  <c r="F40" i="225"/>
  <c r="F39" i="225"/>
  <c r="F38" i="225"/>
  <c r="F37" i="225"/>
  <c r="F36" i="225"/>
  <c r="F35" i="225"/>
  <c r="F34" i="225"/>
  <c r="F33" i="225"/>
  <c r="F32" i="225"/>
  <c r="F31" i="225"/>
  <c r="F30" i="225"/>
  <c r="F29" i="225"/>
  <c r="F28" i="225"/>
  <c r="F27" i="225"/>
  <c r="F26" i="225"/>
  <c r="F25" i="225"/>
  <c r="F24" i="225"/>
  <c r="F23" i="225"/>
  <c r="F22" i="225"/>
  <c r="F21" i="225"/>
  <c r="F20" i="225"/>
  <c r="F19" i="225"/>
  <c r="F18" i="225"/>
  <c r="F17" i="225"/>
  <c r="F16" i="225"/>
  <c r="F15" i="225"/>
  <c r="F14" i="225"/>
  <c r="F13" i="225"/>
  <c r="F12" i="225"/>
  <c r="F11" i="225"/>
  <c r="F10" i="225"/>
  <c r="F9" i="225"/>
  <c r="F8" i="225"/>
  <c r="F7" i="225"/>
  <c r="K16" i="223"/>
  <c r="J16" i="223"/>
  <c r="D16" i="223"/>
  <c r="F16" i="223" s="1"/>
  <c r="F12" i="223"/>
  <c r="F11" i="223"/>
  <c r="F10" i="223"/>
  <c r="F9" i="223"/>
  <c r="F8" i="223"/>
  <c r="F7" i="223"/>
  <c r="K16" i="221"/>
  <c r="J16" i="221"/>
  <c r="H16" i="221"/>
  <c r="F16" i="221"/>
  <c r="D16" i="221"/>
  <c r="C16" i="221"/>
  <c r="F15" i="221"/>
  <c r="F14" i="221"/>
  <c r="F13" i="221"/>
  <c r="F12" i="221"/>
  <c r="F11" i="221"/>
  <c r="F10" i="221"/>
  <c r="F9" i="221"/>
  <c r="F8" i="221"/>
  <c r="F7" i="221"/>
  <c r="K50" i="219"/>
  <c r="J50" i="219"/>
  <c r="H50" i="219"/>
  <c r="D50" i="219"/>
  <c r="C50" i="219"/>
  <c r="F50" i="219" s="1"/>
  <c r="F49" i="219"/>
  <c r="F48" i="219"/>
  <c r="F47" i="219"/>
  <c r="F46" i="219"/>
  <c r="F45" i="219"/>
  <c r="F44" i="219"/>
  <c r="F43" i="219"/>
  <c r="F42" i="219"/>
  <c r="F41" i="219"/>
  <c r="F40" i="219"/>
  <c r="F39" i="219"/>
  <c r="F38" i="219"/>
  <c r="F37" i="219"/>
  <c r="F36" i="219"/>
  <c r="F35" i="219"/>
  <c r="F34" i="219"/>
  <c r="F33" i="219"/>
  <c r="F32" i="219"/>
  <c r="F31" i="219"/>
  <c r="F30" i="219"/>
  <c r="F29" i="219"/>
  <c r="F28" i="219"/>
  <c r="F27" i="219"/>
  <c r="F26" i="219"/>
  <c r="F25" i="219"/>
  <c r="F24" i="219"/>
  <c r="F23" i="219"/>
  <c r="F22" i="219"/>
  <c r="F21" i="219"/>
  <c r="F20" i="219"/>
  <c r="F19" i="219"/>
  <c r="F18" i="219"/>
  <c r="F17" i="219"/>
  <c r="F16" i="219"/>
  <c r="F15" i="219"/>
  <c r="F14" i="219"/>
  <c r="F13" i="219"/>
  <c r="F12" i="219"/>
  <c r="F11" i="219"/>
  <c r="F10" i="219"/>
  <c r="F9" i="219"/>
  <c r="F8" i="219"/>
  <c r="F7" i="219"/>
  <c r="J48" i="217"/>
  <c r="H48" i="217"/>
  <c r="K48" i="217" s="1"/>
  <c r="F48" i="217"/>
  <c r="D48" i="217"/>
  <c r="C48" i="217"/>
  <c r="F47" i="217"/>
  <c r="F46" i="217"/>
  <c r="F45" i="217"/>
  <c r="F44" i="217"/>
  <c r="F43" i="217"/>
  <c r="F42" i="217"/>
  <c r="F41" i="217"/>
  <c r="F40" i="217"/>
  <c r="F39" i="217"/>
  <c r="F38" i="217"/>
  <c r="F37" i="217"/>
  <c r="F36" i="217"/>
  <c r="F35" i="217"/>
  <c r="F34" i="217"/>
  <c r="F33" i="217"/>
  <c r="F32" i="217"/>
  <c r="F31" i="217"/>
  <c r="F30" i="217"/>
  <c r="F29" i="217"/>
  <c r="F28" i="217"/>
  <c r="F27" i="217"/>
  <c r="F26" i="217"/>
  <c r="F25" i="217"/>
  <c r="F24" i="217"/>
  <c r="F23" i="217"/>
  <c r="F22" i="217"/>
  <c r="F21" i="217"/>
  <c r="F20" i="217"/>
  <c r="F19" i="217"/>
  <c r="F18" i="217"/>
  <c r="F17" i="217"/>
  <c r="F16" i="217"/>
  <c r="F15" i="217"/>
  <c r="F14" i="217"/>
  <c r="F13" i="217"/>
  <c r="F12" i="217"/>
  <c r="F11" i="217"/>
  <c r="F10" i="217"/>
  <c r="F9" i="217"/>
  <c r="F8" i="217"/>
  <c r="F7" i="217"/>
  <c r="H31" i="215"/>
  <c r="D31" i="215"/>
  <c r="C31" i="215"/>
  <c r="K31" i="215" s="1"/>
  <c r="J30" i="215"/>
  <c r="F30" i="215"/>
  <c r="J29" i="215"/>
  <c r="F29" i="215"/>
  <c r="J28" i="215"/>
  <c r="J31" i="215" s="1"/>
  <c r="F28" i="215"/>
  <c r="J27" i="215"/>
  <c r="F27" i="215"/>
  <c r="F26" i="215"/>
  <c r="F25" i="215"/>
  <c r="F24" i="215"/>
  <c r="F23" i="215"/>
  <c r="F22" i="215"/>
  <c r="F21" i="215"/>
  <c r="F20" i="215"/>
  <c r="F19" i="215"/>
  <c r="F18" i="215"/>
  <c r="F17" i="215"/>
  <c r="F16" i="215"/>
  <c r="F15" i="215"/>
  <c r="F14" i="215"/>
  <c r="F13" i="215"/>
  <c r="F12" i="215"/>
  <c r="F11" i="215"/>
  <c r="F10" i="215"/>
  <c r="F9" i="215"/>
  <c r="F8" i="215"/>
  <c r="F7" i="215"/>
  <c r="L69" i="214"/>
  <c r="K69" i="214"/>
  <c r="I69" i="214"/>
  <c r="G69" i="214"/>
  <c r="E69" i="214"/>
  <c r="D69" i="214"/>
  <c r="J50" i="212"/>
  <c r="H50" i="212"/>
  <c r="D50" i="212"/>
  <c r="C50" i="212"/>
  <c r="K50" i="212" s="1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F7" i="212"/>
  <c r="F50" i="249" l="1"/>
  <c r="F52" i="244"/>
  <c r="F50" i="237"/>
  <c r="K52" i="229"/>
  <c r="F31" i="215"/>
  <c r="F50" i="212"/>
</calcChain>
</file>

<file path=xl/sharedStrings.xml><?xml version="1.0" encoding="utf-8"?>
<sst xmlns="http://schemas.openxmlformats.org/spreadsheetml/2006/main" count="1974" uniqueCount="964">
  <si>
    <t xml:space="preserve">          Додаток до листа</t>
  </si>
  <si>
    <t xml:space="preserve">             від ________ 2018 № ______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</si>
  <si>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</si>
  <si>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</si>
  <si>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</si>
  <si>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</si>
  <si>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</si>
  <si>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</si>
  <si>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</si>
  <si>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</si>
  <si>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</si>
  <si>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</si>
  <si>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</si>
  <si>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</si>
  <si>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</si>
  <si>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</si>
  <si>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ВСЬОГО по закладу</t>
  </si>
  <si>
    <t>Директор</t>
  </si>
  <si>
    <t>(підпис)           (ініціали і прізвище) </t>
  </si>
  <si>
    <t>Головний бухгалтер</t>
  </si>
  <si>
    <t>Керівник установи</t>
  </si>
  <si>
    <t>Фізичні особи</t>
  </si>
  <si>
    <t xml:space="preserve">         від ________ 2019 № ______</t>
  </si>
  <si>
    <t>БО "100 відсотків життя. Київський регіон"</t>
  </si>
  <si>
    <t>медикаменти</t>
  </si>
  <si>
    <t xml:space="preserve">господарські товари </t>
  </si>
  <si>
    <t>канцтовари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</si>
  <si>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</si>
  <si>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Головний лікар</t>
  </si>
  <si>
    <t xml:space="preserve"> </t>
  </si>
  <si>
    <t>халати медичні</t>
  </si>
  <si>
    <t>ІНФОРМАЦІЯ</t>
  </si>
  <si>
    <t>№ п/п</t>
  </si>
  <si>
    <t>Всього по закладу</t>
  </si>
  <si>
    <t>фізичні особи</t>
  </si>
  <si>
    <t>1.</t>
  </si>
  <si>
    <t>господарські товари</t>
  </si>
  <si>
    <t>КП "ГІОЦ"</t>
  </si>
  <si>
    <t xml:space="preserve">(підпис)   </t>
  </si>
  <si>
    <t>Бланки</t>
  </si>
  <si>
    <t>М'який інвентар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</si>
  <si>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Олександрівська  Клінічна  лікарня м.Києва_  за_4___квартал__2019___року </t>
  </si>
  <si>
    <t>ТОВ"Укрмедпостач"</t>
  </si>
  <si>
    <t>Київ.міськ.Центр крові</t>
  </si>
  <si>
    <t>ТОВ"Оптіма фарм"</t>
  </si>
  <si>
    <t>Луган.обл.лікарня</t>
  </si>
  <si>
    <t>Благод.фонд</t>
  </si>
  <si>
    <t>Благод.допомога</t>
  </si>
  <si>
    <t>мед.обладнання</t>
  </si>
  <si>
    <t>ТОВ"Аптека-Маяк"</t>
  </si>
  <si>
    <t>ГО"Асоціація анестизіол"</t>
  </si>
  <si>
    <t>ТОВ"Меддіагностика"</t>
  </si>
  <si>
    <t>КП Фармація</t>
  </si>
  <si>
    <t>ТОВ"Вотан Україна"</t>
  </si>
  <si>
    <t>ТОВ"Медмаркет"</t>
  </si>
  <si>
    <t>ТОВ"Алфа"</t>
  </si>
  <si>
    <t>ТОВ"Біофарма Плазма"</t>
  </si>
  <si>
    <t>ФОП Карпінський Г.І.</t>
  </si>
  <si>
    <t>меблі</t>
  </si>
  <si>
    <t>ТОВ"Альянс Дельта"</t>
  </si>
  <si>
    <t>обладнання</t>
  </si>
  <si>
    <t>ТОВ"Інстамед"</t>
  </si>
  <si>
    <t>ФОП Приходько Я.</t>
  </si>
  <si>
    <t>ІТ Майстер Сервіс</t>
  </si>
  <si>
    <t>ТОВ"Лізоформ Медікл"</t>
  </si>
  <si>
    <t>Антоненко  Л.П.</t>
  </si>
  <si>
    <t>Огурцова Г.В.</t>
  </si>
  <si>
    <t>м"який інвентар</t>
  </si>
  <si>
    <t>продукти харчування</t>
  </si>
  <si>
    <t xml:space="preserve"> про надходження і використання благодійних пожертв від фізичних та юридичних осіб</t>
  </si>
  <si>
    <t xml:space="preserve">       КМКЛШМД за IІІ квартал  2019 року</t>
  </si>
  <si>
    <t>Всього отримано благодійних пожертв, тис.грн</t>
  </si>
  <si>
    <t>Використання закладом охорони здоров'я благодійних пожертв, отриманих у грошовій (товари і послуги) формі</t>
  </si>
  <si>
    <r>
      <t xml:space="preserve">Залишок невикористаних грошових коштів, товарів та послуг на кінець звітного періоду, </t>
    </r>
    <r>
      <rPr>
        <b/>
        <sz val="10"/>
        <rFont val="Times New Roman"/>
        <family val="1"/>
        <charset val="204"/>
      </rPr>
      <t>тис.грн</t>
    </r>
  </si>
  <si>
    <r>
      <t xml:space="preserve">В грошовій формі, </t>
    </r>
    <r>
      <rPr>
        <b/>
        <sz val="10"/>
        <rFont val="Times New Roman"/>
        <family val="1"/>
        <charset val="204"/>
      </rPr>
      <t>тис.грн</t>
    </r>
  </si>
  <si>
    <r>
      <t xml:space="preserve">В натуральній формі (товари і послуги), </t>
    </r>
    <r>
      <rPr>
        <b/>
        <sz val="10"/>
        <rFont val="Times New Roman"/>
        <family val="1"/>
        <charset val="204"/>
      </rPr>
      <t>тис.грн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</si>
  <si>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</si>
  <si>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r>
      <t xml:space="preserve">Сума, </t>
    </r>
    <r>
      <rPr>
        <b/>
        <sz val="10"/>
        <rFont val="Times New Roman"/>
        <family val="1"/>
        <charset val="204"/>
      </rPr>
      <t>тис.грн</t>
    </r>
    <r>
      <rPr>
        <sz val="10"/>
        <rFont val="Times New Roman"/>
        <family val="1"/>
        <charset val="204"/>
      </rPr>
      <t xml:space="preserve"> </t>
    </r>
  </si>
  <si>
    <t>ТОВ "Червоний Хрест"</t>
  </si>
  <si>
    <t>Функціональні ліжка, реабілітаційне обладнання (інвалфдна коляска), ковдри, малоцінні швидкозношувальні предмети</t>
  </si>
  <si>
    <t>ФОП Кисільов Ю.В.</t>
  </si>
  <si>
    <t>Матраци, бокові відкидні поручні для функціональних ліжок</t>
  </si>
  <si>
    <t>Функціональні ліжка</t>
  </si>
  <si>
    <t>Благодійна організація "Наша Лепта"</t>
  </si>
  <si>
    <t>Вироби медичного призначення</t>
  </si>
  <si>
    <t>Холодильник Elektrolux</t>
  </si>
  <si>
    <t xml:space="preserve">Вироби медичного призначення та лікарські засоби (ондансетрон 2мг №5, Пер Мін 50гр.) </t>
  </si>
  <si>
    <t>Цефуроксим 1,5 г №1 у к-ті 10800 шт.</t>
  </si>
  <si>
    <t>Благодійна організація "Майстерня добра"</t>
  </si>
  <si>
    <t>Стерилізатор повітряний ГП 160</t>
  </si>
  <si>
    <t>Н.З. Техно Тргово-промислової компанії</t>
  </si>
  <si>
    <t>Повітряний компресор - 2шт.</t>
  </si>
  <si>
    <t xml:space="preserve">Компанія "Вінсі Констрюксьон Гран проже/Буйг Траво Пюблік" </t>
  </si>
  <si>
    <t>Цифрова кольорова доплеровська ультразвукова система</t>
  </si>
  <si>
    <t>ТОВ "Оптіматрейдінг", ТОВ "Свармед"</t>
  </si>
  <si>
    <t>Медичні інструменти для лапароскопічних операцій</t>
  </si>
  <si>
    <t>ГО "Центр соціального розвитку та підтримки здоров'я чоловіків"</t>
  </si>
  <si>
    <t>Швидкі тести у к-ті 1205 шт.</t>
  </si>
  <si>
    <t>Електрокардіограф "Юкард 100"</t>
  </si>
  <si>
    <t>Цефотаксим пор. для ін'єкцій у к-ті 72 пач. та Генальган     р-н у к-ті 500пач.</t>
  </si>
  <si>
    <t xml:space="preserve">Цефотаксим пор. для ін'єкцій у к-ті 47 уп., Реналган 5 мл. у к-ті 34 уп., Реналган 2 мл. у к-ті 939 уп. та Аскорбінова к-та 5% у к-ті 10уп. </t>
  </si>
  <si>
    <t>ПАТ НВЦ "Борщагівський ХФЗ"</t>
  </si>
  <si>
    <t>Атрогрел таб. в/о 75мг. №10 у к-ті 50шт.</t>
  </si>
  <si>
    <t>ТОВ "Люксофт-Україна"</t>
  </si>
  <si>
    <t>Монітор "Philips" 21,5 у к-ті 15шт., комп'ютер Core i3 у к-ті 15шт.</t>
  </si>
  <si>
    <t>Крісло Орбіта у к-ті 20шт.</t>
  </si>
  <si>
    <t>Холодильник Веко б/в у к-ті 4шт., кондиціонер ОТМО б/в у к-ті 4шт. та кондиціонер б/в у        к-ті 4шт.</t>
  </si>
  <si>
    <t>Жалюзі б/в у к-ті 4шт.</t>
  </si>
  <si>
    <t>БО "Наша Лепта"</t>
  </si>
  <si>
    <t>Холодильник у к-ті 2шт.</t>
  </si>
  <si>
    <t>ГО "Асоціація анестезіологів України"</t>
  </si>
  <si>
    <t>Тайгециклін 15мкг - 5шт. та Ceftazidim+Avibactam 14мкг - 5шт.</t>
  </si>
  <si>
    <t>БО "100 відсотків життя"</t>
  </si>
  <si>
    <t>Халати медичні жіночі - 12шт. та халати медичні чоловічі - 3шт.</t>
  </si>
  <si>
    <t xml:space="preserve">Холодильник "Норд" б/в-1шт., кондиціонер б/в-2шт., шафа б/в-2шт., крісло б/в-1шт., диван б/в-3шт., тумбочки метал.б/в-26шт., мікрохвильова піч б/в-1шт., електр.чайник б/в-1шт. </t>
  </si>
  <si>
    <t xml:space="preserve">Холодильник "Еленберг"-1шт., шафи д/докум.-2шт., шафа -24шт., столи -4шт., диван -1шт., телевізор -1шт., кухня д/співроб.-2шт., електр.чайник -1шт., пральна машина "Індезіт"-2шт. </t>
  </si>
  <si>
    <t>Холодильник -6шт., кондиціонер -5шт., шафа -14шт., крісло-3шт., диван б/в-3шт., тумбочки -6шт., мікрохвильова піч -7шт., стільці-65шт., тумбочки -20шт., пральна машина -1шт., шафа-купе-1шт., телевізор -4шт., копіювальний апарат-3шт.</t>
  </si>
  <si>
    <t>Матраци-5шт.,подушки-5шт., ковдри-5шт.</t>
  </si>
  <si>
    <t>Ліжка функціональні-4шт., шафи-купе-1шт., стінка комбінована-1шт.</t>
  </si>
  <si>
    <t>Міжнародний благодійний фонд "Добро людям"</t>
  </si>
  <si>
    <t>Медичне ліжко - 2шт.</t>
  </si>
  <si>
    <t>Телевізор Ерго -1шт., кронштейн Братек-1шт.</t>
  </si>
  <si>
    <t>Благодійний фонд "від щирого серця"</t>
  </si>
  <si>
    <t>Емаль ПФ біла 12кг-1шт., лак Яхтний поліуретановий 2,5л-1шт., кутник перфорований 3м40мм-20шт., серпянка ГАП тм 230ммХ20м біла-2шт.,штукатурка 25кг-8шт., ЧВ-НР фініш 25кг-10шт., грунтовка СТ 17 10л-5шт., фарба-5шт., база А 9л-8шт., двері стройгост 7-1 (1200Х2050мм)ліві-3шт</t>
  </si>
  <si>
    <t>Столи -5шт., шафа-4шт., диван-2шт., диспенсер д/мила-2шт., диспенсер д/рушників-2шт., диван д/відвід.-2шт., холодильник Дельфа-2шт., тумба-8шт.</t>
  </si>
  <si>
    <t>Медичне ліжко - 15шт., шафа комбінована--1шт., шафа д/плаття-1шт.</t>
  </si>
  <si>
    <t>Медичне ліжко - 20шт., стерилізатор повітряний-1шт.</t>
  </si>
  <si>
    <t>Медичне ліжко - 10шт.</t>
  </si>
  <si>
    <t>Холодильник Атлант-1шт., мікрохвильова піч Дельфа-1шт., опроиінювач бактерицидний передв.-1шт., баня водяна Медіка -1шт.</t>
  </si>
  <si>
    <t>Ліжка лікарняні-15шт.</t>
  </si>
  <si>
    <t>Ліжка-4шт.</t>
  </si>
  <si>
    <t>Холодильник Еленберг-3шт., мікрохвильова піч -1шт., пральна машина "Індезіт"-1шт.,кондиціонер Неокліма-1шт.</t>
  </si>
  <si>
    <t>Ліжка функціональні-4шт., стіл мед.-1шт., стіл обідній-1шт., шафа д/біл,-1шт., стілець-1шт., жалюзі горизонтальні-3шт.</t>
  </si>
  <si>
    <t>ВСЬОГО по закладу:</t>
  </si>
  <si>
    <t>О.А. Ткаченко</t>
  </si>
  <si>
    <t>В.В. Сорока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</si>
  <si>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</t>
    </r>
    <r>
      <rPr>
        <b/>
        <u/>
        <sz val="14"/>
        <color indexed="8"/>
        <rFont val="Times New Roman"/>
        <family val="1"/>
        <charset val="204"/>
      </rPr>
      <t>Київська міська дитяча клінічна лікарня №1</t>
    </r>
    <r>
      <rPr>
        <b/>
        <sz val="14"/>
        <color indexed="8"/>
        <rFont val="Times New Roman"/>
        <family val="1"/>
        <charset val="204"/>
      </rPr>
      <t>_________за__</t>
    </r>
    <r>
      <rPr>
        <b/>
        <u/>
        <sz val="14"/>
        <color indexed="8"/>
        <rFont val="Times New Roman"/>
        <family val="1"/>
        <charset val="204"/>
      </rPr>
      <t>IV</t>
    </r>
    <r>
      <rPr>
        <b/>
        <sz val="14"/>
        <color indexed="8"/>
        <rFont val="Times New Roman"/>
        <family val="1"/>
        <charset val="204"/>
      </rPr>
      <t>__квартал_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 xml:space="preserve">_року </t>
    </r>
  </si>
  <si>
    <t>КНП Київськ.міськ.ц.крові</t>
  </si>
  <si>
    <t>ДП Укрмедпостач</t>
  </si>
  <si>
    <t>ДП Укрвакцина</t>
  </si>
  <si>
    <t>ТОВ Ранбаксі Фармасьютікалс Україна</t>
  </si>
  <si>
    <t>Миколаївська обл дит клін лікарня</t>
  </si>
  <si>
    <t>КНП ХОР Обласна дит клін лікарня</t>
  </si>
  <si>
    <t>НДСЛ Охматдит</t>
  </si>
  <si>
    <t>ДОЗ Запорізька обл.держ. адміністр.</t>
  </si>
  <si>
    <t>Передача ДУ Інститут спадкової патології НАМН України м.Львів</t>
  </si>
  <si>
    <t xml:space="preserve">Передача КНП Івано-Франківська обласна дитяча клінічна лікарня </t>
  </si>
  <si>
    <t>ТОВ "Нутриція Україна"</t>
  </si>
  <si>
    <t>БО"Дит.благ.фонд"Ярослав"</t>
  </si>
  <si>
    <t>ТОВ ЮРІЯ ФАРМ</t>
  </si>
  <si>
    <t>Благод.внесок від прив.особи</t>
  </si>
  <si>
    <t>м'який інвентар</t>
  </si>
  <si>
    <t>побут.техніка</t>
  </si>
  <si>
    <t>ел.товари</t>
  </si>
  <si>
    <t>комп.техніка</t>
  </si>
  <si>
    <t>госп.товари</t>
  </si>
  <si>
    <t>Благ.внески(від батьків)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</si>
  <si>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Київська міська дитяча  клінічна  лікарня  №2 за 4 квартал  2019 року </t>
  </si>
  <si>
    <t xml:space="preserve">КНП Київський міський центр крові </t>
  </si>
  <si>
    <t>Гемотрансфуційні засоби</t>
  </si>
  <si>
    <t>2.</t>
  </si>
  <si>
    <t>твердий інвентар,м\який інвентар</t>
  </si>
  <si>
    <t>3.</t>
  </si>
  <si>
    <t>Громадська організація "Духовне зерно".</t>
  </si>
  <si>
    <t>електроприлади,   оргтехника</t>
  </si>
  <si>
    <t>4.</t>
  </si>
  <si>
    <t>Борщагівський ХФЗ</t>
  </si>
  <si>
    <t>5.</t>
  </si>
  <si>
    <t>Асоціація анестезіологів України</t>
  </si>
  <si>
    <t>Член комісії з реорганізації,заступник головного лікаря з економічних питань</t>
  </si>
  <si>
    <t>В.Л.Безборода</t>
  </si>
  <si>
    <t>Член комісії,заступник головного бухгалтера</t>
  </si>
  <si>
    <t>В.П.Задорожна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</si>
  <si>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__Дитяча клінічна  лікарня  №3 Солом</t>
    </r>
    <r>
      <rPr>
        <b/>
        <sz val="14"/>
        <color indexed="8"/>
        <rFont val="Arial Cyr"/>
        <charset val="204"/>
      </rPr>
      <t>′</t>
    </r>
    <r>
      <rPr>
        <b/>
        <sz val="11.2"/>
        <color indexed="8"/>
        <rFont val="Times New Roman"/>
        <family val="1"/>
        <charset val="204"/>
      </rPr>
      <t xml:space="preserve">янського  району  м.  Києва </t>
    </r>
    <r>
      <rPr>
        <b/>
        <sz val="14"/>
        <color indexed="8"/>
        <rFont val="Times New Roman"/>
        <family val="1"/>
        <charset val="204"/>
      </rPr>
      <t xml:space="preserve">за_4_квартал_2019 року </t>
    </r>
  </si>
  <si>
    <t>Ф.О.Сивак  О.М.</t>
  </si>
  <si>
    <t>Шафа  медична  металева  MD 1 (1650/SG)</t>
  </si>
  <si>
    <t>Ф.О.Гречкова  В.</t>
  </si>
  <si>
    <t>Ф.О.Бертник  І.П.</t>
  </si>
  <si>
    <t>Ф.О.Пупрьова</t>
  </si>
  <si>
    <t>Ф.О.Ягода  О.</t>
  </si>
  <si>
    <t>6.</t>
  </si>
  <si>
    <t>Ф.О. Білик</t>
  </si>
  <si>
    <t>7.</t>
  </si>
  <si>
    <t>Ф.О.Дворядкіна</t>
  </si>
  <si>
    <t>В.о.керівника   установи</t>
  </si>
  <si>
    <t>В.М.Саранчук</t>
  </si>
  <si>
    <t xml:space="preserve"> В.О.</t>
  </si>
  <si>
    <t>Т.В.Пилипенко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</si>
  <si>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№4 Солом'янського району м.Києва за  IV квартал 2019 року </t>
  </si>
  <si>
    <t>КЕКВ 3110 Придбання обладнання і предметів довгостр. корист</t>
  </si>
  <si>
    <t>Основні засоби: Крісло сорбційне -7049,00грн. Апарат для приготування синглетно-кисневих сумішей-20000,00грн.Апарат для гідролазерного масажу-22300,00грн.Набір пробних окулярних лінз-13000,00грн.</t>
  </si>
  <si>
    <t>ТОВ Агенція УкрАгроКонсалт</t>
  </si>
  <si>
    <t xml:space="preserve">Основні засоби:Багатофункц.пристрій,Системний блок(2шт.),Монітор(2шт.),Картридж(2шт.) </t>
  </si>
  <si>
    <t>І.А.Гайдук</t>
  </si>
  <si>
    <t>О.М.Макаренко</t>
  </si>
  <si>
    <t xml:space="preserve">         від 28.12. 2019 № 06-12683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</si>
  <si>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Дитячій клінічній лікарні №7 Печерського району_за IV квартал 2019року</t>
  </si>
  <si>
    <t>КНП "КМЦК"</t>
  </si>
  <si>
    <t>кров та кровозамінники</t>
  </si>
  <si>
    <t>ТОВ "ТД ВОЛЕС"</t>
  </si>
  <si>
    <t>маски, бахіли, рукавички</t>
  </si>
  <si>
    <t>комп. техніка</t>
  </si>
  <si>
    <t>ТОВ "МЕДІКАЛГРУП-УКРАЇНА"</t>
  </si>
  <si>
    <t>компресор</t>
  </si>
  <si>
    <t xml:space="preserve">БО БФ "ДІТИ ЗА МАЙБУТНЕ" </t>
  </si>
  <si>
    <t>канцелярія</t>
  </si>
  <si>
    <t>ТОВ "Печерський офтальмологічний центр"</t>
  </si>
  <si>
    <t>кондиціонер</t>
  </si>
  <si>
    <t>навчання спеціалістів</t>
  </si>
  <si>
    <t>Голова комісіх з реорганізації</t>
  </si>
  <si>
    <t>Г. О. Каржин</t>
  </si>
  <si>
    <t>Л. В. Храмова</t>
  </si>
  <si>
    <t xml:space="preserve">         від 28.12.2019 № 061-12683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</si>
  <si>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№8 за ІV квартал 2019 року </t>
  </si>
  <si>
    <r>
      <t xml:space="preserve">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</si>
  <si>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Благодійна організація 
"Міжнародний благодійний фонд
"Сприяння розвитку медицини"</t>
  </si>
  <si>
    <t>Меблі</t>
  </si>
  <si>
    <t>ОСББ "Парус-К"</t>
  </si>
  <si>
    <t>Роботи по благоустрою та облаштуванню дитячого майданчика</t>
  </si>
  <si>
    <t>Благодійна організація
"Фонд Ангеліни Ковтун"</t>
  </si>
  <si>
    <t>Підгузки Pampers, 
крем для малюків</t>
  </si>
  <si>
    <t>Голова комісії з реорганізації</t>
  </si>
  <si>
    <t>І.В.Клименко</t>
  </si>
  <si>
    <t>М.Б.Пономаренко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</si>
  <si>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№9 подільського району м.Києва за IV квартал 2019 року </t>
  </si>
  <si>
    <t>Залишок попереднього періоду</t>
  </si>
  <si>
    <t>КБФ "СОНЕЧКО"</t>
  </si>
  <si>
    <t>Сантехнічні матеріали</t>
  </si>
  <si>
    <t>Світильник</t>
  </si>
  <si>
    <t>Дозатор рідкого мила</t>
  </si>
  <si>
    <t>БФП, картридж</t>
  </si>
  <si>
    <t>Віник, швабра, килимок,лінолеум</t>
  </si>
  <si>
    <t>Миша,  клавіатура, мережевий фільтр</t>
  </si>
  <si>
    <t>ФО ШЕПІТОВСЬКИЙ</t>
  </si>
  <si>
    <t>Пенал для одягу</t>
  </si>
  <si>
    <t>Тюль</t>
  </si>
  <si>
    <t>Медичні бланки</t>
  </si>
  <si>
    <t>Настільна лампа, дошка для прасування</t>
  </si>
  <si>
    <t>Кабель відведень для ЕКГ</t>
  </si>
  <si>
    <t xml:space="preserve">Кабель </t>
  </si>
  <si>
    <t>Стільці, госчподарські товари</t>
  </si>
  <si>
    <t>Моноблок</t>
  </si>
  <si>
    <t>Принтер</t>
  </si>
  <si>
    <t>Диагностичний комплекс з блоком</t>
  </si>
  <si>
    <t>Насос</t>
  </si>
  <si>
    <t>Праска, швабра, насадка для швабри</t>
  </si>
  <si>
    <t>Жалюзі вертикальні</t>
  </si>
  <si>
    <t>Диван, стул</t>
  </si>
  <si>
    <t>Змішувач, душ</t>
  </si>
  <si>
    <t>Холодильник, піч мікрохвильовка</t>
  </si>
  <si>
    <t>Тест-система ХЕЛИК</t>
  </si>
  <si>
    <t>Контрольна сиворотка</t>
  </si>
  <si>
    <t>Послуги з ремонту аналізатора</t>
  </si>
  <si>
    <t>Стерилізатор повітряний</t>
  </si>
  <si>
    <t>Комп'ютерний комплекс</t>
  </si>
  <si>
    <t>ФО Лавришин</t>
  </si>
  <si>
    <t>ФО Лузан</t>
  </si>
  <si>
    <t>ПП Сфера-2005</t>
  </si>
  <si>
    <t>ФОП Зеленська Ю.В.</t>
  </si>
  <si>
    <t>Проїздні квитки</t>
  </si>
  <si>
    <t>ФОП Виростков</t>
  </si>
  <si>
    <t>ФОП Лантух</t>
  </si>
  <si>
    <t>ФОП Панченко</t>
  </si>
  <si>
    <t>ФО Хромих А.В.</t>
  </si>
  <si>
    <t>ПК в комплекті</t>
  </si>
  <si>
    <t>Голова комісії з реорганізації ДКЛ №9</t>
  </si>
  <si>
    <t>Єрмакова О.М.</t>
  </si>
  <si>
    <t>Ващенко О.В.</t>
  </si>
  <si>
    <t>ТОВ "Алтер Его Фарма"</t>
  </si>
  <si>
    <t xml:space="preserve">             від ________ 2019 № _848_____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</si>
  <si>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№2 за ІV квартал 2019 року </t>
  </si>
  <si>
    <t>побутові пристрої</t>
  </si>
  <si>
    <t xml:space="preserve">кушетки,ліжка(б/в) </t>
  </si>
  <si>
    <t>кушетки б/в</t>
  </si>
  <si>
    <t>шафи мед.б/в</t>
  </si>
  <si>
    <t>коробки стериліз.б/в</t>
  </si>
  <si>
    <t>БО"БФ"СВОЇ"</t>
  </si>
  <si>
    <t>ліжка функціональні,кушетка б/в</t>
  </si>
  <si>
    <t>тумби б/в,матраци б/в</t>
  </si>
  <si>
    <t>ТОВ"Червоний хрест"</t>
  </si>
  <si>
    <t>Центр соц.розвитку</t>
  </si>
  <si>
    <t>Київський міський центр крові</t>
  </si>
  <si>
    <t>кров та її компоненти</t>
  </si>
  <si>
    <t>Галичфарм</t>
  </si>
  <si>
    <t>благодійні внески</t>
  </si>
  <si>
    <t>продукти харчування (централіз.)</t>
  </si>
  <si>
    <t>ремонт апарату</t>
  </si>
  <si>
    <t>навчання</t>
  </si>
  <si>
    <t>капітальний ремонт</t>
  </si>
  <si>
    <t>Голова комісії</t>
  </si>
  <si>
    <t>Л.Л.Дороніна</t>
  </si>
  <si>
    <t>С.О.Нежурбіда</t>
  </si>
  <si>
    <t xml:space="preserve">          Додаток до наказу МОЗ України</t>
  </si>
  <si>
    <t xml:space="preserve">             від 25.07.2017 № 848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</si>
  <si>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№3 за__4__квартал 2019 року </t>
  </si>
  <si>
    <t>Благодійна організація "100відсотків життя Київський регіон"</t>
  </si>
  <si>
    <t>ТОВ "ГледФарм ЛТД"</t>
  </si>
  <si>
    <t>лікі</t>
  </si>
  <si>
    <t>Громадська організація "Київ самоврядований"</t>
  </si>
  <si>
    <t>постельна белізна</t>
  </si>
  <si>
    <t>ТОВ "Юрія Фарма"</t>
  </si>
  <si>
    <t>Іващенко П.Б.</t>
  </si>
  <si>
    <t>Кисельова І.В.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</si>
  <si>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КМКЛ № 4  за  4 квартал  2019 року </t>
  </si>
  <si>
    <t>холодильник 2 шт.</t>
  </si>
  <si>
    <t>Центр соцрозвитку здоров'я чоловіків</t>
  </si>
  <si>
    <t>Експрес тести ВІЛ 30 шт.</t>
  </si>
  <si>
    <t>ТОВ "Біофарма"</t>
  </si>
  <si>
    <t>Шафа холодильна 2 шт.</t>
  </si>
  <si>
    <t>Т.В.Мостепан</t>
  </si>
  <si>
    <t>В.о.заступника з економіки</t>
  </si>
  <si>
    <t>А.І.Петренко</t>
  </si>
  <si>
    <t xml:space="preserve">             від ________ 2019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</si>
  <si>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/>
        <sz val="14"/>
        <color indexed="8"/>
        <rFont val="Times New Roman"/>
        <family val="1"/>
        <charset val="204"/>
      </rPr>
      <t>Київська міська клінічна лікарня №5</t>
    </r>
    <r>
      <rPr>
        <b/>
        <sz val="14"/>
        <color indexed="8"/>
        <rFont val="Times New Roman"/>
        <family val="1"/>
        <charset val="204"/>
      </rPr>
      <t xml:space="preserve"> за</t>
    </r>
    <r>
      <rPr>
        <b/>
        <u/>
        <sz val="14"/>
        <color indexed="8"/>
        <rFont val="Times New Roman"/>
        <family val="1"/>
        <charset val="204"/>
      </rPr>
      <t xml:space="preserve">  ІV_</t>
    </r>
    <r>
      <rPr>
        <b/>
        <sz val="14"/>
        <color indexed="8"/>
        <rFont val="Times New Roman"/>
        <family val="1"/>
        <charset val="204"/>
      </rPr>
      <t>квартал</t>
    </r>
    <r>
      <rPr>
        <b/>
        <u/>
        <sz val="14"/>
        <color indexed="8"/>
        <rFont val="Times New Roman"/>
        <family val="1"/>
        <charset val="204"/>
      </rPr>
      <t>_2019_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</si>
  <si>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БФ "Фундація АнтиСНІД-Укр"</t>
  </si>
  <si>
    <t>малоцінні матеріали</t>
  </si>
  <si>
    <t>ДП"Укрмедпостач"</t>
  </si>
  <si>
    <t>МБФ "Альянс громадського здоровя"</t>
  </si>
  <si>
    <t>МБФ "Сприяння розвитку медицини"</t>
  </si>
  <si>
    <t>БО "Всеукраїнська мережа ЛЖВ"</t>
  </si>
  <si>
    <t>КНП "Київський міський центр крові"</t>
  </si>
  <si>
    <t>ДУ"Центр громадського здоров"я МОЗ України"</t>
  </si>
  <si>
    <t>ТОВ "Червоного Хреста України"</t>
  </si>
  <si>
    <t>ТОВ "Медікор, ЛТД"</t>
  </si>
  <si>
    <t>ТОВ"Людмила Фарм"</t>
  </si>
  <si>
    <t>ТОВ "Біомедінвест"</t>
  </si>
  <si>
    <t>ТОВ "Діалог Діагностік"</t>
  </si>
  <si>
    <t>ТОВ "Іноваційні біологічні технології"</t>
  </si>
  <si>
    <t>ФОП Пулеха І.М.</t>
  </si>
  <si>
    <t>ГО"ІЗППС"</t>
  </si>
  <si>
    <t>Основні засоби</t>
  </si>
  <si>
    <t>предмети, матеріали</t>
  </si>
  <si>
    <t>основні засоби</t>
  </si>
  <si>
    <t>В.Г.Казека</t>
  </si>
  <si>
    <t>Член комісії з реорганізації</t>
  </si>
  <si>
    <t>О.М. Сторожук</t>
  </si>
  <si>
    <t>Виконавець</t>
  </si>
  <si>
    <t xml:space="preserve">                                            Глухівська Л.Л.</t>
  </si>
  <si>
    <t xml:space="preserve">             від 25.06.2019р. № 061-6349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</si>
  <si>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20"/>
        <color indexed="8"/>
        <rFont val="Times New Roman"/>
        <family val="1"/>
        <charset val="204"/>
      </rPr>
      <t>Київською міською клінічною лікарнею</t>
    </r>
    <r>
      <rPr>
        <b/>
        <u/>
        <sz val="16"/>
        <color indexed="8"/>
        <rFont val="Times New Roman"/>
        <family val="1"/>
        <charset val="204"/>
      </rPr>
      <t xml:space="preserve"> №</t>
    </r>
    <r>
      <rPr>
        <b/>
        <sz val="16"/>
        <color indexed="8"/>
        <rFont val="Times New Roman"/>
        <family val="1"/>
        <charset val="204"/>
      </rPr>
      <t>6</t>
    </r>
    <r>
      <rPr>
        <b/>
        <sz val="14"/>
        <color indexed="8"/>
        <rFont val="Times New Roman"/>
        <family val="1"/>
        <charset val="204"/>
      </rPr>
      <t xml:space="preserve"> за ІV квартал 2019 року </t>
    </r>
  </si>
  <si>
    <t>БЛАГОДІЙНА ОРГАНІЗАЦІЯ "100 відсотків життя.Київський регіон"</t>
  </si>
  <si>
    <t>Обладнання і предмети довгострокового користування</t>
  </si>
  <si>
    <t>Халат медичний жіночий</t>
  </si>
  <si>
    <t>Халат медичний чоловічий</t>
  </si>
  <si>
    <t>Телевізор ERGO LE40CT5030AK</t>
  </si>
  <si>
    <t>Кронштейн Brateck  KLA29-443 (VESA400x400)</t>
  </si>
  <si>
    <t>Товариство Червоного хреста</t>
  </si>
  <si>
    <t>Медикаменти та перев"язувальні матеріали</t>
  </si>
  <si>
    <t>Ацесоль р-н д/інфузій 400мл</t>
  </si>
  <si>
    <t>Дисоль р-н д/інфузій 400мл</t>
  </si>
  <si>
    <t>Медикаменти</t>
  </si>
  <si>
    <t>АТ "Київський вітамінний завод"</t>
  </si>
  <si>
    <t>Всеукраїнська благодійна організація "Благодійний фонд "Фармак"</t>
  </si>
  <si>
    <t>ТОВ "ДІАЛОГ ДІАГНОСТІКС"</t>
  </si>
  <si>
    <t>штатив для внутр. вливань</t>
  </si>
  <si>
    <t>Коагулометр напівавтоматичний</t>
  </si>
  <si>
    <t>Аналізатор біохімічний</t>
  </si>
  <si>
    <t>Стерилізатори повітряні</t>
  </si>
  <si>
    <t>двері рентгенозахисні</t>
  </si>
  <si>
    <t>Голова комісії з реорганізації КМКЛ №6</t>
  </si>
  <si>
    <t xml:space="preserve">   К.В.Пилипенко</t>
  </si>
  <si>
    <t>Н.В.Фещенко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</si>
  <si>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 IV квартал  2019 року </t>
  </si>
  <si>
    <t>медикаменти та перев"язувальні матеріали</t>
  </si>
  <si>
    <t>ТОВ "Салюс"</t>
  </si>
  <si>
    <t xml:space="preserve">медикаменти та вироби медичного призначення </t>
  </si>
  <si>
    <t>ТОВ "Біг медіа"</t>
  </si>
  <si>
    <t>лавки</t>
  </si>
  <si>
    <t xml:space="preserve">БО "100відсотків життя.Київський регіон" </t>
  </si>
  <si>
    <t xml:space="preserve">м"який та побутовий інвентар </t>
  </si>
  <si>
    <t>ультразвукова мийка</t>
  </si>
  <si>
    <t>меблі , м"який інвентар</t>
  </si>
  <si>
    <t xml:space="preserve">             від 20.03. 2018 № 061-3416/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</si>
  <si>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</si>
  <si>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Сума,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</si>
  <si>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УПЦ Свято-Успенська Києво-Печерська Лавра</t>
  </si>
  <si>
    <t>ТОВ " Фірма Медіком"</t>
  </si>
  <si>
    <t>медикаменти,послуги</t>
  </si>
  <si>
    <t>ДП"Стада Україна"</t>
  </si>
  <si>
    <t>КНП"Київський міський центр крові"</t>
  </si>
  <si>
    <t>препарати крові</t>
  </si>
  <si>
    <t>ФОП "Кравченко"</t>
  </si>
  <si>
    <t>хоз.товари</t>
  </si>
  <si>
    <t>КНП"ЦПМСД № 2"</t>
  </si>
  <si>
    <t>ПрАТ по виробництву інсулінів Індар</t>
  </si>
  <si>
    <t>А.М. ПІЛЕЦЬКИЙ</t>
  </si>
  <si>
    <t>Н.В. БЕРЕЗЮК</t>
  </si>
  <si>
    <t>Виконавець:Людмила Брунь 502-64-25</t>
  </si>
  <si>
    <t>АТ Київський вітамінний завод</t>
  </si>
  <si>
    <t>11.</t>
  </si>
  <si>
    <t>ТОВ "Оптіма Фарм ЛТД"</t>
  </si>
  <si>
    <t>12.</t>
  </si>
  <si>
    <t>ТОВ "Фарм Старт"</t>
  </si>
  <si>
    <t>13.</t>
  </si>
  <si>
    <t>МБО Козацький фонд "Альбатрос"</t>
  </si>
  <si>
    <t>медінструменти</t>
  </si>
  <si>
    <t>14.</t>
  </si>
  <si>
    <t>БФ "Фармак"</t>
  </si>
  <si>
    <t>15.</t>
  </si>
  <si>
    <t>Волонтер"Erstsidis Stglianos"</t>
  </si>
  <si>
    <t xml:space="preserve">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Київської міської клінічної лікарні № 8 за ІV квартал 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</si>
  <si>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ПАТ"Натурфарм"</t>
  </si>
  <si>
    <t>16.</t>
  </si>
  <si>
    <t>ТОВ"Ново Нордіск Україна"</t>
  </si>
  <si>
    <t>17.</t>
  </si>
  <si>
    <t>БО"100% житття"Київський регіон</t>
  </si>
  <si>
    <t>спец.одяг</t>
  </si>
  <si>
    <t>18.</t>
  </si>
  <si>
    <t>ТОВ "Ранбаксі Фармасьютікалс"</t>
  </si>
  <si>
    <t>19.</t>
  </si>
  <si>
    <t>ТОВ"Гурман Артема"</t>
  </si>
  <si>
    <t>лампи вуличного освітлення</t>
  </si>
  <si>
    <t>20.</t>
  </si>
  <si>
    <t>ТОВ "Армантіс"</t>
  </si>
  <si>
    <t>мед.препарати</t>
  </si>
  <si>
    <t>21.</t>
  </si>
  <si>
    <t>КМДКЛ №1</t>
  </si>
  <si>
    <t>22.</t>
  </si>
  <si>
    <t>ТОВ"АЛТЕР ЕГО ФАРМА"</t>
  </si>
  <si>
    <t>23.</t>
  </si>
  <si>
    <t>ВБО"Благод.фонд Фармак"</t>
  </si>
  <si>
    <t>ВСЬОГО: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</si>
  <si>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  9 за ІV квартал  2019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</si>
  <si>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8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</si>
  <si>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8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</si>
  <si>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8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</si>
  <si>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8"/>
        <color indexed="8"/>
        <rFont val="Times New Roman"/>
        <family val="1"/>
        <charset val="204"/>
      </rPr>
      <t xml:space="preserve">  тис. грн</t>
    </r>
  </si>
  <si>
    <t>ТОВ"Діалог діагностика"</t>
  </si>
  <si>
    <t>глюкометри</t>
  </si>
  <si>
    <t>Асоціація анастезіологів України</t>
  </si>
  <si>
    <t>ТОВ"ФЗ"Біофарма"</t>
  </si>
  <si>
    <t>холодильна шафа</t>
  </si>
  <si>
    <t>апарат АКГ</t>
  </si>
  <si>
    <t>Б/Ф"Фармак"</t>
  </si>
  <si>
    <t>візок</t>
  </si>
  <si>
    <t>холодильник</t>
  </si>
  <si>
    <t>Спонсори</t>
  </si>
  <si>
    <t xml:space="preserve">дивани </t>
  </si>
  <si>
    <t>ліжка</t>
  </si>
  <si>
    <t>хол.б/в</t>
  </si>
  <si>
    <t>шафа</t>
  </si>
  <si>
    <t>мягкий інвентар</t>
  </si>
  <si>
    <t>бойлер</t>
  </si>
  <si>
    <t>стіл інструментальний</t>
  </si>
  <si>
    <t>штативи</t>
  </si>
  <si>
    <t>компютер б/в в комплекті(Системний блок,монітор,прінтер)</t>
  </si>
  <si>
    <t>Б/О"Фундація антиснід Україна"</t>
  </si>
  <si>
    <t>медтовари</t>
  </si>
  <si>
    <t>тести</t>
  </si>
  <si>
    <t>АТ"Галичфарм"</t>
  </si>
  <si>
    <t>повірка медобладнання</t>
  </si>
  <si>
    <t>ремонт і т/о медапаратури</t>
  </si>
  <si>
    <t>одноразовий мед.одяг</t>
  </si>
  <si>
    <t>дератизація</t>
  </si>
  <si>
    <t>компютерні аксесуари</t>
  </si>
  <si>
    <t>компютерна техніка</t>
  </si>
  <si>
    <t>С.Л.Нечипорчук</t>
  </si>
  <si>
    <t>Боклан Н. М.</t>
  </si>
  <si>
    <r>
      <t xml:space="preserve">         від 28</t>
    </r>
    <r>
      <rPr>
        <u/>
        <sz val="10"/>
        <rFont val="Times New Roman"/>
        <family val="1"/>
        <charset val="204"/>
      </rPr>
      <t>.12. 2019</t>
    </r>
    <r>
      <rPr>
        <sz val="10"/>
        <rFont val="Times New Roman"/>
        <family val="1"/>
        <charset val="204"/>
      </rPr>
      <t xml:space="preserve"> № _</t>
    </r>
    <r>
      <rPr>
        <u/>
        <sz val="10"/>
        <rFont val="Times New Roman"/>
        <family val="1"/>
        <charset val="204"/>
      </rPr>
      <t>061-12683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</si>
  <si>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Київська міська клінічна лікарня № 10   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b/>
        <u/>
        <sz val="14"/>
        <color indexed="8"/>
        <rFont val="Times New Roman"/>
        <family val="1"/>
        <charset val="204"/>
      </rPr>
      <t>IV</t>
    </r>
    <r>
      <rPr>
        <b/>
        <sz val="14"/>
        <color indexed="8"/>
        <rFont val="Times New Roman"/>
        <family val="1"/>
        <charset val="204"/>
      </rPr>
      <t xml:space="preserve"> квартал 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</si>
  <si>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БО"100 відсотків життя"</t>
  </si>
  <si>
    <t>Малоцінний інвентар/халати медичні чоловічі 27 шт./</t>
  </si>
  <si>
    <t>Колесник Є.П.</t>
  </si>
  <si>
    <t>Малоцінний інвентар/навісна кухонна шафа б/в/</t>
  </si>
  <si>
    <t>Суркіс М.А.</t>
  </si>
  <si>
    <t>Малоцінний інвентар/рушники махрові/</t>
  </si>
  <si>
    <t>ГО "Екологічна країна"</t>
  </si>
  <si>
    <t>Малоцінний інвентар/Інвалідні візки/</t>
  </si>
  <si>
    <t>Малоцінний інвентар/мішок АМБУ б/в, джгут кровозупинний б/в/</t>
  </si>
  <si>
    <t>Малоцінний інвентар /стіл для годування хворих, стенд інформаційний/</t>
  </si>
  <si>
    <t>ТОВ "Євгенія"</t>
  </si>
  <si>
    <t>Господарські товари/пральний порошок-100уп./</t>
  </si>
  <si>
    <t>8.</t>
  </si>
  <si>
    <t>Мякий інвентар/подушка (силікон)/</t>
  </si>
  <si>
    <t>9.</t>
  </si>
  <si>
    <t>10.</t>
  </si>
  <si>
    <t>Міжнародний благодійний фонд "сприяння розвитку медицини"</t>
  </si>
  <si>
    <t>Малоцінний інвентар/ліжко медичне функціональне з дерева б/в, ліжко медичне функціональне з метала б/в, кушетка б/в, кушетка на колесах/</t>
  </si>
  <si>
    <t>Підгорний І.П.</t>
  </si>
  <si>
    <t>Малоцінний інвентар/стіл офісний б/в, тумбочка б/в,шафа книжкова, пінал б/в, холодильник б/в/</t>
  </si>
  <si>
    <t>БО "БФ паліативна допомога "ЛАВІТА"</t>
  </si>
  <si>
    <t>Господарські товари/емульсія для тіла, серветки вологі, мийний крем для тіла, бальзам для тіла, шампунь-пінка/</t>
  </si>
  <si>
    <t>Андрушко М.П.</t>
  </si>
  <si>
    <t>Вироби медичного призначення/бікрил нитки №3 та №4,голка пряма, петля/</t>
  </si>
  <si>
    <t>Веременко Г.Д., Косенко М.Ю., Павлюк Г.Ю., Андрущенко Т.М., Косаренко О.М., Тимощук П.П.</t>
  </si>
  <si>
    <t>Антисептичні засоби/Лінкомістин, бетадін, лагоцид, вернедор/</t>
  </si>
  <si>
    <t>Лісніченко І.П.</t>
  </si>
  <si>
    <t>Вироби медичного призначення/Рукавички хірургічні стерильні/</t>
  </si>
  <si>
    <t>Вироби медичного призначення/швидкий тест для виявлення ВІЛ/</t>
  </si>
  <si>
    <t>Вироби медичного призначення/Тайгециклін,avibactam, для визначення мікроорганізмів до антибактеріальних препаратів/</t>
  </si>
  <si>
    <t>Бондар П.П., Пономаренко Н.В., Панамарчук К.С.</t>
  </si>
  <si>
    <t>Антисептичні засоби/Лінкомістин, аміозим/</t>
  </si>
  <si>
    <t>Зими Н.М.,Глущенко Л.П., Кириленко Н.І.</t>
  </si>
  <si>
    <t>Бондаренко С.В., Божої І.І.</t>
  </si>
  <si>
    <t>Вироби медичного призначення/Лезо № 23, трубка силіконова/</t>
  </si>
  <si>
    <t>Замашнюк Н.В., Дениненко С.В.</t>
  </si>
  <si>
    <t>Антисептичні засоби/Перекис водню, бриліант плюс, дезолайт/</t>
  </si>
  <si>
    <t>Бандури М.Г.,Шевченко В.М., Станіслав Н.Ю., Бишова Н.С.</t>
  </si>
  <si>
    <t>Антисептичні засоби/Лінкомістин,аміозим, гель для обробки рук/</t>
  </si>
  <si>
    <t>Іванов С.М., Слюсаренко О.Н., Мироненко В.Ю., Волков М.С., Степаненко В.О.</t>
  </si>
  <si>
    <t>Вироби медичного призначення/Рукавички хірургучні стерильні/</t>
  </si>
  <si>
    <t>24.</t>
  </si>
  <si>
    <t>Дмитренко О.С.,Мороз І.Ф., Панчишина О.С.</t>
  </si>
  <si>
    <t>Вироби медичного призначення/Лезо № 22, гемостатична губка, пластирь/</t>
  </si>
  <si>
    <t>25.</t>
  </si>
  <si>
    <t>26.</t>
  </si>
  <si>
    <t>За приліжкові тумби</t>
  </si>
  <si>
    <t>27.</t>
  </si>
  <si>
    <t>За шовний матеріал</t>
  </si>
  <si>
    <t>28.</t>
  </si>
  <si>
    <t>За медичні матеріали</t>
  </si>
  <si>
    <t>29.</t>
  </si>
  <si>
    <t>За фармацевтичну продукцію</t>
  </si>
  <si>
    <t>30.</t>
  </si>
  <si>
    <t>За бетадин розчин</t>
  </si>
  <si>
    <t>31.</t>
  </si>
  <si>
    <t>За експертний кошт.докумен.проект поточного ремонту санітарної кімнати приміщення гастроентерології</t>
  </si>
  <si>
    <t>32.</t>
  </si>
  <si>
    <t>За послуги з прання білизни</t>
  </si>
  <si>
    <t>33.</t>
  </si>
  <si>
    <t>За  сервісне обслуговування  аналізатора автомат.гематолог</t>
  </si>
  <si>
    <t>34.</t>
  </si>
  <si>
    <t>За ремонт стерилізатора парового</t>
  </si>
  <si>
    <t>35.</t>
  </si>
  <si>
    <t>За ремонт УЗД апарата</t>
  </si>
  <si>
    <t>36.</t>
  </si>
  <si>
    <t>За проведення навчання  з питань пожежної безпеки</t>
  </si>
  <si>
    <t>37.</t>
  </si>
  <si>
    <t>За технічний нагляд поточного ремонту приміщення рентген каб. хірургічного корпусу</t>
  </si>
  <si>
    <t>38.</t>
  </si>
  <si>
    <t>За поточний ремонт приміщення рентген каб. хірургічного корпусу</t>
  </si>
  <si>
    <t>39.</t>
  </si>
  <si>
    <t>За встановлення локальної мережі</t>
  </si>
  <si>
    <t>40.</t>
  </si>
  <si>
    <t>За перевезення та утилізацію зношених матраців</t>
  </si>
  <si>
    <t>41.</t>
  </si>
  <si>
    <t>За розрахунок біол.захисту від іоніз.випромінювання системи  рентген діагностики дистанційного керування</t>
  </si>
  <si>
    <t>42.</t>
  </si>
  <si>
    <t>За ендовідеокамеру</t>
  </si>
  <si>
    <t>43.</t>
  </si>
  <si>
    <t>За розморожувач плазми</t>
  </si>
  <si>
    <t>44.</t>
  </si>
  <si>
    <t>За багато-функціональні пристрої</t>
  </si>
  <si>
    <t>45.</t>
  </si>
  <si>
    <t>За комп"ютери</t>
  </si>
  <si>
    <t>Ю.С. Гриценко</t>
  </si>
  <si>
    <t>Н.В. Димочко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</si>
  <si>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Київської міської клінічної лікарні №12 за ІУ квартал 2019 року </t>
  </si>
  <si>
    <t>Залишок на 01.10.2019 р.</t>
  </si>
  <si>
    <t>Благодійна організація 
"100 відсотків життя. Київській регіон"</t>
  </si>
  <si>
    <t>Телевізор, кронштейн</t>
  </si>
  <si>
    <t>2210 "Предмети, матеріали, обладнання та інвентар"</t>
  </si>
  <si>
    <t>Всеукраїнська благодійна
організація "Благодійний фонд "Фармак"</t>
  </si>
  <si>
    <t>Рамізес, таб., №30, Торсид р-н д/і 5 мг №5</t>
  </si>
  <si>
    <t>2220  "Медикаменти та перев'язуваль-ний матеріал"</t>
  </si>
  <si>
    <t>2240 "Оплата послуг (крім комунальних)"</t>
  </si>
  <si>
    <t>2250 "Видатки на відрядження"</t>
  </si>
  <si>
    <t>2275 "Оплата інших енергоносіїв та інших комунальних послуг"</t>
  </si>
  <si>
    <t>2282 "Окремі заходи по реалізації державних програм, не віднесені до заходів розвитку"</t>
  </si>
  <si>
    <t>3110 "Придбання обладнання і предметів довгостроко-вого користування"</t>
  </si>
  <si>
    <t>3132 "Капітальний ремонт інших об'єктів"</t>
  </si>
  <si>
    <t>Таїсія ЛОБОДА</t>
  </si>
  <si>
    <t>Заступник головного  бухгалтера</t>
  </si>
  <si>
    <t>Оксана СІРЕНКО</t>
  </si>
  <si>
    <t xml:space="preserve">             від 30.09. 2019 № 061-9382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</si>
  <si>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по Київській міській клінічній лікарні № 14 за 4-й квартал 2019 року                                                                                                                                                                                                                                                 </t>
  </si>
  <si>
    <t>до 05-го на doz_2017@ukr.net</t>
  </si>
  <si>
    <t xml:space="preserve"> медикаменти</t>
  </si>
  <si>
    <t>Назаренко М.М.</t>
  </si>
  <si>
    <t>Загляда Г.М.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</si>
  <si>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Клінічній лікарні №15 Подільського району м. Києва за 2019 рік </t>
  </si>
  <si>
    <t>Швидкий тест ля виявлення антитіл до ВІЛ</t>
  </si>
  <si>
    <t>КНП "ЦПМСД №1" Деснянського району м. Києва</t>
  </si>
  <si>
    <t>Диклофенак, дибазол, димедрол, платифілін, фуросемід, шприц</t>
  </si>
  <si>
    <t>Благодійної організації "НАША ЛЕПТА"</t>
  </si>
  <si>
    <t xml:space="preserve">Лампа операційна безтіньова KL01L.IP </t>
  </si>
  <si>
    <t>ВБО "Благодійний фонд"Фармак"</t>
  </si>
  <si>
    <t>Ремонт приміщень ВАІТ</t>
  </si>
  <si>
    <t>ПрАТ "ФФ"Дарниця"</t>
  </si>
  <si>
    <t>Лікарські засоби</t>
  </si>
  <si>
    <t xml:space="preserve">Цитімакс -Д р/н д/і 250 мг/мл 4 мл №5 </t>
  </si>
  <si>
    <t>Хворий</t>
  </si>
  <si>
    <t>Будівельні матеріали</t>
  </si>
  <si>
    <t>Системи для визначення рівня глюкози в крові GluNEOlife</t>
  </si>
  <si>
    <t>Швидки тест для виявлення антитіл до вірусу імунодефіциту людини (ВІЛ), експрес - тест ВІЛ</t>
  </si>
  <si>
    <t>Повітряний стерилізатор</t>
  </si>
  <si>
    <t>Морозильна камера</t>
  </si>
  <si>
    <t>Камера УФ для зберігання стерильного медичного інструментарію "Мобіл плюс"</t>
  </si>
  <si>
    <t>Придбання монітору пацієнта G3D 2 одиниці</t>
  </si>
  <si>
    <t>Придбання картоплечистки МОК-300 М</t>
  </si>
  <si>
    <t>Атестація робочих місць</t>
  </si>
  <si>
    <t>Поточний ремонт автоклава</t>
  </si>
  <si>
    <t>Медичний огляд</t>
  </si>
  <si>
    <t>Поточний ремонт асфальтного покриття</t>
  </si>
  <si>
    <t>Курси</t>
  </si>
  <si>
    <t>Поточний ремонт та тахогляд ліфта</t>
  </si>
  <si>
    <t>Санітарна обрізка дерев</t>
  </si>
  <si>
    <t>Ремонт медичного обладнання</t>
  </si>
  <si>
    <t>Перезарядка вогнегаасників</t>
  </si>
  <si>
    <t>Кремація біологічних відходів</t>
  </si>
  <si>
    <t>Інформаційні послуги</t>
  </si>
  <si>
    <t>Поточний ремонт приміщень</t>
  </si>
  <si>
    <t>Освітянські послуги</t>
  </si>
  <si>
    <t>Принтер лазерний 8 шт., МФУ 2 шт., Монітор Асус 2 шт., Монітор Асер 8 шт.</t>
  </si>
  <si>
    <t>Вашутіна Н.Г.</t>
  </si>
  <si>
    <t>Член комісії</t>
  </si>
  <si>
    <t>Половинник М.В.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</si>
  <si>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Київській міській клінічній лікарні №18 за 4 квартал 2019 року </t>
  </si>
  <si>
    <t>Фзична особа</t>
  </si>
  <si>
    <t xml:space="preserve">будівельні товари </t>
  </si>
  <si>
    <t xml:space="preserve"> м"який інвентар</t>
  </si>
  <si>
    <t>БО "100 відсотків  життя. Київський регіон"</t>
  </si>
  <si>
    <t>медикамнти</t>
  </si>
  <si>
    <t>послуги</t>
  </si>
  <si>
    <t>медичне обладнання</t>
  </si>
  <si>
    <t>Л.В. Пилипченко</t>
  </si>
  <si>
    <t>Н.М. Проценко</t>
  </si>
  <si>
    <t xml:space="preserve"> від    28 грудня  2019 №061-12683</t>
  </si>
  <si>
    <t xml:space="preserve">    про надходження і використання благодійних пожертв від фізичних та юридичних осіб</t>
  </si>
  <si>
    <t>Територіальне медичне об"єднання "ПСИХІАТРІЯ" у місті Києві  за lV   квартал 2019 року</t>
  </si>
  <si>
    <t xml:space="preserve">                                            (найменування закладу охорони здоров"я)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</si>
  <si>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</si>
  <si>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</t>
  </si>
  <si>
    <t>Третяк О.Ю.</t>
  </si>
  <si>
    <t>Поточний ремонт холодильного компресору 1 ПБ10</t>
  </si>
  <si>
    <t xml:space="preserve">П"єр Авод </t>
  </si>
  <si>
    <t>Овочерізка HENDI 231852</t>
  </si>
  <si>
    <t>Баранська О.В.</t>
  </si>
  <si>
    <t>Системний блок Diawest</t>
  </si>
  <si>
    <t>Ткаченко К.І.</t>
  </si>
  <si>
    <t>Насос інфузійний "БІОМЕД" МЕ600</t>
  </si>
  <si>
    <t>Іщенко Т.О.</t>
  </si>
  <si>
    <t>Дефібрилятор-монітор ДКИ-Н-10 "АКСИОН-БЕЛ"</t>
  </si>
  <si>
    <t>Іваненко Є.П.</t>
  </si>
  <si>
    <t xml:space="preserve">Електрокардіограф МІДАС 6/12 І </t>
  </si>
  <si>
    <t>Чубарук В.А.</t>
  </si>
  <si>
    <t>Вивіз негабаритного сміття</t>
  </si>
  <si>
    <t>Хоружий С.Ю.</t>
  </si>
  <si>
    <t>Бензин А-92</t>
  </si>
  <si>
    <t>Проскурня К.В.</t>
  </si>
  <si>
    <t>Відсмоктувач медичний "БІОМЕД" модель 7А-23В</t>
  </si>
  <si>
    <t>Чернобай С.М.</t>
  </si>
  <si>
    <t>Монітор Acer 23,8", комплект клавіатура+миша</t>
  </si>
  <si>
    <t>Даниленко Л.М.</t>
  </si>
  <si>
    <t>Системний блок Brain Business C300</t>
  </si>
  <si>
    <t>Бородій О.В.</t>
  </si>
  <si>
    <t>Підготовка та перепідготовка керівного складу та фахівців, діяльність яких пов"язана з організацією і здійсненням заходів з питань цивільного захисту</t>
  </si>
  <si>
    <t>Боровик Л.В.</t>
  </si>
  <si>
    <t>Навчання: 1) Правила охорони праці під час виконання робіт на висоті; 2) Правила охорони праці на автомобільному транспорті; 3) Правила охорони праці під час експлуатації обладнання, що працює під тиском; 4) Навчання посадових осіб з пожежної безпеки</t>
  </si>
  <si>
    <t>Харун О.Р.</t>
  </si>
  <si>
    <t>Правила охорони праці під час виконання робіт на висоті; Правила охорони праці на автомобільному транспорті</t>
  </si>
  <si>
    <t>Кравченко Л.Є.</t>
  </si>
  <si>
    <t>Рамусь О.Ю.</t>
  </si>
  <si>
    <t>Тіран В.М.</t>
  </si>
  <si>
    <t>Бараановська Н.В.</t>
  </si>
  <si>
    <t>Блажка Є.С.</t>
  </si>
  <si>
    <t>Садовська Т.І.</t>
  </si>
  <si>
    <t>Войтенко Г.С.</t>
  </si>
  <si>
    <t>Панченко Ф.М.</t>
  </si>
  <si>
    <t>Гаврилюк І.В.</t>
  </si>
  <si>
    <t>Бомко Л.В.</t>
  </si>
  <si>
    <t>Гончарова Л.І.</t>
  </si>
  <si>
    <t>Топал С.В.</t>
  </si>
  <si>
    <t>Астахіна О.К.</t>
  </si>
  <si>
    <t>Волокита В.В.</t>
  </si>
  <si>
    <t>Несмянович Ю.О.</t>
  </si>
  <si>
    <t>Крицька Д.М.</t>
  </si>
  <si>
    <t>Іващук О.В.</t>
  </si>
  <si>
    <t>Лебедінська Н.М.</t>
  </si>
  <si>
    <t>Рукіна Ж.Г.</t>
  </si>
  <si>
    <t>Піскун Н.П.</t>
  </si>
  <si>
    <t>Ладан Л.Б.</t>
  </si>
  <si>
    <t>Блажко Є.С.</t>
  </si>
  <si>
    <t>Дворник Л.І.</t>
  </si>
  <si>
    <t>Мамоян К.Г.</t>
  </si>
  <si>
    <t>Мінько С.Л.</t>
  </si>
  <si>
    <t>Наконешного О.І.</t>
  </si>
  <si>
    <t>Кобець С.О.</t>
  </si>
  <si>
    <t>Голубов С.І.</t>
  </si>
  <si>
    <t>Старченко Д.М.</t>
  </si>
  <si>
    <t>Хомич М.Р.</t>
  </si>
  <si>
    <t>Радченко О.І.</t>
  </si>
  <si>
    <t>Бейгліна Г.М.</t>
  </si>
  <si>
    <t>Самцевич Е.Р.</t>
  </si>
  <si>
    <t>Косінська Т.А.</t>
  </si>
  <si>
    <t>Федоренко Г.О.</t>
  </si>
  <si>
    <t>Мартищук К.М.</t>
  </si>
  <si>
    <t>Овсяников О.П.</t>
  </si>
  <si>
    <t>Коломієць О.В.</t>
  </si>
  <si>
    <t>Микула Е.А.</t>
  </si>
  <si>
    <t>Фаркас Хаім</t>
  </si>
  <si>
    <t>Шиш М.Ф.</t>
  </si>
  <si>
    <t>Лемешева І.Г.</t>
  </si>
  <si>
    <t>Мітішова О.Ю.</t>
  </si>
  <si>
    <t>Стародубцев Р.І.</t>
  </si>
  <si>
    <t>Петрусь В.С.</t>
  </si>
  <si>
    <t>Салюта А.Г.</t>
  </si>
  <si>
    <t>Собінов Л.Р.</t>
  </si>
  <si>
    <t>Кузін О.О.</t>
  </si>
  <si>
    <t>Лотовського Ю.М.</t>
  </si>
  <si>
    <t>Чернишов С.А.</t>
  </si>
  <si>
    <t>Хаврук А.А.</t>
  </si>
  <si>
    <t>Лобачов О.В.</t>
  </si>
  <si>
    <t>Коваленко О.П.</t>
  </si>
  <si>
    <t>Пилипчук В.В.</t>
  </si>
  <si>
    <t>Купріянова О.В.</t>
  </si>
  <si>
    <t>Захарова Є.Є.</t>
  </si>
  <si>
    <t>Конько Т.Г.</t>
  </si>
  <si>
    <t>Гречко І.Г.</t>
  </si>
  <si>
    <t>Винницький Л.Л.</t>
  </si>
  <si>
    <t>Руденко М.В.</t>
  </si>
  <si>
    <t>Уманець В.В.</t>
  </si>
  <si>
    <t>Тарасюк Т.В.</t>
  </si>
  <si>
    <t>Хильман А.І.</t>
  </si>
  <si>
    <t>Негодниченко А.О.</t>
  </si>
  <si>
    <t>Тетерина Т.А.</t>
  </si>
  <si>
    <t>Денисова О.Л.</t>
  </si>
  <si>
    <t>Корнієнко С.В.</t>
  </si>
  <si>
    <t>Глушко Т.Л.</t>
  </si>
  <si>
    <t>Дяченко Д.В.</t>
  </si>
  <si>
    <t>Розпутня Є.К.</t>
  </si>
  <si>
    <t>Попушой І.М.</t>
  </si>
  <si>
    <t>Говорун М.П.</t>
  </si>
  <si>
    <t>Дяченко І.П.</t>
  </si>
  <si>
    <t>Панас О.П.</t>
  </si>
  <si>
    <t>Степаненко Т.В.</t>
  </si>
  <si>
    <t>Колесник Ю.М.</t>
  </si>
  <si>
    <t>Кондратенко В.В.</t>
  </si>
  <si>
    <t>Алексеєва О.С.</t>
  </si>
  <si>
    <t>Богдан В.Б.</t>
  </si>
  <si>
    <t>Добижа Л.В.</t>
  </si>
  <si>
    <t>Кондратенко С.О.</t>
  </si>
  <si>
    <t>Сліпченко Н.В.</t>
  </si>
  <si>
    <t>Калушенко І.І.</t>
  </si>
  <si>
    <t>Хорошилва Н.В.</t>
  </si>
  <si>
    <t>Кондратенко Т.Є.</t>
  </si>
  <si>
    <t>Луценко І.Л.</t>
  </si>
  <si>
    <t>Воробйова О.В.</t>
  </si>
  <si>
    <t>Павлій Ю.О.</t>
  </si>
  <si>
    <t>Леонтьєва А.В.</t>
  </si>
  <si>
    <t>Гончарук О.А.</t>
  </si>
  <si>
    <t>Попов Г.С.</t>
  </si>
  <si>
    <t>Жучков Д.В.</t>
  </si>
  <si>
    <t>Дідковський О.В.</t>
  </si>
  <si>
    <t>Костанчук О.П.</t>
  </si>
  <si>
    <t>Атаманчук Ю.С.</t>
  </si>
  <si>
    <t>Дрига А.В.</t>
  </si>
  <si>
    <t>Музика В.А.</t>
  </si>
  <si>
    <t>Малород Т.В.</t>
  </si>
  <si>
    <t>Коломійцев А.</t>
  </si>
  <si>
    <t>Манжура Ю.О.</t>
  </si>
  <si>
    <t>Кириленко Ю.А.</t>
  </si>
  <si>
    <t>Чубак В.С.</t>
  </si>
  <si>
    <t>Бурат С.П.</t>
  </si>
  <si>
    <t>Коваль Л.Г.</t>
  </si>
  <si>
    <t>Антонюк О.М.</t>
  </si>
  <si>
    <t>Третецький С.В.</t>
  </si>
  <si>
    <t>Павлік К.Л.</t>
  </si>
  <si>
    <t>Симоненко О.В.</t>
  </si>
  <si>
    <t>Негер С.І.</t>
  </si>
  <si>
    <t>Черняк О.П.</t>
  </si>
  <si>
    <t>Чістяков О.В.</t>
  </si>
  <si>
    <t>Ковчар А.</t>
  </si>
  <si>
    <t>Сидорець Н.</t>
  </si>
  <si>
    <t>Собінова Л.Р.</t>
  </si>
  <si>
    <t>Бєлкіна Н.М.</t>
  </si>
  <si>
    <t>Бобовський Б.В.</t>
  </si>
  <si>
    <t>Комельчук К.Є.</t>
  </si>
  <si>
    <t>Орлик О.В.</t>
  </si>
  <si>
    <t>Жаріков М.С.</t>
  </si>
  <si>
    <t>Макієвська Л.Р.</t>
  </si>
  <si>
    <t>Беляков Г.Л.</t>
  </si>
  <si>
    <t>Сікорський Л.М.</t>
  </si>
  <si>
    <t>Біргер О.Я.</t>
  </si>
  <si>
    <t>Харужий І.С.</t>
  </si>
  <si>
    <t>Ковальчук Т.В.</t>
  </si>
  <si>
    <t xml:space="preserve">Хаддар Малік </t>
  </si>
  <si>
    <t>Ткаченко К.О.</t>
  </si>
  <si>
    <t>Войтович А.В.</t>
  </si>
  <si>
    <t>Луцишин Ю.М.</t>
  </si>
  <si>
    <t>Огіря Л.В.</t>
  </si>
  <si>
    <t>Соловйова Л.О.</t>
  </si>
  <si>
    <t>Круковський М.Ф.</t>
  </si>
  <si>
    <t>Гладко О.Г.</t>
  </si>
  <si>
    <t>Лизун Н.І.</t>
  </si>
  <si>
    <t>Бурковська В.І.</t>
  </si>
  <si>
    <t>Шурипа О.В.</t>
  </si>
  <si>
    <t>Россултанова Л.А.</t>
  </si>
  <si>
    <t>Гончаров Д.О.</t>
  </si>
  <si>
    <t>Мельник К.С.</t>
  </si>
  <si>
    <t xml:space="preserve">Хуан Хун </t>
  </si>
  <si>
    <t>Бикодорова М.Р.</t>
  </si>
  <si>
    <t>Новожилова М.П.</t>
  </si>
  <si>
    <t>Коваль І.Г.</t>
  </si>
  <si>
    <t>Діваліна О.О.</t>
  </si>
  <si>
    <t>Кудряшова М.Є.</t>
  </si>
  <si>
    <t>Гаврилюк М.О.</t>
  </si>
  <si>
    <t>Іванова О.К.</t>
  </si>
  <si>
    <t>Собко В.Є.</t>
  </si>
  <si>
    <t>Агапов А.В.</t>
  </si>
  <si>
    <t>Ярмоленко О.В.</t>
  </si>
  <si>
    <t>Євдакіменко В.Л.</t>
  </si>
  <si>
    <t>Горобець В.О.</t>
  </si>
  <si>
    <t>Диба О.Ю.</t>
  </si>
  <si>
    <t>Зуб О.Ф.</t>
  </si>
  <si>
    <t>Шарабуряк О.В.</t>
  </si>
  <si>
    <t>Коломейцева А.П.</t>
  </si>
  <si>
    <t>Ліскунова Ю.В.</t>
  </si>
  <si>
    <t>Биченко О.І.</t>
  </si>
  <si>
    <t>Масло О.В.</t>
  </si>
  <si>
    <t>Голубова О.В.</t>
  </si>
  <si>
    <t>Яковенко Л.О.</t>
  </si>
  <si>
    <t>Гаращенко В.В.</t>
  </si>
  <si>
    <t>Іванюк І.Ю.</t>
  </si>
  <si>
    <t>Кримська А.</t>
  </si>
  <si>
    <t>Пеляк А.І.</t>
  </si>
  <si>
    <t>Начинайло О.</t>
  </si>
  <si>
    <t>Буткевич М.Ю.</t>
  </si>
  <si>
    <t>Незгода І.М.</t>
  </si>
  <si>
    <t>Ільченко Л.М.</t>
  </si>
  <si>
    <t>Шкура К.В.</t>
  </si>
  <si>
    <t>Кирилюк О.Ю.</t>
  </si>
  <si>
    <t>Ядловська І.І.</t>
  </si>
  <si>
    <t>Гавриш О.С.</t>
  </si>
  <si>
    <t>КириленкоТ.С.</t>
  </si>
  <si>
    <t>Гончарук В.В.</t>
  </si>
  <si>
    <t>Бузюн О.Г.</t>
  </si>
  <si>
    <t>Довгань Т.В.</t>
  </si>
  <si>
    <t>Дзян О.В.</t>
  </si>
  <si>
    <t>Звягіна В.М.</t>
  </si>
  <si>
    <t>Звягін Д.М.</t>
  </si>
  <si>
    <t>Солодовський І.</t>
  </si>
  <si>
    <t>Старук Г.</t>
  </si>
  <si>
    <t>Наліжина З.Б.</t>
  </si>
  <si>
    <t>Гумірова Р.І.</t>
  </si>
  <si>
    <t>Шалиян В.Г.</t>
  </si>
  <si>
    <t>Самарчук О.М.</t>
  </si>
  <si>
    <t>Камельчук К.Є.</t>
  </si>
  <si>
    <t>Бачинська Н.В.</t>
  </si>
  <si>
    <t>Карнюшина К.Б.</t>
  </si>
  <si>
    <t>Русан І.М.</t>
  </si>
  <si>
    <t>Жиган Ф.Л.</t>
  </si>
  <si>
    <t>Авчухова І.І.</t>
  </si>
  <si>
    <t>Войцих В.І.</t>
  </si>
  <si>
    <t>Скопенко Б.Д.</t>
  </si>
  <si>
    <t>Бобровик Л.В.</t>
  </si>
  <si>
    <t>Гетьман Н.Ю.</t>
  </si>
  <si>
    <t>Зініч Ю.М.</t>
  </si>
  <si>
    <t>Зубак Л.М.</t>
  </si>
  <si>
    <t>Соломинський О.О.</t>
  </si>
  <si>
    <t>Погребняк Л.О.</t>
  </si>
  <si>
    <t>Богдан Є.В.</t>
  </si>
  <si>
    <t>Гончар В.І.</t>
  </si>
  <si>
    <t>Купріяеова О.В.</t>
  </si>
  <si>
    <t>Крикун Д.М.</t>
  </si>
  <si>
    <t>Поросятківський Л.В.</t>
  </si>
  <si>
    <t>Книш В.І.</t>
  </si>
  <si>
    <t>Андрієнко В.І.</t>
  </si>
  <si>
    <t>Ляшенко М.А.</t>
  </si>
  <si>
    <t>Колесникова Ю.С.</t>
  </si>
  <si>
    <t>Беліменко Р.В.</t>
  </si>
  <si>
    <t>Філь О.К.</t>
  </si>
  <si>
    <t>Пономаренко М.М.</t>
  </si>
  <si>
    <t>Бурмаченко А. В.</t>
  </si>
  <si>
    <t>прожектор освітлювальний</t>
  </si>
  <si>
    <t>Сарана Т. А.</t>
  </si>
  <si>
    <t>скульптура "Звіре-Верблюд"</t>
  </si>
  <si>
    <t>Олійник В. О.</t>
  </si>
  <si>
    <t>огороджувальна сітка для футбольного поля; футбольні ворота</t>
  </si>
  <si>
    <t>Тарасова О. П.</t>
  </si>
  <si>
    <t>Інсталяція "Ковчег"</t>
  </si>
  <si>
    <t>Аревматян С. К.</t>
  </si>
  <si>
    <t>Урни прямокутні та урна круглі</t>
  </si>
  <si>
    <t>Петухов В. В.</t>
  </si>
  <si>
    <t>Інсталяція "Парасоля"</t>
  </si>
  <si>
    <t>Солодкий А. І.</t>
  </si>
  <si>
    <t>Скульптура народного мистецтва "Мексиканець"</t>
  </si>
  <si>
    <t>Андреєва О. І.</t>
  </si>
  <si>
    <t>скульптура "Міміка-Подив", скульптура "Міміка-Радість", скульптура "Міміка-Сон"</t>
  </si>
  <si>
    <t>Фам Д. Т.</t>
  </si>
  <si>
    <t>скульптура "Санчо Панса та віслюк"</t>
  </si>
  <si>
    <t>Сагановська Н. А.</t>
  </si>
  <si>
    <t>скульптура "Музикант"</t>
  </si>
  <si>
    <t>Давидова А. Р.</t>
  </si>
  <si>
    <t>ковдри Руно силікон з кантом 140*205 сірі</t>
  </si>
  <si>
    <t>Попова Д. Ю.</t>
  </si>
  <si>
    <t>медичний нержавіючий бікс ᴓ16см</t>
  </si>
  <si>
    <t>Федоренко О. Б.</t>
  </si>
  <si>
    <t>вогнегасник ВП-3 (3)</t>
  </si>
  <si>
    <t>Дромашко О. Г.</t>
  </si>
  <si>
    <t>SMART BOOK-141 C3</t>
  </si>
  <si>
    <t>Дембік О. С.</t>
  </si>
  <si>
    <t>підковдра, простирадло, наволка, наматрасник (вологостійкий)</t>
  </si>
  <si>
    <t>Скопков С. Б.</t>
  </si>
  <si>
    <t>велотренажер</t>
  </si>
  <si>
    <t>Благодійний фонд "Фундація АНТИСНІД-Україна"</t>
  </si>
  <si>
    <t>одноступеневий тест для вияв. ВІЛ 1/2 (HIV 1/2) в цільній крові/сироватці/плазмі; швидкий тест для визначення антитіл до ВІЛ 1/2 тип CAPTIVE тест картка; рукавички мед. огляд. нітрилові нестер. неприпудр.; Ланцет; серветки просочені спирт. р-ном</t>
  </si>
  <si>
    <t>ГО "Київ-розумне місто"</t>
  </si>
  <si>
    <t>дзеркала, двері металічні 2000*860*40 мм з замком; двері дерев"яні без коробки 2000*900*40 мм; Двері ламіновані міжкімнатні без коробки 2000*900*40 мм; решітки металеві 2400*1800 мм із стулкою, що відкривається, ролета 75*150 світло-бежева, ролета 70*150 см  світло-бежева, плінтус-короб 2500*48*18 м; заглушки декоративні; плитка для підлоги ВУЛКАНО БЕЖЕВА 40*40 см; затирка (фуга) POLIMIN FUCAсвітлий беж, 2 кг; хрестики дистанційні 2 мм (200 шт); клей для плитки CM-11 ПЛЮС 25 кг; гіпсокартон звичайний та ін</t>
  </si>
  <si>
    <t xml:space="preserve">фарби акварельні медові Africa 14 кольорові, без пензлика, картон Economix; фарби гуашеві Africa 12 кольорові по 20 мл Economix;олівці кольорові професійні акварельні ART PRO, 36 кол, трик; фарби акрилові художні, 12 кольорів; петлі тренувальні TRX, оверлок Janome T34; Швейна машина Janome </t>
  </si>
  <si>
    <t>WJ-Швидкий тест для виявлення антитіл до вірісу імунодефіциту людини ВІЛ (колоїдне золото), цільна кров/сироватка/плазма), комплект включає тест-касети (10 шт), розчинник (1 фл), ланцети (10 шт), піпетки (10 шт), спиртові серветки (10 шт))</t>
  </si>
  <si>
    <t>Евдокименко В. П.</t>
  </si>
  <si>
    <t>телевізор AKAI, кріплення на стіну під телевізор, матрац ортопедичний</t>
  </si>
  <si>
    <t>Мішиєв В.Д.</t>
  </si>
  <si>
    <t>(підпис)</t>
  </si>
  <si>
    <t xml:space="preserve">         (ініціали і прізвище) </t>
  </si>
  <si>
    <t>Трубецька Т. М.</t>
  </si>
  <si>
    <t xml:space="preserve">    (ініціали і прізвище) 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</si>
  <si>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40"/>
        <rFont val="Calibri"/>
        <family val="2"/>
        <charset val="204"/>
      </rPr>
      <t>′</t>
    </r>
    <r>
      <rPr>
        <sz val="8"/>
        <color indexed="40"/>
        <rFont val="Times New Roman"/>
        <family val="1"/>
        <charset val="204"/>
      </rPr>
      <t>я</t>
    </r>
  </si>
  <si>
    <t>ДП "Укрвакцина"</t>
  </si>
  <si>
    <t>протитуберкуль+E7:E22озні препарати централізовані поставки</t>
  </si>
  <si>
    <t>ДП "Укрмедпостач"</t>
  </si>
  <si>
    <r>
      <t xml:space="preserve">витратні матеріали для лабораторних досліджень                                    </t>
    </r>
    <r>
      <rPr>
        <b/>
        <sz val="12"/>
        <color indexed="8"/>
        <rFont val="Times New Roman"/>
        <family val="1"/>
        <charset val="204"/>
      </rPr>
      <t>централізовані поставки</t>
    </r>
  </si>
  <si>
    <t>наркотичні препарати для кабінету замісної терапії</t>
  </si>
  <si>
    <t>Луганський обласний туберкульозний диспансер</t>
  </si>
  <si>
    <r>
      <t xml:space="preserve">перерозподіл протитуберкульозних препаратів                                 </t>
    </r>
    <r>
      <rPr>
        <b/>
        <sz val="12"/>
        <color indexed="8"/>
        <rFont val="Times New Roman"/>
        <family val="1"/>
        <charset val="204"/>
      </rPr>
      <t>централізовані поставки</t>
    </r>
  </si>
  <si>
    <t>Рівненський ОД ТМО "Фтизіатрія"</t>
  </si>
  <si>
    <t>Миколаївський обласний туберкульозний диспансер</t>
  </si>
  <si>
    <t>Житомирський обласний туберкульозний диспансер</t>
  </si>
  <si>
    <t>ДУ "Центр громадського здоров'я МОЗ України"  МБФ "Альянс громадського здоров'я"</t>
  </si>
  <si>
    <r>
      <t xml:space="preserve">протитуберкульозні препарати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</si>
  <si>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r>
      <t xml:space="preserve">витратні матеріали для лабораторних досліджень       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</si>
  <si>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r>
      <t xml:space="preserve">медичне обладнання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</si>
  <si>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r>
      <t xml:space="preserve">генератор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</si>
  <si>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r>
      <t xml:space="preserve">бактерицидні опромінювачі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</si>
  <si>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r>
      <t xml:space="preserve">комп'ютери                              </t>
    </r>
    <r>
      <rPr>
        <b/>
        <sz val="12"/>
        <color indexed="8"/>
        <rFont val="Times New Roman"/>
        <family val="1"/>
        <charset val="204"/>
      </rPr>
      <t>Глобальний фонд</t>
    </r>
  </si>
  <si>
    <t>ноутбуки</t>
  </si>
  <si>
    <t>МФУ, картриджі</t>
  </si>
  <si>
    <t>БФ "Фундація АНТИСНІД - Україна"</t>
  </si>
  <si>
    <t>витратні матеріали для лабораторних досліджень</t>
  </si>
  <si>
    <t>Заступник керівника установи</t>
  </si>
  <si>
    <t>Осауленко Н.В.</t>
  </si>
  <si>
    <t>Твердохліб О.В.</t>
  </si>
  <si>
    <r>
      <rPr>
        <sz val="12"/>
        <rFont val="Times New Roman"/>
        <family val="1"/>
        <charset val="204"/>
      </rPr>
      <t>Додаток</t>
    </r>
  </si>
  <si>
    <r>
      <rPr>
        <sz val="12"/>
        <rFont val="Times New Roman"/>
        <family val="1"/>
        <charset val="204"/>
      </rPr>
      <t>до наказу Міністерства охорони здоров'я України</t>
    </r>
  </si>
  <si>
    <t>25.07.2017    №    848</t>
  </si>
  <si>
    <r>
      <rPr>
        <b/>
        <sz val="12"/>
        <rFont val="Times New Roman"/>
        <family val="1"/>
        <charset val="204"/>
      </rPr>
      <t>ІНФОРМАЦІЯ</t>
    </r>
  </si>
  <si>
    <r>
      <rPr>
        <b/>
        <sz val="12"/>
        <rFont val="Times New Roman"/>
        <family val="1"/>
        <charset val="204"/>
      </rPr>
      <t>про надходження і використання благодійних пожертв від фізичних та юридичних осіб</t>
    </r>
  </si>
  <si>
    <t>ТМО "ДЕРМАТОВЕНЕРОЛОГІЯ" у м.Києві  4_за квартал 2019 року</t>
  </si>
  <si>
    <r>
      <rPr>
        <sz val="9"/>
        <rFont val="Corbel"/>
        <family val="2"/>
        <charset val="204"/>
      </rPr>
      <t>найменування закладу охорони здоров'я</t>
    </r>
  </si>
  <si>
    <r>
      <rPr>
        <sz val="8"/>
        <rFont val="Times New Roman"/>
        <family val="1"/>
        <charset val="204"/>
      </rPr>
      <t>Період</t>
    </r>
  </si>
  <si>
    <r>
      <rPr>
        <sz val="8"/>
        <rFont val="Times New Roman"/>
        <family val="1"/>
        <charset val="204"/>
      </rPr>
      <t>Найменування юридичної особи (або позначення фізичної особи)</t>
    </r>
  </si>
  <si>
    <r>
      <rPr>
        <sz val="8"/>
        <rFont val="Times New Roman"/>
        <family val="1"/>
        <charset val="204"/>
      </rPr>
      <t>Благодійні пожертви, що були отримані закладом охорони здоров'я від фізичних та юридичних осіб</t>
    </r>
  </si>
  <si>
    <r>
      <rPr>
        <sz val="8"/>
        <rFont val="Times New Roman"/>
        <family val="1"/>
        <charset val="204"/>
      </rPr>
      <t>Всього отримано благодійних пожертв, тис. грн.</t>
    </r>
  </si>
  <si>
    <r>
      <rPr>
        <sz val="8"/>
        <rFont val="Times New Roman"/>
        <family val="1"/>
        <charset val="204"/>
      </rPr>
      <t>Використання закладом охорони здоров'я благодійних пожертв, отриманих у грошовій та натуральній (товари і послуги) формі</t>
    </r>
  </si>
  <si>
    <r>
      <rPr>
        <sz val="8"/>
        <rFont val="Times New Roman"/>
        <family val="1"/>
        <charset val="204"/>
      </rPr>
      <t>Залишок невикористаних грошових коштів, товарів та послуг на кінець звітного періоду, тис. гри.</t>
    </r>
  </si>
  <si>
    <r>
      <rPr>
        <sz val="8"/>
        <rFont val="Times New Roman"/>
        <family val="1"/>
        <charset val="204"/>
      </rPr>
      <t>В грошовій формі, тис. гри.</t>
    </r>
  </si>
  <si>
    <r>
      <rPr>
        <sz val="8"/>
        <rFont val="Times New Roman"/>
        <family val="1"/>
        <charset val="204"/>
      </rPr>
      <t>В натуральній формі (товари і послуги), тис. грн.</t>
    </r>
  </si>
  <si>
    <r>
      <rPr>
        <sz val="8"/>
        <rFont val="Times New Roman"/>
        <family val="1"/>
        <charset val="204"/>
      </rPr>
      <t>Перелік товарів і послуг в натуральній формі</t>
    </r>
  </si>
  <si>
    <r>
      <rPr>
        <sz val="8"/>
        <rFont val="Times New Roman"/>
        <family val="1"/>
        <charset val="204"/>
      </rPr>
      <t>Напрямки використання у грошовій формі (стаття витрат)</t>
    </r>
  </si>
  <si>
    <r>
      <rPr>
        <sz val="8"/>
        <rFont val="Times New Roman"/>
        <family val="1"/>
        <charset val="204"/>
      </rPr>
      <t>Сума, тис. грн.</t>
    </r>
  </si>
  <si>
    <r>
      <rPr>
        <sz val="8"/>
        <rFont val="Times New Roman"/>
        <family val="1"/>
        <charset val="204"/>
      </rPr>
      <t>Перелік використаних товарів та послуг у натуральній формі</t>
    </r>
  </si>
  <si>
    <r>
      <rPr>
        <sz val="8"/>
        <rFont val="Times New Roman"/>
        <family val="1"/>
        <charset val="204"/>
      </rPr>
      <t>Сума, тис. гри.</t>
    </r>
  </si>
  <si>
    <t>4квартал</t>
  </si>
  <si>
    <t>БФ "Фундація Антиснід-Україна"</t>
  </si>
  <si>
    <t>Швидкі тести для визначення ВІЛ, рукавички,скарифікатори,серветки</t>
  </si>
  <si>
    <t>ТОВ медичний центр МТК</t>
  </si>
  <si>
    <t>ТОВ Гледфарм ЛТД</t>
  </si>
  <si>
    <r>
      <rPr>
        <sz val="8"/>
        <rFont val="Times New Roman"/>
        <family val="1"/>
        <charset val="204"/>
      </rPr>
      <t>0,0</t>
    </r>
  </si>
  <si>
    <t>ДУ"Центр громадського здоров"я"</t>
  </si>
  <si>
    <r>
      <rPr>
        <sz val="6"/>
        <rFont val="Arial"/>
        <family val="2"/>
        <charset val="204"/>
      </rPr>
      <t>X</t>
    </r>
  </si>
  <si>
    <t>,</t>
  </si>
  <si>
    <t>Корнієнко В.В.</t>
  </si>
  <si>
    <t>Кудько Н.І.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</si>
</sst>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"/>
    <numFmt numFmtId="167" formatCode="#,##0.000"/>
    <numFmt numFmtId="168" formatCode="0.000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1.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6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8"/>
      <color indexed="40"/>
      <name val="Times New Roman"/>
      <family val="1"/>
      <charset val="204"/>
    </font>
    <font>
      <sz val="8"/>
      <color indexed="40"/>
      <name val="Calibri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Corbel"/>
      <family val="2"/>
      <charset val="204"/>
    </font>
    <font>
      <sz val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3" fillId="0" borderId="0"/>
    <xf numFmtId="0" fontId="18" fillId="0" borderId="0"/>
    <xf numFmtId="0" fontId="30" fillId="0" borderId="0"/>
    <xf numFmtId="0" fontId="39" fillId="0" borderId="0"/>
  </cellStyleXfs>
  <cellXfs count="415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3" fillId="0" borderId="2" xfId="0" applyFont="1" applyBorder="1" applyAlignment="1">
      <alignment horizontal="center"/>
    </xf>
    <xf numFmtId="0" fontId="0" fillId="0" borderId="0" xfId="0" applyBorder="1"/>
    <xf numFmtId="0" fontId="7" fillId="0" borderId="1" xfId="6" applyFont="1" applyBorder="1" applyAlignment="1">
      <alignment horizontal="center"/>
    </xf>
    <xf numFmtId="0" fontId="0" fillId="0" borderId="2" xfId="0" applyBorder="1"/>
    <xf numFmtId="0" fontId="25" fillId="0" borderId="0" xfId="0" applyFont="1"/>
    <xf numFmtId="0" fontId="13" fillId="0" borderId="2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23" fillId="0" borderId="0" xfId="0" applyFont="1"/>
    <xf numFmtId="0" fontId="24" fillId="0" borderId="1" xfId="6" applyFont="1" applyBorder="1" applyAlignment="1">
      <alignment horizontal="center"/>
    </xf>
    <xf numFmtId="0" fontId="26" fillId="0" borderId="0" xfId="6" applyFont="1" applyAlignment="1">
      <alignment horizontal="centerContinuous" vertical="top"/>
    </xf>
    <xf numFmtId="0" fontId="26" fillId="0" borderId="0" xfId="6" applyFont="1" applyBorder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2" xfId="0" applyFont="1" applyBorder="1"/>
    <xf numFmtId="2" fontId="15" fillId="0" borderId="2" xfId="0" applyNumberFormat="1" applyFont="1" applyBorder="1" applyAlignment="1">
      <alignment horizontal="center"/>
    </xf>
    <xf numFmtId="2" fontId="0" fillId="0" borderId="2" xfId="0" applyNumberFormat="1" applyBorder="1"/>
    <xf numFmtId="0" fontId="11" fillId="0" borderId="2" xfId="0" applyFont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8" fillId="0" borderId="0" xfId="8"/>
    <xf numFmtId="0" fontId="5" fillId="0" borderId="0" xfId="8" applyFont="1" applyAlignment="1">
      <alignment vertical="top"/>
    </xf>
    <xf numFmtId="0" fontId="6" fillId="0" borderId="0" xfId="8" applyFont="1"/>
    <xf numFmtId="0" fontId="7" fillId="0" borderId="0" xfId="8" applyFont="1" applyAlignment="1">
      <alignment vertical="top"/>
    </xf>
    <xf numFmtId="0" fontId="17" fillId="0" borderId="0" xfId="8" applyFont="1"/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4" fillId="0" borderId="1" xfId="6" applyFont="1" applyBorder="1" applyAlignment="1">
      <alignment horizontal="center"/>
    </xf>
    <xf numFmtId="0" fontId="23" fillId="0" borderId="1" xfId="0" applyFont="1" applyBorder="1" applyAlignment="1"/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0" xfId="8" applyFont="1" applyBorder="1" applyAlignment="1">
      <alignment horizontal="center" vertical="center" wrapText="1"/>
    </xf>
    <xf numFmtId="0" fontId="7" fillId="0" borderId="0" xfId="9" applyFont="1"/>
    <xf numFmtId="0" fontId="31" fillId="0" borderId="0" xfId="9" applyFont="1" applyAlignment="1">
      <alignment horizontal="center"/>
    </xf>
    <xf numFmtId="0" fontId="30" fillId="0" borderId="0" xfId="9"/>
    <xf numFmtId="0" fontId="31" fillId="0" borderId="0" xfId="9" applyFont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31" fillId="0" borderId="2" xfId="9" applyFont="1" applyBorder="1" applyAlignment="1">
      <alignment horizontal="center" vertical="center" wrapText="1"/>
    </xf>
    <xf numFmtId="0" fontId="31" fillId="0" borderId="7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0" fontId="31" fillId="0" borderId="3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31" fillId="0" borderId="8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wrapText="1"/>
    </xf>
    <xf numFmtId="0" fontId="31" fillId="0" borderId="8" xfId="9" applyFont="1" applyBorder="1" applyAlignment="1">
      <alignment horizontal="center" wrapText="1"/>
    </xf>
    <xf numFmtId="165" fontId="7" fillId="0" borderId="2" xfId="9" applyNumberFormat="1" applyFont="1" applyBorder="1" applyAlignment="1">
      <alignment horizontal="center"/>
    </xf>
    <xf numFmtId="0" fontId="7" fillId="0" borderId="2" xfId="9" applyFont="1" applyBorder="1"/>
    <xf numFmtId="0" fontId="7" fillId="0" borderId="2" xfId="9" applyFont="1" applyBorder="1" applyAlignment="1">
      <alignment horizontal="center"/>
    </xf>
    <xf numFmtId="0" fontId="31" fillId="0" borderId="2" xfId="9" applyFont="1" applyBorder="1" applyAlignment="1">
      <alignment horizontal="center"/>
    </xf>
    <xf numFmtId="165" fontId="31" fillId="0" borderId="2" xfId="9" applyNumberFormat="1" applyFont="1" applyBorder="1" applyAlignment="1">
      <alignment horizontal="center"/>
    </xf>
    <xf numFmtId="0" fontId="7" fillId="0" borderId="2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7" xfId="9" applyFont="1" applyBorder="1" applyAlignment="1">
      <alignment horizontal="center"/>
    </xf>
    <xf numFmtId="165" fontId="7" fillId="0" borderId="7" xfId="9" applyNumberFormat="1" applyFont="1" applyBorder="1" applyAlignment="1">
      <alignment horizontal="center"/>
    </xf>
    <xf numFmtId="0" fontId="31" fillId="0" borderId="7" xfId="9" applyFont="1" applyBorder="1" applyAlignment="1">
      <alignment horizontal="center"/>
    </xf>
    <xf numFmtId="0" fontId="7" fillId="0" borderId="8" xfId="9" applyFont="1" applyBorder="1" applyAlignment="1">
      <alignment horizontal="center" vertical="center"/>
    </xf>
    <xf numFmtId="0" fontId="7" fillId="0" borderId="8" xfId="9" applyFont="1" applyBorder="1" applyAlignment="1">
      <alignment horizontal="center"/>
    </xf>
    <xf numFmtId="165" fontId="7" fillId="0" borderId="8" xfId="9" applyNumberFormat="1" applyFont="1" applyBorder="1" applyAlignment="1">
      <alignment horizontal="center"/>
    </xf>
    <xf numFmtId="0" fontId="31" fillId="0" borderId="8" xfId="9" applyFont="1" applyBorder="1" applyAlignment="1">
      <alignment horizontal="center"/>
    </xf>
    <xf numFmtId="0" fontId="7" fillId="0" borderId="7" xfId="9" applyFont="1" applyBorder="1"/>
    <xf numFmtId="0" fontId="7" fillId="0" borderId="7" xfId="9" applyFont="1" applyBorder="1" applyAlignment="1">
      <alignment horizontal="center"/>
    </xf>
    <xf numFmtId="0" fontId="7" fillId="0" borderId="12" xfId="9" applyFont="1" applyBorder="1"/>
    <xf numFmtId="0" fontId="31" fillId="0" borderId="13" xfId="9" applyFont="1" applyBorder="1" applyAlignment="1">
      <alignment horizontal="right"/>
    </xf>
    <xf numFmtId="0" fontId="31" fillId="0" borderId="13" xfId="9" applyFont="1" applyBorder="1" applyAlignment="1">
      <alignment horizontal="center"/>
    </xf>
    <xf numFmtId="165" fontId="31" fillId="0" borderId="13" xfId="9" applyNumberFormat="1" applyFont="1" applyBorder="1" applyAlignment="1">
      <alignment horizontal="center"/>
    </xf>
    <xf numFmtId="0" fontId="31" fillId="0" borderId="13" xfId="9" applyFont="1" applyBorder="1"/>
    <xf numFmtId="165" fontId="31" fillId="0" borderId="14" xfId="9" applyNumberFormat="1" applyFont="1" applyBorder="1" applyAlignment="1">
      <alignment horizontal="center"/>
    </xf>
    <xf numFmtId="0" fontId="32" fillId="0" borderId="0" xfId="9" applyFont="1"/>
    <xf numFmtId="0" fontId="32" fillId="0" borderId="0" xfId="9" applyFont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/>
    </xf>
    <xf numFmtId="2" fontId="14" fillId="4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vertical="justify"/>
    </xf>
    <xf numFmtId="0" fontId="13" fillId="0" borderId="2" xfId="0" applyFont="1" applyBorder="1" applyAlignment="1">
      <alignment horizontal="left" vertical="justify" wrapText="1" indent="1"/>
    </xf>
    <xf numFmtId="0" fontId="13" fillId="0" borderId="2" xfId="0" applyFont="1" applyBorder="1" applyAlignment="1">
      <alignment horizontal="left" vertical="justify" indent="2"/>
    </xf>
    <xf numFmtId="4" fontId="13" fillId="0" borderId="2" xfId="0" applyNumberFormat="1" applyFont="1" applyBorder="1" applyAlignment="1">
      <alignment horizontal="left" vertical="justify" indent="2"/>
    </xf>
    <xf numFmtId="0" fontId="13" fillId="0" borderId="2" xfId="0" applyFont="1" applyBorder="1" applyAlignment="1">
      <alignment vertical="justify"/>
    </xf>
    <xf numFmtId="0" fontId="13" fillId="0" borderId="2" xfId="0" applyFont="1" applyFill="1" applyBorder="1" applyAlignment="1">
      <alignment vertical="distributed" wrapText="1"/>
    </xf>
    <xf numFmtId="0" fontId="13" fillId="0" borderId="2" xfId="0" applyFont="1" applyBorder="1" applyAlignment="1">
      <alignment horizontal="center" vertical="distributed"/>
    </xf>
    <xf numFmtId="0" fontId="6" fillId="0" borderId="1" xfId="0" applyFont="1" applyBorder="1" applyAlignment="1">
      <alignment vertical="center"/>
    </xf>
    <xf numFmtId="0" fontId="1" fillId="0" borderId="0" xfId="4"/>
    <xf numFmtId="0" fontId="5" fillId="0" borderId="0" xfId="4" applyFont="1" applyAlignment="1">
      <alignment vertical="top"/>
    </xf>
    <xf numFmtId="0" fontId="6" fillId="0" borderId="0" xfId="4" applyFont="1"/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top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vertical="center"/>
    </xf>
    <xf numFmtId="4" fontId="13" fillId="0" borderId="2" xfId="4" applyNumberFormat="1" applyFont="1" applyBorder="1" applyAlignment="1">
      <alignment horizontal="center"/>
    </xf>
    <xf numFmtId="4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vertical="center" wrapText="1"/>
    </xf>
    <xf numFmtId="2" fontId="14" fillId="2" borderId="2" xfId="4" applyNumberFormat="1" applyFont="1" applyFill="1" applyBorder="1" applyAlignment="1">
      <alignment horizontal="center" vertical="center"/>
    </xf>
    <xf numFmtId="0" fontId="13" fillId="0" borderId="2" xfId="4" applyFont="1" applyBorder="1"/>
    <xf numFmtId="4" fontId="14" fillId="0" borderId="2" xfId="4" applyNumberFormat="1" applyFont="1" applyBorder="1" applyAlignment="1">
      <alignment horizontal="center"/>
    </xf>
    <xf numFmtId="2" fontId="14" fillId="2" borderId="2" xfId="4" applyNumberFormat="1" applyFont="1" applyFill="1" applyBorder="1" applyAlignment="1">
      <alignment horizontal="center"/>
    </xf>
    <xf numFmtId="0" fontId="13" fillId="0" borderId="2" xfId="4" applyFont="1" applyBorder="1" applyAlignment="1">
      <alignment wrapText="1"/>
    </xf>
    <xf numFmtId="4" fontId="13" fillId="0" borderId="9" xfId="4" applyNumberFormat="1" applyFont="1" applyBorder="1" applyAlignment="1">
      <alignment horizontal="center" wrapText="1"/>
    </xf>
    <xf numFmtId="2" fontId="15" fillId="0" borderId="2" xfId="4" applyNumberFormat="1" applyFont="1" applyBorder="1" applyAlignment="1">
      <alignment horizontal="center" vertical="center"/>
    </xf>
    <xf numFmtId="0" fontId="13" fillId="0" borderId="10" xfId="4" applyFont="1" applyBorder="1" applyAlignment="1">
      <alignment vertical="center" wrapText="1"/>
    </xf>
    <xf numFmtId="0" fontId="13" fillId="0" borderId="2" xfId="4" applyFont="1" applyBorder="1" applyAlignment="1">
      <alignment horizontal="center" vertical="center"/>
    </xf>
    <xf numFmtId="164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vertical="top" wrapText="1"/>
    </xf>
    <xf numFmtId="164" fontId="13" fillId="0" borderId="2" xfId="4" applyNumberFormat="1" applyFont="1" applyBorder="1" applyAlignment="1">
      <alignment horizontal="center"/>
    </xf>
    <xf numFmtId="164" fontId="14" fillId="0" borderId="2" xfId="4" applyNumberFormat="1" applyFont="1" applyBorder="1" applyAlignment="1">
      <alignment horizontal="center"/>
    </xf>
    <xf numFmtId="4" fontId="14" fillId="0" borderId="2" xfId="4" applyNumberFormat="1" applyFont="1" applyBorder="1" applyAlignment="1">
      <alignment horizontal="center" vertical="center"/>
    </xf>
    <xf numFmtId="0" fontId="22" fillId="0" borderId="2" xfId="4" applyFont="1" applyBorder="1" applyAlignment="1">
      <alignment vertical="center" wrapText="1"/>
    </xf>
    <xf numFmtId="167" fontId="13" fillId="0" borderId="2" xfId="4" applyNumberFormat="1" applyFont="1" applyBorder="1" applyAlignment="1">
      <alignment horizontal="center" vertical="center"/>
    </xf>
    <xf numFmtId="167" fontId="13" fillId="0" borderId="2" xfId="4" applyNumberFormat="1" applyFont="1" applyBorder="1" applyAlignment="1">
      <alignment horizontal="center"/>
    </xf>
    <xf numFmtId="4" fontId="1" fillId="0" borderId="0" xfId="4" applyNumberFormat="1"/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" fillId="0" borderId="1" xfId="4" applyBorder="1" applyAlignment="1"/>
    <xf numFmtId="0" fontId="15" fillId="0" borderId="2" xfId="0" applyFont="1" applyBorder="1" applyAlignment="1">
      <alignment horizontal="center"/>
    </xf>
    <xf numFmtId="0" fontId="8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4" fontId="13" fillId="4" borderId="2" xfId="4" applyNumberFormat="1" applyFont="1" applyFill="1" applyBorder="1" applyAlignment="1">
      <alignment horizontal="center"/>
    </xf>
    <xf numFmtId="4" fontId="19" fillId="4" borderId="2" xfId="4" applyNumberFormat="1" applyFont="1" applyFill="1" applyBorder="1" applyAlignment="1">
      <alignment horizontal="center"/>
    </xf>
    <xf numFmtId="4" fontId="19" fillId="5" borderId="2" xfId="4" applyNumberFormat="1" applyFont="1" applyFill="1" applyBorder="1" applyAlignment="1">
      <alignment horizontal="center"/>
    </xf>
    <xf numFmtId="0" fontId="1" fillId="0" borderId="1" xfId="4" applyBorder="1"/>
    <xf numFmtId="0" fontId="27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4" fontId="13" fillId="0" borderId="8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40" fillId="4" borderId="0" xfId="10" applyNumberFormat="1" applyFont="1" applyFill="1" applyBorder="1" applyAlignment="1">
      <alignment horizontal="right" vertical="top"/>
    </xf>
    <xf numFmtId="2" fontId="40" fillId="4" borderId="0" xfId="1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6" fillId="0" borderId="0" xfId="8" applyFont="1" applyAlignment="1">
      <alignment vertical="center" wrapText="1"/>
    </xf>
    <xf numFmtId="0" fontId="9" fillId="0" borderId="0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top" wrapText="1"/>
    </xf>
    <xf numFmtId="0" fontId="11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top" wrapText="1"/>
    </xf>
    <xf numFmtId="0" fontId="13" fillId="0" borderId="2" xfId="8" applyFont="1" applyBorder="1" applyAlignment="1">
      <alignment horizontal="center" vertical="center" wrapText="1"/>
    </xf>
    <xf numFmtId="0" fontId="22" fillId="0" borderId="2" xfId="8" applyFont="1" applyBorder="1" applyAlignment="1">
      <alignment horizontal="left" vertical="center" wrapText="1"/>
    </xf>
    <xf numFmtId="4" fontId="13" fillId="0" borderId="2" xfId="8" applyNumberFormat="1" applyFont="1" applyBorder="1" applyAlignment="1">
      <alignment horizontal="center"/>
    </xf>
    <xf numFmtId="2" fontId="14" fillId="2" borderId="2" xfId="8" applyNumberFormat="1" applyFont="1" applyFill="1" applyBorder="1" applyAlignment="1">
      <alignment horizontal="center"/>
    </xf>
    <xf numFmtId="0" fontId="13" fillId="0" borderId="2" xfId="8" applyFont="1" applyBorder="1"/>
    <xf numFmtId="4" fontId="14" fillId="0" borderId="2" xfId="8" applyNumberFormat="1" applyFont="1" applyBorder="1" applyAlignment="1">
      <alignment horizontal="center"/>
    </xf>
    <xf numFmtId="0" fontId="13" fillId="0" borderId="2" xfId="8" applyFont="1" applyBorder="1" applyAlignment="1">
      <alignment horizontal="center" vertical="center"/>
    </xf>
    <xf numFmtId="0" fontId="22" fillId="0" borderId="2" xfId="8" applyFont="1" applyBorder="1" applyAlignment="1">
      <alignment wrapText="1"/>
    </xf>
    <xf numFmtId="168" fontId="13" fillId="0" borderId="2" xfId="8" applyNumberFormat="1" applyFont="1" applyBorder="1" applyAlignment="1">
      <alignment horizontal="center" vertical="center"/>
    </xf>
    <xf numFmtId="0" fontId="15" fillId="0" borderId="2" xfId="8" applyFont="1" applyBorder="1"/>
    <xf numFmtId="0" fontId="14" fillId="3" borderId="2" xfId="8" applyFont="1" applyFill="1" applyBorder="1"/>
    <xf numFmtId="4" fontId="16" fillId="3" borderId="2" xfId="8" applyNumberFormat="1" applyFont="1" applyFill="1" applyBorder="1" applyAlignment="1">
      <alignment horizontal="center"/>
    </xf>
    <xf numFmtId="0" fontId="15" fillId="3" borderId="2" xfId="8" applyFont="1" applyFill="1" applyBorder="1" applyAlignment="1">
      <alignment wrapText="1"/>
    </xf>
    <xf numFmtId="2" fontId="14" fillId="3" borderId="2" xfId="8" applyNumberFormat="1" applyFont="1" applyFill="1" applyBorder="1" applyAlignment="1">
      <alignment horizontal="center"/>
    </xf>
    <xf numFmtId="0" fontId="15" fillId="3" borderId="2" xfId="8" applyFont="1" applyFill="1" applyBorder="1"/>
    <xf numFmtId="4" fontId="14" fillId="3" borderId="2" xfId="8" applyNumberFormat="1" applyFont="1" applyFill="1" applyBorder="1" applyAlignment="1">
      <alignment horizontal="center"/>
    </xf>
    <xf numFmtId="0" fontId="7" fillId="0" borderId="0" xfId="6" applyFont="1" applyBorder="1" applyAlignment="1">
      <alignment horizontal="center"/>
    </xf>
    <xf numFmtId="4" fontId="14" fillId="0" borderId="2" xfId="8" applyNumberFormat="1" applyFont="1" applyBorder="1" applyAlignment="1">
      <alignment horizontal="center" wrapText="1"/>
    </xf>
    <xf numFmtId="0" fontId="22" fillId="0" borderId="2" xfId="8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2" fontId="41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4" fontId="41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0" fillId="0" borderId="2" xfId="0" applyFont="1" applyBorder="1"/>
    <xf numFmtId="0" fontId="41" fillId="3" borderId="2" xfId="0" applyFont="1" applyFill="1" applyBorder="1"/>
    <xf numFmtId="4" fontId="4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2" fontId="4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/>
    <xf numFmtId="4" fontId="41" fillId="3" borderId="2" xfId="0" applyNumberFormat="1" applyFont="1" applyFill="1" applyBorder="1" applyAlignment="1">
      <alignment horizontal="center"/>
    </xf>
    <xf numFmtId="0" fontId="10" fillId="0" borderId="0" xfId="0" applyFont="1"/>
    <xf numFmtId="0" fontId="43" fillId="0" borderId="0" xfId="0" applyFont="1"/>
    <xf numFmtId="0" fontId="44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44" fillId="0" borderId="1" xfId="6" applyFont="1" applyBorder="1" applyAlignment="1">
      <alignment horizontal="center"/>
    </xf>
    <xf numFmtId="0" fontId="44" fillId="0" borderId="1" xfId="6" applyFont="1" applyBorder="1" applyAlignment="1">
      <alignment horizontal="center"/>
    </xf>
    <xf numFmtId="0" fontId="10" fillId="0" borderId="1" xfId="0" applyFont="1" applyBorder="1" applyAlignment="1"/>
    <xf numFmtId="0" fontId="45" fillId="0" borderId="0" xfId="0" applyFont="1"/>
    <xf numFmtId="0" fontId="46" fillId="0" borderId="0" xfId="6" applyFont="1" applyAlignment="1">
      <alignment horizontal="centerContinuous" vertical="top"/>
    </xf>
    <xf numFmtId="0" fontId="46" fillId="0" borderId="0" xfId="6" applyFont="1" applyBorder="1" applyAlignment="1">
      <alignment horizontal="centerContinuous" vertical="top"/>
    </xf>
    <xf numFmtId="0" fontId="47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top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2" fontId="14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2" fontId="1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7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6" fontId="14" fillId="2" borderId="2" xfId="0" applyNumberFormat="1" applyFont="1" applyFill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67" fontId="13" fillId="0" borderId="2" xfId="0" applyNumberFormat="1" applyFont="1" applyBorder="1" applyAlignment="1">
      <alignment horizontal="center"/>
    </xf>
    <xf numFmtId="0" fontId="0" fillId="0" borderId="8" xfId="0" applyBorder="1"/>
    <xf numFmtId="0" fontId="13" fillId="0" borderId="0" xfId="0" applyFont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wrapText="1"/>
    </xf>
    <xf numFmtId="166" fontId="13" fillId="0" borderId="2" xfId="0" applyNumberFormat="1" applyFont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/>
    </xf>
    <xf numFmtId="166" fontId="16" fillId="3" borderId="2" xfId="0" applyNumberFormat="1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167" fontId="1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vertical="top"/>
    </xf>
    <xf numFmtId="0" fontId="28" fillId="0" borderId="1" xfId="0" applyFont="1" applyBorder="1"/>
    <xf numFmtId="0" fontId="28" fillId="0" borderId="17" xfId="0" applyFont="1" applyBorder="1"/>
    <xf numFmtId="0" fontId="28" fillId="0" borderId="18" xfId="0" applyFont="1" applyBorder="1" applyAlignment="1">
      <alignment horizontal="center"/>
    </xf>
    <xf numFmtId="0" fontId="28" fillId="0" borderId="0" xfId="0" applyFont="1" applyBorder="1"/>
    <xf numFmtId="0" fontId="49" fillId="0" borderId="0" xfId="0" applyFont="1" applyBorder="1"/>
    <xf numFmtId="0" fontId="50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2" fontId="13" fillId="4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2" fontId="13" fillId="4" borderId="2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wrapText="1"/>
    </xf>
    <xf numFmtId="2" fontId="13" fillId="4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8" xfId="0" applyFont="1" applyBorder="1"/>
    <xf numFmtId="16" fontId="13" fillId="0" borderId="2" xfId="0" applyNumberFormat="1" applyFont="1" applyBorder="1" applyAlignment="1">
      <alignment wrapText="1"/>
    </xf>
    <xf numFmtId="16" fontId="13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wrapText="1"/>
    </xf>
    <xf numFmtId="14" fontId="13" fillId="0" borderId="2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2" fontId="13" fillId="4" borderId="10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/>
    </xf>
    <xf numFmtId="0" fontId="51" fillId="0" borderId="1" xfId="6" applyFont="1" applyBorder="1" applyAlignment="1">
      <alignment horizontal="center"/>
    </xf>
    <xf numFmtId="0" fontId="52" fillId="0" borderId="11" xfId="0" applyFont="1" applyBorder="1" applyAlignment="1">
      <alignment vertical="top"/>
    </xf>
    <xf numFmtId="0" fontId="20" fillId="0" borderId="0" xfId="6" applyFont="1" applyBorder="1" applyAlignment="1">
      <alignment horizontal="center"/>
    </xf>
    <xf numFmtId="0" fontId="52" fillId="0" borderId="11" xfId="0" applyFont="1" applyBorder="1"/>
    <xf numFmtId="0" fontId="33" fillId="0" borderId="0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53" fillId="0" borderId="1" xfId="4" applyFont="1" applyBorder="1" applyAlignment="1">
      <alignment horizontal="left" vertical="top"/>
    </xf>
    <xf numFmtId="165" fontId="55" fillId="0" borderId="2" xfId="4" applyNumberFormat="1" applyFont="1" applyBorder="1" applyAlignment="1">
      <alignment vertical="center"/>
    </xf>
    <xf numFmtId="165" fontId="14" fillId="2" borderId="2" xfId="4" applyNumberFormat="1" applyFont="1" applyFill="1" applyBorder="1" applyAlignment="1">
      <alignment horizontal="center"/>
    </xf>
    <xf numFmtId="2" fontId="55" fillId="0" borderId="2" xfId="4" applyNumberFormat="1" applyFont="1" applyBorder="1" applyAlignment="1">
      <alignment vertical="center"/>
    </xf>
    <xf numFmtId="2" fontId="55" fillId="0" borderId="2" xfId="4" applyNumberFormat="1" applyFont="1" applyBorder="1"/>
    <xf numFmtId="0" fontId="1" fillId="0" borderId="2" xfId="4" applyBorder="1"/>
    <xf numFmtId="165" fontId="1" fillId="0" borderId="2" xfId="4" applyNumberFormat="1" applyBorder="1" applyAlignment="1">
      <alignment vertical="center"/>
    </xf>
    <xf numFmtId="0" fontId="15" fillId="0" borderId="2" xfId="4" applyFont="1" applyBorder="1" applyAlignment="1">
      <alignment horizontal="left" vertical="center" wrapText="1"/>
    </xf>
    <xf numFmtId="4" fontId="22" fillId="0" borderId="2" xfId="4" applyNumberFormat="1" applyFont="1" applyBorder="1" applyAlignment="1">
      <alignment horizontal="right"/>
    </xf>
    <xf numFmtId="0" fontId="15" fillId="0" borderId="2" xfId="4" applyFont="1" applyBorder="1" applyAlignment="1">
      <alignment vertical="center" wrapText="1"/>
    </xf>
    <xf numFmtId="165" fontId="22" fillId="0" borderId="2" xfId="4" applyNumberFormat="1" applyFont="1" applyBorder="1" applyAlignment="1">
      <alignment vertical="center"/>
    </xf>
    <xf numFmtId="165" fontId="55" fillId="0" borderId="9" xfId="4" applyNumberFormat="1" applyFont="1" applyBorder="1" applyAlignment="1">
      <alignment horizontal="right" vertical="center"/>
    </xf>
    <xf numFmtId="2" fontId="55" fillId="0" borderId="9" xfId="4" applyNumberFormat="1" applyFont="1" applyBorder="1"/>
    <xf numFmtId="4" fontId="14" fillId="0" borderId="10" xfId="4" applyNumberFormat="1" applyFont="1" applyBorder="1" applyAlignment="1">
      <alignment horizontal="center"/>
    </xf>
    <xf numFmtId="165" fontId="55" fillId="0" borderId="18" xfId="4" applyNumberFormat="1" applyFont="1" applyBorder="1" applyAlignment="1">
      <alignment horizontal="center"/>
    </xf>
    <xf numFmtId="2" fontId="55" fillId="0" borderId="18" xfId="4" applyNumberFormat="1" applyFont="1" applyBorder="1"/>
    <xf numFmtId="2" fontId="55" fillId="0" borderId="18" xfId="4" applyNumberFormat="1" applyFont="1" applyBorder="1" applyAlignment="1">
      <alignment horizontal="center" vertical="center"/>
    </xf>
    <xf numFmtId="165" fontId="55" fillId="0" borderId="9" xfId="4" applyNumberFormat="1" applyFont="1" applyBorder="1" applyAlignment="1">
      <alignment horizontal="center"/>
    </xf>
    <xf numFmtId="0" fontId="55" fillId="0" borderId="9" xfId="4" applyFont="1" applyBorder="1"/>
    <xf numFmtId="0" fontId="55" fillId="0" borderId="9" xfId="4" applyFont="1" applyBorder="1" applyAlignment="1">
      <alignment horizontal="center" vertical="center"/>
    </xf>
    <xf numFmtId="165" fontId="13" fillId="0" borderId="2" xfId="4" applyNumberFormat="1" applyFont="1" applyBorder="1" applyAlignment="1">
      <alignment horizontal="center"/>
    </xf>
    <xf numFmtId="165" fontId="15" fillId="0" borderId="2" xfId="4" applyNumberFormat="1" applyFont="1" applyBorder="1" applyAlignment="1">
      <alignment horizontal="center"/>
    </xf>
    <xf numFmtId="165" fontId="16" fillId="3" borderId="2" xfId="4" applyNumberFormat="1" applyFont="1" applyFill="1" applyBorder="1" applyAlignment="1">
      <alignment horizontal="center"/>
    </xf>
    <xf numFmtId="165" fontId="14" fillId="3" borderId="2" xfId="4" applyNumberFormat="1" applyFont="1" applyFill="1" applyBorder="1" applyAlignment="1">
      <alignment horizontal="center"/>
    </xf>
    <xf numFmtId="164" fontId="16" fillId="3" borderId="2" xfId="4" applyNumberFormat="1" applyFont="1" applyFill="1" applyBorder="1" applyAlignment="1">
      <alignment horizontal="center"/>
    </xf>
    <xf numFmtId="0" fontId="18" fillId="0" borderId="0" xfId="8" applyBorder="1" applyAlignment="1">
      <alignment vertical="top"/>
    </xf>
    <xf numFmtId="0" fontId="18" fillId="0" borderId="0" xfId="8" applyAlignment="1">
      <alignment horizontal="center"/>
    </xf>
    <xf numFmtId="0" fontId="18" fillId="0" borderId="0" xfId="8" applyBorder="1" applyAlignment="1">
      <alignment horizontal="center" vertical="top"/>
    </xf>
    <xf numFmtId="0" fontId="57" fillId="0" borderId="0" xfId="8" applyFont="1" applyBorder="1" applyAlignment="1">
      <alignment horizontal="center" vertical="top"/>
    </xf>
    <xf numFmtId="0" fontId="18" fillId="0" borderId="4" xfId="8" applyBorder="1" applyAlignment="1">
      <alignment horizontal="center" vertical="center"/>
    </xf>
    <xf numFmtId="0" fontId="18" fillId="0" borderId="4" xfId="8" applyBorder="1" applyAlignment="1">
      <alignment horizontal="center" vertical="center" wrapText="1"/>
    </xf>
    <xf numFmtId="0" fontId="18" fillId="0" borderId="19" xfId="8" applyBorder="1" applyAlignment="1">
      <alignment horizontal="center" wrapText="1"/>
    </xf>
    <xf numFmtId="0" fontId="18" fillId="0" borderId="20" xfId="8" applyBorder="1" applyAlignment="1">
      <alignment horizontal="center" wrapText="1"/>
    </xf>
    <xf numFmtId="0" fontId="18" fillId="0" borderId="21" xfId="8" applyBorder="1" applyAlignment="1">
      <alignment horizontal="center" wrapText="1"/>
    </xf>
    <xf numFmtId="0" fontId="18" fillId="0" borderId="5" xfId="8" applyBorder="1" applyAlignment="1">
      <alignment horizontal="center" vertical="center"/>
    </xf>
    <xf numFmtId="0" fontId="18" fillId="0" borderId="5" xfId="8" applyBorder="1" applyAlignment="1">
      <alignment horizontal="center" vertical="center" wrapText="1"/>
    </xf>
    <xf numFmtId="0" fontId="18" fillId="0" borderId="22" xfId="8" applyBorder="1" applyAlignment="1">
      <alignment horizontal="center" vertical="center" wrapText="1"/>
    </xf>
    <xf numFmtId="0" fontId="18" fillId="0" borderId="22" xfId="8" applyBorder="1" applyAlignment="1">
      <alignment horizontal="center" vertical="top" wrapText="1"/>
    </xf>
    <xf numFmtId="0" fontId="18" fillId="0" borderId="22" xfId="8" applyBorder="1" applyAlignment="1">
      <alignment horizontal="center" wrapText="1"/>
    </xf>
    <xf numFmtId="0" fontId="18" fillId="0" borderId="6" xfId="8" applyBorder="1" applyAlignment="1">
      <alignment horizontal="center" wrapText="1"/>
    </xf>
    <xf numFmtId="0" fontId="18" fillId="0" borderId="22" xfId="8" applyFont="1" applyBorder="1" applyAlignment="1">
      <alignment horizontal="left" vertical="top" wrapText="1"/>
    </xf>
    <xf numFmtId="0" fontId="18" fillId="0" borderId="22" xfId="8" applyBorder="1" applyAlignment="1">
      <alignment horizontal="left" vertical="top" indent="1"/>
    </xf>
    <xf numFmtId="2" fontId="18" fillId="0" borderId="22" xfId="8" applyNumberFormat="1" applyBorder="1" applyAlignment="1">
      <alignment horizontal="center" vertical="top"/>
    </xf>
    <xf numFmtId="2" fontId="18" fillId="0" borderId="22" xfId="8" applyNumberFormat="1" applyBorder="1" applyAlignment="1">
      <alignment horizontal="center"/>
    </xf>
    <xf numFmtId="0" fontId="18" fillId="0" borderId="22" xfId="8" applyBorder="1" applyAlignment="1">
      <alignment horizontal="left" vertical="top"/>
    </xf>
    <xf numFmtId="0" fontId="18" fillId="0" borderId="22" xfId="8" applyBorder="1" applyAlignment="1">
      <alignment horizontal="right"/>
    </xf>
    <xf numFmtId="0" fontId="18" fillId="0" borderId="22" xfId="8" applyBorder="1" applyAlignment="1">
      <alignment horizontal="center" vertical="center"/>
    </xf>
    <xf numFmtId="0" fontId="18" fillId="0" borderId="22" xfId="8" applyBorder="1" applyAlignment="1">
      <alignment horizontal="center" vertical="top"/>
    </xf>
    <xf numFmtId="165" fontId="18" fillId="0" borderId="22" xfId="8" applyNumberFormat="1" applyBorder="1" applyAlignment="1">
      <alignment horizontal="center"/>
    </xf>
    <xf numFmtId="0" fontId="18" fillId="0" borderId="22" xfId="8" applyBorder="1" applyAlignment="1">
      <alignment horizontal="center"/>
    </xf>
    <xf numFmtId="0" fontId="18" fillId="0" borderId="5" xfId="8" applyBorder="1" applyAlignment="1">
      <alignment horizontal="center" wrapText="1"/>
    </xf>
    <xf numFmtId="0" fontId="18" fillId="0" borderId="4" xfId="8" applyBorder="1" applyAlignment="1">
      <alignment horizontal="center" wrapText="1"/>
    </xf>
    <xf numFmtId="0" fontId="44" fillId="0" borderId="22" xfId="8" applyFont="1" applyBorder="1" applyAlignment="1">
      <alignment horizontal="center" wrapText="1"/>
    </xf>
    <xf numFmtId="0" fontId="18" fillId="0" borderId="22" xfId="8" applyBorder="1" applyAlignment="1">
      <alignment horizontal="right" vertical="center"/>
    </xf>
    <xf numFmtId="2" fontId="18" fillId="0" borderId="22" xfId="8" applyNumberFormat="1" applyBorder="1" applyAlignment="1">
      <alignment horizontal="center" vertical="center"/>
    </xf>
  </cellXfs>
  <cellStyles count="11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7"/>
    <cellStyle name="Обычный 4" xfId="8"/>
    <cellStyle name="Обычный 5" xfId="9"/>
    <cellStyle name="Обычный_бланк4 КВ" xfId="10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B3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6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41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15.75" x14ac:dyDescent="0.25">
      <c r="A7" s="5">
        <v>1</v>
      </c>
      <c r="B7" s="6" t="s">
        <v>42</v>
      </c>
      <c r="C7" s="7"/>
      <c r="D7" s="7">
        <v>5508.5</v>
      </c>
      <c r="E7" s="8" t="s">
        <v>24</v>
      </c>
      <c r="F7" s="9">
        <f>SUM(C7,D7)</f>
        <v>5508.5</v>
      </c>
      <c r="G7" s="6"/>
      <c r="H7" s="7"/>
      <c r="I7" s="8" t="s">
        <v>24</v>
      </c>
      <c r="J7" s="7">
        <v>5508.5</v>
      </c>
      <c r="K7" s="11"/>
    </row>
    <row r="8" spans="1:16" ht="15.75" x14ac:dyDescent="0.25">
      <c r="A8" s="5">
        <v>2</v>
      </c>
      <c r="B8" s="6" t="s">
        <v>43</v>
      </c>
      <c r="C8" s="7"/>
      <c r="D8" s="7">
        <v>233.3</v>
      </c>
      <c r="E8" s="8" t="s">
        <v>24</v>
      </c>
      <c r="F8" s="9">
        <f t="shared" ref="F8:F50" si="0">SUM(C8,D8)</f>
        <v>233.3</v>
      </c>
      <c r="G8" s="6"/>
      <c r="H8" s="7"/>
      <c r="I8" s="8" t="s">
        <v>24</v>
      </c>
      <c r="J8" s="7">
        <v>233.3</v>
      </c>
      <c r="K8" s="11"/>
    </row>
    <row r="9" spans="1:16" ht="15.75" x14ac:dyDescent="0.25">
      <c r="A9" s="5">
        <v>3</v>
      </c>
      <c r="B9" s="6" t="s">
        <v>44</v>
      </c>
      <c r="C9" s="7"/>
      <c r="D9" s="7">
        <v>8</v>
      </c>
      <c r="E9" s="8" t="s">
        <v>24</v>
      </c>
      <c r="F9" s="9">
        <f t="shared" si="0"/>
        <v>8</v>
      </c>
      <c r="G9" s="6"/>
      <c r="H9" s="7"/>
      <c r="I9" s="8" t="s">
        <v>24</v>
      </c>
      <c r="J9" s="7">
        <v>8</v>
      </c>
      <c r="K9" s="11"/>
    </row>
    <row r="10" spans="1:16" ht="15.75" x14ac:dyDescent="0.25">
      <c r="A10" s="5">
        <v>4</v>
      </c>
      <c r="B10" s="6" t="s">
        <v>45</v>
      </c>
      <c r="C10" s="7"/>
      <c r="D10" s="7">
        <v>6.6</v>
      </c>
      <c r="E10" s="8" t="s">
        <v>24</v>
      </c>
      <c r="F10" s="9">
        <f t="shared" si="0"/>
        <v>6.6</v>
      </c>
      <c r="G10" s="12"/>
      <c r="H10" s="7"/>
      <c r="I10" s="8" t="s">
        <v>24</v>
      </c>
      <c r="J10" s="7">
        <v>6.6</v>
      </c>
      <c r="K10" s="11"/>
    </row>
    <row r="11" spans="1:16" ht="15.75" x14ac:dyDescent="0.25">
      <c r="A11" s="5">
        <v>5</v>
      </c>
      <c r="B11" s="6" t="s">
        <v>46</v>
      </c>
      <c r="C11" s="7"/>
      <c r="D11" s="7">
        <v>2.9</v>
      </c>
      <c r="E11" s="8" t="s">
        <v>24</v>
      </c>
      <c r="F11" s="9">
        <f t="shared" si="0"/>
        <v>2.9</v>
      </c>
      <c r="G11" s="12"/>
      <c r="H11" s="7"/>
      <c r="I11" s="8" t="s">
        <v>24</v>
      </c>
      <c r="J11" s="7">
        <v>2.9</v>
      </c>
      <c r="K11" s="11"/>
    </row>
    <row r="12" spans="1:16" ht="15.75" x14ac:dyDescent="0.25">
      <c r="A12" s="5">
        <v>6</v>
      </c>
      <c r="B12" s="6" t="s">
        <v>47</v>
      </c>
      <c r="C12" s="7"/>
      <c r="D12" s="7">
        <v>171.3</v>
      </c>
      <c r="E12" s="8" t="s">
        <v>48</v>
      </c>
      <c r="F12" s="9">
        <f t="shared" si="0"/>
        <v>171.3</v>
      </c>
      <c r="G12" s="12"/>
      <c r="H12" s="7"/>
      <c r="I12" s="8" t="s">
        <v>48</v>
      </c>
      <c r="J12" s="7">
        <v>171.3</v>
      </c>
      <c r="K12" s="11"/>
    </row>
    <row r="13" spans="1:16" ht="15.75" x14ac:dyDescent="0.25">
      <c r="A13" s="5">
        <v>7</v>
      </c>
      <c r="B13" s="6" t="s">
        <v>49</v>
      </c>
      <c r="C13" s="7"/>
      <c r="D13" s="7">
        <v>3.4</v>
      </c>
      <c r="E13" s="8" t="s">
        <v>24</v>
      </c>
      <c r="F13" s="9">
        <f t="shared" si="0"/>
        <v>3.4</v>
      </c>
      <c r="G13" s="12"/>
      <c r="H13" s="7"/>
      <c r="I13" s="8" t="s">
        <v>24</v>
      </c>
      <c r="J13" s="7">
        <v>3.4</v>
      </c>
      <c r="K13" s="11"/>
    </row>
    <row r="14" spans="1:16" ht="15.75" x14ac:dyDescent="0.25">
      <c r="A14" s="5">
        <v>8</v>
      </c>
      <c r="B14" s="6" t="s">
        <v>50</v>
      </c>
      <c r="C14" s="7"/>
      <c r="D14" s="7">
        <v>4.7</v>
      </c>
      <c r="E14" s="8" t="s">
        <v>24</v>
      </c>
      <c r="F14" s="9">
        <f t="shared" si="0"/>
        <v>4.7</v>
      </c>
      <c r="G14" s="12"/>
      <c r="H14" s="7"/>
      <c r="I14" s="8" t="s">
        <v>24</v>
      </c>
      <c r="J14" s="7">
        <v>4.7</v>
      </c>
      <c r="K14" s="11"/>
    </row>
    <row r="15" spans="1:16" ht="15.75" x14ac:dyDescent="0.25">
      <c r="A15" s="12">
        <v>9</v>
      </c>
      <c r="B15" s="6" t="s">
        <v>15</v>
      </c>
      <c r="C15" s="7">
        <v>1756.3</v>
      </c>
      <c r="D15" s="7"/>
      <c r="E15" s="8"/>
      <c r="F15" s="9">
        <f t="shared" si="0"/>
        <v>1756.3</v>
      </c>
      <c r="G15" s="6"/>
      <c r="H15" s="7"/>
      <c r="I15" s="8"/>
      <c r="J15" s="7"/>
      <c r="K15" s="11"/>
    </row>
    <row r="16" spans="1:16" ht="15" customHeight="1" x14ac:dyDescent="0.25">
      <c r="A16" s="12">
        <v>10</v>
      </c>
      <c r="B16" s="6" t="s">
        <v>51</v>
      </c>
      <c r="C16" s="7"/>
      <c r="D16" s="7"/>
      <c r="E16" s="8"/>
      <c r="F16" s="9">
        <f t="shared" si="0"/>
        <v>0</v>
      </c>
      <c r="G16" s="6">
        <v>2220</v>
      </c>
      <c r="H16" s="7">
        <v>7.2</v>
      </c>
      <c r="I16" s="8" t="s">
        <v>24</v>
      </c>
      <c r="J16" s="7"/>
      <c r="K16" s="11"/>
    </row>
    <row r="17" spans="1:11" ht="15.75" x14ac:dyDescent="0.25">
      <c r="A17" s="5">
        <v>11</v>
      </c>
      <c r="B17" s="6" t="s">
        <v>52</v>
      </c>
      <c r="C17" s="7"/>
      <c r="D17" s="7"/>
      <c r="E17" s="8"/>
      <c r="F17" s="9">
        <f t="shared" si="0"/>
        <v>0</v>
      </c>
      <c r="G17" s="6">
        <v>2220</v>
      </c>
      <c r="H17" s="7">
        <v>14.7</v>
      </c>
      <c r="I17" s="8" t="s">
        <v>24</v>
      </c>
      <c r="J17" s="7"/>
      <c r="K17" s="11"/>
    </row>
    <row r="18" spans="1:11" ht="15.75" x14ac:dyDescent="0.25">
      <c r="A18" s="5">
        <v>12</v>
      </c>
      <c r="B18" s="6" t="s">
        <v>53</v>
      </c>
      <c r="C18" s="7"/>
      <c r="D18" s="7"/>
      <c r="E18" s="8"/>
      <c r="F18" s="9">
        <f t="shared" si="0"/>
        <v>0</v>
      </c>
      <c r="G18" s="6">
        <v>2220</v>
      </c>
      <c r="H18" s="7">
        <v>1.5</v>
      </c>
      <c r="I18" s="8" t="s">
        <v>24</v>
      </c>
      <c r="J18" s="7"/>
      <c r="K18" s="11"/>
    </row>
    <row r="19" spans="1:11" ht="15.75" x14ac:dyDescent="0.25">
      <c r="A19" s="5">
        <v>13</v>
      </c>
      <c r="B19" s="6" t="s">
        <v>54</v>
      </c>
      <c r="C19" s="7"/>
      <c r="D19" s="7"/>
      <c r="E19" s="8"/>
      <c r="F19" s="9">
        <f t="shared" si="0"/>
        <v>0</v>
      </c>
      <c r="G19" s="6">
        <v>2220</v>
      </c>
      <c r="H19" s="7">
        <v>37.5</v>
      </c>
      <c r="I19" s="8" t="s">
        <v>24</v>
      </c>
      <c r="J19" s="7"/>
      <c r="K19" s="11"/>
    </row>
    <row r="20" spans="1:11" ht="15.75" x14ac:dyDescent="0.25">
      <c r="A20" s="5">
        <v>14</v>
      </c>
      <c r="B20" s="6" t="s">
        <v>55</v>
      </c>
      <c r="C20" s="7"/>
      <c r="D20" s="7"/>
      <c r="E20" s="8"/>
      <c r="F20" s="9">
        <f t="shared" si="0"/>
        <v>0</v>
      </c>
      <c r="G20" s="6">
        <v>2220</v>
      </c>
      <c r="H20" s="7">
        <v>33.6</v>
      </c>
      <c r="I20" s="8" t="s">
        <v>24</v>
      </c>
      <c r="J20" s="7"/>
      <c r="K20" s="11"/>
    </row>
    <row r="21" spans="1:11" ht="15.75" x14ac:dyDescent="0.25">
      <c r="A21" s="5">
        <v>15</v>
      </c>
      <c r="B21" s="6" t="s">
        <v>56</v>
      </c>
      <c r="C21" s="7"/>
      <c r="D21" s="7"/>
      <c r="E21" s="8"/>
      <c r="F21" s="9">
        <f t="shared" si="0"/>
        <v>0</v>
      </c>
      <c r="G21" s="6">
        <v>2220</v>
      </c>
      <c r="H21" s="7">
        <v>44.1</v>
      </c>
      <c r="I21" s="8" t="s">
        <v>24</v>
      </c>
      <c r="J21" s="7"/>
      <c r="K21" s="11"/>
    </row>
    <row r="22" spans="1:11" ht="15.75" x14ac:dyDescent="0.25">
      <c r="A22" s="5">
        <v>16</v>
      </c>
      <c r="B22" s="6" t="s">
        <v>57</v>
      </c>
      <c r="C22" s="7"/>
      <c r="D22" s="7" t="s">
        <v>29</v>
      </c>
      <c r="E22" s="8"/>
      <c r="F22" s="9">
        <f t="shared" si="0"/>
        <v>0</v>
      </c>
      <c r="G22" s="6">
        <v>2210</v>
      </c>
      <c r="H22" s="7">
        <v>1144.4000000000001</v>
      </c>
      <c r="I22" s="8" t="s">
        <v>58</v>
      </c>
      <c r="J22" s="7"/>
      <c r="K22" s="11"/>
    </row>
    <row r="23" spans="1:11" ht="15.75" x14ac:dyDescent="0.25">
      <c r="A23" s="5">
        <v>17</v>
      </c>
      <c r="B23" s="6" t="s">
        <v>57</v>
      </c>
      <c r="C23" s="7"/>
      <c r="D23" s="7"/>
      <c r="E23" s="8"/>
      <c r="F23" s="9">
        <f t="shared" si="0"/>
        <v>0</v>
      </c>
      <c r="G23" s="6">
        <v>3110</v>
      </c>
      <c r="H23" s="7">
        <v>1157.8</v>
      </c>
      <c r="I23" s="8" t="s">
        <v>58</v>
      </c>
      <c r="J23" s="7"/>
      <c r="K23" s="11"/>
    </row>
    <row r="24" spans="1:11" ht="15.75" x14ac:dyDescent="0.25">
      <c r="A24" s="5">
        <v>18</v>
      </c>
      <c r="B24" s="6" t="s">
        <v>59</v>
      </c>
      <c r="C24" s="7"/>
      <c r="D24" s="7"/>
      <c r="E24" s="8"/>
      <c r="F24" s="9">
        <f t="shared" si="0"/>
        <v>0</v>
      </c>
      <c r="G24" s="6">
        <v>3110</v>
      </c>
      <c r="H24" s="7">
        <v>14.3</v>
      </c>
      <c r="I24" s="8" t="s">
        <v>60</v>
      </c>
      <c r="J24" s="7"/>
      <c r="K24" s="11"/>
    </row>
    <row r="25" spans="1:11" ht="15.75" x14ac:dyDescent="0.25">
      <c r="A25" s="12">
        <v>19</v>
      </c>
      <c r="B25" s="6" t="s">
        <v>61</v>
      </c>
      <c r="C25" s="7"/>
      <c r="D25" s="7"/>
      <c r="E25" s="8"/>
      <c r="F25" s="9">
        <f t="shared" si="0"/>
        <v>0</v>
      </c>
      <c r="G25" s="6">
        <v>3110</v>
      </c>
      <c r="H25" s="7">
        <v>28</v>
      </c>
      <c r="I25" s="8" t="s">
        <v>60</v>
      </c>
      <c r="J25" s="7"/>
      <c r="K25" s="11"/>
    </row>
    <row r="26" spans="1:11" ht="15.75" x14ac:dyDescent="0.25">
      <c r="A26" s="12">
        <v>20</v>
      </c>
      <c r="B26" s="6" t="s">
        <v>62</v>
      </c>
      <c r="C26" s="7"/>
      <c r="D26" s="7"/>
      <c r="E26" s="8"/>
      <c r="F26" s="9">
        <f t="shared" si="0"/>
        <v>0</v>
      </c>
      <c r="G26" s="6">
        <v>3110</v>
      </c>
      <c r="H26" s="7">
        <v>36.700000000000003</v>
      </c>
      <c r="I26" s="8" t="s">
        <v>60</v>
      </c>
      <c r="J26" s="7"/>
      <c r="K26" s="11"/>
    </row>
    <row r="27" spans="1:11" ht="15.75" x14ac:dyDescent="0.25">
      <c r="A27" s="5">
        <v>21</v>
      </c>
      <c r="B27" s="6" t="s">
        <v>63</v>
      </c>
      <c r="C27" s="7"/>
      <c r="D27" s="7"/>
      <c r="E27" s="8"/>
      <c r="F27" s="9">
        <f t="shared" si="0"/>
        <v>0</v>
      </c>
      <c r="G27" s="6">
        <v>3110</v>
      </c>
      <c r="H27" s="7">
        <v>77.400000000000006</v>
      </c>
      <c r="I27" s="8" t="s">
        <v>60</v>
      </c>
      <c r="J27" s="7"/>
      <c r="K27" s="11"/>
    </row>
    <row r="28" spans="1:11" ht="15.75" x14ac:dyDescent="0.25">
      <c r="A28" s="5">
        <v>22</v>
      </c>
      <c r="B28" s="6" t="s">
        <v>64</v>
      </c>
      <c r="C28" s="7"/>
      <c r="D28" s="7"/>
      <c r="E28" s="8"/>
      <c r="F28" s="9">
        <f t="shared" si="0"/>
        <v>0</v>
      </c>
      <c r="G28" s="6">
        <v>3110</v>
      </c>
      <c r="H28" s="7">
        <v>382.3</v>
      </c>
      <c r="I28" s="8" t="s">
        <v>60</v>
      </c>
      <c r="J28" s="7"/>
      <c r="K28" s="11"/>
    </row>
    <row r="29" spans="1:11" ht="15.75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x14ac:dyDescent="0.25">
      <c r="A33" s="5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x14ac:dyDescent="0.25">
      <c r="A34" s="5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x14ac:dyDescent="0.25">
      <c r="A35" s="12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x14ac:dyDescent="0.25">
      <c r="A36" s="12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x14ac:dyDescent="0.25">
      <c r="A44" s="5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x14ac:dyDescent="0.25">
      <c r="A46" s="12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x14ac:dyDescent="0.25">
      <c r="A47" s="13"/>
      <c r="B47" s="14"/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x14ac:dyDescent="0.25">
      <c r="A48" s="13"/>
      <c r="B48" s="14"/>
      <c r="C48" s="15"/>
      <c r="D48" s="15"/>
      <c r="E48" s="16"/>
      <c r="F48" s="9">
        <f t="shared" si="0"/>
        <v>0</v>
      </c>
      <c r="G48" s="14"/>
      <c r="H48" s="15"/>
      <c r="I48" s="16"/>
      <c r="J48" s="15"/>
      <c r="K48" s="11"/>
    </row>
    <row r="49" spans="1:11" ht="15.75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1756.3</v>
      </c>
      <c r="D50" s="18">
        <f>SUM(D7:D49)</f>
        <v>5938.7</v>
      </c>
      <c r="E50" s="19"/>
      <c r="F50" s="20">
        <f t="shared" si="0"/>
        <v>7695</v>
      </c>
      <c r="G50" s="21"/>
      <c r="H50" s="18">
        <f>SUM(H7:H49)</f>
        <v>2979.5000000000005</v>
      </c>
      <c r="I50" s="19"/>
      <c r="J50" s="18">
        <f>SUM(J7:J49)</f>
        <v>5938.7</v>
      </c>
      <c r="K50" s="22">
        <f>C50-H50</f>
        <v>-1223.2000000000005</v>
      </c>
    </row>
    <row r="53" spans="1:11" ht="15.75" x14ac:dyDescent="0.25">
      <c r="B53" s="23" t="s">
        <v>20</v>
      </c>
      <c r="F53" s="28"/>
      <c r="G53" s="57" t="s">
        <v>65</v>
      </c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B55" s="23" t="s">
        <v>19</v>
      </c>
      <c r="F55" s="28"/>
      <c r="G55" s="57" t="s">
        <v>66</v>
      </c>
      <c r="H55" s="58"/>
    </row>
    <row r="56" spans="1:11" x14ac:dyDescent="0.25">
      <c r="F56" s="24" t="s">
        <v>18</v>
      </c>
      <c r="G56" s="25"/>
      <c r="H56" s="25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style="129" customWidth="1"/>
    <col min="2" max="2" width="24.42578125" style="129" customWidth="1"/>
    <col min="3" max="3" width="15" style="129" customWidth="1"/>
    <col min="4" max="4" width="11.85546875" style="129" customWidth="1"/>
    <col min="5" max="5" width="20.85546875" style="129" customWidth="1"/>
    <col min="6" max="6" width="15.85546875" style="129" customWidth="1"/>
    <col min="7" max="7" width="16.5703125" style="129" customWidth="1"/>
    <col min="8" max="8" width="14.28515625" style="129" customWidth="1"/>
    <col min="9" max="9" width="22.28515625" style="129" customWidth="1"/>
    <col min="10" max="10" width="14" style="129" customWidth="1"/>
    <col min="11" max="11" width="15.5703125" style="129" customWidth="1"/>
    <col min="12" max="256" width="9.140625" style="129"/>
    <col min="257" max="257" width="7.28515625" style="129" customWidth="1"/>
    <col min="258" max="258" width="24.42578125" style="129" customWidth="1"/>
    <col min="259" max="259" width="15" style="129" customWidth="1"/>
    <col min="260" max="260" width="11.85546875" style="129" customWidth="1"/>
    <col min="261" max="261" width="20.85546875" style="129" customWidth="1"/>
    <col min="262" max="262" width="15.85546875" style="129" customWidth="1"/>
    <col min="263" max="263" width="16.5703125" style="129" customWidth="1"/>
    <col min="264" max="264" width="14.28515625" style="129" customWidth="1"/>
    <col min="265" max="265" width="22.28515625" style="129" customWidth="1"/>
    <col min="266" max="266" width="14" style="129" customWidth="1"/>
    <col min="267" max="267" width="15.5703125" style="129" customWidth="1"/>
    <col min="268" max="512" width="9.140625" style="129"/>
    <col min="513" max="513" width="7.28515625" style="129" customWidth="1"/>
    <col min="514" max="514" width="24.42578125" style="129" customWidth="1"/>
    <col min="515" max="515" width="15" style="129" customWidth="1"/>
    <col min="516" max="516" width="11.85546875" style="129" customWidth="1"/>
    <col min="517" max="517" width="20.85546875" style="129" customWidth="1"/>
    <col min="518" max="518" width="15.85546875" style="129" customWidth="1"/>
    <col min="519" max="519" width="16.5703125" style="129" customWidth="1"/>
    <col min="520" max="520" width="14.28515625" style="129" customWidth="1"/>
    <col min="521" max="521" width="22.28515625" style="129" customWidth="1"/>
    <col min="522" max="522" width="14" style="129" customWidth="1"/>
    <col min="523" max="523" width="15.5703125" style="129" customWidth="1"/>
    <col min="524" max="768" width="9.140625" style="129"/>
    <col min="769" max="769" width="7.28515625" style="129" customWidth="1"/>
    <col min="770" max="770" width="24.42578125" style="129" customWidth="1"/>
    <col min="771" max="771" width="15" style="129" customWidth="1"/>
    <col min="772" max="772" width="11.85546875" style="129" customWidth="1"/>
    <col min="773" max="773" width="20.85546875" style="129" customWidth="1"/>
    <col min="774" max="774" width="15.85546875" style="129" customWidth="1"/>
    <col min="775" max="775" width="16.5703125" style="129" customWidth="1"/>
    <col min="776" max="776" width="14.28515625" style="129" customWidth="1"/>
    <col min="777" max="777" width="22.28515625" style="129" customWidth="1"/>
    <col min="778" max="778" width="14" style="129" customWidth="1"/>
    <col min="779" max="779" width="15.5703125" style="129" customWidth="1"/>
    <col min="780" max="1024" width="9.140625" style="129"/>
    <col min="1025" max="1025" width="7.28515625" style="129" customWidth="1"/>
    <col min="1026" max="1026" width="24.42578125" style="129" customWidth="1"/>
    <col min="1027" max="1027" width="15" style="129" customWidth="1"/>
    <col min="1028" max="1028" width="11.85546875" style="129" customWidth="1"/>
    <col min="1029" max="1029" width="20.85546875" style="129" customWidth="1"/>
    <col min="1030" max="1030" width="15.85546875" style="129" customWidth="1"/>
    <col min="1031" max="1031" width="16.5703125" style="129" customWidth="1"/>
    <col min="1032" max="1032" width="14.28515625" style="129" customWidth="1"/>
    <col min="1033" max="1033" width="22.28515625" style="129" customWidth="1"/>
    <col min="1034" max="1034" width="14" style="129" customWidth="1"/>
    <col min="1035" max="1035" width="15.5703125" style="129" customWidth="1"/>
    <col min="1036" max="1280" width="9.140625" style="129"/>
    <col min="1281" max="1281" width="7.28515625" style="129" customWidth="1"/>
    <col min="1282" max="1282" width="24.42578125" style="129" customWidth="1"/>
    <col min="1283" max="1283" width="15" style="129" customWidth="1"/>
    <col min="1284" max="1284" width="11.85546875" style="129" customWidth="1"/>
    <col min="1285" max="1285" width="20.85546875" style="129" customWidth="1"/>
    <col min="1286" max="1286" width="15.85546875" style="129" customWidth="1"/>
    <col min="1287" max="1287" width="16.5703125" style="129" customWidth="1"/>
    <col min="1288" max="1288" width="14.28515625" style="129" customWidth="1"/>
    <col min="1289" max="1289" width="22.28515625" style="129" customWidth="1"/>
    <col min="1290" max="1290" width="14" style="129" customWidth="1"/>
    <col min="1291" max="1291" width="15.5703125" style="129" customWidth="1"/>
    <col min="1292" max="1536" width="9.140625" style="129"/>
    <col min="1537" max="1537" width="7.28515625" style="129" customWidth="1"/>
    <col min="1538" max="1538" width="24.42578125" style="129" customWidth="1"/>
    <col min="1539" max="1539" width="15" style="129" customWidth="1"/>
    <col min="1540" max="1540" width="11.85546875" style="129" customWidth="1"/>
    <col min="1541" max="1541" width="20.85546875" style="129" customWidth="1"/>
    <col min="1542" max="1542" width="15.85546875" style="129" customWidth="1"/>
    <col min="1543" max="1543" width="16.5703125" style="129" customWidth="1"/>
    <col min="1544" max="1544" width="14.28515625" style="129" customWidth="1"/>
    <col min="1545" max="1545" width="22.28515625" style="129" customWidth="1"/>
    <col min="1546" max="1546" width="14" style="129" customWidth="1"/>
    <col min="1547" max="1547" width="15.5703125" style="129" customWidth="1"/>
    <col min="1548" max="1792" width="9.140625" style="129"/>
    <col min="1793" max="1793" width="7.28515625" style="129" customWidth="1"/>
    <col min="1794" max="1794" width="24.42578125" style="129" customWidth="1"/>
    <col min="1795" max="1795" width="15" style="129" customWidth="1"/>
    <col min="1796" max="1796" width="11.85546875" style="129" customWidth="1"/>
    <col min="1797" max="1797" width="20.85546875" style="129" customWidth="1"/>
    <col min="1798" max="1798" width="15.85546875" style="129" customWidth="1"/>
    <col min="1799" max="1799" width="16.5703125" style="129" customWidth="1"/>
    <col min="1800" max="1800" width="14.28515625" style="129" customWidth="1"/>
    <col min="1801" max="1801" width="22.28515625" style="129" customWidth="1"/>
    <col min="1802" max="1802" width="14" style="129" customWidth="1"/>
    <col min="1803" max="1803" width="15.5703125" style="129" customWidth="1"/>
    <col min="1804" max="2048" width="9.140625" style="129"/>
    <col min="2049" max="2049" width="7.28515625" style="129" customWidth="1"/>
    <col min="2050" max="2050" width="24.42578125" style="129" customWidth="1"/>
    <col min="2051" max="2051" width="15" style="129" customWidth="1"/>
    <col min="2052" max="2052" width="11.85546875" style="129" customWidth="1"/>
    <col min="2053" max="2053" width="20.85546875" style="129" customWidth="1"/>
    <col min="2054" max="2054" width="15.85546875" style="129" customWidth="1"/>
    <col min="2055" max="2055" width="16.5703125" style="129" customWidth="1"/>
    <col min="2056" max="2056" width="14.28515625" style="129" customWidth="1"/>
    <col min="2057" max="2057" width="22.28515625" style="129" customWidth="1"/>
    <col min="2058" max="2058" width="14" style="129" customWidth="1"/>
    <col min="2059" max="2059" width="15.5703125" style="129" customWidth="1"/>
    <col min="2060" max="2304" width="9.140625" style="129"/>
    <col min="2305" max="2305" width="7.28515625" style="129" customWidth="1"/>
    <col min="2306" max="2306" width="24.42578125" style="129" customWidth="1"/>
    <col min="2307" max="2307" width="15" style="129" customWidth="1"/>
    <col min="2308" max="2308" width="11.85546875" style="129" customWidth="1"/>
    <col min="2309" max="2309" width="20.85546875" style="129" customWidth="1"/>
    <col min="2310" max="2310" width="15.85546875" style="129" customWidth="1"/>
    <col min="2311" max="2311" width="16.5703125" style="129" customWidth="1"/>
    <col min="2312" max="2312" width="14.28515625" style="129" customWidth="1"/>
    <col min="2313" max="2313" width="22.28515625" style="129" customWidth="1"/>
    <col min="2314" max="2314" width="14" style="129" customWidth="1"/>
    <col min="2315" max="2315" width="15.5703125" style="129" customWidth="1"/>
    <col min="2316" max="2560" width="9.140625" style="129"/>
    <col min="2561" max="2561" width="7.28515625" style="129" customWidth="1"/>
    <col min="2562" max="2562" width="24.42578125" style="129" customWidth="1"/>
    <col min="2563" max="2563" width="15" style="129" customWidth="1"/>
    <col min="2564" max="2564" width="11.85546875" style="129" customWidth="1"/>
    <col min="2565" max="2565" width="20.85546875" style="129" customWidth="1"/>
    <col min="2566" max="2566" width="15.85546875" style="129" customWidth="1"/>
    <col min="2567" max="2567" width="16.5703125" style="129" customWidth="1"/>
    <col min="2568" max="2568" width="14.28515625" style="129" customWidth="1"/>
    <col min="2569" max="2569" width="22.28515625" style="129" customWidth="1"/>
    <col min="2570" max="2570" width="14" style="129" customWidth="1"/>
    <col min="2571" max="2571" width="15.5703125" style="129" customWidth="1"/>
    <col min="2572" max="2816" width="9.140625" style="129"/>
    <col min="2817" max="2817" width="7.28515625" style="129" customWidth="1"/>
    <col min="2818" max="2818" width="24.42578125" style="129" customWidth="1"/>
    <col min="2819" max="2819" width="15" style="129" customWidth="1"/>
    <col min="2820" max="2820" width="11.85546875" style="129" customWidth="1"/>
    <col min="2821" max="2821" width="20.85546875" style="129" customWidth="1"/>
    <col min="2822" max="2822" width="15.85546875" style="129" customWidth="1"/>
    <col min="2823" max="2823" width="16.5703125" style="129" customWidth="1"/>
    <col min="2824" max="2824" width="14.28515625" style="129" customWidth="1"/>
    <col min="2825" max="2825" width="22.28515625" style="129" customWidth="1"/>
    <col min="2826" max="2826" width="14" style="129" customWidth="1"/>
    <col min="2827" max="2827" width="15.5703125" style="129" customWidth="1"/>
    <col min="2828" max="3072" width="9.140625" style="129"/>
    <col min="3073" max="3073" width="7.28515625" style="129" customWidth="1"/>
    <col min="3074" max="3074" width="24.42578125" style="129" customWidth="1"/>
    <col min="3075" max="3075" width="15" style="129" customWidth="1"/>
    <col min="3076" max="3076" width="11.85546875" style="129" customWidth="1"/>
    <col min="3077" max="3077" width="20.85546875" style="129" customWidth="1"/>
    <col min="3078" max="3078" width="15.85546875" style="129" customWidth="1"/>
    <col min="3079" max="3079" width="16.5703125" style="129" customWidth="1"/>
    <col min="3080" max="3080" width="14.28515625" style="129" customWidth="1"/>
    <col min="3081" max="3081" width="22.28515625" style="129" customWidth="1"/>
    <col min="3082" max="3082" width="14" style="129" customWidth="1"/>
    <col min="3083" max="3083" width="15.5703125" style="129" customWidth="1"/>
    <col min="3084" max="3328" width="9.140625" style="129"/>
    <col min="3329" max="3329" width="7.28515625" style="129" customWidth="1"/>
    <col min="3330" max="3330" width="24.42578125" style="129" customWidth="1"/>
    <col min="3331" max="3331" width="15" style="129" customWidth="1"/>
    <col min="3332" max="3332" width="11.85546875" style="129" customWidth="1"/>
    <col min="3333" max="3333" width="20.85546875" style="129" customWidth="1"/>
    <col min="3334" max="3334" width="15.85546875" style="129" customWidth="1"/>
    <col min="3335" max="3335" width="16.5703125" style="129" customWidth="1"/>
    <col min="3336" max="3336" width="14.28515625" style="129" customWidth="1"/>
    <col min="3337" max="3337" width="22.28515625" style="129" customWidth="1"/>
    <col min="3338" max="3338" width="14" style="129" customWidth="1"/>
    <col min="3339" max="3339" width="15.5703125" style="129" customWidth="1"/>
    <col min="3340" max="3584" width="9.140625" style="129"/>
    <col min="3585" max="3585" width="7.28515625" style="129" customWidth="1"/>
    <col min="3586" max="3586" width="24.42578125" style="129" customWidth="1"/>
    <col min="3587" max="3587" width="15" style="129" customWidth="1"/>
    <col min="3588" max="3588" width="11.85546875" style="129" customWidth="1"/>
    <col min="3589" max="3589" width="20.85546875" style="129" customWidth="1"/>
    <col min="3590" max="3590" width="15.85546875" style="129" customWidth="1"/>
    <col min="3591" max="3591" width="16.5703125" style="129" customWidth="1"/>
    <col min="3592" max="3592" width="14.28515625" style="129" customWidth="1"/>
    <col min="3593" max="3593" width="22.28515625" style="129" customWidth="1"/>
    <col min="3594" max="3594" width="14" style="129" customWidth="1"/>
    <col min="3595" max="3595" width="15.5703125" style="129" customWidth="1"/>
    <col min="3596" max="3840" width="9.140625" style="129"/>
    <col min="3841" max="3841" width="7.28515625" style="129" customWidth="1"/>
    <col min="3842" max="3842" width="24.42578125" style="129" customWidth="1"/>
    <col min="3843" max="3843" width="15" style="129" customWidth="1"/>
    <col min="3844" max="3844" width="11.85546875" style="129" customWidth="1"/>
    <col min="3845" max="3845" width="20.85546875" style="129" customWidth="1"/>
    <col min="3846" max="3846" width="15.85546875" style="129" customWidth="1"/>
    <col min="3847" max="3847" width="16.5703125" style="129" customWidth="1"/>
    <col min="3848" max="3848" width="14.28515625" style="129" customWidth="1"/>
    <col min="3849" max="3849" width="22.28515625" style="129" customWidth="1"/>
    <col min="3850" max="3850" width="14" style="129" customWidth="1"/>
    <col min="3851" max="3851" width="15.5703125" style="129" customWidth="1"/>
    <col min="3852" max="4096" width="9.140625" style="129"/>
    <col min="4097" max="4097" width="7.28515625" style="129" customWidth="1"/>
    <col min="4098" max="4098" width="24.42578125" style="129" customWidth="1"/>
    <col min="4099" max="4099" width="15" style="129" customWidth="1"/>
    <col min="4100" max="4100" width="11.85546875" style="129" customWidth="1"/>
    <col min="4101" max="4101" width="20.85546875" style="129" customWidth="1"/>
    <col min="4102" max="4102" width="15.85546875" style="129" customWidth="1"/>
    <col min="4103" max="4103" width="16.5703125" style="129" customWidth="1"/>
    <col min="4104" max="4104" width="14.28515625" style="129" customWidth="1"/>
    <col min="4105" max="4105" width="22.28515625" style="129" customWidth="1"/>
    <col min="4106" max="4106" width="14" style="129" customWidth="1"/>
    <col min="4107" max="4107" width="15.5703125" style="129" customWidth="1"/>
    <col min="4108" max="4352" width="9.140625" style="129"/>
    <col min="4353" max="4353" width="7.28515625" style="129" customWidth="1"/>
    <col min="4354" max="4354" width="24.42578125" style="129" customWidth="1"/>
    <col min="4355" max="4355" width="15" style="129" customWidth="1"/>
    <col min="4356" max="4356" width="11.85546875" style="129" customWidth="1"/>
    <col min="4357" max="4357" width="20.85546875" style="129" customWidth="1"/>
    <col min="4358" max="4358" width="15.85546875" style="129" customWidth="1"/>
    <col min="4359" max="4359" width="16.5703125" style="129" customWidth="1"/>
    <col min="4360" max="4360" width="14.28515625" style="129" customWidth="1"/>
    <col min="4361" max="4361" width="22.28515625" style="129" customWidth="1"/>
    <col min="4362" max="4362" width="14" style="129" customWidth="1"/>
    <col min="4363" max="4363" width="15.5703125" style="129" customWidth="1"/>
    <col min="4364" max="4608" width="9.140625" style="129"/>
    <col min="4609" max="4609" width="7.28515625" style="129" customWidth="1"/>
    <col min="4610" max="4610" width="24.42578125" style="129" customWidth="1"/>
    <col min="4611" max="4611" width="15" style="129" customWidth="1"/>
    <col min="4612" max="4612" width="11.85546875" style="129" customWidth="1"/>
    <col min="4613" max="4613" width="20.85546875" style="129" customWidth="1"/>
    <col min="4614" max="4614" width="15.85546875" style="129" customWidth="1"/>
    <col min="4615" max="4615" width="16.5703125" style="129" customWidth="1"/>
    <col min="4616" max="4616" width="14.28515625" style="129" customWidth="1"/>
    <col min="4617" max="4617" width="22.28515625" style="129" customWidth="1"/>
    <col min="4618" max="4618" width="14" style="129" customWidth="1"/>
    <col min="4619" max="4619" width="15.5703125" style="129" customWidth="1"/>
    <col min="4620" max="4864" width="9.140625" style="129"/>
    <col min="4865" max="4865" width="7.28515625" style="129" customWidth="1"/>
    <col min="4866" max="4866" width="24.42578125" style="129" customWidth="1"/>
    <col min="4867" max="4867" width="15" style="129" customWidth="1"/>
    <col min="4868" max="4868" width="11.85546875" style="129" customWidth="1"/>
    <col min="4869" max="4869" width="20.85546875" style="129" customWidth="1"/>
    <col min="4870" max="4870" width="15.85546875" style="129" customWidth="1"/>
    <col min="4871" max="4871" width="16.5703125" style="129" customWidth="1"/>
    <col min="4872" max="4872" width="14.28515625" style="129" customWidth="1"/>
    <col min="4873" max="4873" width="22.28515625" style="129" customWidth="1"/>
    <col min="4874" max="4874" width="14" style="129" customWidth="1"/>
    <col min="4875" max="4875" width="15.5703125" style="129" customWidth="1"/>
    <col min="4876" max="5120" width="9.140625" style="129"/>
    <col min="5121" max="5121" width="7.28515625" style="129" customWidth="1"/>
    <col min="5122" max="5122" width="24.42578125" style="129" customWidth="1"/>
    <col min="5123" max="5123" width="15" style="129" customWidth="1"/>
    <col min="5124" max="5124" width="11.85546875" style="129" customWidth="1"/>
    <col min="5125" max="5125" width="20.85546875" style="129" customWidth="1"/>
    <col min="5126" max="5126" width="15.85546875" style="129" customWidth="1"/>
    <col min="5127" max="5127" width="16.5703125" style="129" customWidth="1"/>
    <col min="5128" max="5128" width="14.28515625" style="129" customWidth="1"/>
    <col min="5129" max="5129" width="22.28515625" style="129" customWidth="1"/>
    <col min="5130" max="5130" width="14" style="129" customWidth="1"/>
    <col min="5131" max="5131" width="15.5703125" style="129" customWidth="1"/>
    <col min="5132" max="5376" width="9.140625" style="129"/>
    <col min="5377" max="5377" width="7.28515625" style="129" customWidth="1"/>
    <col min="5378" max="5378" width="24.42578125" style="129" customWidth="1"/>
    <col min="5379" max="5379" width="15" style="129" customWidth="1"/>
    <col min="5380" max="5380" width="11.85546875" style="129" customWidth="1"/>
    <col min="5381" max="5381" width="20.85546875" style="129" customWidth="1"/>
    <col min="5382" max="5382" width="15.85546875" style="129" customWidth="1"/>
    <col min="5383" max="5383" width="16.5703125" style="129" customWidth="1"/>
    <col min="5384" max="5384" width="14.28515625" style="129" customWidth="1"/>
    <col min="5385" max="5385" width="22.28515625" style="129" customWidth="1"/>
    <col min="5386" max="5386" width="14" style="129" customWidth="1"/>
    <col min="5387" max="5387" width="15.5703125" style="129" customWidth="1"/>
    <col min="5388" max="5632" width="9.140625" style="129"/>
    <col min="5633" max="5633" width="7.28515625" style="129" customWidth="1"/>
    <col min="5634" max="5634" width="24.42578125" style="129" customWidth="1"/>
    <col min="5635" max="5635" width="15" style="129" customWidth="1"/>
    <col min="5636" max="5636" width="11.85546875" style="129" customWidth="1"/>
    <col min="5637" max="5637" width="20.85546875" style="129" customWidth="1"/>
    <col min="5638" max="5638" width="15.85546875" style="129" customWidth="1"/>
    <col min="5639" max="5639" width="16.5703125" style="129" customWidth="1"/>
    <col min="5640" max="5640" width="14.28515625" style="129" customWidth="1"/>
    <col min="5641" max="5641" width="22.28515625" style="129" customWidth="1"/>
    <col min="5642" max="5642" width="14" style="129" customWidth="1"/>
    <col min="5643" max="5643" width="15.5703125" style="129" customWidth="1"/>
    <col min="5644" max="5888" width="9.140625" style="129"/>
    <col min="5889" max="5889" width="7.28515625" style="129" customWidth="1"/>
    <col min="5890" max="5890" width="24.42578125" style="129" customWidth="1"/>
    <col min="5891" max="5891" width="15" style="129" customWidth="1"/>
    <col min="5892" max="5892" width="11.85546875" style="129" customWidth="1"/>
    <col min="5893" max="5893" width="20.85546875" style="129" customWidth="1"/>
    <col min="5894" max="5894" width="15.85546875" style="129" customWidth="1"/>
    <col min="5895" max="5895" width="16.5703125" style="129" customWidth="1"/>
    <col min="5896" max="5896" width="14.28515625" style="129" customWidth="1"/>
    <col min="5897" max="5897" width="22.28515625" style="129" customWidth="1"/>
    <col min="5898" max="5898" width="14" style="129" customWidth="1"/>
    <col min="5899" max="5899" width="15.5703125" style="129" customWidth="1"/>
    <col min="5900" max="6144" width="9.140625" style="129"/>
    <col min="6145" max="6145" width="7.28515625" style="129" customWidth="1"/>
    <col min="6146" max="6146" width="24.42578125" style="129" customWidth="1"/>
    <col min="6147" max="6147" width="15" style="129" customWidth="1"/>
    <col min="6148" max="6148" width="11.85546875" style="129" customWidth="1"/>
    <col min="6149" max="6149" width="20.85546875" style="129" customWidth="1"/>
    <col min="6150" max="6150" width="15.85546875" style="129" customWidth="1"/>
    <col min="6151" max="6151" width="16.5703125" style="129" customWidth="1"/>
    <col min="6152" max="6152" width="14.28515625" style="129" customWidth="1"/>
    <col min="6153" max="6153" width="22.28515625" style="129" customWidth="1"/>
    <col min="6154" max="6154" width="14" style="129" customWidth="1"/>
    <col min="6155" max="6155" width="15.5703125" style="129" customWidth="1"/>
    <col min="6156" max="6400" width="9.140625" style="129"/>
    <col min="6401" max="6401" width="7.28515625" style="129" customWidth="1"/>
    <col min="6402" max="6402" width="24.42578125" style="129" customWidth="1"/>
    <col min="6403" max="6403" width="15" style="129" customWidth="1"/>
    <col min="6404" max="6404" width="11.85546875" style="129" customWidth="1"/>
    <col min="6405" max="6405" width="20.85546875" style="129" customWidth="1"/>
    <col min="6406" max="6406" width="15.85546875" style="129" customWidth="1"/>
    <col min="6407" max="6407" width="16.5703125" style="129" customWidth="1"/>
    <col min="6408" max="6408" width="14.28515625" style="129" customWidth="1"/>
    <col min="6409" max="6409" width="22.28515625" style="129" customWidth="1"/>
    <col min="6410" max="6410" width="14" style="129" customWidth="1"/>
    <col min="6411" max="6411" width="15.5703125" style="129" customWidth="1"/>
    <col min="6412" max="6656" width="9.140625" style="129"/>
    <col min="6657" max="6657" width="7.28515625" style="129" customWidth="1"/>
    <col min="6658" max="6658" width="24.42578125" style="129" customWidth="1"/>
    <col min="6659" max="6659" width="15" style="129" customWidth="1"/>
    <col min="6660" max="6660" width="11.85546875" style="129" customWidth="1"/>
    <col min="6661" max="6661" width="20.85546875" style="129" customWidth="1"/>
    <col min="6662" max="6662" width="15.85546875" style="129" customWidth="1"/>
    <col min="6663" max="6663" width="16.5703125" style="129" customWidth="1"/>
    <col min="6664" max="6664" width="14.28515625" style="129" customWidth="1"/>
    <col min="6665" max="6665" width="22.28515625" style="129" customWidth="1"/>
    <col min="6666" max="6666" width="14" style="129" customWidth="1"/>
    <col min="6667" max="6667" width="15.5703125" style="129" customWidth="1"/>
    <col min="6668" max="6912" width="9.140625" style="129"/>
    <col min="6913" max="6913" width="7.28515625" style="129" customWidth="1"/>
    <col min="6914" max="6914" width="24.42578125" style="129" customWidth="1"/>
    <col min="6915" max="6915" width="15" style="129" customWidth="1"/>
    <col min="6916" max="6916" width="11.85546875" style="129" customWidth="1"/>
    <col min="6917" max="6917" width="20.85546875" style="129" customWidth="1"/>
    <col min="6918" max="6918" width="15.85546875" style="129" customWidth="1"/>
    <col min="6919" max="6919" width="16.5703125" style="129" customWidth="1"/>
    <col min="6920" max="6920" width="14.28515625" style="129" customWidth="1"/>
    <col min="6921" max="6921" width="22.28515625" style="129" customWidth="1"/>
    <col min="6922" max="6922" width="14" style="129" customWidth="1"/>
    <col min="6923" max="6923" width="15.5703125" style="129" customWidth="1"/>
    <col min="6924" max="7168" width="9.140625" style="129"/>
    <col min="7169" max="7169" width="7.28515625" style="129" customWidth="1"/>
    <col min="7170" max="7170" width="24.42578125" style="129" customWidth="1"/>
    <col min="7171" max="7171" width="15" style="129" customWidth="1"/>
    <col min="7172" max="7172" width="11.85546875" style="129" customWidth="1"/>
    <col min="7173" max="7173" width="20.85546875" style="129" customWidth="1"/>
    <col min="7174" max="7174" width="15.85546875" style="129" customWidth="1"/>
    <col min="7175" max="7175" width="16.5703125" style="129" customWidth="1"/>
    <col min="7176" max="7176" width="14.28515625" style="129" customWidth="1"/>
    <col min="7177" max="7177" width="22.28515625" style="129" customWidth="1"/>
    <col min="7178" max="7178" width="14" style="129" customWidth="1"/>
    <col min="7179" max="7179" width="15.5703125" style="129" customWidth="1"/>
    <col min="7180" max="7424" width="9.140625" style="129"/>
    <col min="7425" max="7425" width="7.28515625" style="129" customWidth="1"/>
    <col min="7426" max="7426" width="24.42578125" style="129" customWidth="1"/>
    <col min="7427" max="7427" width="15" style="129" customWidth="1"/>
    <col min="7428" max="7428" width="11.85546875" style="129" customWidth="1"/>
    <col min="7429" max="7429" width="20.85546875" style="129" customWidth="1"/>
    <col min="7430" max="7430" width="15.85546875" style="129" customWidth="1"/>
    <col min="7431" max="7431" width="16.5703125" style="129" customWidth="1"/>
    <col min="7432" max="7432" width="14.28515625" style="129" customWidth="1"/>
    <col min="7433" max="7433" width="22.28515625" style="129" customWidth="1"/>
    <col min="7434" max="7434" width="14" style="129" customWidth="1"/>
    <col min="7435" max="7435" width="15.5703125" style="129" customWidth="1"/>
    <col min="7436" max="7680" width="9.140625" style="129"/>
    <col min="7681" max="7681" width="7.28515625" style="129" customWidth="1"/>
    <col min="7682" max="7682" width="24.42578125" style="129" customWidth="1"/>
    <col min="7683" max="7683" width="15" style="129" customWidth="1"/>
    <col min="7684" max="7684" width="11.85546875" style="129" customWidth="1"/>
    <col min="7685" max="7685" width="20.85546875" style="129" customWidth="1"/>
    <col min="7686" max="7686" width="15.85546875" style="129" customWidth="1"/>
    <col min="7687" max="7687" width="16.5703125" style="129" customWidth="1"/>
    <col min="7688" max="7688" width="14.28515625" style="129" customWidth="1"/>
    <col min="7689" max="7689" width="22.28515625" style="129" customWidth="1"/>
    <col min="7690" max="7690" width="14" style="129" customWidth="1"/>
    <col min="7691" max="7691" width="15.5703125" style="129" customWidth="1"/>
    <col min="7692" max="7936" width="9.140625" style="129"/>
    <col min="7937" max="7937" width="7.28515625" style="129" customWidth="1"/>
    <col min="7938" max="7938" width="24.42578125" style="129" customWidth="1"/>
    <col min="7939" max="7939" width="15" style="129" customWidth="1"/>
    <col min="7940" max="7940" width="11.85546875" style="129" customWidth="1"/>
    <col min="7941" max="7941" width="20.85546875" style="129" customWidth="1"/>
    <col min="7942" max="7942" width="15.85546875" style="129" customWidth="1"/>
    <col min="7943" max="7943" width="16.5703125" style="129" customWidth="1"/>
    <col min="7944" max="7944" width="14.28515625" style="129" customWidth="1"/>
    <col min="7945" max="7945" width="22.28515625" style="129" customWidth="1"/>
    <col min="7946" max="7946" width="14" style="129" customWidth="1"/>
    <col min="7947" max="7947" width="15.5703125" style="129" customWidth="1"/>
    <col min="7948" max="8192" width="9.140625" style="129"/>
    <col min="8193" max="8193" width="7.28515625" style="129" customWidth="1"/>
    <col min="8194" max="8194" width="24.42578125" style="129" customWidth="1"/>
    <col min="8195" max="8195" width="15" style="129" customWidth="1"/>
    <col min="8196" max="8196" width="11.85546875" style="129" customWidth="1"/>
    <col min="8197" max="8197" width="20.85546875" style="129" customWidth="1"/>
    <col min="8198" max="8198" width="15.85546875" style="129" customWidth="1"/>
    <col min="8199" max="8199" width="16.5703125" style="129" customWidth="1"/>
    <col min="8200" max="8200" width="14.28515625" style="129" customWidth="1"/>
    <col min="8201" max="8201" width="22.28515625" style="129" customWidth="1"/>
    <col min="8202" max="8202" width="14" style="129" customWidth="1"/>
    <col min="8203" max="8203" width="15.5703125" style="129" customWidth="1"/>
    <col min="8204" max="8448" width="9.140625" style="129"/>
    <col min="8449" max="8449" width="7.28515625" style="129" customWidth="1"/>
    <col min="8450" max="8450" width="24.42578125" style="129" customWidth="1"/>
    <col min="8451" max="8451" width="15" style="129" customWidth="1"/>
    <col min="8452" max="8452" width="11.85546875" style="129" customWidth="1"/>
    <col min="8453" max="8453" width="20.85546875" style="129" customWidth="1"/>
    <col min="8454" max="8454" width="15.85546875" style="129" customWidth="1"/>
    <col min="8455" max="8455" width="16.5703125" style="129" customWidth="1"/>
    <col min="8456" max="8456" width="14.28515625" style="129" customWidth="1"/>
    <col min="8457" max="8457" width="22.28515625" style="129" customWidth="1"/>
    <col min="8458" max="8458" width="14" style="129" customWidth="1"/>
    <col min="8459" max="8459" width="15.5703125" style="129" customWidth="1"/>
    <col min="8460" max="8704" width="9.140625" style="129"/>
    <col min="8705" max="8705" width="7.28515625" style="129" customWidth="1"/>
    <col min="8706" max="8706" width="24.42578125" style="129" customWidth="1"/>
    <col min="8707" max="8707" width="15" style="129" customWidth="1"/>
    <col min="8708" max="8708" width="11.85546875" style="129" customWidth="1"/>
    <col min="8709" max="8709" width="20.85546875" style="129" customWidth="1"/>
    <col min="8710" max="8710" width="15.85546875" style="129" customWidth="1"/>
    <col min="8711" max="8711" width="16.5703125" style="129" customWidth="1"/>
    <col min="8712" max="8712" width="14.28515625" style="129" customWidth="1"/>
    <col min="8713" max="8713" width="22.28515625" style="129" customWidth="1"/>
    <col min="8714" max="8714" width="14" style="129" customWidth="1"/>
    <col min="8715" max="8715" width="15.5703125" style="129" customWidth="1"/>
    <col min="8716" max="8960" width="9.140625" style="129"/>
    <col min="8961" max="8961" width="7.28515625" style="129" customWidth="1"/>
    <col min="8962" max="8962" width="24.42578125" style="129" customWidth="1"/>
    <col min="8963" max="8963" width="15" style="129" customWidth="1"/>
    <col min="8964" max="8964" width="11.85546875" style="129" customWidth="1"/>
    <col min="8965" max="8965" width="20.85546875" style="129" customWidth="1"/>
    <col min="8966" max="8966" width="15.85546875" style="129" customWidth="1"/>
    <col min="8967" max="8967" width="16.5703125" style="129" customWidth="1"/>
    <col min="8968" max="8968" width="14.28515625" style="129" customWidth="1"/>
    <col min="8969" max="8969" width="22.28515625" style="129" customWidth="1"/>
    <col min="8970" max="8970" width="14" style="129" customWidth="1"/>
    <col min="8971" max="8971" width="15.5703125" style="129" customWidth="1"/>
    <col min="8972" max="9216" width="9.140625" style="129"/>
    <col min="9217" max="9217" width="7.28515625" style="129" customWidth="1"/>
    <col min="9218" max="9218" width="24.42578125" style="129" customWidth="1"/>
    <col min="9219" max="9219" width="15" style="129" customWidth="1"/>
    <col min="9220" max="9220" width="11.85546875" style="129" customWidth="1"/>
    <col min="9221" max="9221" width="20.85546875" style="129" customWidth="1"/>
    <col min="9222" max="9222" width="15.85546875" style="129" customWidth="1"/>
    <col min="9223" max="9223" width="16.5703125" style="129" customWidth="1"/>
    <col min="9224" max="9224" width="14.28515625" style="129" customWidth="1"/>
    <col min="9225" max="9225" width="22.28515625" style="129" customWidth="1"/>
    <col min="9226" max="9226" width="14" style="129" customWidth="1"/>
    <col min="9227" max="9227" width="15.5703125" style="129" customWidth="1"/>
    <col min="9228" max="9472" width="9.140625" style="129"/>
    <col min="9473" max="9473" width="7.28515625" style="129" customWidth="1"/>
    <col min="9474" max="9474" width="24.42578125" style="129" customWidth="1"/>
    <col min="9475" max="9475" width="15" style="129" customWidth="1"/>
    <col min="9476" max="9476" width="11.85546875" style="129" customWidth="1"/>
    <col min="9477" max="9477" width="20.85546875" style="129" customWidth="1"/>
    <col min="9478" max="9478" width="15.85546875" style="129" customWidth="1"/>
    <col min="9479" max="9479" width="16.5703125" style="129" customWidth="1"/>
    <col min="9480" max="9480" width="14.28515625" style="129" customWidth="1"/>
    <col min="9481" max="9481" width="22.28515625" style="129" customWidth="1"/>
    <col min="9482" max="9482" width="14" style="129" customWidth="1"/>
    <col min="9483" max="9483" width="15.5703125" style="129" customWidth="1"/>
    <col min="9484" max="9728" width="9.140625" style="129"/>
    <col min="9729" max="9729" width="7.28515625" style="129" customWidth="1"/>
    <col min="9730" max="9730" width="24.42578125" style="129" customWidth="1"/>
    <col min="9731" max="9731" width="15" style="129" customWidth="1"/>
    <col min="9732" max="9732" width="11.85546875" style="129" customWidth="1"/>
    <col min="9733" max="9733" width="20.85546875" style="129" customWidth="1"/>
    <col min="9734" max="9734" width="15.85546875" style="129" customWidth="1"/>
    <col min="9735" max="9735" width="16.5703125" style="129" customWidth="1"/>
    <col min="9736" max="9736" width="14.28515625" style="129" customWidth="1"/>
    <col min="9737" max="9737" width="22.28515625" style="129" customWidth="1"/>
    <col min="9738" max="9738" width="14" style="129" customWidth="1"/>
    <col min="9739" max="9739" width="15.5703125" style="129" customWidth="1"/>
    <col min="9740" max="9984" width="9.140625" style="129"/>
    <col min="9985" max="9985" width="7.28515625" style="129" customWidth="1"/>
    <col min="9986" max="9986" width="24.42578125" style="129" customWidth="1"/>
    <col min="9987" max="9987" width="15" style="129" customWidth="1"/>
    <col min="9988" max="9988" width="11.85546875" style="129" customWidth="1"/>
    <col min="9989" max="9989" width="20.85546875" style="129" customWidth="1"/>
    <col min="9990" max="9990" width="15.85546875" style="129" customWidth="1"/>
    <col min="9991" max="9991" width="16.5703125" style="129" customWidth="1"/>
    <col min="9992" max="9992" width="14.28515625" style="129" customWidth="1"/>
    <col min="9993" max="9993" width="22.28515625" style="129" customWidth="1"/>
    <col min="9994" max="9994" width="14" style="129" customWidth="1"/>
    <col min="9995" max="9995" width="15.5703125" style="129" customWidth="1"/>
    <col min="9996" max="10240" width="9.140625" style="129"/>
    <col min="10241" max="10241" width="7.28515625" style="129" customWidth="1"/>
    <col min="10242" max="10242" width="24.42578125" style="129" customWidth="1"/>
    <col min="10243" max="10243" width="15" style="129" customWidth="1"/>
    <col min="10244" max="10244" width="11.85546875" style="129" customWidth="1"/>
    <col min="10245" max="10245" width="20.85546875" style="129" customWidth="1"/>
    <col min="10246" max="10246" width="15.85546875" style="129" customWidth="1"/>
    <col min="10247" max="10247" width="16.5703125" style="129" customWidth="1"/>
    <col min="10248" max="10248" width="14.28515625" style="129" customWidth="1"/>
    <col min="10249" max="10249" width="22.28515625" style="129" customWidth="1"/>
    <col min="10250" max="10250" width="14" style="129" customWidth="1"/>
    <col min="10251" max="10251" width="15.5703125" style="129" customWidth="1"/>
    <col min="10252" max="10496" width="9.140625" style="129"/>
    <col min="10497" max="10497" width="7.28515625" style="129" customWidth="1"/>
    <col min="10498" max="10498" width="24.42578125" style="129" customWidth="1"/>
    <col min="10499" max="10499" width="15" style="129" customWidth="1"/>
    <col min="10500" max="10500" width="11.85546875" style="129" customWidth="1"/>
    <col min="10501" max="10501" width="20.85546875" style="129" customWidth="1"/>
    <col min="10502" max="10502" width="15.85546875" style="129" customWidth="1"/>
    <col min="10503" max="10503" width="16.5703125" style="129" customWidth="1"/>
    <col min="10504" max="10504" width="14.28515625" style="129" customWidth="1"/>
    <col min="10505" max="10505" width="22.28515625" style="129" customWidth="1"/>
    <col min="10506" max="10506" width="14" style="129" customWidth="1"/>
    <col min="10507" max="10507" width="15.5703125" style="129" customWidth="1"/>
    <col min="10508" max="10752" width="9.140625" style="129"/>
    <col min="10753" max="10753" width="7.28515625" style="129" customWidth="1"/>
    <col min="10754" max="10754" width="24.42578125" style="129" customWidth="1"/>
    <col min="10755" max="10755" width="15" style="129" customWidth="1"/>
    <col min="10756" max="10756" width="11.85546875" style="129" customWidth="1"/>
    <col min="10757" max="10757" width="20.85546875" style="129" customWidth="1"/>
    <col min="10758" max="10758" width="15.85546875" style="129" customWidth="1"/>
    <col min="10759" max="10759" width="16.5703125" style="129" customWidth="1"/>
    <col min="10760" max="10760" width="14.28515625" style="129" customWidth="1"/>
    <col min="10761" max="10761" width="22.28515625" style="129" customWidth="1"/>
    <col min="10762" max="10762" width="14" style="129" customWidth="1"/>
    <col min="10763" max="10763" width="15.5703125" style="129" customWidth="1"/>
    <col min="10764" max="11008" width="9.140625" style="129"/>
    <col min="11009" max="11009" width="7.28515625" style="129" customWidth="1"/>
    <col min="11010" max="11010" width="24.42578125" style="129" customWidth="1"/>
    <col min="11011" max="11011" width="15" style="129" customWidth="1"/>
    <col min="11012" max="11012" width="11.85546875" style="129" customWidth="1"/>
    <col min="11013" max="11013" width="20.85546875" style="129" customWidth="1"/>
    <col min="11014" max="11014" width="15.85546875" style="129" customWidth="1"/>
    <col min="11015" max="11015" width="16.5703125" style="129" customWidth="1"/>
    <col min="11016" max="11016" width="14.28515625" style="129" customWidth="1"/>
    <col min="11017" max="11017" width="22.28515625" style="129" customWidth="1"/>
    <col min="11018" max="11018" width="14" style="129" customWidth="1"/>
    <col min="11019" max="11019" width="15.5703125" style="129" customWidth="1"/>
    <col min="11020" max="11264" width="9.140625" style="129"/>
    <col min="11265" max="11265" width="7.28515625" style="129" customWidth="1"/>
    <col min="11266" max="11266" width="24.42578125" style="129" customWidth="1"/>
    <col min="11267" max="11267" width="15" style="129" customWidth="1"/>
    <col min="11268" max="11268" width="11.85546875" style="129" customWidth="1"/>
    <col min="11269" max="11269" width="20.85546875" style="129" customWidth="1"/>
    <col min="11270" max="11270" width="15.85546875" style="129" customWidth="1"/>
    <col min="11271" max="11271" width="16.5703125" style="129" customWidth="1"/>
    <col min="11272" max="11272" width="14.28515625" style="129" customWidth="1"/>
    <col min="11273" max="11273" width="22.28515625" style="129" customWidth="1"/>
    <col min="11274" max="11274" width="14" style="129" customWidth="1"/>
    <col min="11275" max="11275" width="15.5703125" style="129" customWidth="1"/>
    <col min="11276" max="11520" width="9.140625" style="129"/>
    <col min="11521" max="11521" width="7.28515625" style="129" customWidth="1"/>
    <col min="11522" max="11522" width="24.42578125" style="129" customWidth="1"/>
    <col min="11523" max="11523" width="15" style="129" customWidth="1"/>
    <col min="11524" max="11524" width="11.85546875" style="129" customWidth="1"/>
    <col min="11525" max="11525" width="20.85546875" style="129" customWidth="1"/>
    <col min="11526" max="11526" width="15.85546875" style="129" customWidth="1"/>
    <col min="11527" max="11527" width="16.5703125" style="129" customWidth="1"/>
    <col min="11528" max="11528" width="14.28515625" style="129" customWidth="1"/>
    <col min="11529" max="11529" width="22.28515625" style="129" customWidth="1"/>
    <col min="11530" max="11530" width="14" style="129" customWidth="1"/>
    <col min="11531" max="11531" width="15.5703125" style="129" customWidth="1"/>
    <col min="11532" max="11776" width="9.140625" style="129"/>
    <col min="11777" max="11777" width="7.28515625" style="129" customWidth="1"/>
    <col min="11778" max="11778" width="24.42578125" style="129" customWidth="1"/>
    <col min="11779" max="11779" width="15" style="129" customWidth="1"/>
    <col min="11780" max="11780" width="11.85546875" style="129" customWidth="1"/>
    <col min="11781" max="11781" width="20.85546875" style="129" customWidth="1"/>
    <col min="11782" max="11782" width="15.85546875" style="129" customWidth="1"/>
    <col min="11783" max="11783" width="16.5703125" style="129" customWidth="1"/>
    <col min="11784" max="11784" width="14.28515625" style="129" customWidth="1"/>
    <col min="11785" max="11785" width="22.28515625" style="129" customWidth="1"/>
    <col min="11786" max="11786" width="14" style="129" customWidth="1"/>
    <col min="11787" max="11787" width="15.5703125" style="129" customWidth="1"/>
    <col min="11788" max="12032" width="9.140625" style="129"/>
    <col min="12033" max="12033" width="7.28515625" style="129" customWidth="1"/>
    <col min="12034" max="12034" width="24.42578125" style="129" customWidth="1"/>
    <col min="12035" max="12035" width="15" style="129" customWidth="1"/>
    <col min="12036" max="12036" width="11.85546875" style="129" customWidth="1"/>
    <col min="12037" max="12037" width="20.85546875" style="129" customWidth="1"/>
    <col min="12038" max="12038" width="15.85546875" style="129" customWidth="1"/>
    <col min="12039" max="12039" width="16.5703125" style="129" customWidth="1"/>
    <col min="12040" max="12040" width="14.28515625" style="129" customWidth="1"/>
    <col min="12041" max="12041" width="22.28515625" style="129" customWidth="1"/>
    <col min="12042" max="12042" width="14" style="129" customWidth="1"/>
    <col min="12043" max="12043" width="15.5703125" style="129" customWidth="1"/>
    <col min="12044" max="12288" width="9.140625" style="129"/>
    <col min="12289" max="12289" width="7.28515625" style="129" customWidth="1"/>
    <col min="12290" max="12290" width="24.42578125" style="129" customWidth="1"/>
    <col min="12291" max="12291" width="15" style="129" customWidth="1"/>
    <col min="12292" max="12292" width="11.85546875" style="129" customWidth="1"/>
    <col min="12293" max="12293" width="20.85546875" style="129" customWidth="1"/>
    <col min="12294" max="12294" width="15.85546875" style="129" customWidth="1"/>
    <col min="12295" max="12295" width="16.5703125" style="129" customWidth="1"/>
    <col min="12296" max="12296" width="14.28515625" style="129" customWidth="1"/>
    <col min="12297" max="12297" width="22.28515625" style="129" customWidth="1"/>
    <col min="12298" max="12298" width="14" style="129" customWidth="1"/>
    <col min="12299" max="12299" width="15.5703125" style="129" customWidth="1"/>
    <col min="12300" max="12544" width="9.140625" style="129"/>
    <col min="12545" max="12545" width="7.28515625" style="129" customWidth="1"/>
    <col min="12546" max="12546" width="24.42578125" style="129" customWidth="1"/>
    <col min="12547" max="12547" width="15" style="129" customWidth="1"/>
    <col min="12548" max="12548" width="11.85546875" style="129" customWidth="1"/>
    <col min="12549" max="12549" width="20.85546875" style="129" customWidth="1"/>
    <col min="12550" max="12550" width="15.85546875" style="129" customWidth="1"/>
    <col min="12551" max="12551" width="16.5703125" style="129" customWidth="1"/>
    <col min="12552" max="12552" width="14.28515625" style="129" customWidth="1"/>
    <col min="12553" max="12553" width="22.28515625" style="129" customWidth="1"/>
    <col min="12554" max="12554" width="14" style="129" customWidth="1"/>
    <col min="12555" max="12555" width="15.5703125" style="129" customWidth="1"/>
    <col min="12556" max="12800" width="9.140625" style="129"/>
    <col min="12801" max="12801" width="7.28515625" style="129" customWidth="1"/>
    <col min="12802" max="12802" width="24.42578125" style="129" customWidth="1"/>
    <col min="12803" max="12803" width="15" style="129" customWidth="1"/>
    <col min="12804" max="12804" width="11.85546875" style="129" customWidth="1"/>
    <col min="12805" max="12805" width="20.85546875" style="129" customWidth="1"/>
    <col min="12806" max="12806" width="15.85546875" style="129" customWidth="1"/>
    <col min="12807" max="12807" width="16.5703125" style="129" customWidth="1"/>
    <col min="12808" max="12808" width="14.28515625" style="129" customWidth="1"/>
    <col min="12809" max="12809" width="22.28515625" style="129" customWidth="1"/>
    <col min="12810" max="12810" width="14" style="129" customWidth="1"/>
    <col min="12811" max="12811" width="15.5703125" style="129" customWidth="1"/>
    <col min="12812" max="13056" width="9.140625" style="129"/>
    <col min="13057" max="13057" width="7.28515625" style="129" customWidth="1"/>
    <col min="13058" max="13058" width="24.42578125" style="129" customWidth="1"/>
    <col min="13059" max="13059" width="15" style="129" customWidth="1"/>
    <col min="13060" max="13060" width="11.85546875" style="129" customWidth="1"/>
    <col min="13061" max="13061" width="20.85546875" style="129" customWidth="1"/>
    <col min="13062" max="13062" width="15.85546875" style="129" customWidth="1"/>
    <col min="13063" max="13063" width="16.5703125" style="129" customWidth="1"/>
    <col min="13064" max="13064" width="14.28515625" style="129" customWidth="1"/>
    <col min="13065" max="13065" width="22.28515625" style="129" customWidth="1"/>
    <col min="13066" max="13066" width="14" style="129" customWidth="1"/>
    <col min="13067" max="13067" width="15.5703125" style="129" customWidth="1"/>
    <col min="13068" max="13312" width="9.140625" style="129"/>
    <col min="13313" max="13313" width="7.28515625" style="129" customWidth="1"/>
    <col min="13314" max="13314" width="24.42578125" style="129" customWidth="1"/>
    <col min="13315" max="13315" width="15" style="129" customWidth="1"/>
    <col min="13316" max="13316" width="11.85546875" style="129" customWidth="1"/>
    <col min="13317" max="13317" width="20.85546875" style="129" customWidth="1"/>
    <col min="13318" max="13318" width="15.85546875" style="129" customWidth="1"/>
    <col min="13319" max="13319" width="16.5703125" style="129" customWidth="1"/>
    <col min="13320" max="13320" width="14.28515625" style="129" customWidth="1"/>
    <col min="13321" max="13321" width="22.28515625" style="129" customWidth="1"/>
    <col min="13322" max="13322" width="14" style="129" customWidth="1"/>
    <col min="13323" max="13323" width="15.5703125" style="129" customWidth="1"/>
    <col min="13324" max="13568" width="9.140625" style="129"/>
    <col min="13569" max="13569" width="7.28515625" style="129" customWidth="1"/>
    <col min="13570" max="13570" width="24.42578125" style="129" customWidth="1"/>
    <col min="13571" max="13571" width="15" style="129" customWidth="1"/>
    <col min="13572" max="13572" width="11.85546875" style="129" customWidth="1"/>
    <col min="13573" max="13573" width="20.85546875" style="129" customWidth="1"/>
    <col min="13574" max="13574" width="15.85546875" style="129" customWidth="1"/>
    <col min="13575" max="13575" width="16.5703125" style="129" customWidth="1"/>
    <col min="13576" max="13576" width="14.28515625" style="129" customWidth="1"/>
    <col min="13577" max="13577" width="22.28515625" style="129" customWidth="1"/>
    <col min="13578" max="13578" width="14" style="129" customWidth="1"/>
    <col min="13579" max="13579" width="15.5703125" style="129" customWidth="1"/>
    <col min="13580" max="13824" width="9.140625" style="129"/>
    <col min="13825" max="13825" width="7.28515625" style="129" customWidth="1"/>
    <col min="13826" max="13826" width="24.42578125" style="129" customWidth="1"/>
    <col min="13827" max="13827" width="15" style="129" customWidth="1"/>
    <col min="13828" max="13828" width="11.85546875" style="129" customWidth="1"/>
    <col min="13829" max="13829" width="20.85546875" style="129" customWidth="1"/>
    <col min="13830" max="13830" width="15.85546875" style="129" customWidth="1"/>
    <col min="13831" max="13831" width="16.5703125" style="129" customWidth="1"/>
    <col min="13832" max="13832" width="14.28515625" style="129" customWidth="1"/>
    <col min="13833" max="13833" width="22.28515625" style="129" customWidth="1"/>
    <col min="13834" max="13834" width="14" style="129" customWidth="1"/>
    <col min="13835" max="13835" width="15.5703125" style="129" customWidth="1"/>
    <col min="13836" max="14080" width="9.140625" style="129"/>
    <col min="14081" max="14081" width="7.28515625" style="129" customWidth="1"/>
    <col min="14082" max="14082" width="24.42578125" style="129" customWidth="1"/>
    <col min="14083" max="14083" width="15" style="129" customWidth="1"/>
    <col min="14084" max="14084" width="11.85546875" style="129" customWidth="1"/>
    <col min="14085" max="14085" width="20.85546875" style="129" customWidth="1"/>
    <col min="14086" max="14086" width="15.85546875" style="129" customWidth="1"/>
    <col min="14087" max="14087" width="16.5703125" style="129" customWidth="1"/>
    <col min="14088" max="14088" width="14.28515625" style="129" customWidth="1"/>
    <col min="14089" max="14089" width="22.28515625" style="129" customWidth="1"/>
    <col min="14090" max="14090" width="14" style="129" customWidth="1"/>
    <col min="14091" max="14091" width="15.5703125" style="129" customWidth="1"/>
    <col min="14092" max="14336" width="9.140625" style="129"/>
    <col min="14337" max="14337" width="7.28515625" style="129" customWidth="1"/>
    <col min="14338" max="14338" width="24.42578125" style="129" customWidth="1"/>
    <col min="14339" max="14339" width="15" style="129" customWidth="1"/>
    <col min="14340" max="14340" width="11.85546875" style="129" customWidth="1"/>
    <col min="14341" max="14341" width="20.85546875" style="129" customWidth="1"/>
    <col min="14342" max="14342" width="15.85546875" style="129" customWidth="1"/>
    <col min="14343" max="14343" width="16.5703125" style="129" customWidth="1"/>
    <col min="14344" max="14344" width="14.28515625" style="129" customWidth="1"/>
    <col min="14345" max="14345" width="22.28515625" style="129" customWidth="1"/>
    <col min="14346" max="14346" width="14" style="129" customWidth="1"/>
    <col min="14347" max="14347" width="15.5703125" style="129" customWidth="1"/>
    <col min="14348" max="14592" width="9.140625" style="129"/>
    <col min="14593" max="14593" width="7.28515625" style="129" customWidth="1"/>
    <col min="14594" max="14594" width="24.42578125" style="129" customWidth="1"/>
    <col min="14595" max="14595" width="15" style="129" customWidth="1"/>
    <col min="14596" max="14596" width="11.85546875" style="129" customWidth="1"/>
    <col min="14597" max="14597" width="20.85546875" style="129" customWidth="1"/>
    <col min="14598" max="14598" width="15.85546875" style="129" customWidth="1"/>
    <col min="14599" max="14599" width="16.5703125" style="129" customWidth="1"/>
    <col min="14600" max="14600" width="14.28515625" style="129" customWidth="1"/>
    <col min="14601" max="14601" width="22.28515625" style="129" customWidth="1"/>
    <col min="14602" max="14602" width="14" style="129" customWidth="1"/>
    <col min="14603" max="14603" width="15.5703125" style="129" customWidth="1"/>
    <col min="14604" max="14848" width="9.140625" style="129"/>
    <col min="14849" max="14849" width="7.28515625" style="129" customWidth="1"/>
    <col min="14850" max="14850" width="24.42578125" style="129" customWidth="1"/>
    <col min="14851" max="14851" width="15" style="129" customWidth="1"/>
    <col min="14852" max="14852" width="11.85546875" style="129" customWidth="1"/>
    <col min="14853" max="14853" width="20.85546875" style="129" customWidth="1"/>
    <col min="14854" max="14854" width="15.85546875" style="129" customWidth="1"/>
    <col min="14855" max="14855" width="16.5703125" style="129" customWidth="1"/>
    <col min="14856" max="14856" width="14.28515625" style="129" customWidth="1"/>
    <col min="14857" max="14857" width="22.28515625" style="129" customWidth="1"/>
    <col min="14858" max="14858" width="14" style="129" customWidth="1"/>
    <col min="14859" max="14859" width="15.5703125" style="129" customWidth="1"/>
    <col min="14860" max="15104" width="9.140625" style="129"/>
    <col min="15105" max="15105" width="7.28515625" style="129" customWidth="1"/>
    <col min="15106" max="15106" width="24.42578125" style="129" customWidth="1"/>
    <col min="15107" max="15107" width="15" style="129" customWidth="1"/>
    <col min="15108" max="15108" width="11.85546875" style="129" customWidth="1"/>
    <col min="15109" max="15109" width="20.85546875" style="129" customWidth="1"/>
    <col min="15110" max="15110" width="15.85546875" style="129" customWidth="1"/>
    <col min="15111" max="15111" width="16.5703125" style="129" customWidth="1"/>
    <col min="15112" max="15112" width="14.28515625" style="129" customWidth="1"/>
    <col min="15113" max="15113" width="22.28515625" style="129" customWidth="1"/>
    <col min="15114" max="15114" width="14" style="129" customWidth="1"/>
    <col min="15115" max="15115" width="15.5703125" style="129" customWidth="1"/>
    <col min="15116" max="15360" width="9.140625" style="129"/>
    <col min="15361" max="15361" width="7.28515625" style="129" customWidth="1"/>
    <col min="15362" max="15362" width="24.42578125" style="129" customWidth="1"/>
    <col min="15363" max="15363" width="15" style="129" customWidth="1"/>
    <col min="15364" max="15364" width="11.85546875" style="129" customWidth="1"/>
    <col min="15365" max="15365" width="20.85546875" style="129" customWidth="1"/>
    <col min="15366" max="15366" width="15.85546875" style="129" customWidth="1"/>
    <col min="15367" max="15367" width="16.5703125" style="129" customWidth="1"/>
    <col min="15368" max="15368" width="14.28515625" style="129" customWidth="1"/>
    <col min="15369" max="15369" width="22.28515625" style="129" customWidth="1"/>
    <col min="15370" max="15370" width="14" style="129" customWidth="1"/>
    <col min="15371" max="15371" width="15.5703125" style="129" customWidth="1"/>
    <col min="15372" max="15616" width="9.140625" style="129"/>
    <col min="15617" max="15617" width="7.28515625" style="129" customWidth="1"/>
    <col min="15618" max="15618" width="24.42578125" style="129" customWidth="1"/>
    <col min="15619" max="15619" width="15" style="129" customWidth="1"/>
    <col min="15620" max="15620" width="11.85546875" style="129" customWidth="1"/>
    <col min="15621" max="15621" width="20.85546875" style="129" customWidth="1"/>
    <col min="15622" max="15622" width="15.85546875" style="129" customWidth="1"/>
    <col min="15623" max="15623" width="16.5703125" style="129" customWidth="1"/>
    <col min="15624" max="15624" width="14.28515625" style="129" customWidth="1"/>
    <col min="15625" max="15625" width="22.28515625" style="129" customWidth="1"/>
    <col min="15626" max="15626" width="14" style="129" customWidth="1"/>
    <col min="15627" max="15627" width="15.5703125" style="129" customWidth="1"/>
    <col min="15628" max="15872" width="9.140625" style="129"/>
    <col min="15873" max="15873" width="7.28515625" style="129" customWidth="1"/>
    <col min="15874" max="15874" width="24.42578125" style="129" customWidth="1"/>
    <col min="15875" max="15875" width="15" style="129" customWidth="1"/>
    <col min="15876" max="15876" width="11.85546875" style="129" customWidth="1"/>
    <col min="15877" max="15877" width="20.85546875" style="129" customWidth="1"/>
    <col min="15878" max="15878" width="15.85546875" style="129" customWidth="1"/>
    <col min="15879" max="15879" width="16.5703125" style="129" customWidth="1"/>
    <col min="15880" max="15880" width="14.28515625" style="129" customWidth="1"/>
    <col min="15881" max="15881" width="22.28515625" style="129" customWidth="1"/>
    <col min="15882" max="15882" width="14" style="129" customWidth="1"/>
    <col min="15883" max="15883" width="15.5703125" style="129" customWidth="1"/>
    <col min="15884" max="16128" width="9.140625" style="129"/>
    <col min="16129" max="16129" width="7.28515625" style="129" customWidth="1"/>
    <col min="16130" max="16130" width="24.42578125" style="129" customWidth="1"/>
    <col min="16131" max="16131" width="15" style="129" customWidth="1"/>
    <col min="16132" max="16132" width="11.85546875" style="129" customWidth="1"/>
    <col min="16133" max="16133" width="20.85546875" style="129" customWidth="1"/>
    <col min="16134" max="16134" width="15.85546875" style="129" customWidth="1"/>
    <col min="16135" max="16135" width="16.5703125" style="129" customWidth="1"/>
    <col min="16136" max="16136" width="14.28515625" style="129" customWidth="1"/>
    <col min="16137" max="16137" width="22.28515625" style="129" customWidth="1"/>
    <col min="16138" max="16138" width="14" style="129" customWidth="1"/>
    <col min="16139" max="16139" width="15.5703125" style="129" customWidth="1"/>
    <col min="16140" max="16384" width="9.140625" style="129"/>
  </cols>
  <sheetData>
    <row r="1" spans="1:13" ht="18.75" customHeight="1" x14ac:dyDescent="0.25">
      <c r="K1" s="130"/>
      <c r="L1" s="130"/>
      <c r="M1" s="130" t="s">
        <v>0</v>
      </c>
    </row>
    <row r="2" spans="1:13" ht="20.25" customHeight="1" x14ac:dyDescent="0.25">
      <c r="A2" s="131"/>
      <c r="B2" s="131"/>
      <c r="C2" s="131"/>
      <c r="D2" s="131"/>
      <c r="E2" s="131"/>
      <c r="F2" s="131"/>
      <c r="G2" s="131"/>
      <c r="H2" s="132"/>
      <c r="I2" s="132"/>
      <c r="K2" s="133"/>
      <c r="L2" s="133"/>
      <c r="M2" s="133" t="s">
        <v>269</v>
      </c>
    </row>
    <row r="3" spans="1:13" ht="61.5" customHeight="1" x14ac:dyDescent="0.25">
      <c r="A3" s="131"/>
      <c r="B3" s="134" t="s">
        <v>270</v>
      </c>
      <c r="C3" s="135"/>
      <c r="D3" s="135"/>
      <c r="E3" s="135"/>
      <c r="F3" s="135"/>
      <c r="G3" s="135"/>
      <c r="H3" s="135"/>
      <c r="I3" s="135"/>
      <c r="J3" s="135"/>
      <c r="K3" s="131"/>
    </row>
    <row r="4" spans="1:13" ht="31.5" customHeight="1" x14ac:dyDescent="0.2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33" customHeight="1" x14ac:dyDescent="0.25">
      <c r="A5" s="137" t="s">
        <v>3</v>
      </c>
      <c r="B5" s="137" t="s">
        <v>4</v>
      </c>
      <c r="C5" s="138" t="s">
        <v>5</v>
      </c>
      <c r="D5" s="138"/>
      <c r="E5" s="138"/>
      <c r="F5" s="138" t="s">
        <v>6</v>
      </c>
      <c r="G5" s="138" t="s">
        <v>7</v>
      </c>
      <c r="H5" s="138"/>
      <c r="I5" s="138"/>
      <c r="J5" s="138"/>
      <c r="K5" s="139" t="s">
        <v>8</v>
      </c>
    </row>
    <row r="6" spans="1:13" ht="158.25" customHeight="1" x14ac:dyDescent="0.25">
      <c r="A6" s="137"/>
      <c r="B6" s="137"/>
      <c r="C6" s="140" t="s">
        <v>9</v>
      </c>
      <c r="D6" s="140" t="s">
        <v>10</v>
      </c>
      <c r="E6" s="140" t="s">
        <v>11</v>
      </c>
      <c r="F6" s="138"/>
      <c r="G6" s="141" t="s">
        <v>12</v>
      </c>
      <c r="H6" s="140" t="s">
        <v>13</v>
      </c>
      <c r="I6" s="140" t="s">
        <v>14</v>
      </c>
      <c r="J6" s="140" t="s">
        <v>13</v>
      </c>
      <c r="K6" s="139"/>
    </row>
    <row r="7" spans="1:13" ht="15.75" x14ac:dyDescent="0.25">
      <c r="A7" s="142">
        <v>1</v>
      </c>
      <c r="B7" s="143" t="s">
        <v>21</v>
      </c>
      <c r="C7" s="144"/>
      <c r="D7" s="145">
        <f>1.3+0.3+0.75+0.4</f>
        <v>2.75</v>
      </c>
      <c r="E7" s="146" t="s">
        <v>271</v>
      </c>
      <c r="F7" s="147">
        <f t="shared" ref="F7:F12" si="0">SUM(C7,D7)</f>
        <v>2.75</v>
      </c>
      <c r="G7" s="148"/>
      <c r="H7" s="144"/>
      <c r="I7" s="146" t="s">
        <v>271</v>
      </c>
      <c r="J7" s="145">
        <v>2.75</v>
      </c>
      <c r="K7" s="149"/>
    </row>
    <row r="8" spans="1:13" ht="15.75" x14ac:dyDescent="0.25">
      <c r="A8" s="142"/>
      <c r="B8" s="148"/>
      <c r="C8" s="144"/>
      <c r="D8" s="145">
        <v>0.4</v>
      </c>
      <c r="E8" s="146" t="s">
        <v>36</v>
      </c>
      <c r="F8" s="150">
        <f t="shared" si="0"/>
        <v>0.4</v>
      </c>
      <c r="G8" s="148"/>
      <c r="H8" s="144"/>
      <c r="I8" s="146" t="s">
        <v>36</v>
      </c>
      <c r="J8" s="144">
        <v>0.4</v>
      </c>
      <c r="K8" s="149"/>
    </row>
    <row r="9" spans="1:13" ht="15.75" x14ac:dyDescent="0.25">
      <c r="A9" s="142"/>
      <c r="B9" s="148"/>
      <c r="C9" s="144"/>
      <c r="D9" s="145">
        <f>0.4+4.2</f>
        <v>4.6000000000000005</v>
      </c>
      <c r="E9" s="146" t="s">
        <v>272</v>
      </c>
      <c r="F9" s="150">
        <f t="shared" si="0"/>
        <v>4.6000000000000005</v>
      </c>
      <c r="G9" s="148"/>
      <c r="H9" s="144"/>
      <c r="I9" s="146" t="s">
        <v>273</v>
      </c>
      <c r="J9" s="145">
        <v>4.5999999999999996</v>
      </c>
      <c r="K9" s="149"/>
    </row>
    <row r="10" spans="1:13" ht="15.75" x14ac:dyDescent="0.25">
      <c r="A10" s="142"/>
      <c r="B10" s="148"/>
      <c r="C10" s="144"/>
      <c r="D10" s="145">
        <v>0.9</v>
      </c>
      <c r="E10" s="146" t="s">
        <v>274</v>
      </c>
      <c r="F10" s="147">
        <f t="shared" si="0"/>
        <v>0.9</v>
      </c>
      <c r="G10" s="148"/>
      <c r="H10" s="144"/>
      <c r="I10" s="146" t="s">
        <v>274</v>
      </c>
      <c r="J10" s="145">
        <v>0.9</v>
      </c>
      <c r="K10" s="149"/>
    </row>
    <row r="11" spans="1:13" ht="27" customHeight="1" x14ac:dyDescent="0.25">
      <c r="A11" s="142"/>
      <c r="B11" s="151"/>
      <c r="C11" s="152"/>
      <c r="D11" s="153">
        <v>0.3</v>
      </c>
      <c r="E11" s="154" t="s">
        <v>275</v>
      </c>
      <c r="F11" s="147">
        <f t="shared" si="0"/>
        <v>0.3</v>
      </c>
      <c r="G11" s="148"/>
      <c r="H11" s="144"/>
      <c r="I11" s="154" t="s">
        <v>275</v>
      </c>
      <c r="J11" s="153">
        <v>0.3</v>
      </c>
      <c r="K11" s="149"/>
    </row>
    <row r="12" spans="1:13" ht="47.25" customHeight="1" x14ac:dyDescent="0.25">
      <c r="A12" s="155">
        <v>2</v>
      </c>
      <c r="B12" s="143" t="s">
        <v>276</v>
      </c>
      <c r="C12" s="156"/>
      <c r="D12" s="145">
        <f>5.66066+0.33132</f>
        <v>5.9919799999999999</v>
      </c>
      <c r="E12" s="157" t="s">
        <v>277</v>
      </c>
      <c r="F12" s="147">
        <f t="shared" si="0"/>
        <v>5.9919799999999999</v>
      </c>
      <c r="G12" s="148"/>
      <c r="H12" s="158"/>
      <c r="I12" s="151" t="s">
        <v>277</v>
      </c>
      <c r="J12" s="156">
        <v>5.99</v>
      </c>
      <c r="K12" s="159"/>
    </row>
    <row r="13" spans="1:13" ht="31.5" x14ac:dyDescent="0.25">
      <c r="A13" s="142"/>
      <c r="B13" s="151"/>
      <c r="C13" s="144"/>
      <c r="D13" s="156">
        <f>1.3806+1.10448+0.47158</f>
        <v>2.9566599999999998</v>
      </c>
      <c r="E13" s="151" t="s">
        <v>278</v>
      </c>
      <c r="F13" s="147">
        <v>3</v>
      </c>
      <c r="G13" s="148"/>
      <c r="H13" s="158"/>
      <c r="I13" s="146" t="s">
        <v>278</v>
      </c>
      <c r="J13" s="156">
        <v>3</v>
      </c>
      <c r="K13" s="159"/>
    </row>
    <row r="14" spans="1:13" ht="15.75" x14ac:dyDescent="0.25">
      <c r="A14" s="142">
        <v>3</v>
      </c>
      <c r="B14" s="146" t="s">
        <v>279</v>
      </c>
      <c r="C14" s="144"/>
      <c r="D14" s="158">
        <v>45.794699999999999</v>
      </c>
      <c r="E14" s="151" t="s">
        <v>24</v>
      </c>
      <c r="F14" s="150">
        <f>SUM(C14,D14)</f>
        <v>45.794699999999999</v>
      </c>
      <c r="G14" s="148"/>
      <c r="H14" s="158"/>
      <c r="I14" s="151" t="s">
        <v>24</v>
      </c>
      <c r="J14" s="158">
        <v>45.794699999999999</v>
      </c>
      <c r="K14" s="149"/>
    </row>
    <row r="15" spans="1:13" ht="15.75" x14ac:dyDescent="0.25">
      <c r="A15" s="142">
        <v>4</v>
      </c>
      <c r="B15" s="157" t="s">
        <v>280</v>
      </c>
      <c r="C15" s="144"/>
      <c r="D15" s="156">
        <v>11.199590000000001</v>
      </c>
      <c r="E15" s="146" t="s">
        <v>24</v>
      </c>
      <c r="F15" s="147">
        <f>SUM(C15,D15)</f>
        <v>11.199590000000001</v>
      </c>
      <c r="G15" s="143"/>
      <c r="H15" s="158"/>
      <c r="I15" s="146" t="s">
        <v>24</v>
      </c>
      <c r="J15" s="156">
        <v>11.2</v>
      </c>
      <c r="K15" s="160"/>
    </row>
    <row r="16" spans="1:13" ht="33" customHeight="1" x14ac:dyDescent="0.25">
      <c r="A16" s="142">
        <v>5</v>
      </c>
      <c r="B16" s="157" t="s">
        <v>281</v>
      </c>
      <c r="C16" s="144"/>
      <c r="D16" s="156">
        <v>368.21300000000002</v>
      </c>
      <c r="E16" s="161" t="s">
        <v>282</v>
      </c>
      <c r="F16" s="147">
        <f>SUM(C16,D16)</f>
        <v>368.21300000000002</v>
      </c>
      <c r="G16" s="143"/>
      <c r="H16" s="162"/>
      <c r="I16" s="146" t="s">
        <v>282</v>
      </c>
      <c r="J16" s="156">
        <v>368.21300000000002</v>
      </c>
      <c r="K16" s="160"/>
    </row>
    <row r="17" spans="1:17" ht="29.25" customHeight="1" x14ac:dyDescent="0.25">
      <c r="A17" s="142">
        <v>6</v>
      </c>
      <c r="B17" s="157" t="s">
        <v>283</v>
      </c>
      <c r="C17" s="144"/>
      <c r="D17" s="156">
        <f>98.868+0.0107</f>
        <v>98.878699999999995</v>
      </c>
      <c r="E17" s="161" t="s">
        <v>24</v>
      </c>
      <c r="F17" s="147">
        <f>SUM(C17,D17)</f>
        <v>98.878699999999995</v>
      </c>
      <c r="G17" s="143"/>
      <c r="H17" s="163"/>
      <c r="I17" s="146" t="s">
        <v>24</v>
      </c>
      <c r="J17" s="156">
        <v>98.87</v>
      </c>
      <c r="K17" s="160"/>
    </row>
    <row r="18" spans="1:17" ht="28.5" customHeight="1" x14ac:dyDescent="0.25">
      <c r="A18" s="155">
        <v>7</v>
      </c>
      <c r="B18" s="143" t="s">
        <v>21</v>
      </c>
      <c r="C18" s="156">
        <v>371.73</v>
      </c>
      <c r="D18" s="144"/>
      <c r="E18" s="151" t="s">
        <v>284</v>
      </c>
      <c r="F18" s="147">
        <f>SUM(C18:D18)</f>
        <v>371.73</v>
      </c>
      <c r="G18" s="143">
        <v>2230</v>
      </c>
      <c r="H18" s="163"/>
      <c r="I18" s="146" t="s">
        <v>285</v>
      </c>
      <c r="J18" s="156">
        <v>14.337</v>
      </c>
      <c r="K18" s="160">
        <v>7.8920000000000003</v>
      </c>
    </row>
    <row r="19" spans="1:17" ht="21" customHeight="1" x14ac:dyDescent="0.25">
      <c r="A19" s="142"/>
      <c r="B19" s="151"/>
      <c r="C19" s="144"/>
      <c r="D19" s="158"/>
      <c r="E19" s="151"/>
      <c r="F19" s="150">
        <f>SUM(C19,D19)</f>
        <v>0</v>
      </c>
      <c r="G19" s="148">
        <v>2240</v>
      </c>
      <c r="H19" s="158"/>
      <c r="I19" s="151" t="s">
        <v>286</v>
      </c>
      <c r="J19" s="156">
        <v>12.5</v>
      </c>
      <c r="K19" s="159"/>
    </row>
    <row r="20" spans="1:17" ht="15.75" x14ac:dyDescent="0.25">
      <c r="A20" s="142"/>
      <c r="B20" s="146"/>
      <c r="C20" s="144"/>
      <c r="D20" s="158"/>
      <c r="E20" s="151"/>
      <c r="F20" s="150">
        <f>SUM(C20,D20)</f>
        <v>0</v>
      </c>
      <c r="G20" s="148">
        <v>2282</v>
      </c>
      <c r="H20" s="158"/>
      <c r="I20" s="151" t="s">
        <v>287</v>
      </c>
      <c r="J20" s="158">
        <v>16.8</v>
      </c>
      <c r="K20" s="149"/>
      <c r="Q20" s="164"/>
    </row>
    <row r="21" spans="1:17" ht="15.75" x14ac:dyDescent="0.25">
      <c r="A21" s="142"/>
      <c r="B21" s="157"/>
      <c r="C21" s="144"/>
      <c r="D21" s="156"/>
      <c r="E21" s="146"/>
      <c r="F21" s="147">
        <f>SUM(C21,D21)</f>
        <v>0</v>
      </c>
      <c r="G21" s="143">
        <v>3110</v>
      </c>
      <c r="H21" s="158"/>
      <c r="I21" s="146" t="s">
        <v>60</v>
      </c>
      <c r="J21" s="156">
        <v>301.44799999999998</v>
      </c>
      <c r="K21" s="160"/>
    </row>
    <row r="22" spans="1:17" ht="15.75" x14ac:dyDescent="0.25">
      <c r="A22" s="142"/>
      <c r="B22" s="146"/>
      <c r="C22" s="144"/>
      <c r="D22" s="156"/>
      <c r="E22" s="151"/>
      <c r="F22" s="147">
        <f>SUM(C22,D22)</f>
        <v>0</v>
      </c>
      <c r="G22" s="143">
        <v>3132</v>
      </c>
      <c r="H22" s="163"/>
      <c r="I22" s="146" t="s">
        <v>288</v>
      </c>
      <c r="J22" s="156">
        <v>463.54899999999998</v>
      </c>
      <c r="K22" s="160"/>
    </row>
    <row r="23" spans="1:17" ht="15.75" x14ac:dyDescent="0.25">
      <c r="A23" s="142"/>
      <c r="B23" s="148"/>
      <c r="C23" s="144"/>
      <c r="D23" s="144"/>
      <c r="E23" s="151"/>
      <c r="F23" s="150">
        <f t="shared" ref="F23:F52" si="1">SUM(C23,D23)</f>
        <v>0</v>
      </c>
      <c r="G23" s="148"/>
      <c r="H23" s="144"/>
      <c r="I23" s="151"/>
      <c r="J23" s="144"/>
      <c r="K23" s="149"/>
    </row>
    <row r="24" spans="1:17" ht="15.75" x14ac:dyDescent="0.25">
      <c r="A24" s="142"/>
      <c r="B24" s="148"/>
      <c r="C24" s="144"/>
      <c r="D24" s="144"/>
      <c r="E24" s="151"/>
      <c r="F24" s="150">
        <f t="shared" si="1"/>
        <v>0</v>
      </c>
      <c r="G24" s="148"/>
      <c r="H24" s="144"/>
      <c r="I24" s="151"/>
      <c r="J24" s="144"/>
      <c r="K24" s="149"/>
    </row>
    <row r="25" spans="1:17" ht="15.75" x14ac:dyDescent="0.25">
      <c r="A25" s="142"/>
      <c r="B25" s="148"/>
      <c r="C25" s="144"/>
      <c r="D25" s="144"/>
      <c r="E25" s="151"/>
      <c r="F25" s="150">
        <f t="shared" si="1"/>
        <v>0</v>
      </c>
      <c r="G25" s="148"/>
      <c r="H25" s="144"/>
      <c r="I25" s="151"/>
      <c r="J25" s="144"/>
      <c r="K25" s="149"/>
    </row>
    <row r="26" spans="1:17" ht="15.75" x14ac:dyDescent="0.25">
      <c r="A26" s="142"/>
      <c r="B26" s="148"/>
      <c r="C26" s="144"/>
      <c r="D26" s="144"/>
      <c r="E26" s="151"/>
      <c r="F26" s="150">
        <f t="shared" si="1"/>
        <v>0</v>
      </c>
      <c r="G26" s="148"/>
      <c r="H26" s="144"/>
      <c r="I26" s="151"/>
      <c r="J26" s="144"/>
      <c r="K26" s="149"/>
    </row>
    <row r="27" spans="1:17" ht="15.75" x14ac:dyDescent="0.25">
      <c r="A27" s="155"/>
      <c r="B27" s="148"/>
      <c r="C27" s="144"/>
      <c r="D27" s="144"/>
      <c r="E27" s="151"/>
      <c r="F27" s="150">
        <f t="shared" si="1"/>
        <v>0</v>
      </c>
      <c r="G27" s="148"/>
      <c r="H27" s="144"/>
      <c r="I27" s="151"/>
      <c r="J27" s="144"/>
      <c r="K27" s="149"/>
    </row>
    <row r="28" spans="1:17" ht="15.75" x14ac:dyDescent="0.25">
      <c r="A28" s="155"/>
      <c r="B28" s="148"/>
      <c r="C28" s="144"/>
      <c r="D28" s="144"/>
      <c r="E28" s="151"/>
      <c r="F28" s="150">
        <f t="shared" si="1"/>
        <v>0</v>
      </c>
      <c r="G28" s="148"/>
      <c r="H28" s="144"/>
      <c r="I28" s="151"/>
      <c r="J28" s="144"/>
      <c r="K28" s="149"/>
    </row>
    <row r="29" spans="1:17" ht="15.75" x14ac:dyDescent="0.25">
      <c r="A29" s="142"/>
      <c r="B29" s="148"/>
      <c r="C29" s="144"/>
      <c r="D29" s="144"/>
      <c r="E29" s="151"/>
      <c r="F29" s="150">
        <f t="shared" si="1"/>
        <v>0</v>
      </c>
      <c r="G29" s="148"/>
      <c r="H29" s="144"/>
      <c r="I29" s="151"/>
      <c r="J29" s="144"/>
      <c r="K29" s="149"/>
    </row>
    <row r="30" spans="1:17" ht="15.75" x14ac:dyDescent="0.25">
      <c r="A30" s="142"/>
      <c r="B30" s="148"/>
      <c r="C30" s="144"/>
      <c r="D30" s="144"/>
      <c r="E30" s="151"/>
      <c r="F30" s="150">
        <f t="shared" si="1"/>
        <v>0</v>
      </c>
      <c r="G30" s="148"/>
      <c r="H30" s="144"/>
      <c r="I30" s="151"/>
      <c r="J30" s="144"/>
      <c r="K30" s="149"/>
    </row>
    <row r="31" spans="1:17" ht="15.75" x14ac:dyDescent="0.25">
      <c r="A31" s="142"/>
      <c r="B31" s="148"/>
      <c r="C31" s="144"/>
      <c r="D31" s="144"/>
      <c r="E31" s="151"/>
      <c r="F31" s="150">
        <f t="shared" si="1"/>
        <v>0</v>
      </c>
      <c r="G31" s="148"/>
      <c r="H31" s="144"/>
      <c r="I31" s="151"/>
      <c r="J31" s="144"/>
      <c r="K31" s="149"/>
    </row>
    <row r="32" spans="1:17" ht="15.75" x14ac:dyDescent="0.25">
      <c r="A32" s="142"/>
      <c r="B32" s="148"/>
      <c r="C32" s="144"/>
      <c r="D32" s="144"/>
      <c r="E32" s="151"/>
      <c r="F32" s="150">
        <f t="shared" si="1"/>
        <v>0</v>
      </c>
      <c r="G32" s="148"/>
      <c r="H32" s="144"/>
      <c r="I32" s="151"/>
      <c r="J32" s="144"/>
      <c r="K32" s="149"/>
    </row>
    <row r="33" spans="1:11" ht="15.75" x14ac:dyDescent="0.25">
      <c r="A33" s="142"/>
      <c r="B33" s="148"/>
      <c r="C33" s="144"/>
      <c r="D33" s="144"/>
      <c r="E33" s="151"/>
      <c r="F33" s="150">
        <f t="shared" si="1"/>
        <v>0</v>
      </c>
      <c r="G33" s="148"/>
      <c r="H33" s="144"/>
      <c r="I33" s="151"/>
      <c r="J33" s="144"/>
      <c r="K33" s="149"/>
    </row>
    <row r="34" spans="1:11" ht="15.75" x14ac:dyDescent="0.25">
      <c r="A34" s="142"/>
      <c r="B34" s="148"/>
      <c r="C34" s="144"/>
      <c r="D34" s="144"/>
      <c r="E34" s="151"/>
      <c r="F34" s="150">
        <f t="shared" si="1"/>
        <v>0</v>
      </c>
      <c r="G34" s="148"/>
      <c r="H34" s="144"/>
      <c r="I34" s="151"/>
      <c r="J34" s="144"/>
      <c r="K34" s="149"/>
    </row>
    <row r="35" spans="1:11" ht="15.75" x14ac:dyDescent="0.25">
      <c r="A35" s="142"/>
      <c r="B35" s="148"/>
      <c r="C35" s="144"/>
      <c r="D35" s="144"/>
      <c r="E35" s="151"/>
      <c r="F35" s="150">
        <f t="shared" si="1"/>
        <v>0</v>
      </c>
      <c r="G35" s="148"/>
      <c r="H35" s="144"/>
      <c r="I35" s="151"/>
      <c r="J35" s="144"/>
      <c r="K35" s="149"/>
    </row>
    <row r="36" spans="1:11" ht="15.75" x14ac:dyDescent="0.25">
      <c r="A36" s="142"/>
      <c r="B36" s="148"/>
      <c r="C36" s="144"/>
      <c r="D36" s="144"/>
      <c r="E36" s="151"/>
      <c r="F36" s="150">
        <f t="shared" si="1"/>
        <v>0</v>
      </c>
      <c r="G36" s="148"/>
      <c r="H36" s="144"/>
      <c r="I36" s="151"/>
      <c r="J36" s="144"/>
      <c r="K36" s="149"/>
    </row>
    <row r="37" spans="1:11" ht="15.75" x14ac:dyDescent="0.25">
      <c r="A37" s="155"/>
      <c r="B37" s="148"/>
      <c r="C37" s="144"/>
      <c r="D37" s="144"/>
      <c r="E37" s="151"/>
      <c r="F37" s="150">
        <f t="shared" si="1"/>
        <v>0</v>
      </c>
      <c r="G37" s="148"/>
      <c r="H37" s="144"/>
      <c r="I37" s="151"/>
      <c r="J37" s="144"/>
      <c r="K37" s="149"/>
    </row>
    <row r="38" spans="1:11" ht="15.75" x14ac:dyDescent="0.25">
      <c r="A38" s="155"/>
      <c r="B38" s="148"/>
      <c r="C38" s="144"/>
      <c r="D38" s="144"/>
      <c r="E38" s="151"/>
      <c r="F38" s="150">
        <f t="shared" si="1"/>
        <v>0</v>
      </c>
      <c r="G38" s="148"/>
      <c r="H38" s="144"/>
      <c r="I38" s="151"/>
      <c r="J38" s="144"/>
      <c r="K38" s="149"/>
    </row>
    <row r="39" spans="1:11" ht="15.75" x14ac:dyDescent="0.25">
      <c r="A39" s="142"/>
      <c r="B39" s="148"/>
      <c r="C39" s="144"/>
      <c r="D39" s="144"/>
      <c r="E39" s="151"/>
      <c r="F39" s="150">
        <f t="shared" si="1"/>
        <v>0</v>
      </c>
      <c r="G39" s="148"/>
      <c r="H39" s="144"/>
      <c r="I39" s="151"/>
      <c r="J39" s="144"/>
      <c r="K39" s="149"/>
    </row>
    <row r="40" spans="1:11" ht="15.75" x14ac:dyDescent="0.25">
      <c r="A40" s="142"/>
      <c r="B40" s="148"/>
      <c r="C40" s="144"/>
      <c r="D40" s="144"/>
      <c r="E40" s="151"/>
      <c r="F40" s="150">
        <f t="shared" si="1"/>
        <v>0</v>
      </c>
      <c r="G40" s="148"/>
      <c r="H40" s="144"/>
      <c r="I40" s="151"/>
      <c r="J40" s="144"/>
      <c r="K40" s="149"/>
    </row>
    <row r="41" spans="1:11" ht="15.75" x14ac:dyDescent="0.25">
      <c r="A41" s="142"/>
      <c r="B41" s="148"/>
      <c r="C41" s="144"/>
      <c r="D41" s="144"/>
      <c r="E41" s="151"/>
      <c r="F41" s="150">
        <f t="shared" si="1"/>
        <v>0</v>
      </c>
      <c r="G41" s="148"/>
      <c r="H41" s="144"/>
      <c r="I41" s="151"/>
      <c r="J41" s="144"/>
      <c r="K41" s="149"/>
    </row>
    <row r="42" spans="1:11" ht="15.75" x14ac:dyDescent="0.25">
      <c r="A42" s="142"/>
      <c r="B42" s="148"/>
      <c r="C42" s="144"/>
      <c r="D42" s="144"/>
      <c r="E42" s="151"/>
      <c r="F42" s="150">
        <f t="shared" si="1"/>
        <v>0</v>
      </c>
      <c r="G42" s="148"/>
      <c r="H42" s="144"/>
      <c r="I42" s="151"/>
      <c r="J42" s="144"/>
      <c r="K42" s="149"/>
    </row>
    <row r="43" spans="1:11" ht="15.75" x14ac:dyDescent="0.25">
      <c r="A43" s="142"/>
      <c r="B43" s="148"/>
      <c r="C43" s="144"/>
      <c r="D43" s="144"/>
      <c r="E43" s="151"/>
      <c r="F43" s="150">
        <f t="shared" si="1"/>
        <v>0</v>
      </c>
      <c r="G43" s="148"/>
      <c r="H43" s="144"/>
      <c r="I43" s="151"/>
      <c r="J43" s="144"/>
      <c r="K43" s="149"/>
    </row>
    <row r="44" spans="1:11" ht="15.75" x14ac:dyDescent="0.25">
      <c r="A44" s="142"/>
      <c r="B44" s="148"/>
      <c r="C44" s="144"/>
      <c r="D44" s="144"/>
      <c r="E44" s="151"/>
      <c r="F44" s="150">
        <f t="shared" si="1"/>
        <v>0</v>
      </c>
      <c r="G44" s="148"/>
      <c r="H44" s="144"/>
      <c r="I44" s="151"/>
      <c r="J44" s="144"/>
      <c r="K44" s="149"/>
    </row>
    <row r="45" spans="1:11" ht="15.75" x14ac:dyDescent="0.25">
      <c r="A45" s="142"/>
      <c r="B45" s="148"/>
      <c r="C45" s="144"/>
      <c r="D45" s="144"/>
      <c r="E45" s="151"/>
      <c r="F45" s="150">
        <f t="shared" si="1"/>
        <v>0</v>
      </c>
      <c r="G45" s="148"/>
      <c r="H45" s="144"/>
      <c r="I45" s="151"/>
      <c r="J45" s="144"/>
      <c r="K45" s="149"/>
    </row>
    <row r="46" spans="1:11" ht="15.75" x14ac:dyDescent="0.25">
      <c r="A46" s="142"/>
      <c r="B46" s="148"/>
      <c r="C46" s="144"/>
      <c r="D46" s="144"/>
      <c r="E46" s="151"/>
      <c r="F46" s="150">
        <f t="shared" si="1"/>
        <v>0</v>
      </c>
      <c r="G46" s="148"/>
      <c r="H46" s="144"/>
      <c r="I46" s="151"/>
      <c r="J46" s="144"/>
      <c r="K46" s="149"/>
    </row>
    <row r="47" spans="1:11" ht="15.75" x14ac:dyDescent="0.25">
      <c r="A47" s="155"/>
      <c r="B47" s="148"/>
      <c r="C47" s="144"/>
      <c r="D47" s="144"/>
      <c r="E47" s="151"/>
      <c r="F47" s="150">
        <f t="shared" si="1"/>
        <v>0</v>
      </c>
      <c r="G47" s="148"/>
      <c r="H47" s="144"/>
      <c r="I47" s="151"/>
      <c r="J47" s="144"/>
      <c r="K47" s="149"/>
    </row>
    <row r="48" spans="1:11" ht="15.75" x14ac:dyDescent="0.25">
      <c r="A48" s="155"/>
      <c r="B48" s="148"/>
      <c r="C48" s="144"/>
      <c r="D48" s="144"/>
      <c r="E48" s="151"/>
      <c r="F48" s="150">
        <f t="shared" si="1"/>
        <v>0</v>
      </c>
      <c r="G48" s="148"/>
      <c r="H48" s="144"/>
      <c r="I48" s="151"/>
      <c r="J48" s="144"/>
      <c r="K48" s="149"/>
    </row>
    <row r="49" spans="1:11" ht="15.75" x14ac:dyDescent="0.25">
      <c r="A49" s="165"/>
      <c r="B49" s="166"/>
      <c r="C49" s="167"/>
      <c r="D49" s="167"/>
      <c r="E49" s="168"/>
      <c r="F49" s="150">
        <f t="shared" si="1"/>
        <v>0</v>
      </c>
      <c r="G49" s="166"/>
      <c r="H49" s="167"/>
      <c r="I49" s="168"/>
      <c r="J49" s="167"/>
      <c r="K49" s="149"/>
    </row>
    <row r="50" spans="1:11" ht="15.75" x14ac:dyDescent="0.25">
      <c r="A50" s="165"/>
      <c r="B50" s="166"/>
      <c r="C50" s="167"/>
      <c r="D50" s="167"/>
      <c r="E50" s="168"/>
      <c r="F50" s="150">
        <f t="shared" si="1"/>
        <v>0</v>
      </c>
      <c r="G50" s="166"/>
      <c r="H50" s="167"/>
      <c r="I50" s="168"/>
      <c r="J50" s="167"/>
      <c r="K50" s="149"/>
    </row>
    <row r="51" spans="1:11" ht="15.75" x14ac:dyDescent="0.25">
      <c r="A51" s="165"/>
      <c r="B51" s="166"/>
      <c r="C51" s="167"/>
      <c r="D51" s="167"/>
      <c r="E51" s="168"/>
      <c r="F51" s="150">
        <f t="shared" si="1"/>
        <v>0</v>
      </c>
      <c r="G51" s="166"/>
      <c r="H51" s="167"/>
      <c r="I51" s="168"/>
      <c r="J51" s="167"/>
      <c r="K51" s="149"/>
    </row>
    <row r="52" spans="1:11" ht="15.75" x14ac:dyDescent="0.25">
      <c r="A52" s="166"/>
      <c r="B52" s="169" t="s">
        <v>16</v>
      </c>
      <c r="C52" s="170">
        <f>SUM(C7:C51)</f>
        <v>371.73</v>
      </c>
      <c r="D52" s="170">
        <f>SUM(D7:D51)</f>
        <v>541.98463000000004</v>
      </c>
      <c r="E52" s="171"/>
      <c r="F52" s="172">
        <f t="shared" si="1"/>
        <v>913.71463000000006</v>
      </c>
      <c r="G52" s="173"/>
      <c r="H52" s="170">
        <f>SUM(H7:H51)</f>
        <v>0</v>
      </c>
      <c r="I52" s="171"/>
      <c r="J52" s="170">
        <f>SUM(J7:J51)</f>
        <v>1350.6516999999999</v>
      </c>
      <c r="K52" s="174">
        <f>C52-H52</f>
        <v>371.73</v>
      </c>
    </row>
    <row r="55" spans="1:11" ht="15.75" x14ac:dyDescent="0.25">
      <c r="B55" s="175" t="s">
        <v>289</v>
      </c>
      <c r="F55" s="28"/>
      <c r="G55" s="57" t="s">
        <v>290</v>
      </c>
      <c r="H55" s="176"/>
    </row>
    <row r="56" spans="1:11" x14ac:dyDescent="0.25">
      <c r="B56" s="175"/>
      <c r="F56" s="24" t="s">
        <v>18</v>
      </c>
      <c r="G56" s="25"/>
      <c r="H56" s="25"/>
    </row>
    <row r="57" spans="1:11" ht="15.75" x14ac:dyDescent="0.25">
      <c r="B57" s="175" t="s">
        <v>19</v>
      </c>
      <c r="F57" s="28"/>
      <c r="G57" s="57" t="s">
        <v>291</v>
      </c>
      <c r="H57" s="176"/>
    </row>
    <row r="58" spans="1:11" x14ac:dyDescent="0.25">
      <c r="F58" s="24" t="s">
        <v>18</v>
      </c>
      <c r="G58" s="25"/>
      <c r="H58" s="25"/>
    </row>
  </sheetData>
  <mergeCells count="10">
    <mergeCell ref="G55:H55"/>
    <mergeCell ref="G57:H5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7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292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293</v>
      </c>
    </row>
    <row r="3" spans="1:13" ht="61.5" customHeight="1" x14ac:dyDescent="0.25">
      <c r="A3" s="2"/>
      <c r="B3" s="59" t="s">
        <v>294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47.25" x14ac:dyDescent="0.25">
      <c r="A7" s="12">
        <v>1</v>
      </c>
      <c r="B7" s="8" t="s">
        <v>295</v>
      </c>
      <c r="C7" s="7"/>
      <c r="D7" s="7">
        <v>0.93</v>
      </c>
      <c r="E7" s="8" t="s">
        <v>30</v>
      </c>
      <c r="F7" s="9">
        <f t="shared" ref="F7:F16" si="0">SUM(C7,D7)</f>
        <v>0.93</v>
      </c>
      <c r="G7" s="26">
        <v>2210</v>
      </c>
      <c r="H7" s="7"/>
      <c r="I7" s="8" t="s">
        <v>30</v>
      </c>
      <c r="J7" s="7">
        <v>0.93</v>
      </c>
      <c r="K7" s="11"/>
    </row>
    <row r="8" spans="1:13" ht="15.75" x14ac:dyDescent="0.25">
      <c r="A8" s="12">
        <v>2</v>
      </c>
      <c r="B8" s="8" t="s">
        <v>296</v>
      </c>
      <c r="C8" s="7"/>
      <c r="D8" s="7">
        <v>6.6</v>
      </c>
      <c r="E8" s="8" t="s">
        <v>297</v>
      </c>
      <c r="F8" s="9">
        <f t="shared" si="0"/>
        <v>6.6</v>
      </c>
      <c r="G8" s="26">
        <v>2220</v>
      </c>
      <c r="H8" s="7"/>
      <c r="I8" s="8" t="s">
        <v>297</v>
      </c>
      <c r="J8" s="7">
        <v>6.6</v>
      </c>
      <c r="K8" s="11"/>
    </row>
    <row r="9" spans="1:13" ht="31.5" x14ac:dyDescent="0.25">
      <c r="A9" s="12">
        <v>3</v>
      </c>
      <c r="B9" s="8" t="s">
        <v>298</v>
      </c>
      <c r="C9" s="7"/>
      <c r="D9" s="7">
        <v>26.7</v>
      </c>
      <c r="E9" s="8" t="s">
        <v>299</v>
      </c>
      <c r="F9" s="9">
        <f t="shared" si="0"/>
        <v>26.7</v>
      </c>
      <c r="G9" s="26">
        <v>2210</v>
      </c>
      <c r="H9" s="7"/>
      <c r="I9" s="8" t="s">
        <v>299</v>
      </c>
      <c r="J9" s="7">
        <v>26.7</v>
      </c>
      <c r="K9" s="11"/>
    </row>
    <row r="10" spans="1:13" ht="15.75" x14ac:dyDescent="0.25">
      <c r="A10" s="12">
        <v>4</v>
      </c>
      <c r="B10" s="8" t="s">
        <v>300</v>
      </c>
      <c r="C10" s="7"/>
      <c r="D10" s="7">
        <v>13.4</v>
      </c>
      <c r="E10" s="8" t="s">
        <v>297</v>
      </c>
      <c r="F10" s="9">
        <f t="shared" si="0"/>
        <v>13.4</v>
      </c>
      <c r="G10" s="26">
        <v>2220</v>
      </c>
      <c r="H10" s="7"/>
      <c r="I10" s="8" t="s">
        <v>297</v>
      </c>
      <c r="J10" s="7">
        <v>13.4</v>
      </c>
      <c r="K10" s="11"/>
    </row>
    <row r="11" spans="1:13" ht="15.75" x14ac:dyDescent="0.25">
      <c r="A11" s="12">
        <v>5</v>
      </c>
      <c r="B11" s="6" t="s">
        <v>21</v>
      </c>
      <c r="C11" s="7">
        <v>330.4</v>
      </c>
      <c r="D11" s="7"/>
      <c r="E11" s="8"/>
      <c r="F11" s="9">
        <f t="shared" si="0"/>
        <v>330.4</v>
      </c>
      <c r="G11" s="26"/>
      <c r="H11" s="7"/>
      <c r="I11" s="8"/>
      <c r="J11" s="7"/>
      <c r="K11" s="11"/>
    </row>
    <row r="12" spans="1:13" ht="15.75" x14ac:dyDescent="0.25">
      <c r="A12" s="12">
        <v>6</v>
      </c>
      <c r="B12" s="8" t="s">
        <v>300</v>
      </c>
      <c r="C12" s="7"/>
      <c r="D12" s="7">
        <v>14.5</v>
      </c>
      <c r="E12" s="8" t="s">
        <v>297</v>
      </c>
      <c r="F12" s="9">
        <f t="shared" si="0"/>
        <v>14.5</v>
      </c>
      <c r="G12" s="26">
        <v>2220</v>
      </c>
      <c r="H12" s="7"/>
      <c r="I12" s="8" t="s">
        <v>297</v>
      </c>
      <c r="J12" s="7">
        <v>14.5</v>
      </c>
      <c r="K12" s="11"/>
    </row>
    <row r="13" spans="1:13" ht="47.25" x14ac:dyDescent="0.25">
      <c r="A13" s="12">
        <v>7</v>
      </c>
      <c r="B13" s="8" t="s">
        <v>295</v>
      </c>
      <c r="C13" s="7"/>
      <c r="D13" s="7">
        <v>6.2</v>
      </c>
      <c r="E13" s="8" t="s">
        <v>60</v>
      </c>
      <c r="F13" s="9">
        <f t="shared" si="0"/>
        <v>6.2</v>
      </c>
      <c r="G13" s="26">
        <v>2210</v>
      </c>
      <c r="H13" s="7"/>
      <c r="I13" s="8" t="s">
        <v>60</v>
      </c>
      <c r="J13" s="7">
        <v>6.2</v>
      </c>
      <c r="K13" s="11"/>
    </row>
    <row r="14" spans="1:13" ht="15.75" x14ac:dyDescent="0.25">
      <c r="A14" s="13">
        <v>8</v>
      </c>
      <c r="B14" s="14" t="s">
        <v>268</v>
      </c>
      <c r="C14" s="15"/>
      <c r="D14" s="15">
        <v>8.0000000000000002E-3</v>
      </c>
      <c r="E14" s="16" t="s">
        <v>297</v>
      </c>
      <c r="F14" s="9">
        <f t="shared" si="0"/>
        <v>8.0000000000000002E-3</v>
      </c>
      <c r="G14" s="177">
        <v>2220</v>
      </c>
      <c r="H14" s="15"/>
      <c r="I14" s="8" t="s">
        <v>297</v>
      </c>
      <c r="J14" s="15">
        <v>8.0000000000000002E-3</v>
      </c>
      <c r="K14" s="11"/>
    </row>
    <row r="15" spans="1:13" ht="15.75" x14ac:dyDescent="0.25">
      <c r="A15" s="13"/>
      <c r="B15" s="14"/>
      <c r="C15" s="15"/>
      <c r="D15" s="15"/>
      <c r="E15" s="16"/>
      <c r="F15" s="9">
        <f t="shared" si="0"/>
        <v>0</v>
      </c>
      <c r="G15" s="14"/>
      <c r="H15" s="15"/>
      <c r="I15" s="16"/>
      <c r="J15" s="15"/>
      <c r="K15" s="11"/>
    </row>
    <row r="16" spans="1:13" ht="15.75" x14ac:dyDescent="0.25">
      <c r="A16" s="14"/>
      <c r="B16" s="17" t="s">
        <v>16</v>
      </c>
      <c r="C16" s="18">
        <f>SUM(C7:C15)</f>
        <v>330.4</v>
      </c>
      <c r="D16" s="18">
        <f>SUM(D7:D15)</f>
        <v>68.337999999999994</v>
      </c>
      <c r="E16" s="19"/>
      <c r="F16" s="20">
        <f t="shared" si="0"/>
        <v>398.73799999999994</v>
      </c>
      <c r="G16" s="21"/>
      <c r="H16" s="18">
        <f>SUM(H7:H15)</f>
        <v>0</v>
      </c>
      <c r="I16" s="19"/>
      <c r="J16" s="18">
        <f>SUM(J7:J15)</f>
        <v>68.337999999999994</v>
      </c>
      <c r="K16" s="22">
        <f>C16-H16</f>
        <v>330.4</v>
      </c>
    </row>
    <row r="19" spans="2:8" ht="15.75" x14ac:dyDescent="0.25">
      <c r="B19" s="23" t="s">
        <v>28</v>
      </c>
      <c r="F19" s="28"/>
      <c r="G19" s="57" t="s">
        <v>301</v>
      </c>
      <c r="H19" s="58"/>
    </row>
    <row r="20" spans="2:8" x14ac:dyDescent="0.25">
      <c r="B20" s="23"/>
      <c r="F20" s="24" t="s">
        <v>18</v>
      </c>
      <c r="G20" s="25"/>
      <c r="H20" s="25"/>
    </row>
    <row r="21" spans="2:8" ht="15.75" x14ac:dyDescent="0.25">
      <c r="B21" s="23" t="s">
        <v>19</v>
      </c>
      <c r="F21" s="28"/>
      <c r="G21" s="57" t="s">
        <v>302</v>
      </c>
      <c r="H21" s="58"/>
    </row>
    <row r="22" spans="2:8" x14ac:dyDescent="0.25">
      <c r="F22" s="24" t="s">
        <v>18</v>
      </c>
      <c r="G22" s="25"/>
      <c r="H22" s="25"/>
    </row>
  </sheetData>
  <mergeCells count="10">
    <mergeCell ref="G19:H19"/>
    <mergeCell ref="G21:H2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9" t="s">
        <v>303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34.5" customHeight="1" x14ac:dyDescent="0.25">
      <c r="A7" s="5">
        <v>1</v>
      </c>
      <c r="B7" s="6" t="s">
        <v>21</v>
      </c>
      <c r="C7" s="7"/>
      <c r="D7" s="7">
        <v>6.1</v>
      </c>
      <c r="E7" s="8" t="s">
        <v>304</v>
      </c>
      <c r="F7" s="9">
        <f t="shared" ref="F7:F25" si="0">SUM(C7,D7)</f>
        <v>6.1</v>
      </c>
      <c r="G7" s="8"/>
      <c r="H7" s="7"/>
      <c r="I7" s="8" t="s">
        <v>304</v>
      </c>
      <c r="J7" s="7">
        <v>6.1</v>
      </c>
      <c r="K7" s="11"/>
    </row>
    <row r="8" spans="1:13" ht="31.5" x14ac:dyDescent="0.25">
      <c r="A8" s="5">
        <v>2</v>
      </c>
      <c r="B8" s="8" t="s">
        <v>305</v>
      </c>
      <c r="C8" s="7"/>
      <c r="D8" s="7">
        <v>0.8</v>
      </c>
      <c r="E8" s="8" t="s">
        <v>306</v>
      </c>
      <c r="F8" s="9">
        <f t="shared" si="0"/>
        <v>0.8</v>
      </c>
      <c r="G8" s="6"/>
      <c r="H8" s="7"/>
      <c r="I8" s="8" t="s">
        <v>306</v>
      </c>
      <c r="J8" s="7">
        <v>0.8</v>
      </c>
      <c r="K8" s="7"/>
    </row>
    <row r="9" spans="1:13" ht="31.5" x14ac:dyDescent="0.25">
      <c r="A9" s="5">
        <v>3</v>
      </c>
      <c r="B9" s="8" t="s">
        <v>307</v>
      </c>
      <c r="C9" s="7"/>
      <c r="D9" s="7">
        <v>33.299999999999997</v>
      </c>
      <c r="E9" s="8" t="s">
        <v>308</v>
      </c>
      <c r="F9" s="9">
        <f t="shared" si="0"/>
        <v>33.299999999999997</v>
      </c>
      <c r="G9" s="8"/>
      <c r="H9" s="7"/>
      <c r="I9" s="8" t="s">
        <v>308</v>
      </c>
      <c r="J9" s="7">
        <v>33.299999999999997</v>
      </c>
      <c r="K9" s="11"/>
    </row>
    <row r="10" spans="1:13" ht="15.75" x14ac:dyDescent="0.25">
      <c r="A10" s="5"/>
      <c r="B10" s="8"/>
      <c r="C10" s="7"/>
      <c r="D10" s="7"/>
      <c r="E10" s="8"/>
      <c r="F10" s="9">
        <f t="shared" si="0"/>
        <v>0</v>
      </c>
      <c r="G10" s="12"/>
      <c r="H10" s="7"/>
      <c r="I10" s="8"/>
      <c r="J10" s="7"/>
      <c r="K10" s="11"/>
    </row>
    <row r="11" spans="1:13" ht="15.75" x14ac:dyDescent="0.25">
      <c r="A11" s="5"/>
      <c r="B11" s="6"/>
      <c r="C11" s="7"/>
      <c r="D11" s="7"/>
      <c r="E11" s="8"/>
      <c r="F11" s="9">
        <f t="shared" si="0"/>
        <v>0</v>
      </c>
      <c r="G11" s="12"/>
      <c r="H11" s="7"/>
      <c r="I11" s="8"/>
      <c r="J11" s="7"/>
      <c r="K11" s="11"/>
    </row>
    <row r="12" spans="1:13" ht="15.75" x14ac:dyDescent="0.2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3" ht="15.75" x14ac:dyDescent="0.25">
      <c r="A13" s="1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3" ht="15.75" x14ac:dyDescent="0.25">
      <c r="A14" s="5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3" ht="15.75" x14ac:dyDescent="0.2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3" ht="15.75" x14ac:dyDescent="0.2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x14ac:dyDescent="0.2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x14ac:dyDescent="0.2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x14ac:dyDescent="0.25">
      <c r="A22" s="12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x14ac:dyDescent="0.25">
      <c r="A23" s="1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x14ac:dyDescent="0.25">
      <c r="A24" s="13"/>
      <c r="B24" s="14"/>
      <c r="C24" s="15"/>
      <c r="D24" s="15"/>
      <c r="E24" s="16"/>
      <c r="F24" s="9">
        <f t="shared" si="0"/>
        <v>0</v>
      </c>
      <c r="G24" s="14"/>
      <c r="H24" s="15"/>
      <c r="I24" s="16"/>
      <c r="J24" s="15"/>
      <c r="K24" s="11"/>
    </row>
    <row r="25" spans="1:11" ht="15.75" x14ac:dyDescent="0.25">
      <c r="A25" s="14"/>
      <c r="B25" s="17" t="s">
        <v>16</v>
      </c>
      <c r="C25" s="18">
        <f>SUM(C7:C24)</f>
        <v>0</v>
      </c>
      <c r="D25" s="18">
        <f>SUM(D7:D24)</f>
        <v>40.199999999999996</v>
      </c>
      <c r="E25" s="19"/>
      <c r="F25" s="20">
        <f t="shared" si="0"/>
        <v>40.199999999999996</v>
      </c>
      <c r="G25" s="21"/>
      <c r="H25" s="18">
        <f>SUM(H7:H24)</f>
        <v>0</v>
      </c>
      <c r="I25" s="19"/>
      <c r="J25" s="18">
        <f>SUM(J7:J24)</f>
        <v>40.199999999999996</v>
      </c>
      <c r="K25" s="22">
        <f>C25-H25</f>
        <v>0</v>
      </c>
    </row>
    <row r="28" spans="1:11" ht="15.75" x14ac:dyDescent="0.25">
      <c r="B28" s="23" t="s">
        <v>28</v>
      </c>
      <c r="F28" s="28"/>
      <c r="G28" s="57" t="s">
        <v>309</v>
      </c>
      <c r="H28" s="58"/>
    </row>
    <row r="29" spans="1:11" x14ac:dyDescent="0.25">
      <c r="B29" s="23"/>
      <c r="F29" s="24" t="s">
        <v>18</v>
      </c>
      <c r="G29" s="25"/>
      <c r="H29" s="25"/>
    </row>
    <row r="30" spans="1:11" ht="15.75" x14ac:dyDescent="0.25">
      <c r="B30" s="23" t="s">
        <v>310</v>
      </c>
      <c r="F30" s="28"/>
      <c r="G30" s="57" t="s">
        <v>311</v>
      </c>
      <c r="H30" s="58"/>
    </row>
    <row r="31" spans="1:11" x14ac:dyDescent="0.25">
      <c r="F31" s="24" t="s">
        <v>18</v>
      </c>
      <c r="G31" s="25"/>
      <c r="H31" s="25"/>
    </row>
  </sheetData>
  <mergeCells count="10">
    <mergeCell ref="G28:H28"/>
    <mergeCell ref="G30:H3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7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4" zoomScale="90" zoomScaleNormal="90" workbookViewId="0">
      <selection activeCell="F31" sqref="F31"/>
    </sheetView>
  </sheetViews>
  <sheetFormatPr defaultRowHeight="15" x14ac:dyDescent="0.25"/>
  <cols>
    <col min="1" max="1" width="7.28515625" style="129" customWidth="1"/>
    <col min="2" max="2" width="24.42578125" style="129" customWidth="1"/>
    <col min="3" max="3" width="14.42578125" style="129" customWidth="1"/>
    <col min="4" max="4" width="13.5703125" style="129" customWidth="1"/>
    <col min="5" max="5" width="18.85546875" style="129" customWidth="1"/>
    <col min="6" max="6" width="15.85546875" style="129" customWidth="1"/>
    <col min="7" max="7" width="16.5703125" style="129" customWidth="1"/>
    <col min="8" max="8" width="14.28515625" style="129" customWidth="1"/>
    <col min="9" max="9" width="22.85546875" style="129" customWidth="1"/>
    <col min="10" max="10" width="14" style="129" customWidth="1"/>
    <col min="11" max="11" width="15.5703125" style="129" customWidth="1"/>
    <col min="12" max="256" width="9.140625" style="129"/>
    <col min="257" max="257" width="7.28515625" style="129" customWidth="1"/>
    <col min="258" max="258" width="24.42578125" style="129" customWidth="1"/>
    <col min="259" max="259" width="14.42578125" style="129" customWidth="1"/>
    <col min="260" max="260" width="13.5703125" style="129" customWidth="1"/>
    <col min="261" max="261" width="18.85546875" style="129" customWidth="1"/>
    <col min="262" max="262" width="15.85546875" style="129" customWidth="1"/>
    <col min="263" max="263" width="16.5703125" style="129" customWidth="1"/>
    <col min="264" max="264" width="14.28515625" style="129" customWidth="1"/>
    <col min="265" max="265" width="22.85546875" style="129" customWidth="1"/>
    <col min="266" max="266" width="14" style="129" customWidth="1"/>
    <col min="267" max="267" width="15.5703125" style="129" customWidth="1"/>
    <col min="268" max="512" width="9.140625" style="129"/>
    <col min="513" max="513" width="7.28515625" style="129" customWidth="1"/>
    <col min="514" max="514" width="24.42578125" style="129" customWidth="1"/>
    <col min="515" max="515" width="14.42578125" style="129" customWidth="1"/>
    <col min="516" max="516" width="13.5703125" style="129" customWidth="1"/>
    <col min="517" max="517" width="18.85546875" style="129" customWidth="1"/>
    <col min="518" max="518" width="15.85546875" style="129" customWidth="1"/>
    <col min="519" max="519" width="16.5703125" style="129" customWidth="1"/>
    <col min="520" max="520" width="14.28515625" style="129" customWidth="1"/>
    <col min="521" max="521" width="22.85546875" style="129" customWidth="1"/>
    <col min="522" max="522" width="14" style="129" customWidth="1"/>
    <col min="523" max="523" width="15.5703125" style="129" customWidth="1"/>
    <col min="524" max="768" width="9.140625" style="129"/>
    <col min="769" max="769" width="7.28515625" style="129" customWidth="1"/>
    <col min="770" max="770" width="24.42578125" style="129" customWidth="1"/>
    <col min="771" max="771" width="14.42578125" style="129" customWidth="1"/>
    <col min="772" max="772" width="13.5703125" style="129" customWidth="1"/>
    <col min="773" max="773" width="18.85546875" style="129" customWidth="1"/>
    <col min="774" max="774" width="15.85546875" style="129" customWidth="1"/>
    <col min="775" max="775" width="16.5703125" style="129" customWidth="1"/>
    <col min="776" max="776" width="14.28515625" style="129" customWidth="1"/>
    <col min="777" max="777" width="22.85546875" style="129" customWidth="1"/>
    <col min="778" max="778" width="14" style="129" customWidth="1"/>
    <col min="779" max="779" width="15.5703125" style="129" customWidth="1"/>
    <col min="780" max="1024" width="9.140625" style="129"/>
    <col min="1025" max="1025" width="7.28515625" style="129" customWidth="1"/>
    <col min="1026" max="1026" width="24.42578125" style="129" customWidth="1"/>
    <col min="1027" max="1027" width="14.42578125" style="129" customWidth="1"/>
    <col min="1028" max="1028" width="13.5703125" style="129" customWidth="1"/>
    <col min="1029" max="1029" width="18.85546875" style="129" customWidth="1"/>
    <col min="1030" max="1030" width="15.85546875" style="129" customWidth="1"/>
    <col min="1031" max="1031" width="16.5703125" style="129" customWidth="1"/>
    <col min="1032" max="1032" width="14.28515625" style="129" customWidth="1"/>
    <col min="1033" max="1033" width="22.85546875" style="129" customWidth="1"/>
    <col min="1034" max="1034" width="14" style="129" customWidth="1"/>
    <col min="1035" max="1035" width="15.5703125" style="129" customWidth="1"/>
    <col min="1036" max="1280" width="9.140625" style="129"/>
    <col min="1281" max="1281" width="7.28515625" style="129" customWidth="1"/>
    <col min="1282" max="1282" width="24.42578125" style="129" customWidth="1"/>
    <col min="1283" max="1283" width="14.42578125" style="129" customWidth="1"/>
    <col min="1284" max="1284" width="13.5703125" style="129" customWidth="1"/>
    <col min="1285" max="1285" width="18.85546875" style="129" customWidth="1"/>
    <col min="1286" max="1286" width="15.85546875" style="129" customWidth="1"/>
    <col min="1287" max="1287" width="16.5703125" style="129" customWidth="1"/>
    <col min="1288" max="1288" width="14.28515625" style="129" customWidth="1"/>
    <col min="1289" max="1289" width="22.85546875" style="129" customWidth="1"/>
    <col min="1290" max="1290" width="14" style="129" customWidth="1"/>
    <col min="1291" max="1291" width="15.5703125" style="129" customWidth="1"/>
    <col min="1292" max="1536" width="9.140625" style="129"/>
    <col min="1537" max="1537" width="7.28515625" style="129" customWidth="1"/>
    <col min="1538" max="1538" width="24.42578125" style="129" customWidth="1"/>
    <col min="1539" max="1539" width="14.42578125" style="129" customWidth="1"/>
    <col min="1540" max="1540" width="13.5703125" style="129" customWidth="1"/>
    <col min="1541" max="1541" width="18.85546875" style="129" customWidth="1"/>
    <col min="1542" max="1542" width="15.85546875" style="129" customWidth="1"/>
    <col min="1543" max="1543" width="16.5703125" style="129" customWidth="1"/>
    <col min="1544" max="1544" width="14.28515625" style="129" customWidth="1"/>
    <col min="1545" max="1545" width="22.85546875" style="129" customWidth="1"/>
    <col min="1546" max="1546" width="14" style="129" customWidth="1"/>
    <col min="1547" max="1547" width="15.5703125" style="129" customWidth="1"/>
    <col min="1548" max="1792" width="9.140625" style="129"/>
    <col min="1793" max="1793" width="7.28515625" style="129" customWidth="1"/>
    <col min="1794" max="1794" width="24.42578125" style="129" customWidth="1"/>
    <col min="1795" max="1795" width="14.42578125" style="129" customWidth="1"/>
    <col min="1796" max="1796" width="13.5703125" style="129" customWidth="1"/>
    <col min="1797" max="1797" width="18.85546875" style="129" customWidth="1"/>
    <col min="1798" max="1798" width="15.85546875" style="129" customWidth="1"/>
    <col min="1799" max="1799" width="16.5703125" style="129" customWidth="1"/>
    <col min="1800" max="1800" width="14.28515625" style="129" customWidth="1"/>
    <col min="1801" max="1801" width="22.85546875" style="129" customWidth="1"/>
    <col min="1802" max="1802" width="14" style="129" customWidth="1"/>
    <col min="1803" max="1803" width="15.5703125" style="129" customWidth="1"/>
    <col min="1804" max="2048" width="9.140625" style="129"/>
    <col min="2049" max="2049" width="7.28515625" style="129" customWidth="1"/>
    <col min="2050" max="2050" width="24.42578125" style="129" customWidth="1"/>
    <col min="2051" max="2051" width="14.42578125" style="129" customWidth="1"/>
    <col min="2052" max="2052" width="13.5703125" style="129" customWidth="1"/>
    <col min="2053" max="2053" width="18.85546875" style="129" customWidth="1"/>
    <col min="2054" max="2054" width="15.85546875" style="129" customWidth="1"/>
    <col min="2055" max="2055" width="16.5703125" style="129" customWidth="1"/>
    <col min="2056" max="2056" width="14.28515625" style="129" customWidth="1"/>
    <col min="2057" max="2057" width="22.85546875" style="129" customWidth="1"/>
    <col min="2058" max="2058" width="14" style="129" customWidth="1"/>
    <col min="2059" max="2059" width="15.5703125" style="129" customWidth="1"/>
    <col min="2060" max="2304" width="9.140625" style="129"/>
    <col min="2305" max="2305" width="7.28515625" style="129" customWidth="1"/>
    <col min="2306" max="2306" width="24.42578125" style="129" customWidth="1"/>
    <col min="2307" max="2307" width="14.42578125" style="129" customWidth="1"/>
    <col min="2308" max="2308" width="13.5703125" style="129" customWidth="1"/>
    <col min="2309" max="2309" width="18.85546875" style="129" customWidth="1"/>
    <col min="2310" max="2310" width="15.85546875" style="129" customWidth="1"/>
    <col min="2311" max="2311" width="16.5703125" style="129" customWidth="1"/>
    <col min="2312" max="2312" width="14.28515625" style="129" customWidth="1"/>
    <col min="2313" max="2313" width="22.85546875" style="129" customWidth="1"/>
    <col min="2314" max="2314" width="14" style="129" customWidth="1"/>
    <col min="2315" max="2315" width="15.5703125" style="129" customWidth="1"/>
    <col min="2316" max="2560" width="9.140625" style="129"/>
    <col min="2561" max="2561" width="7.28515625" style="129" customWidth="1"/>
    <col min="2562" max="2562" width="24.42578125" style="129" customWidth="1"/>
    <col min="2563" max="2563" width="14.42578125" style="129" customWidth="1"/>
    <col min="2564" max="2564" width="13.5703125" style="129" customWidth="1"/>
    <col min="2565" max="2565" width="18.85546875" style="129" customWidth="1"/>
    <col min="2566" max="2566" width="15.85546875" style="129" customWidth="1"/>
    <col min="2567" max="2567" width="16.5703125" style="129" customWidth="1"/>
    <col min="2568" max="2568" width="14.28515625" style="129" customWidth="1"/>
    <col min="2569" max="2569" width="22.85546875" style="129" customWidth="1"/>
    <col min="2570" max="2570" width="14" style="129" customWidth="1"/>
    <col min="2571" max="2571" width="15.5703125" style="129" customWidth="1"/>
    <col min="2572" max="2816" width="9.140625" style="129"/>
    <col min="2817" max="2817" width="7.28515625" style="129" customWidth="1"/>
    <col min="2818" max="2818" width="24.42578125" style="129" customWidth="1"/>
    <col min="2819" max="2819" width="14.42578125" style="129" customWidth="1"/>
    <col min="2820" max="2820" width="13.5703125" style="129" customWidth="1"/>
    <col min="2821" max="2821" width="18.85546875" style="129" customWidth="1"/>
    <col min="2822" max="2822" width="15.85546875" style="129" customWidth="1"/>
    <col min="2823" max="2823" width="16.5703125" style="129" customWidth="1"/>
    <col min="2824" max="2824" width="14.28515625" style="129" customWidth="1"/>
    <col min="2825" max="2825" width="22.85546875" style="129" customWidth="1"/>
    <col min="2826" max="2826" width="14" style="129" customWidth="1"/>
    <col min="2827" max="2827" width="15.5703125" style="129" customWidth="1"/>
    <col min="2828" max="3072" width="9.140625" style="129"/>
    <col min="3073" max="3073" width="7.28515625" style="129" customWidth="1"/>
    <col min="3074" max="3074" width="24.42578125" style="129" customWidth="1"/>
    <col min="3075" max="3075" width="14.42578125" style="129" customWidth="1"/>
    <col min="3076" max="3076" width="13.5703125" style="129" customWidth="1"/>
    <col min="3077" max="3077" width="18.85546875" style="129" customWidth="1"/>
    <col min="3078" max="3078" width="15.85546875" style="129" customWidth="1"/>
    <col min="3079" max="3079" width="16.5703125" style="129" customWidth="1"/>
    <col min="3080" max="3080" width="14.28515625" style="129" customWidth="1"/>
    <col min="3081" max="3081" width="22.85546875" style="129" customWidth="1"/>
    <col min="3082" max="3082" width="14" style="129" customWidth="1"/>
    <col min="3083" max="3083" width="15.5703125" style="129" customWidth="1"/>
    <col min="3084" max="3328" width="9.140625" style="129"/>
    <col min="3329" max="3329" width="7.28515625" style="129" customWidth="1"/>
    <col min="3330" max="3330" width="24.42578125" style="129" customWidth="1"/>
    <col min="3331" max="3331" width="14.42578125" style="129" customWidth="1"/>
    <col min="3332" max="3332" width="13.5703125" style="129" customWidth="1"/>
    <col min="3333" max="3333" width="18.85546875" style="129" customWidth="1"/>
    <col min="3334" max="3334" width="15.85546875" style="129" customWidth="1"/>
    <col min="3335" max="3335" width="16.5703125" style="129" customWidth="1"/>
    <col min="3336" max="3336" width="14.28515625" style="129" customWidth="1"/>
    <col min="3337" max="3337" width="22.85546875" style="129" customWidth="1"/>
    <col min="3338" max="3338" width="14" style="129" customWidth="1"/>
    <col min="3339" max="3339" width="15.5703125" style="129" customWidth="1"/>
    <col min="3340" max="3584" width="9.140625" style="129"/>
    <col min="3585" max="3585" width="7.28515625" style="129" customWidth="1"/>
    <col min="3586" max="3586" width="24.42578125" style="129" customWidth="1"/>
    <col min="3587" max="3587" width="14.42578125" style="129" customWidth="1"/>
    <col min="3588" max="3588" width="13.5703125" style="129" customWidth="1"/>
    <col min="3589" max="3589" width="18.85546875" style="129" customWidth="1"/>
    <col min="3590" max="3590" width="15.85546875" style="129" customWidth="1"/>
    <col min="3591" max="3591" width="16.5703125" style="129" customWidth="1"/>
    <col min="3592" max="3592" width="14.28515625" style="129" customWidth="1"/>
    <col min="3593" max="3593" width="22.85546875" style="129" customWidth="1"/>
    <col min="3594" max="3594" width="14" style="129" customWidth="1"/>
    <col min="3595" max="3595" width="15.5703125" style="129" customWidth="1"/>
    <col min="3596" max="3840" width="9.140625" style="129"/>
    <col min="3841" max="3841" width="7.28515625" style="129" customWidth="1"/>
    <col min="3842" max="3842" width="24.42578125" style="129" customWidth="1"/>
    <col min="3843" max="3843" width="14.42578125" style="129" customWidth="1"/>
    <col min="3844" max="3844" width="13.5703125" style="129" customWidth="1"/>
    <col min="3845" max="3845" width="18.85546875" style="129" customWidth="1"/>
    <col min="3846" max="3846" width="15.85546875" style="129" customWidth="1"/>
    <col min="3847" max="3847" width="16.5703125" style="129" customWidth="1"/>
    <col min="3848" max="3848" width="14.28515625" style="129" customWidth="1"/>
    <col min="3849" max="3849" width="22.85546875" style="129" customWidth="1"/>
    <col min="3850" max="3850" width="14" style="129" customWidth="1"/>
    <col min="3851" max="3851" width="15.5703125" style="129" customWidth="1"/>
    <col min="3852" max="4096" width="9.140625" style="129"/>
    <col min="4097" max="4097" width="7.28515625" style="129" customWidth="1"/>
    <col min="4098" max="4098" width="24.42578125" style="129" customWidth="1"/>
    <col min="4099" max="4099" width="14.42578125" style="129" customWidth="1"/>
    <col min="4100" max="4100" width="13.5703125" style="129" customWidth="1"/>
    <col min="4101" max="4101" width="18.85546875" style="129" customWidth="1"/>
    <col min="4102" max="4102" width="15.85546875" style="129" customWidth="1"/>
    <col min="4103" max="4103" width="16.5703125" style="129" customWidth="1"/>
    <col min="4104" max="4104" width="14.28515625" style="129" customWidth="1"/>
    <col min="4105" max="4105" width="22.85546875" style="129" customWidth="1"/>
    <col min="4106" max="4106" width="14" style="129" customWidth="1"/>
    <col min="4107" max="4107" width="15.5703125" style="129" customWidth="1"/>
    <col min="4108" max="4352" width="9.140625" style="129"/>
    <col min="4353" max="4353" width="7.28515625" style="129" customWidth="1"/>
    <col min="4354" max="4354" width="24.42578125" style="129" customWidth="1"/>
    <col min="4355" max="4355" width="14.42578125" style="129" customWidth="1"/>
    <col min="4356" max="4356" width="13.5703125" style="129" customWidth="1"/>
    <col min="4357" max="4357" width="18.85546875" style="129" customWidth="1"/>
    <col min="4358" max="4358" width="15.85546875" style="129" customWidth="1"/>
    <col min="4359" max="4359" width="16.5703125" style="129" customWidth="1"/>
    <col min="4360" max="4360" width="14.28515625" style="129" customWidth="1"/>
    <col min="4361" max="4361" width="22.85546875" style="129" customWidth="1"/>
    <col min="4362" max="4362" width="14" style="129" customWidth="1"/>
    <col min="4363" max="4363" width="15.5703125" style="129" customWidth="1"/>
    <col min="4364" max="4608" width="9.140625" style="129"/>
    <col min="4609" max="4609" width="7.28515625" style="129" customWidth="1"/>
    <col min="4610" max="4610" width="24.42578125" style="129" customWidth="1"/>
    <col min="4611" max="4611" width="14.42578125" style="129" customWidth="1"/>
    <col min="4612" max="4612" width="13.5703125" style="129" customWidth="1"/>
    <col min="4613" max="4613" width="18.85546875" style="129" customWidth="1"/>
    <col min="4614" max="4614" width="15.85546875" style="129" customWidth="1"/>
    <col min="4615" max="4615" width="16.5703125" style="129" customWidth="1"/>
    <col min="4616" max="4616" width="14.28515625" style="129" customWidth="1"/>
    <col min="4617" max="4617" width="22.85546875" style="129" customWidth="1"/>
    <col min="4618" max="4618" width="14" style="129" customWidth="1"/>
    <col min="4619" max="4619" width="15.5703125" style="129" customWidth="1"/>
    <col min="4620" max="4864" width="9.140625" style="129"/>
    <col min="4865" max="4865" width="7.28515625" style="129" customWidth="1"/>
    <col min="4866" max="4866" width="24.42578125" style="129" customWidth="1"/>
    <col min="4867" max="4867" width="14.42578125" style="129" customWidth="1"/>
    <col min="4868" max="4868" width="13.5703125" style="129" customWidth="1"/>
    <col min="4869" max="4869" width="18.85546875" style="129" customWidth="1"/>
    <col min="4870" max="4870" width="15.85546875" style="129" customWidth="1"/>
    <col min="4871" max="4871" width="16.5703125" style="129" customWidth="1"/>
    <col min="4872" max="4872" width="14.28515625" style="129" customWidth="1"/>
    <col min="4873" max="4873" width="22.85546875" style="129" customWidth="1"/>
    <col min="4874" max="4874" width="14" style="129" customWidth="1"/>
    <col min="4875" max="4875" width="15.5703125" style="129" customWidth="1"/>
    <col min="4876" max="5120" width="9.140625" style="129"/>
    <col min="5121" max="5121" width="7.28515625" style="129" customWidth="1"/>
    <col min="5122" max="5122" width="24.42578125" style="129" customWidth="1"/>
    <col min="5123" max="5123" width="14.42578125" style="129" customWidth="1"/>
    <col min="5124" max="5124" width="13.5703125" style="129" customWidth="1"/>
    <col min="5125" max="5125" width="18.85546875" style="129" customWidth="1"/>
    <col min="5126" max="5126" width="15.85546875" style="129" customWidth="1"/>
    <col min="5127" max="5127" width="16.5703125" style="129" customWidth="1"/>
    <col min="5128" max="5128" width="14.28515625" style="129" customWidth="1"/>
    <col min="5129" max="5129" width="22.85546875" style="129" customWidth="1"/>
    <col min="5130" max="5130" width="14" style="129" customWidth="1"/>
    <col min="5131" max="5131" width="15.5703125" style="129" customWidth="1"/>
    <col min="5132" max="5376" width="9.140625" style="129"/>
    <col min="5377" max="5377" width="7.28515625" style="129" customWidth="1"/>
    <col min="5378" max="5378" width="24.42578125" style="129" customWidth="1"/>
    <col min="5379" max="5379" width="14.42578125" style="129" customWidth="1"/>
    <col min="5380" max="5380" width="13.5703125" style="129" customWidth="1"/>
    <col min="5381" max="5381" width="18.85546875" style="129" customWidth="1"/>
    <col min="5382" max="5382" width="15.85546875" style="129" customWidth="1"/>
    <col min="5383" max="5383" width="16.5703125" style="129" customWidth="1"/>
    <col min="5384" max="5384" width="14.28515625" style="129" customWidth="1"/>
    <col min="5385" max="5385" width="22.85546875" style="129" customWidth="1"/>
    <col min="5386" max="5386" width="14" style="129" customWidth="1"/>
    <col min="5387" max="5387" width="15.5703125" style="129" customWidth="1"/>
    <col min="5388" max="5632" width="9.140625" style="129"/>
    <col min="5633" max="5633" width="7.28515625" style="129" customWidth="1"/>
    <col min="5634" max="5634" width="24.42578125" style="129" customWidth="1"/>
    <col min="5635" max="5635" width="14.42578125" style="129" customWidth="1"/>
    <col min="5636" max="5636" width="13.5703125" style="129" customWidth="1"/>
    <col min="5637" max="5637" width="18.85546875" style="129" customWidth="1"/>
    <col min="5638" max="5638" width="15.85546875" style="129" customWidth="1"/>
    <col min="5639" max="5639" width="16.5703125" style="129" customWidth="1"/>
    <col min="5640" max="5640" width="14.28515625" style="129" customWidth="1"/>
    <col min="5641" max="5641" width="22.85546875" style="129" customWidth="1"/>
    <col min="5642" max="5642" width="14" style="129" customWidth="1"/>
    <col min="5643" max="5643" width="15.5703125" style="129" customWidth="1"/>
    <col min="5644" max="5888" width="9.140625" style="129"/>
    <col min="5889" max="5889" width="7.28515625" style="129" customWidth="1"/>
    <col min="5890" max="5890" width="24.42578125" style="129" customWidth="1"/>
    <col min="5891" max="5891" width="14.42578125" style="129" customWidth="1"/>
    <col min="5892" max="5892" width="13.5703125" style="129" customWidth="1"/>
    <col min="5893" max="5893" width="18.85546875" style="129" customWidth="1"/>
    <col min="5894" max="5894" width="15.85546875" style="129" customWidth="1"/>
    <col min="5895" max="5895" width="16.5703125" style="129" customWidth="1"/>
    <col min="5896" max="5896" width="14.28515625" style="129" customWidth="1"/>
    <col min="5897" max="5897" width="22.85546875" style="129" customWidth="1"/>
    <col min="5898" max="5898" width="14" style="129" customWidth="1"/>
    <col min="5899" max="5899" width="15.5703125" style="129" customWidth="1"/>
    <col min="5900" max="6144" width="9.140625" style="129"/>
    <col min="6145" max="6145" width="7.28515625" style="129" customWidth="1"/>
    <col min="6146" max="6146" width="24.42578125" style="129" customWidth="1"/>
    <col min="6147" max="6147" width="14.42578125" style="129" customWidth="1"/>
    <col min="6148" max="6148" width="13.5703125" style="129" customWidth="1"/>
    <col min="6149" max="6149" width="18.85546875" style="129" customWidth="1"/>
    <col min="6150" max="6150" width="15.85546875" style="129" customWidth="1"/>
    <col min="6151" max="6151" width="16.5703125" style="129" customWidth="1"/>
    <col min="6152" max="6152" width="14.28515625" style="129" customWidth="1"/>
    <col min="6153" max="6153" width="22.85546875" style="129" customWidth="1"/>
    <col min="6154" max="6154" width="14" style="129" customWidth="1"/>
    <col min="6155" max="6155" width="15.5703125" style="129" customWidth="1"/>
    <col min="6156" max="6400" width="9.140625" style="129"/>
    <col min="6401" max="6401" width="7.28515625" style="129" customWidth="1"/>
    <col min="6402" max="6402" width="24.42578125" style="129" customWidth="1"/>
    <col min="6403" max="6403" width="14.42578125" style="129" customWidth="1"/>
    <col min="6404" max="6404" width="13.5703125" style="129" customWidth="1"/>
    <col min="6405" max="6405" width="18.85546875" style="129" customWidth="1"/>
    <col min="6406" max="6406" width="15.85546875" style="129" customWidth="1"/>
    <col min="6407" max="6407" width="16.5703125" style="129" customWidth="1"/>
    <col min="6408" max="6408" width="14.28515625" style="129" customWidth="1"/>
    <col min="6409" max="6409" width="22.85546875" style="129" customWidth="1"/>
    <col min="6410" max="6410" width="14" style="129" customWidth="1"/>
    <col min="6411" max="6411" width="15.5703125" style="129" customWidth="1"/>
    <col min="6412" max="6656" width="9.140625" style="129"/>
    <col min="6657" max="6657" width="7.28515625" style="129" customWidth="1"/>
    <col min="6658" max="6658" width="24.42578125" style="129" customWidth="1"/>
    <col min="6659" max="6659" width="14.42578125" style="129" customWidth="1"/>
    <col min="6660" max="6660" width="13.5703125" style="129" customWidth="1"/>
    <col min="6661" max="6661" width="18.85546875" style="129" customWidth="1"/>
    <col min="6662" max="6662" width="15.85546875" style="129" customWidth="1"/>
    <col min="6663" max="6663" width="16.5703125" style="129" customWidth="1"/>
    <col min="6664" max="6664" width="14.28515625" style="129" customWidth="1"/>
    <col min="6665" max="6665" width="22.85546875" style="129" customWidth="1"/>
    <col min="6666" max="6666" width="14" style="129" customWidth="1"/>
    <col min="6667" max="6667" width="15.5703125" style="129" customWidth="1"/>
    <col min="6668" max="6912" width="9.140625" style="129"/>
    <col min="6913" max="6913" width="7.28515625" style="129" customWidth="1"/>
    <col min="6914" max="6914" width="24.42578125" style="129" customWidth="1"/>
    <col min="6915" max="6915" width="14.42578125" style="129" customWidth="1"/>
    <col min="6916" max="6916" width="13.5703125" style="129" customWidth="1"/>
    <col min="6917" max="6917" width="18.85546875" style="129" customWidth="1"/>
    <col min="6918" max="6918" width="15.85546875" style="129" customWidth="1"/>
    <col min="6919" max="6919" width="16.5703125" style="129" customWidth="1"/>
    <col min="6920" max="6920" width="14.28515625" style="129" customWidth="1"/>
    <col min="6921" max="6921" width="22.85546875" style="129" customWidth="1"/>
    <col min="6922" max="6922" width="14" style="129" customWidth="1"/>
    <col min="6923" max="6923" width="15.5703125" style="129" customWidth="1"/>
    <col min="6924" max="7168" width="9.140625" style="129"/>
    <col min="7169" max="7169" width="7.28515625" style="129" customWidth="1"/>
    <col min="7170" max="7170" width="24.42578125" style="129" customWidth="1"/>
    <col min="7171" max="7171" width="14.42578125" style="129" customWidth="1"/>
    <col min="7172" max="7172" width="13.5703125" style="129" customWidth="1"/>
    <col min="7173" max="7173" width="18.85546875" style="129" customWidth="1"/>
    <col min="7174" max="7174" width="15.85546875" style="129" customWidth="1"/>
    <col min="7175" max="7175" width="16.5703125" style="129" customWidth="1"/>
    <col min="7176" max="7176" width="14.28515625" style="129" customWidth="1"/>
    <col min="7177" max="7177" width="22.85546875" style="129" customWidth="1"/>
    <col min="7178" max="7178" width="14" style="129" customWidth="1"/>
    <col min="7179" max="7179" width="15.5703125" style="129" customWidth="1"/>
    <col min="7180" max="7424" width="9.140625" style="129"/>
    <col min="7425" max="7425" width="7.28515625" style="129" customWidth="1"/>
    <col min="7426" max="7426" width="24.42578125" style="129" customWidth="1"/>
    <col min="7427" max="7427" width="14.42578125" style="129" customWidth="1"/>
    <col min="7428" max="7428" width="13.5703125" style="129" customWidth="1"/>
    <col min="7429" max="7429" width="18.85546875" style="129" customWidth="1"/>
    <col min="7430" max="7430" width="15.85546875" style="129" customWidth="1"/>
    <col min="7431" max="7431" width="16.5703125" style="129" customWidth="1"/>
    <col min="7432" max="7432" width="14.28515625" style="129" customWidth="1"/>
    <col min="7433" max="7433" width="22.85546875" style="129" customWidth="1"/>
    <col min="7434" max="7434" width="14" style="129" customWidth="1"/>
    <col min="7435" max="7435" width="15.5703125" style="129" customWidth="1"/>
    <col min="7436" max="7680" width="9.140625" style="129"/>
    <col min="7681" max="7681" width="7.28515625" style="129" customWidth="1"/>
    <col min="7682" max="7682" width="24.42578125" style="129" customWidth="1"/>
    <col min="7683" max="7683" width="14.42578125" style="129" customWidth="1"/>
    <col min="7684" max="7684" width="13.5703125" style="129" customWidth="1"/>
    <col min="7685" max="7685" width="18.85546875" style="129" customWidth="1"/>
    <col min="7686" max="7686" width="15.85546875" style="129" customWidth="1"/>
    <col min="7687" max="7687" width="16.5703125" style="129" customWidth="1"/>
    <col min="7688" max="7688" width="14.28515625" style="129" customWidth="1"/>
    <col min="7689" max="7689" width="22.85546875" style="129" customWidth="1"/>
    <col min="7690" max="7690" width="14" style="129" customWidth="1"/>
    <col min="7691" max="7691" width="15.5703125" style="129" customWidth="1"/>
    <col min="7692" max="7936" width="9.140625" style="129"/>
    <col min="7937" max="7937" width="7.28515625" style="129" customWidth="1"/>
    <col min="7938" max="7938" width="24.42578125" style="129" customWidth="1"/>
    <col min="7939" max="7939" width="14.42578125" style="129" customWidth="1"/>
    <col min="7940" max="7940" width="13.5703125" style="129" customWidth="1"/>
    <col min="7941" max="7941" width="18.85546875" style="129" customWidth="1"/>
    <col min="7942" max="7942" width="15.85546875" style="129" customWidth="1"/>
    <col min="7943" max="7943" width="16.5703125" style="129" customWidth="1"/>
    <col min="7944" max="7944" width="14.28515625" style="129" customWidth="1"/>
    <col min="7945" max="7945" width="22.85546875" style="129" customWidth="1"/>
    <col min="7946" max="7946" width="14" style="129" customWidth="1"/>
    <col min="7947" max="7947" width="15.5703125" style="129" customWidth="1"/>
    <col min="7948" max="8192" width="9.140625" style="129"/>
    <col min="8193" max="8193" width="7.28515625" style="129" customWidth="1"/>
    <col min="8194" max="8194" width="24.42578125" style="129" customWidth="1"/>
    <col min="8195" max="8195" width="14.42578125" style="129" customWidth="1"/>
    <col min="8196" max="8196" width="13.5703125" style="129" customWidth="1"/>
    <col min="8197" max="8197" width="18.85546875" style="129" customWidth="1"/>
    <col min="8198" max="8198" width="15.85546875" style="129" customWidth="1"/>
    <col min="8199" max="8199" width="16.5703125" style="129" customWidth="1"/>
    <col min="8200" max="8200" width="14.28515625" style="129" customWidth="1"/>
    <col min="8201" max="8201" width="22.85546875" style="129" customWidth="1"/>
    <col min="8202" max="8202" width="14" style="129" customWidth="1"/>
    <col min="8203" max="8203" width="15.5703125" style="129" customWidth="1"/>
    <col min="8204" max="8448" width="9.140625" style="129"/>
    <col min="8449" max="8449" width="7.28515625" style="129" customWidth="1"/>
    <col min="8450" max="8450" width="24.42578125" style="129" customWidth="1"/>
    <col min="8451" max="8451" width="14.42578125" style="129" customWidth="1"/>
    <col min="8452" max="8452" width="13.5703125" style="129" customWidth="1"/>
    <col min="8453" max="8453" width="18.85546875" style="129" customWidth="1"/>
    <col min="8454" max="8454" width="15.85546875" style="129" customWidth="1"/>
    <col min="8455" max="8455" width="16.5703125" style="129" customWidth="1"/>
    <col min="8456" max="8456" width="14.28515625" style="129" customWidth="1"/>
    <col min="8457" max="8457" width="22.85546875" style="129" customWidth="1"/>
    <col min="8458" max="8458" width="14" style="129" customWidth="1"/>
    <col min="8459" max="8459" width="15.5703125" style="129" customWidth="1"/>
    <col min="8460" max="8704" width="9.140625" style="129"/>
    <col min="8705" max="8705" width="7.28515625" style="129" customWidth="1"/>
    <col min="8706" max="8706" width="24.42578125" style="129" customWidth="1"/>
    <col min="8707" max="8707" width="14.42578125" style="129" customWidth="1"/>
    <col min="8708" max="8708" width="13.5703125" style="129" customWidth="1"/>
    <col min="8709" max="8709" width="18.85546875" style="129" customWidth="1"/>
    <col min="8710" max="8710" width="15.85546875" style="129" customWidth="1"/>
    <col min="8711" max="8711" width="16.5703125" style="129" customWidth="1"/>
    <col min="8712" max="8712" width="14.28515625" style="129" customWidth="1"/>
    <col min="8713" max="8713" width="22.85546875" style="129" customWidth="1"/>
    <col min="8714" max="8714" width="14" style="129" customWidth="1"/>
    <col min="8715" max="8715" width="15.5703125" style="129" customWidth="1"/>
    <col min="8716" max="8960" width="9.140625" style="129"/>
    <col min="8961" max="8961" width="7.28515625" style="129" customWidth="1"/>
    <col min="8962" max="8962" width="24.42578125" style="129" customWidth="1"/>
    <col min="8963" max="8963" width="14.42578125" style="129" customWidth="1"/>
    <col min="8964" max="8964" width="13.5703125" style="129" customWidth="1"/>
    <col min="8965" max="8965" width="18.85546875" style="129" customWidth="1"/>
    <col min="8966" max="8966" width="15.85546875" style="129" customWidth="1"/>
    <col min="8967" max="8967" width="16.5703125" style="129" customWidth="1"/>
    <col min="8968" max="8968" width="14.28515625" style="129" customWidth="1"/>
    <col min="8969" max="8969" width="22.85546875" style="129" customWidth="1"/>
    <col min="8970" max="8970" width="14" style="129" customWidth="1"/>
    <col min="8971" max="8971" width="15.5703125" style="129" customWidth="1"/>
    <col min="8972" max="9216" width="9.140625" style="129"/>
    <col min="9217" max="9217" width="7.28515625" style="129" customWidth="1"/>
    <col min="9218" max="9218" width="24.42578125" style="129" customWidth="1"/>
    <col min="9219" max="9219" width="14.42578125" style="129" customWidth="1"/>
    <col min="9220" max="9220" width="13.5703125" style="129" customWidth="1"/>
    <col min="9221" max="9221" width="18.85546875" style="129" customWidth="1"/>
    <col min="9222" max="9222" width="15.85546875" style="129" customWidth="1"/>
    <col min="9223" max="9223" width="16.5703125" style="129" customWidth="1"/>
    <col min="9224" max="9224" width="14.28515625" style="129" customWidth="1"/>
    <col min="9225" max="9225" width="22.85546875" style="129" customWidth="1"/>
    <col min="9226" max="9226" width="14" style="129" customWidth="1"/>
    <col min="9227" max="9227" width="15.5703125" style="129" customWidth="1"/>
    <col min="9228" max="9472" width="9.140625" style="129"/>
    <col min="9473" max="9473" width="7.28515625" style="129" customWidth="1"/>
    <col min="9474" max="9474" width="24.42578125" style="129" customWidth="1"/>
    <col min="9475" max="9475" width="14.42578125" style="129" customWidth="1"/>
    <col min="9476" max="9476" width="13.5703125" style="129" customWidth="1"/>
    <col min="9477" max="9477" width="18.85546875" style="129" customWidth="1"/>
    <col min="9478" max="9478" width="15.85546875" style="129" customWidth="1"/>
    <col min="9479" max="9479" width="16.5703125" style="129" customWidth="1"/>
    <col min="9480" max="9480" width="14.28515625" style="129" customWidth="1"/>
    <col min="9481" max="9481" width="22.85546875" style="129" customWidth="1"/>
    <col min="9482" max="9482" width="14" style="129" customWidth="1"/>
    <col min="9483" max="9483" width="15.5703125" style="129" customWidth="1"/>
    <col min="9484" max="9728" width="9.140625" style="129"/>
    <col min="9729" max="9729" width="7.28515625" style="129" customWidth="1"/>
    <col min="9730" max="9730" width="24.42578125" style="129" customWidth="1"/>
    <col min="9731" max="9731" width="14.42578125" style="129" customWidth="1"/>
    <col min="9732" max="9732" width="13.5703125" style="129" customWidth="1"/>
    <col min="9733" max="9733" width="18.85546875" style="129" customWidth="1"/>
    <col min="9734" max="9734" width="15.85546875" style="129" customWidth="1"/>
    <col min="9735" max="9735" width="16.5703125" style="129" customWidth="1"/>
    <col min="9736" max="9736" width="14.28515625" style="129" customWidth="1"/>
    <col min="9737" max="9737" width="22.85546875" style="129" customWidth="1"/>
    <col min="9738" max="9738" width="14" style="129" customWidth="1"/>
    <col min="9739" max="9739" width="15.5703125" style="129" customWidth="1"/>
    <col min="9740" max="9984" width="9.140625" style="129"/>
    <col min="9985" max="9985" width="7.28515625" style="129" customWidth="1"/>
    <col min="9986" max="9986" width="24.42578125" style="129" customWidth="1"/>
    <col min="9987" max="9987" width="14.42578125" style="129" customWidth="1"/>
    <col min="9988" max="9988" width="13.5703125" style="129" customWidth="1"/>
    <col min="9989" max="9989" width="18.85546875" style="129" customWidth="1"/>
    <col min="9990" max="9990" width="15.85546875" style="129" customWidth="1"/>
    <col min="9991" max="9991" width="16.5703125" style="129" customWidth="1"/>
    <col min="9992" max="9992" width="14.28515625" style="129" customWidth="1"/>
    <col min="9993" max="9993" width="22.85546875" style="129" customWidth="1"/>
    <col min="9994" max="9994" width="14" style="129" customWidth="1"/>
    <col min="9995" max="9995" width="15.5703125" style="129" customWidth="1"/>
    <col min="9996" max="10240" width="9.140625" style="129"/>
    <col min="10241" max="10241" width="7.28515625" style="129" customWidth="1"/>
    <col min="10242" max="10242" width="24.42578125" style="129" customWidth="1"/>
    <col min="10243" max="10243" width="14.42578125" style="129" customWidth="1"/>
    <col min="10244" max="10244" width="13.5703125" style="129" customWidth="1"/>
    <col min="10245" max="10245" width="18.85546875" style="129" customWidth="1"/>
    <col min="10246" max="10246" width="15.85546875" style="129" customWidth="1"/>
    <col min="10247" max="10247" width="16.5703125" style="129" customWidth="1"/>
    <col min="10248" max="10248" width="14.28515625" style="129" customWidth="1"/>
    <col min="10249" max="10249" width="22.85546875" style="129" customWidth="1"/>
    <col min="10250" max="10250" width="14" style="129" customWidth="1"/>
    <col min="10251" max="10251" width="15.5703125" style="129" customWidth="1"/>
    <col min="10252" max="10496" width="9.140625" style="129"/>
    <col min="10497" max="10497" width="7.28515625" style="129" customWidth="1"/>
    <col min="10498" max="10498" width="24.42578125" style="129" customWidth="1"/>
    <col min="10499" max="10499" width="14.42578125" style="129" customWidth="1"/>
    <col min="10500" max="10500" width="13.5703125" style="129" customWidth="1"/>
    <col min="10501" max="10501" width="18.85546875" style="129" customWidth="1"/>
    <col min="10502" max="10502" width="15.85546875" style="129" customWidth="1"/>
    <col min="10503" max="10503" width="16.5703125" style="129" customWidth="1"/>
    <col min="10504" max="10504" width="14.28515625" style="129" customWidth="1"/>
    <col min="10505" max="10505" width="22.85546875" style="129" customWidth="1"/>
    <col min="10506" max="10506" width="14" style="129" customWidth="1"/>
    <col min="10507" max="10507" width="15.5703125" style="129" customWidth="1"/>
    <col min="10508" max="10752" width="9.140625" style="129"/>
    <col min="10753" max="10753" width="7.28515625" style="129" customWidth="1"/>
    <col min="10754" max="10754" width="24.42578125" style="129" customWidth="1"/>
    <col min="10755" max="10755" width="14.42578125" style="129" customWidth="1"/>
    <col min="10756" max="10756" width="13.5703125" style="129" customWidth="1"/>
    <col min="10757" max="10757" width="18.85546875" style="129" customWidth="1"/>
    <col min="10758" max="10758" width="15.85546875" style="129" customWidth="1"/>
    <col min="10759" max="10759" width="16.5703125" style="129" customWidth="1"/>
    <col min="10760" max="10760" width="14.28515625" style="129" customWidth="1"/>
    <col min="10761" max="10761" width="22.85546875" style="129" customWidth="1"/>
    <col min="10762" max="10762" width="14" style="129" customWidth="1"/>
    <col min="10763" max="10763" width="15.5703125" style="129" customWidth="1"/>
    <col min="10764" max="11008" width="9.140625" style="129"/>
    <col min="11009" max="11009" width="7.28515625" style="129" customWidth="1"/>
    <col min="11010" max="11010" width="24.42578125" style="129" customWidth="1"/>
    <col min="11011" max="11011" width="14.42578125" style="129" customWidth="1"/>
    <col min="11012" max="11012" width="13.5703125" style="129" customWidth="1"/>
    <col min="11013" max="11013" width="18.85546875" style="129" customWidth="1"/>
    <col min="11014" max="11014" width="15.85546875" style="129" customWidth="1"/>
    <col min="11015" max="11015" width="16.5703125" style="129" customWidth="1"/>
    <col min="11016" max="11016" width="14.28515625" style="129" customWidth="1"/>
    <col min="11017" max="11017" width="22.85546875" style="129" customWidth="1"/>
    <col min="11018" max="11018" width="14" style="129" customWidth="1"/>
    <col min="11019" max="11019" width="15.5703125" style="129" customWidth="1"/>
    <col min="11020" max="11264" width="9.140625" style="129"/>
    <col min="11265" max="11265" width="7.28515625" style="129" customWidth="1"/>
    <col min="11266" max="11266" width="24.42578125" style="129" customWidth="1"/>
    <col min="11267" max="11267" width="14.42578125" style="129" customWidth="1"/>
    <col min="11268" max="11268" width="13.5703125" style="129" customWidth="1"/>
    <col min="11269" max="11269" width="18.85546875" style="129" customWidth="1"/>
    <col min="11270" max="11270" width="15.85546875" style="129" customWidth="1"/>
    <col min="11271" max="11271" width="16.5703125" style="129" customWidth="1"/>
    <col min="11272" max="11272" width="14.28515625" style="129" customWidth="1"/>
    <col min="11273" max="11273" width="22.85546875" style="129" customWidth="1"/>
    <col min="11274" max="11274" width="14" style="129" customWidth="1"/>
    <col min="11275" max="11275" width="15.5703125" style="129" customWidth="1"/>
    <col min="11276" max="11520" width="9.140625" style="129"/>
    <col min="11521" max="11521" width="7.28515625" style="129" customWidth="1"/>
    <col min="11522" max="11522" width="24.42578125" style="129" customWidth="1"/>
    <col min="11523" max="11523" width="14.42578125" style="129" customWidth="1"/>
    <col min="11524" max="11524" width="13.5703125" style="129" customWidth="1"/>
    <col min="11525" max="11525" width="18.85546875" style="129" customWidth="1"/>
    <col min="11526" max="11526" width="15.85546875" style="129" customWidth="1"/>
    <col min="11527" max="11527" width="16.5703125" style="129" customWidth="1"/>
    <col min="11528" max="11528" width="14.28515625" style="129" customWidth="1"/>
    <col min="11529" max="11529" width="22.85546875" style="129" customWidth="1"/>
    <col min="11530" max="11530" width="14" style="129" customWidth="1"/>
    <col min="11531" max="11531" width="15.5703125" style="129" customWidth="1"/>
    <col min="11532" max="11776" width="9.140625" style="129"/>
    <col min="11777" max="11777" width="7.28515625" style="129" customWidth="1"/>
    <col min="11778" max="11778" width="24.42578125" style="129" customWidth="1"/>
    <col min="11779" max="11779" width="14.42578125" style="129" customWidth="1"/>
    <col min="11780" max="11780" width="13.5703125" style="129" customWidth="1"/>
    <col min="11781" max="11781" width="18.85546875" style="129" customWidth="1"/>
    <col min="11782" max="11782" width="15.85546875" style="129" customWidth="1"/>
    <col min="11783" max="11783" width="16.5703125" style="129" customWidth="1"/>
    <col min="11784" max="11784" width="14.28515625" style="129" customWidth="1"/>
    <col min="11785" max="11785" width="22.85546875" style="129" customWidth="1"/>
    <col min="11786" max="11786" width="14" style="129" customWidth="1"/>
    <col min="11787" max="11787" width="15.5703125" style="129" customWidth="1"/>
    <col min="11788" max="12032" width="9.140625" style="129"/>
    <col min="12033" max="12033" width="7.28515625" style="129" customWidth="1"/>
    <col min="12034" max="12034" width="24.42578125" style="129" customWidth="1"/>
    <col min="12035" max="12035" width="14.42578125" style="129" customWidth="1"/>
    <col min="12036" max="12036" width="13.5703125" style="129" customWidth="1"/>
    <col min="12037" max="12037" width="18.85546875" style="129" customWidth="1"/>
    <col min="12038" max="12038" width="15.85546875" style="129" customWidth="1"/>
    <col min="12039" max="12039" width="16.5703125" style="129" customWidth="1"/>
    <col min="12040" max="12040" width="14.28515625" style="129" customWidth="1"/>
    <col min="12041" max="12041" width="22.85546875" style="129" customWidth="1"/>
    <col min="12042" max="12042" width="14" style="129" customWidth="1"/>
    <col min="12043" max="12043" width="15.5703125" style="129" customWidth="1"/>
    <col min="12044" max="12288" width="9.140625" style="129"/>
    <col min="12289" max="12289" width="7.28515625" style="129" customWidth="1"/>
    <col min="12290" max="12290" width="24.42578125" style="129" customWidth="1"/>
    <col min="12291" max="12291" width="14.42578125" style="129" customWidth="1"/>
    <col min="12292" max="12292" width="13.5703125" style="129" customWidth="1"/>
    <col min="12293" max="12293" width="18.85546875" style="129" customWidth="1"/>
    <col min="12294" max="12294" width="15.85546875" style="129" customWidth="1"/>
    <col min="12295" max="12295" width="16.5703125" style="129" customWidth="1"/>
    <col min="12296" max="12296" width="14.28515625" style="129" customWidth="1"/>
    <col min="12297" max="12297" width="22.85546875" style="129" customWidth="1"/>
    <col min="12298" max="12298" width="14" style="129" customWidth="1"/>
    <col min="12299" max="12299" width="15.5703125" style="129" customWidth="1"/>
    <col min="12300" max="12544" width="9.140625" style="129"/>
    <col min="12545" max="12545" width="7.28515625" style="129" customWidth="1"/>
    <col min="12546" max="12546" width="24.42578125" style="129" customWidth="1"/>
    <col min="12547" max="12547" width="14.42578125" style="129" customWidth="1"/>
    <col min="12548" max="12548" width="13.5703125" style="129" customWidth="1"/>
    <col min="12549" max="12549" width="18.85546875" style="129" customWidth="1"/>
    <col min="12550" max="12550" width="15.85546875" style="129" customWidth="1"/>
    <col min="12551" max="12551" width="16.5703125" style="129" customWidth="1"/>
    <col min="12552" max="12552" width="14.28515625" style="129" customWidth="1"/>
    <col min="12553" max="12553" width="22.85546875" style="129" customWidth="1"/>
    <col min="12554" max="12554" width="14" style="129" customWidth="1"/>
    <col min="12555" max="12555" width="15.5703125" style="129" customWidth="1"/>
    <col min="12556" max="12800" width="9.140625" style="129"/>
    <col min="12801" max="12801" width="7.28515625" style="129" customWidth="1"/>
    <col min="12802" max="12802" width="24.42578125" style="129" customWidth="1"/>
    <col min="12803" max="12803" width="14.42578125" style="129" customWidth="1"/>
    <col min="12804" max="12804" width="13.5703125" style="129" customWidth="1"/>
    <col min="12805" max="12805" width="18.85546875" style="129" customWidth="1"/>
    <col min="12806" max="12806" width="15.85546875" style="129" customWidth="1"/>
    <col min="12807" max="12807" width="16.5703125" style="129" customWidth="1"/>
    <col min="12808" max="12808" width="14.28515625" style="129" customWidth="1"/>
    <col min="12809" max="12809" width="22.85546875" style="129" customWidth="1"/>
    <col min="12810" max="12810" width="14" style="129" customWidth="1"/>
    <col min="12811" max="12811" width="15.5703125" style="129" customWidth="1"/>
    <col min="12812" max="13056" width="9.140625" style="129"/>
    <col min="13057" max="13057" width="7.28515625" style="129" customWidth="1"/>
    <col min="13058" max="13058" width="24.42578125" style="129" customWidth="1"/>
    <col min="13059" max="13059" width="14.42578125" style="129" customWidth="1"/>
    <col min="13060" max="13060" width="13.5703125" style="129" customWidth="1"/>
    <col min="13061" max="13061" width="18.85546875" style="129" customWidth="1"/>
    <col min="13062" max="13062" width="15.85546875" style="129" customWidth="1"/>
    <col min="13063" max="13063" width="16.5703125" style="129" customWidth="1"/>
    <col min="13064" max="13064" width="14.28515625" style="129" customWidth="1"/>
    <col min="13065" max="13065" width="22.85546875" style="129" customWidth="1"/>
    <col min="13066" max="13066" width="14" style="129" customWidth="1"/>
    <col min="13067" max="13067" width="15.5703125" style="129" customWidth="1"/>
    <col min="13068" max="13312" width="9.140625" style="129"/>
    <col min="13313" max="13313" width="7.28515625" style="129" customWidth="1"/>
    <col min="13314" max="13314" width="24.42578125" style="129" customWidth="1"/>
    <col min="13315" max="13315" width="14.42578125" style="129" customWidth="1"/>
    <col min="13316" max="13316" width="13.5703125" style="129" customWidth="1"/>
    <col min="13317" max="13317" width="18.85546875" style="129" customWidth="1"/>
    <col min="13318" max="13318" width="15.85546875" style="129" customWidth="1"/>
    <col min="13319" max="13319" width="16.5703125" style="129" customWidth="1"/>
    <col min="13320" max="13320" width="14.28515625" style="129" customWidth="1"/>
    <col min="13321" max="13321" width="22.85546875" style="129" customWidth="1"/>
    <col min="13322" max="13322" width="14" style="129" customWidth="1"/>
    <col min="13323" max="13323" width="15.5703125" style="129" customWidth="1"/>
    <col min="13324" max="13568" width="9.140625" style="129"/>
    <col min="13569" max="13569" width="7.28515625" style="129" customWidth="1"/>
    <col min="13570" max="13570" width="24.42578125" style="129" customWidth="1"/>
    <col min="13571" max="13571" width="14.42578125" style="129" customWidth="1"/>
    <col min="13572" max="13572" width="13.5703125" style="129" customWidth="1"/>
    <col min="13573" max="13573" width="18.85546875" style="129" customWidth="1"/>
    <col min="13574" max="13574" width="15.85546875" style="129" customWidth="1"/>
    <col min="13575" max="13575" width="16.5703125" style="129" customWidth="1"/>
    <col min="13576" max="13576" width="14.28515625" style="129" customWidth="1"/>
    <col min="13577" max="13577" width="22.85546875" style="129" customWidth="1"/>
    <col min="13578" max="13578" width="14" style="129" customWidth="1"/>
    <col min="13579" max="13579" width="15.5703125" style="129" customWidth="1"/>
    <col min="13580" max="13824" width="9.140625" style="129"/>
    <col min="13825" max="13825" width="7.28515625" style="129" customWidth="1"/>
    <col min="13826" max="13826" width="24.42578125" style="129" customWidth="1"/>
    <col min="13827" max="13827" width="14.42578125" style="129" customWidth="1"/>
    <col min="13828" max="13828" width="13.5703125" style="129" customWidth="1"/>
    <col min="13829" max="13829" width="18.85546875" style="129" customWidth="1"/>
    <col min="13830" max="13830" width="15.85546875" style="129" customWidth="1"/>
    <col min="13831" max="13831" width="16.5703125" style="129" customWidth="1"/>
    <col min="13832" max="13832" width="14.28515625" style="129" customWidth="1"/>
    <col min="13833" max="13833" width="22.85546875" style="129" customWidth="1"/>
    <col min="13834" max="13834" width="14" style="129" customWidth="1"/>
    <col min="13835" max="13835" width="15.5703125" style="129" customWidth="1"/>
    <col min="13836" max="14080" width="9.140625" style="129"/>
    <col min="14081" max="14081" width="7.28515625" style="129" customWidth="1"/>
    <col min="14082" max="14082" width="24.42578125" style="129" customWidth="1"/>
    <col min="14083" max="14083" width="14.42578125" style="129" customWidth="1"/>
    <col min="14084" max="14084" width="13.5703125" style="129" customWidth="1"/>
    <col min="14085" max="14085" width="18.85546875" style="129" customWidth="1"/>
    <col min="14086" max="14086" width="15.85546875" style="129" customWidth="1"/>
    <col min="14087" max="14087" width="16.5703125" style="129" customWidth="1"/>
    <col min="14088" max="14088" width="14.28515625" style="129" customWidth="1"/>
    <col min="14089" max="14089" width="22.85546875" style="129" customWidth="1"/>
    <col min="14090" max="14090" width="14" style="129" customWidth="1"/>
    <col min="14091" max="14091" width="15.5703125" style="129" customWidth="1"/>
    <col min="14092" max="14336" width="9.140625" style="129"/>
    <col min="14337" max="14337" width="7.28515625" style="129" customWidth="1"/>
    <col min="14338" max="14338" width="24.42578125" style="129" customWidth="1"/>
    <col min="14339" max="14339" width="14.42578125" style="129" customWidth="1"/>
    <col min="14340" max="14340" width="13.5703125" style="129" customWidth="1"/>
    <col min="14341" max="14341" width="18.85546875" style="129" customWidth="1"/>
    <col min="14342" max="14342" width="15.85546875" style="129" customWidth="1"/>
    <col min="14343" max="14343" width="16.5703125" style="129" customWidth="1"/>
    <col min="14344" max="14344" width="14.28515625" style="129" customWidth="1"/>
    <col min="14345" max="14345" width="22.85546875" style="129" customWidth="1"/>
    <col min="14346" max="14346" width="14" style="129" customWidth="1"/>
    <col min="14347" max="14347" width="15.5703125" style="129" customWidth="1"/>
    <col min="14348" max="14592" width="9.140625" style="129"/>
    <col min="14593" max="14593" width="7.28515625" style="129" customWidth="1"/>
    <col min="14594" max="14594" width="24.42578125" style="129" customWidth="1"/>
    <col min="14595" max="14595" width="14.42578125" style="129" customWidth="1"/>
    <col min="14596" max="14596" width="13.5703125" style="129" customWidth="1"/>
    <col min="14597" max="14597" width="18.85546875" style="129" customWidth="1"/>
    <col min="14598" max="14598" width="15.85546875" style="129" customWidth="1"/>
    <col min="14599" max="14599" width="16.5703125" style="129" customWidth="1"/>
    <col min="14600" max="14600" width="14.28515625" style="129" customWidth="1"/>
    <col min="14601" max="14601" width="22.85546875" style="129" customWidth="1"/>
    <col min="14602" max="14602" width="14" style="129" customWidth="1"/>
    <col min="14603" max="14603" width="15.5703125" style="129" customWidth="1"/>
    <col min="14604" max="14848" width="9.140625" style="129"/>
    <col min="14849" max="14849" width="7.28515625" style="129" customWidth="1"/>
    <col min="14850" max="14850" width="24.42578125" style="129" customWidth="1"/>
    <col min="14851" max="14851" width="14.42578125" style="129" customWidth="1"/>
    <col min="14852" max="14852" width="13.5703125" style="129" customWidth="1"/>
    <col min="14853" max="14853" width="18.85546875" style="129" customWidth="1"/>
    <col min="14854" max="14854" width="15.85546875" style="129" customWidth="1"/>
    <col min="14855" max="14855" width="16.5703125" style="129" customWidth="1"/>
    <col min="14856" max="14856" width="14.28515625" style="129" customWidth="1"/>
    <col min="14857" max="14857" width="22.85546875" style="129" customWidth="1"/>
    <col min="14858" max="14858" width="14" style="129" customWidth="1"/>
    <col min="14859" max="14859" width="15.5703125" style="129" customWidth="1"/>
    <col min="14860" max="15104" width="9.140625" style="129"/>
    <col min="15105" max="15105" width="7.28515625" style="129" customWidth="1"/>
    <col min="15106" max="15106" width="24.42578125" style="129" customWidth="1"/>
    <col min="15107" max="15107" width="14.42578125" style="129" customWidth="1"/>
    <col min="15108" max="15108" width="13.5703125" style="129" customWidth="1"/>
    <col min="15109" max="15109" width="18.85546875" style="129" customWidth="1"/>
    <col min="15110" max="15110" width="15.85546875" style="129" customWidth="1"/>
    <col min="15111" max="15111" width="16.5703125" style="129" customWidth="1"/>
    <col min="15112" max="15112" width="14.28515625" style="129" customWidth="1"/>
    <col min="15113" max="15113" width="22.85546875" style="129" customWidth="1"/>
    <col min="15114" max="15114" width="14" style="129" customWidth="1"/>
    <col min="15115" max="15115" width="15.5703125" style="129" customWidth="1"/>
    <col min="15116" max="15360" width="9.140625" style="129"/>
    <col min="15361" max="15361" width="7.28515625" style="129" customWidth="1"/>
    <col min="15362" max="15362" width="24.42578125" style="129" customWidth="1"/>
    <col min="15363" max="15363" width="14.42578125" style="129" customWidth="1"/>
    <col min="15364" max="15364" width="13.5703125" style="129" customWidth="1"/>
    <col min="15365" max="15365" width="18.85546875" style="129" customWidth="1"/>
    <col min="15366" max="15366" width="15.85546875" style="129" customWidth="1"/>
    <col min="15367" max="15367" width="16.5703125" style="129" customWidth="1"/>
    <col min="15368" max="15368" width="14.28515625" style="129" customWidth="1"/>
    <col min="15369" max="15369" width="22.85546875" style="129" customWidth="1"/>
    <col min="15370" max="15370" width="14" style="129" customWidth="1"/>
    <col min="15371" max="15371" width="15.5703125" style="129" customWidth="1"/>
    <col min="15372" max="15616" width="9.140625" style="129"/>
    <col min="15617" max="15617" width="7.28515625" style="129" customWidth="1"/>
    <col min="15618" max="15618" width="24.42578125" style="129" customWidth="1"/>
    <col min="15619" max="15619" width="14.42578125" style="129" customWidth="1"/>
    <col min="15620" max="15620" width="13.5703125" style="129" customWidth="1"/>
    <col min="15621" max="15621" width="18.85546875" style="129" customWidth="1"/>
    <col min="15622" max="15622" width="15.85546875" style="129" customWidth="1"/>
    <col min="15623" max="15623" width="16.5703125" style="129" customWidth="1"/>
    <col min="15624" max="15624" width="14.28515625" style="129" customWidth="1"/>
    <col min="15625" max="15625" width="22.85546875" style="129" customWidth="1"/>
    <col min="15626" max="15626" width="14" style="129" customWidth="1"/>
    <col min="15627" max="15627" width="15.5703125" style="129" customWidth="1"/>
    <col min="15628" max="15872" width="9.140625" style="129"/>
    <col min="15873" max="15873" width="7.28515625" style="129" customWidth="1"/>
    <col min="15874" max="15874" width="24.42578125" style="129" customWidth="1"/>
    <col min="15875" max="15875" width="14.42578125" style="129" customWidth="1"/>
    <col min="15876" max="15876" width="13.5703125" style="129" customWidth="1"/>
    <col min="15877" max="15877" width="18.85546875" style="129" customWidth="1"/>
    <col min="15878" max="15878" width="15.85546875" style="129" customWidth="1"/>
    <col min="15879" max="15879" width="16.5703125" style="129" customWidth="1"/>
    <col min="15880" max="15880" width="14.28515625" style="129" customWidth="1"/>
    <col min="15881" max="15881" width="22.85546875" style="129" customWidth="1"/>
    <col min="15882" max="15882" width="14" style="129" customWidth="1"/>
    <col min="15883" max="15883" width="15.5703125" style="129" customWidth="1"/>
    <col min="15884" max="16128" width="9.140625" style="129"/>
    <col min="16129" max="16129" width="7.28515625" style="129" customWidth="1"/>
    <col min="16130" max="16130" width="24.42578125" style="129" customWidth="1"/>
    <col min="16131" max="16131" width="14.42578125" style="129" customWidth="1"/>
    <col min="16132" max="16132" width="13.5703125" style="129" customWidth="1"/>
    <col min="16133" max="16133" width="18.85546875" style="129" customWidth="1"/>
    <col min="16134" max="16134" width="15.85546875" style="129" customWidth="1"/>
    <col min="16135" max="16135" width="16.5703125" style="129" customWidth="1"/>
    <col min="16136" max="16136" width="14.28515625" style="129" customWidth="1"/>
    <col min="16137" max="16137" width="22.85546875" style="129" customWidth="1"/>
    <col min="16138" max="16138" width="14" style="129" customWidth="1"/>
    <col min="16139" max="16139" width="15.5703125" style="129" customWidth="1"/>
    <col min="16140" max="16384" width="9.140625" style="129"/>
  </cols>
  <sheetData>
    <row r="1" spans="1:13" ht="18.75" customHeight="1" x14ac:dyDescent="0.25">
      <c r="K1" s="130"/>
      <c r="L1" s="130"/>
      <c r="M1" s="130" t="s">
        <v>0</v>
      </c>
    </row>
    <row r="2" spans="1:13" ht="20.25" customHeight="1" x14ac:dyDescent="0.25">
      <c r="A2" s="131"/>
      <c r="B2" s="131"/>
      <c r="C2" s="131"/>
      <c r="D2" s="131"/>
      <c r="E2" s="131"/>
      <c r="F2" s="131"/>
      <c r="G2" s="131"/>
      <c r="H2" s="132"/>
      <c r="I2" s="132"/>
      <c r="K2" s="133"/>
      <c r="L2" s="133"/>
      <c r="M2" s="133" t="s">
        <v>312</v>
      </c>
    </row>
    <row r="3" spans="1:13" ht="61.5" customHeight="1" x14ac:dyDescent="0.25">
      <c r="A3" s="131"/>
      <c r="B3" s="178" t="s">
        <v>313</v>
      </c>
      <c r="C3" s="179"/>
      <c r="D3" s="179"/>
      <c r="E3" s="179"/>
      <c r="F3" s="179"/>
      <c r="G3" s="179"/>
      <c r="H3" s="179"/>
      <c r="I3" s="179"/>
      <c r="J3" s="179"/>
      <c r="K3" s="131"/>
    </row>
    <row r="4" spans="1:13" ht="31.5" customHeight="1" x14ac:dyDescent="0.2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33" customHeight="1" x14ac:dyDescent="0.25">
      <c r="A5" s="137" t="s">
        <v>3</v>
      </c>
      <c r="B5" s="137" t="s">
        <v>4</v>
      </c>
      <c r="C5" s="138" t="s">
        <v>5</v>
      </c>
      <c r="D5" s="138"/>
      <c r="E5" s="138"/>
      <c r="F5" s="138" t="s">
        <v>6</v>
      </c>
      <c r="G5" s="138" t="s">
        <v>7</v>
      </c>
      <c r="H5" s="138"/>
      <c r="I5" s="138"/>
      <c r="J5" s="138"/>
      <c r="K5" s="139" t="s">
        <v>8</v>
      </c>
    </row>
    <row r="6" spans="1:13" ht="158.25" customHeight="1" x14ac:dyDescent="0.25">
      <c r="A6" s="137"/>
      <c r="B6" s="137"/>
      <c r="C6" s="140" t="s">
        <v>9</v>
      </c>
      <c r="D6" s="140" t="s">
        <v>10</v>
      </c>
      <c r="E6" s="140" t="s">
        <v>11</v>
      </c>
      <c r="F6" s="138"/>
      <c r="G6" s="141" t="s">
        <v>12</v>
      </c>
      <c r="H6" s="140" t="s">
        <v>13</v>
      </c>
      <c r="I6" s="140" t="s">
        <v>14</v>
      </c>
      <c r="J6" s="140" t="s">
        <v>13</v>
      </c>
      <c r="K6" s="139"/>
    </row>
    <row r="7" spans="1:13" ht="31.5" x14ac:dyDescent="0.25">
      <c r="A7" s="142">
        <v>1</v>
      </c>
      <c r="B7" s="151" t="s">
        <v>314</v>
      </c>
      <c r="C7" s="144"/>
      <c r="D7" s="180">
        <f>29+91.3+20+9.7+9.7+44.3+1.2</f>
        <v>205.2</v>
      </c>
      <c r="E7" s="151" t="s">
        <v>24</v>
      </c>
      <c r="F7" s="150">
        <f t="shared" ref="F7:F34" si="0">SUM(C7,D7)</f>
        <v>205.2</v>
      </c>
      <c r="G7" s="148"/>
      <c r="H7" s="144"/>
      <c r="I7" s="151" t="s">
        <v>24</v>
      </c>
      <c r="J7" s="180">
        <f>29+91.3+20+9.7+9.7+44.3+1.2</f>
        <v>205.2</v>
      </c>
      <c r="K7" s="149"/>
    </row>
    <row r="8" spans="1:13" ht="31.5" x14ac:dyDescent="0.25">
      <c r="A8" s="142">
        <v>2</v>
      </c>
      <c r="B8" s="151"/>
      <c r="C8" s="144"/>
      <c r="D8" s="180">
        <v>2.6</v>
      </c>
      <c r="E8" s="151" t="s">
        <v>315</v>
      </c>
      <c r="F8" s="150">
        <f t="shared" si="0"/>
        <v>2.6</v>
      </c>
      <c r="G8" s="148"/>
      <c r="H8" s="144"/>
      <c r="I8" s="151" t="s">
        <v>315</v>
      </c>
      <c r="J8" s="180">
        <v>2.6</v>
      </c>
      <c r="K8" s="149"/>
    </row>
    <row r="9" spans="1:13" ht="15.75" x14ac:dyDescent="0.25">
      <c r="A9" s="142">
        <v>3</v>
      </c>
      <c r="B9" s="148" t="s">
        <v>316</v>
      </c>
      <c r="C9" s="144"/>
      <c r="D9" s="180">
        <f>8.5+6.2+8.5+11.3+5.7</f>
        <v>40.200000000000003</v>
      </c>
      <c r="E9" s="151" t="s">
        <v>24</v>
      </c>
      <c r="F9" s="150">
        <f t="shared" si="0"/>
        <v>40.200000000000003</v>
      </c>
      <c r="G9" s="148"/>
      <c r="H9" s="144"/>
      <c r="I9" s="151" t="s">
        <v>24</v>
      </c>
      <c r="J9" s="180">
        <f>8.5+6.2+8.5+11.3+5.7</f>
        <v>40.200000000000003</v>
      </c>
      <c r="K9" s="149"/>
    </row>
    <row r="10" spans="1:13" ht="31.5" x14ac:dyDescent="0.25">
      <c r="A10" s="142">
        <v>4</v>
      </c>
      <c r="B10" s="151" t="s">
        <v>317</v>
      </c>
      <c r="C10" s="144"/>
      <c r="D10" s="180">
        <f>151.1+51.4</f>
        <v>202.5</v>
      </c>
      <c r="E10" s="151" t="s">
        <v>24</v>
      </c>
      <c r="F10" s="150">
        <f t="shared" si="0"/>
        <v>202.5</v>
      </c>
      <c r="G10" s="148"/>
      <c r="H10" s="144"/>
      <c r="I10" s="151" t="s">
        <v>24</v>
      </c>
      <c r="J10" s="180">
        <f>151.1+51.4</f>
        <v>202.5</v>
      </c>
      <c r="K10" s="149"/>
    </row>
    <row r="11" spans="1:13" ht="31.5" x14ac:dyDescent="0.25">
      <c r="A11" s="142">
        <v>5</v>
      </c>
      <c r="B11" s="151" t="s">
        <v>318</v>
      </c>
      <c r="C11" s="144"/>
      <c r="D11" s="180">
        <f>20.4+1.3</f>
        <v>21.7</v>
      </c>
      <c r="E11" s="151" t="s">
        <v>24</v>
      </c>
      <c r="F11" s="150">
        <f>SUM(C11,D11)</f>
        <v>21.7</v>
      </c>
      <c r="G11" s="148"/>
      <c r="H11" s="144"/>
      <c r="I11" s="151" t="s">
        <v>24</v>
      </c>
      <c r="J11" s="180">
        <f>20.4+1.3</f>
        <v>21.7</v>
      </c>
      <c r="K11" s="149"/>
    </row>
    <row r="12" spans="1:13" ht="31.5" x14ac:dyDescent="0.25">
      <c r="A12" s="142">
        <v>6</v>
      </c>
      <c r="B12" s="151" t="s">
        <v>319</v>
      </c>
      <c r="C12" s="144"/>
      <c r="D12" s="180">
        <f>212.3+550.2+545+15.5+1316.8+31.8+46.2+126.7+25.3+141.2</f>
        <v>3011</v>
      </c>
      <c r="E12" s="151" t="s">
        <v>24</v>
      </c>
      <c r="F12" s="150">
        <f t="shared" si="0"/>
        <v>3011</v>
      </c>
      <c r="G12" s="148"/>
      <c r="H12" s="144"/>
      <c r="I12" s="151" t="s">
        <v>24</v>
      </c>
      <c r="J12" s="180">
        <f>212.3+550.2+545+15.5+1316.8+31.8+46.2+126.7+25.3+141.2</f>
        <v>3011</v>
      </c>
      <c r="K12" s="149"/>
    </row>
    <row r="13" spans="1:13" ht="31.5" x14ac:dyDescent="0.25">
      <c r="A13" s="142">
        <v>7</v>
      </c>
      <c r="B13" s="151" t="s">
        <v>320</v>
      </c>
      <c r="C13" s="144"/>
      <c r="D13" s="180">
        <f>28.1+34.9+27.5</f>
        <v>90.5</v>
      </c>
      <c r="E13" s="151" t="s">
        <v>24</v>
      </c>
      <c r="F13" s="150">
        <f t="shared" si="0"/>
        <v>90.5</v>
      </c>
      <c r="G13" s="148"/>
      <c r="H13" s="144"/>
      <c r="I13" s="151" t="s">
        <v>24</v>
      </c>
      <c r="J13" s="180">
        <f>28.1+34.9+27.5</f>
        <v>90.5</v>
      </c>
      <c r="K13" s="149"/>
    </row>
    <row r="14" spans="1:13" ht="46.5" customHeight="1" x14ac:dyDescent="0.25">
      <c r="A14" s="142">
        <v>8</v>
      </c>
      <c r="B14" s="151" t="s">
        <v>321</v>
      </c>
      <c r="C14" s="144"/>
      <c r="D14" s="180">
        <v>671.5</v>
      </c>
      <c r="E14" s="151" t="s">
        <v>24</v>
      </c>
      <c r="F14" s="150">
        <f t="shared" si="0"/>
        <v>671.5</v>
      </c>
      <c r="G14" s="148"/>
      <c r="H14" s="144"/>
      <c r="I14" s="151" t="s">
        <v>24</v>
      </c>
      <c r="J14" s="180">
        <v>671.5</v>
      </c>
      <c r="K14" s="149"/>
    </row>
    <row r="15" spans="1:13" ht="31.5" x14ac:dyDescent="0.25">
      <c r="A15" s="142">
        <v>9</v>
      </c>
      <c r="B15" s="151" t="s">
        <v>322</v>
      </c>
      <c r="C15" s="144"/>
      <c r="D15" s="180">
        <v>99.3</v>
      </c>
      <c r="E15" s="151" t="s">
        <v>24</v>
      </c>
      <c r="F15" s="150">
        <f t="shared" si="0"/>
        <v>99.3</v>
      </c>
      <c r="G15" s="148"/>
      <c r="H15" s="144"/>
      <c r="I15" s="151" t="s">
        <v>24</v>
      </c>
      <c r="J15" s="180">
        <v>99.3</v>
      </c>
      <c r="K15" s="149"/>
    </row>
    <row r="16" spans="1:13" ht="15.75" x14ac:dyDescent="0.25">
      <c r="A16" s="142">
        <v>10</v>
      </c>
      <c r="B16" s="151" t="s">
        <v>323</v>
      </c>
      <c r="C16" s="144"/>
      <c r="D16" s="180">
        <v>1104.8</v>
      </c>
      <c r="E16" s="151" t="s">
        <v>24</v>
      </c>
      <c r="F16" s="150">
        <f t="shared" si="0"/>
        <v>1104.8</v>
      </c>
      <c r="G16" s="148"/>
      <c r="H16" s="144"/>
      <c r="I16" s="151" t="s">
        <v>24</v>
      </c>
      <c r="J16" s="180">
        <v>1104.8</v>
      </c>
      <c r="K16" s="149"/>
    </row>
    <row r="17" spans="1:11" ht="15.75" x14ac:dyDescent="0.25">
      <c r="A17" s="142">
        <v>11</v>
      </c>
      <c r="B17" s="151" t="s">
        <v>324</v>
      </c>
      <c r="C17" s="144"/>
      <c r="D17" s="180">
        <v>37.9</v>
      </c>
      <c r="E17" s="151" t="s">
        <v>24</v>
      </c>
      <c r="F17" s="150">
        <f t="shared" si="0"/>
        <v>37.9</v>
      </c>
      <c r="G17" s="148"/>
      <c r="H17" s="144"/>
      <c r="I17" s="151" t="s">
        <v>24</v>
      </c>
      <c r="J17" s="180">
        <v>37.9</v>
      </c>
      <c r="K17" s="149"/>
    </row>
    <row r="18" spans="1:11" ht="15.75" x14ac:dyDescent="0.25">
      <c r="A18" s="142">
        <v>12</v>
      </c>
      <c r="B18" s="151" t="s">
        <v>325</v>
      </c>
      <c r="C18" s="144"/>
      <c r="D18" s="180">
        <v>4.7</v>
      </c>
      <c r="E18" s="151" t="s">
        <v>24</v>
      </c>
      <c r="F18" s="150">
        <f t="shared" si="0"/>
        <v>4.7</v>
      </c>
      <c r="G18" s="148"/>
      <c r="H18" s="144"/>
      <c r="I18" s="151" t="s">
        <v>24</v>
      </c>
      <c r="J18" s="180">
        <v>4.7</v>
      </c>
      <c r="K18" s="149"/>
    </row>
    <row r="19" spans="1:11" ht="36.75" customHeight="1" x14ac:dyDescent="0.25">
      <c r="A19" s="142">
        <v>13</v>
      </c>
      <c r="B19" s="151" t="s">
        <v>326</v>
      </c>
      <c r="C19" s="144"/>
      <c r="D19" s="180">
        <v>3.8</v>
      </c>
      <c r="E19" s="151" t="s">
        <v>24</v>
      </c>
      <c r="F19" s="150">
        <f t="shared" si="0"/>
        <v>3.8</v>
      </c>
      <c r="G19" s="148"/>
      <c r="H19" s="144"/>
      <c r="I19" s="151" t="s">
        <v>24</v>
      </c>
      <c r="J19" s="180">
        <v>3.8</v>
      </c>
      <c r="K19" s="149"/>
    </row>
    <row r="20" spans="1:11" ht="36.75" customHeight="1" x14ac:dyDescent="0.25">
      <c r="A20" s="142">
        <v>14</v>
      </c>
      <c r="B20" s="151" t="s">
        <v>327</v>
      </c>
      <c r="C20" s="144"/>
      <c r="D20" s="180">
        <v>2.4</v>
      </c>
      <c r="E20" s="151" t="s">
        <v>24</v>
      </c>
      <c r="F20" s="150">
        <f t="shared" si="0"/>
        <v>2.4</v>
      </c>
      <c r="G20" s="148"/>
      <c r="H20" s="144"/>
      <c r="I20" s="151" t="s">
        <v>24</v>
      </c>
      <c r="J20" s="180">
        <v>2.4</v>
      </c>
      <c r="K20" s="149"/>
    </row>
    <row r="21" spans="1:11" ht="31.5" x14ac:dyDescent="0.25">
      <c r="A21" s="142">
        <v>15</v>
      </c>
      <c r="B21" s="151" t="s">
        <v>328</v>
      </c>
      <c r="C21" s="144"/>
      <c r="D21" s="180">
        <v>0.8</v>
      </c>
      <c r="E21" s="151" t="s">
        <v>68</v>
      </c>
      <c r="F21" s="150">
        <f t="shared" si="0"/>
        <v>0.8</v>
      </c>
      <c r="G21" s="148"/>
      <c r="H21" s="144"/>
      <c r="I21" s="151" t="s">
        <v>68</v>
      </c>
      <c r="J21" s="180">
        <v>0.8</v>
      </c>
      <c r="K21" s="149"/>
    </row>
    <row r="22" spans="1:11" ht="15.75" x14ac:dyDescent="0.25">
      <c r="A22" s="142">
        <v>16</v>
      </c>
      <c r="B22" s="148" t="s">
        <v>329</v>
      </c>
      <c r="C22" s="181"/>
      <c r="D22" s="180">
        <v>11.6</v>
      </c>
      <c r="E22" s="151" t="s">
        <v>330</v>
      </c>
      <c r="F22" s="150">
        <f t="shared" si="0"/>
        <v>11.6</v>
      </c>
      <c r="G22" s="148"/>
      <c r="H22" s="144"/>
      <c r="I22" s="151" t="s">
        <v>330</v>
      </c>
      <c r="J22" s="180">
        <v>11.6</v>
      </c>
      <c r="K22" s="149"/>
    </row>
    <row r="23" spans="1:11" ht="31.5" x14ac:dyDescent="0.25">
      <c r="A23" s="142">
        <v>17</v>
      </c>
      <c r="B23" s="148" t="s">
        <v>15</v>
      </c>
      <c r="C23" s="181"/>
      <c r="D23" s="180">
        <f>11.7+23.2</f>
        <v>34.9</v>
      </c>
      <c r="E23" s="151" t="s">
        <v>315</v>
      </c>
      <c r="F23" s="150">
        <f t="shared" si="0"/>
        <v>34.9</v>
      </c>
      <c r="G23" s="148"/>
      <c r="H23" s="144"/>
      <c r="I23" s="151" t="s">
        <v>315</v>
      </c>
      <c r="J23" s="180">
        <f>11.7+23.2</f>
        <v>34.9</v>
      </c>
      <c r="K23" s="149"/>
    </row>
    <row r="24" spans="1:11" ht="15.75" x14ac:dyDescent="0.25">
      <c r="A24" s="142"/>
      <c r="B24" s="148"/>
      <c r="C24" s="182">
        <v>605.70000000000005</v>
      </c>
      <c r="D24" s="180"/>
      <c r="E24" s="151"/>
      <c r="F24" s="150"/>
      <c r="G24" s="148">
        <v>2210</v>
      </c>
      <c r="H24" s="144">
        <v>2.8</v>
      </c>
      <c r="I24" s="151" t="s">
        <v>331</v>
      </c>
      <c r="J24" s="180"/>
      <c r="K24" s="149"/>
    </row>
    <row r="25" spans="1:11" ht="15.75" x14ac:dyDescent="0.25">
      <c r="A25" s="142"/>
      <c r="B25" s="148"/>
      <c r="C25" s="180"/>
      <c r="D25" s="144"/>
      <c r="E25" s="151"/>
      <c r="F25" s="150">
        <f t="shared" si="0"/>
        <v>0</v>
      </c>
      <c r="G25" s="148">
        <v>2220</v>
      </c>
      <c r="H25" s="144">
        <v>21</v>
      </c>
      <c r="I25" s="151" t="s">
        <v>24</v>
      </c>
      <c r="J25" s="144"/>
      <c r="K25" s="149"/>
    </row>
    <row r="26" spans="1:11" ht="15.75" x14ac:dyDescent="0.25">
      <c r="A26" s="142"/>
      <c r="B26" s="148"/>
      <c r="C26" s="180"/>
      <c r="D26" s="144"/>
      <c r="E26" s="151"/>
      <c r="F26" s="150">
        <f t="shared" si="0"/>
        <v>0</v>
      </c>
      <c r="G26" s="148">
        <v>2230</v>
      </c>
      <c r="H26" s="144">
        <v>281.3</v>
      </c>
      <c r="I26" s="151" t="s">
        <v>68</v>
      </c>
      <c r="J26" s="144"/>
      <c r="K26" s="149"/>
    </row>
    <row r="27" spans="1:11" ht="15.75" x14ac:dyDescent="0.25">
      <c r="A27" s="142"/>
      <c r="B27" s="148"/>
      <c r="C27" s="144"/>
      <c r="D27" s="144"/>
      <c r="E27" s="151"/>
      <c r="F27" s="150">
        <f t="shared" si="0"/>
        <v>0</v>
      </c>
      <c r="G27" s="148">
        <v>3110</v>
      </c>
      <c r="H27" s="144">
        <v>35.6</v>
      </c>
      <c r="I27" s="151" t="s">
        <v>332</v>
      </c>
      <c r="J27" s="144"/>
      <c r="K27" s="149"/>
    </row>
    <row r="28" spans="1:11" ht="15.75" x14ac:dyDescent="0.25">
      <c r="A28" s="155"/>
      <c r="B28" s="148"/>
      <c r="C28" s="144"/>
      <c r="D28" s="144"/>
      <c r="E28" s="151"/>
      <c r="F28" s="150">
        <f t="shared" si="0"/>
        <v>0</v>
      </c>
      <c r="G28" s="148"/>
      <c r="H28" s="144"/>
      <c r="I28" s="151"/>
      <c r="J28" s="144"/>
      <c r="K28" s="149"/>
    </row>
    <row r="29" spans="1:11" ht="15.75" x14ac:dyDescent="0.25">
      <c r="A29" s="155"/>
      <c r="B29" s="148"/>
      <c r="C29" s="144"/>
      <c r="D29" s="144"/>
      <c r="E29" s="151"/>
      <c r="F29" s="150">
        <f t="shared" si="0"/>
        <v>0</v>
      </c>
      <c r="G29" s="148"/>
      <c r="H29" s="144"/>
      <c r="I29" s="151"/>
      <c r="J29" s="144"/>
      <c r="K29" s="149"/>
    </row>
    <row r="30" spans="1:11" ht="15.75" x14ac:dyDescent="0.25">
      <c r="A30" s="165"/>
      <c r="B30" s="166"/>
      <c r="C30" s="167"/>
      <c r="D30" s="167"/>
      <c r="E30" s="168"/>
      <c r="F30" s="150">
        <f t="shared" si="0"/>
        <v>0</v>
      </c>
      <c r="G30" s="148"/>
      <c r="H30" s="144"/>
      <c r="I30" s="151"/>
      <c r="J30" s="167"/>
      <c r="K30" s="149"/>
    </row>
    <row r="31" spans="1:11" ht="15.75" x14ac:dyDescent="0.25">
      <c r="A31" s="165"/>
      <c r="B31" s="166"/>
      <c r="C31" s="167"/>
      <c r="D31" s="167"/>
      <c r="E31" s="168"/>
      <c r="F31" s="150">
        <f t="shared" si="0"/>
        <v>0</v>
      </c>
      <c r="G31" s="166"/>
      <c r="H31" s="167"/>
      <c r="I31" s="168"/>
      <c r="J31" s="167"/>
      <c r="K31" s="149"/>
    </row>
    <row r="32" spans="1:11" ht="15.75" x14ac:dyDescent="0.25">
      <c r="A32" s="165"/>
      <c r="B32" s="166"/>
      <c r="C32" s="167"/>
      <c r="D32" s="167"/>
      <c r="E32" s="168"/>
      <c r="F32" s="150"/>
      <c r="G32" s="166"/>
      <c r="H32" s="167"/>
      <c r="I32" s="168"/>
      <c r="J32" s="167"/>
      <c r="K32" s="149"/>
    </row>
    <row r="33" spans="1:11" ht="15.75" x14ac:dyDescent="0.25">
      <c r="A33" s="165"/>
      <c r="B33" s="166"/>
      <c r="C33" s="167"/>
      <c r="D33" s="167"/>
      <c r="E33" s="168"/>
      <c r="F33" s="150">
        <f t="shared" si="0"/>
        <v>0</v>
      </c>
      <c r="G33" s="166"/>
      <c r="H33" s="167"/>
      <c r="I33" s="168"/>
      <c r="J33" s="167"/>
      <c r="K33" s="149"/>
    </row>
    <row r="34" spans="1:11" ht="15.75" x14ac:dyDescent="0.25">
      <c r="A34" s="166"/>
      <c r="B34" s="169" t="s">
        <v>16</v>
      </c>
      <c r="C34" s="170">
        <f>SUM(C7:C33)</f>
        <v>605.70000000000005</v>
      </c>
      <c r="D34" s="170">
        <f>SUM(D7:D33)</f>
        <v>5545.4</v>
      </c>
      <c r="E34" s="171"/>
      <c r="F34" s="172">
        <f t="shared" si="0"/>
        <v>6151.0999999999995</v>
      </c>
      <c r="G34" s="173"/>
      <c r="H34" s="170">
        <f>SUM(H7:H33)</f>
        <v>340.70000000000005</v>
      </c>
      <c r="I34" s="171"/>
      <c r="J34" s="170">
        <f>SUM(J7:J33)</f>
        <v>5545.4</v>
      </c>
      <c r="K34" s="174">
        <f>C34-H34</f>
        <v>265</v>
      </c>
    </row>
    <row r="37" spans="1:11" ht="15.75" x14ac:dyDescent="0.25">
      <c r="B37" s="175" t="s">
        <v>221</v>
      </c>
      <c r="F37" s="28"/>
      <c r="G37" s="57" t="s">
        <v>333</v>
      </c>
      <c r="H37" s="183"/>
    </row>
    <row r="38" spans="1:11" x14ac:dyDescent="0.25">
      <c r="B38" s="175"/>
      <c r="F38" s="24" t="s">
        <v>18</v>
      </c>
      <c r="G38" s="24"/>
      <c r="H38" s="24"/>
    </row>
    <row r="39" spans="1:11" ht="15.75" x14ac:dyDescent="0.25">
      <c r="B39" s="175" t="s">
        <v>334</v>
      </c>
      <c r="F39" s="28"/>
      <c r="G39" s="57" t="s">
        <v>335</v>
      </c>
      <c r="H39" s="183"/>
    </row>
    <row r="40" spans="1:11" x14ac:dyDescent="0.25">
      <c r="F40" s="24" t="s">
        <v>18</v>
      </c>
      <c r="G40" s="24"/>
      <c r="H40" s="24"/>
    </row>
    <row r="41" spans="1:11" x14ac:dyDescent="0.25">
      <c r="B41" s="129" t="s">
        <v>336</v>
      </c>
      <c r="F41" s="184" t="s">
        <v>337</v>
      </c>
      <c r="G41" s="185"/>
      <c r="H41" s="185"/>
    </row>
    <row r="42" spans="1:11" x14ac:dyDescent="0.25">
      <c r="F42" s="24" t="s">
        <v>18</v>
      </c>
      <c r="G42" s="24"/>
      <c r="H42" s="24"/>
    </row>
  </sheetData>
  <mergeCells count="11">
    <mergeCell ref="G37:H37"/>
    <mergeCell ref="G39:H39"/>
    <mergeCell ref="F41:H4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3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M127"/>
  <sheetViews>
    <sheetView topLeftCell="A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9.42578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9.42578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9.42578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9.42578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9.42578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9.42578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9.42578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9.42578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9.42578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9.42578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9.42578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9.42578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9.42578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9.42578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9.42578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9.42578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9.42578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9.42578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9.42578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9.42578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9.42578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9.42578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9.42578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9.42578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9.42578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9.42578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9.42578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9.42578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9.42578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9.42578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9.42578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9.42578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9.42578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9.42578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9.42578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9.42578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9.42578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9.42578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9.42578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9.42578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9.42578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9.42578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9.42578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9.42578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9.42578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9.42578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9.42578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9.42578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9.42578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9.42578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9.42578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9.42578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9.42578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9.42578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9.42578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9.42578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9.42578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9.42578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9.42578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9.42578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9.42578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9.42578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9.42578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9.42578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338</v>
      </c>
    </row>
    <row r="3" spans="1:13" ht="61.5" customHeight="1" x14ac:dyDescent="0.25">
      <c r="A3" s="2"/>
      <c r="B3" s="59" t="s">
        <v>339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43.5" customHeight="1" x14ac:dyDescent="0.25">
      <c r="A7" s="186">
        <v>1</v>
      </c>
      <c r="B7" s="187" t="s">
        <v>340</v>
      </c>
      <c r="C7" s="188"/>
      <c r="D7" s="188">
        <v>3.145</v>
      </c>
      <c r="E7" s="187" t="s">
        <v>341</v>
      </c>
      <c r="F7" s="189">
        <f>SUM(C7,D7)</f>
        <v>3.145</v>
      </c>
      <c r="G7" s="6"/>
      <c r="H7" s="29"/>
      <c r="I7" s="10" t="s">
        <v>342</v>
      </c>
      <c r="J7" s="36">
        <v>1.665</v>
      </c>
      <c r="K7" s="11"/>
    </row>
    <row r="8" spans="1:13" ht="43.5" customHeight="1" x14ac:dyDescent="0.25">
      <c r="A8" s="190">
        <v>2</v>
      </c>
      <c r="B8" s="191"/>
      <c r="C8" s="192"/>
      <c r="D8" s="192"/>
      <c r="E8" s="191"/>
      <c r="F8" s="193"/>
      <c r="G8" s="6"/>
      <c r="H8" s="29"/>
      <c r="I8" s="10" t="s">
        <v>343</v>
      </c>
      <c r="J8" s="36">
        <v>1.48</v>
      </c>
      <c r="K8" s="11"/>
    </row>
    <row r="9" spans="1:13" ht="41.45" customHeight="1" x14ac:dyDescent="0.25">
      <c r="A9" s="190">
        <v>3</v>
      </c>
      <c r="B9" s="194"/>
      <c r="C9" s="188"/>
      <c r="D9" s="188">
        <v>6.2207999999999997</v>
      </c>
      <c r="E9" s="194"/>
      <c r="F9" s="189">
        <f>SUM(C9:D9)</f>
        <v>6.2207999999999997</v>
      </c>
      <c r="G9" s="6"/>
      <c r="H9" s="29"/>
      <c r="I9" s="10" t="s">
        <v>344</v>
      </c>
      <c r="J9" s="36">
        <v>5.6268000000000002</v>
      </c>
      <c r="K9" s="11"/>
    </row>
    <row r="10" spans="1:13" ht="45.95" customHeight="1" x14ac:dyDescent="0.25">
      <c r="A10" s="190">
        <v>4</v>
      </c>
      <c r="B10" s="69"/>
      <c r="C10" s="192"/>
      <c r="D10" s="192"/>
      <c r="E10" s="69"/>
      <c r="F10" s="193"/>
      <c r="G10" s="6"/>
      <c r="H10" s="29"/>
      <c r="I10" s="10" t="s">
        <v>345</v>
      </c>
      <c r="J10" s="36">
        <v>0.59399999999999997</v>
      </c>
      <c r="K10" s="11"/>
    </row>
    <row r="11" spans="1:13" ht="36" customHeight="1" x14ac:dyDescent="0.25">
      <c r="A11" s="5">
        <v>5</v>
      </c>
      <c r="B11" s="195" t="s">
        <v>346</v>
      </c>
      <c r="C11" s="196"/>
      <c r="D11" s="197">
        <v>49.574100000000001</v>
      </c>
      <c r="E11" s="187" t="s">
        <v>347</v>
      </c>
      <c r="F11" s="198">
        <f>SUM(C11,D11)</f>
        <v>49.574100000000001</v>
      </c>
      <c r="G11" s="26"/>
      <c r="H11" s="44"/>
      <c r="I11" s="199" t="s">
        <v>348</v>
      </c>
      <c r="J11" s="36">
        <v>25.038</v>
      </c>
      <c r="K11" s="11"/>
    </row>
    <row r="12" spans="1:13" ht="36.950000000000003" customHeight="1" x14ac:dyDescent="0.25">
      <c r="A12" s="5">
        <v>6</v>
      </c>
      <c r="B12" s="195"/>
      <c r="C12" s="196"/>
      <c r="D12" s="197"/>
      <c r="E12" s="191"/>
      <c r="F12" s="198"/>
      <c r="G12" s="26"/>
      <c r="H12" s="44"/>
      <c r="I12" s="10" t="s">
        <v>349</v>
      </c>
      <c r="J12" s="36">
        <v>24.536100000000001</v>
      </c>
      <c r="K12" s="11"/>
    </row>
    <row r="13" spans="1:13" ht="48.95" customHeight="1" x14ac:dyDescent="0.25">
      <c r="A13" s="5">
        <v>7</v>
      </c>
      <c r="B13" s="187" t="s">
        <v>110</v>
      </c>
      <c r="C13" s="7"/>
      <c r="D13" s="36">
        <v>1.2410000000000001</v>
      </c>
      <c r="E13" s="200"/>
      <c r="F13" s="32">
        <f>SUM(C13,D13)</f>
        <v>1.2410000000000001</v>
      </c>
      <c r="G13" s="26"/>
      <c r="H13" s="44"/>
      <c r="I13" s="201" t="s">
        <v>350</v>
      </c>
      <c r="J13" s="36">
        <v>1.2410000000000001</v>
      </c>
      <c r="K13" s="11"/>
    </row>
    <row r="14" spans="1:13" ht="48.95" customHeight="1" x14ac:dyDescent="0.25">
      <c r="A14" s="190">
        <v>8</v>
      </c>
      <c r="B14" s="69"/>
      <c r="C14" s="202"/>
      <c r="D14" s="203">
        <v>1.0999000000000001</v>
      </c>
      <c r="E14" s="200"/>
      <c r="F14" s="204">
        <f>SUM(C14:D14)</f>
        <v>1.0999000000000001</v>
      </c>
      <c r="G14" s="205"/>
      <c r="H14" s="45"/>
      <c r="I14" s="201" t="s">
        <v>350</v>
      </c>
      <c r="J14" s="36">
        <v>1.1000000000000001</v>
      </c>
      <c r="K14" s="11"/>
    </row>
    <row r="15" spans="1:13" ht="46.5" customHeight="1" x14ac:dyDescent="0.25">
      <c r="A15" s="190">
        <v>9</v>
      </c>
      <c r="B15" s="190" t="s">
        <v>351</v>
      </c>
      <c r="C15" s="202"/>
      <c r="D15" s="203">
        <v>15.6972</v>
      </c>
      <c r="E15" s="200"/>
      <c r="F15" s="204">
        <f>SUM(C15:D15)</f>
        <v>15.6972</v>
      </c>
      <c r="G15" s="205"/>
      <c r="H15" s="45"/>
      <c r="I15" s="201" t="s">
        <v>350</v>
      </c>
      <c r="J15" s="36">
        <v>15.7</v>
      </c>
      <c r="K15" s="11"/>
    </row>
    <row r="16" spans="1:13" ht="46.5" customHeight="1" x14ac:dyDescent="0.25">
      <c r="A16" s="190">
        <v>10</v>
      </c>
      <c r="B16" s="206" t="s">
        <v>352</v>
      </c>
      <c r="C16" s="202"/>
      <c r="D16" s="203">
        <v>28.33</v>
      </c>
      <c r="E16" s="200"/>
      <c r="F16" s="204">
        <f>SUM(C16:D16)</f>
        <v>28.33</v>
      </c>
      <c r="G16" s="205"/>
      <c r="H16" s="45"/>
      <c r="I16" s="201" t="s">
        <v>350</v>
      </c>
      <c r="J16" s="36">
        <v>28.33</v>
      </c>
      <c r="K16" s="11"/>
    </row>
    <row r="17" spans="1:11" ht="46.5" customHeight="1" x14ac:dyDescent="0.25">
      <c r="A17" s="190">
        <v>11</v>
      </c>
      <c r="B17" s="190" t="s">
        <v>353</v>
      </c>
      <c r="C17" s="202"/>
      <c r="D17" s="203">
        <v>2.99</v>
      </c>
      <c r="E17" s="207"/>
      <c r="F17" s="204">
        <f>SUM(C17:D17)</f>
        <v>2.99</v>
      </c>
      <c r="G17" s="205"/>
      <c r="H17" s="45"/>
      <c r="I17" s="201" t="s">
        <v>350</v>
      </c>
      <c r="J17" s="36">
        <v>2.99</v>
      </c>
      <c r="K17" s="11"/>
    </row>
    <row r="18" spans="1:11" ht="46.5" customHeight="1" x14ac:dyDescent="0.25">
      <c r="A18" s="187">
        <v>12</v>
      </c>
      <c r="B18" s="208" t="s">
        <v>15</v>
      </c>
      <c r="C18" s="188">
        <v>153.48830000000001</v>
      </c>
      <c r="D18" s="188"/>
      <c r="E18" s="209"/>
      <c r="F18" s="204"/>
      <c r="G18" s="208">
        <v>2210</v>
      </c>
      <c r="H18" s="210">
        <v>23.65</v>
      </c>
      <c r="I18" s="201" t="s">
        <v>354</v>
      </c>
      <c r="J18" s="36"/>
      <c r="K18" s="11"/>
    </row>
    <row r="19" spans="1:11" ht="46.5" customHeight="1" x14ac:dyDescent="0.25">
      <c r="A19" s="194"/>
      <c r="B19" s="70"/>
      <c r="C19" s="211"/>
      <c r="D19" s="70"/>
      <c r="E19" s="209"/>
      <c r="F19" s="204"/>
      <c r="G19" s="71"/>
      <c r="H19" s="210">
        <v>6.2</v>
      </c>
      <c r="I19" s="201" t="s">
        <v>39</v>
      </c>
      <c r="J19" s="36"/>
      <c r="K19" s="11"/>
    </row>
    <row r="20" spans="1:11" ht="46.5" customHeight="1" x14ac:dyDescent="0.25">
      <c r="A20" s="194"/>
      <c r="B20" s="70"/>
      <c r="C20" s="211"/>
      <c r="D20" s="70"/>
      <c r="E20" s="209"/>
      <c r="F20" s="204"/>
      <c r="G20" s="208">
        <v>3110</v>
      </c>
      <c r="H20" s="212">
        <v>67</v>
      </c>
      <c r="I20" s="201" t="s">
        <v>355</v>
      </c>
      <c r="J20" s="36"/>
      <c r="K20" s="11"/>
    </row>
    <row r="21" spans="1:11" ht="46.5" customHeight="1" x14ac:dyDescent="0.25">
      <c r="A21" s="194"/>
      <c r="B21" s="70"/>
      <c r="C21" s="211"/>
      <c r="D21" s="70"/>
      <c r="E21" s="209"/>
      <c r="F21" s="204"/>
      <c r="G21" s="213"/>
      <c r="H21" s="212">
        <v>73.430000000000007</v>
      </c>
      <c r="I21" s="201" t="s">
        <v>356</v>
      </c>
      <c r="J21" s="36"/>
      <c r="K21" s="11"/>
    </row>
    <row r="22" spans="1:11" ht="46.5" customHeight="1" x14ac:dyDescent="0.25">
      <c r="A22" s="194"/>
      <c r="B22" s="70"/>
      <c r="C22" s="211"/>
      <c r="D22" s="70"/>
      <c r="E22" s="209"/>
      <c r="F22" s="204"/>
      <c r="G22" s="213"/>
      <c r="H22" s="212">
        <v>44.8</v>
      </c>
      <c r="I22" s="201" t="s">
        <v>357</v>
      </c>
      <c r="J22" s="36"/>
      <c r="K22" s="11"/>
    </row>
    <row r="23" spans="1:11" ht="51.75" customHeight="1" x14ac:dyDescent="0.25">
      <c r="A23" s="69"/>
      <c r="B23" s="71"/>
      <c r="C23" s="72"/>
      <c r="D23" s="71"/>
      <c r="E23" s="8"/>
      <c r="F23" s="32"/>
      <c r="G23" s="71"/>
      <c r="H23" s="210">
        <v>33.979999999999997</v>
      </c>
      <c r="I23" s="199" t="s">
        <v>358</v>
      </c>
      <c r="J23" s="36"/>
      <c r="K23" s="11"/>
    </row>
    <row r="24" spans="1:11" ht="15.75" x14ac:dyDescent="0.25">
      <c r="A24" s="14"/>
      <c r="B24" s="17" t="s">
        <v>16</v>
      </c>
      <c r="C24" s="18">
        <f>SUM(C7:C18)</f>
        <v>153.48830000000001</v>
      </c>
      <c r="D24" s="18">
        <f>SUM(D7:D23)</f>
        <v>108.29799999999999</v>
      </c>
      <c r="E24" s="19"/>
      <c r="F24" s="20">
        <f>C24+D24</f>
        <v>261.78629999999998</v>
      </c>
      <c r="G24" s="21"/>
      <c r="H24" s="18">
        <f>SUM(H18:H23)</f>
        <v>249.05999999999997</v>
      </c>
      <c r="I24" s="19"/>
      <c r="J24" s="18">
        <f>SUM(J7:J23)</f>
        <v>108.3009</v>
      </c>
      <c r="K24" s="22">
        <f>C24-H24</f>
        <v>-95.571699999999964</v>
      </c>
    </row>
    <row r="27" spans="1:11" ht="19.5" x14ac:dyDescent="0.35">
      <c r="B27" s="30" t="s">
        <v>359</v>
      </c>
      <c r="C27" s="40"/>
      <c r="D27" s="40"/>
      <c r="E27" s="40"/>
      <c r="F27" s="41"/>
      <c r="G27" s="67" t="s">
        <v>360</v>
      </c>
      <c r="H27" s="68"/>
    </row>
    <row r="28" spans="1:11" ht="19.5" x14ac:dyDescent="0.35">
      <c r="B28" s="30"/>
      <c r="C28" s="40"/>
      <c r="D28" s="40"/>
      <c r="E28" s="40"/>
      <c r="F28" s="42" t="s">
        <v>18</v>
      </c>
      <c r="G28" s="43"/>
      <c r="H28" s="43"/>
    </row>
    <row r="29" spans="1:11" ht="19.5" x14ac:dyDescent="0.35">
      <c r="B29" s="30" t="s">
        <v>19</v>
      </c>
      <c r="C29" s="40"/>
      <c r="D29" s="40"/>
      <c r="E29" s="40"/>
      <c r="F29" s="41"/>
      <c r="G29" s="67" t="s">
        <v>361</v>
      </c>
      <c r="H29" s="68"/>
    </row>
    <row r="30" spans="1:11" ht="18.75" x14ac:dyDescent="0.3">
      <c r="B30" s="40"/>
      <c r="C30" s="40"/>
      <c r="D30" s="40"/>
      <c r="E30" s="40"/>
      <c r="F30" s="42" t="s">
        <v>18</v>
      </c>
      <c r="G30" s="43"/>
      <c r="H30" s="43"/>
    </row>
    <row r="44" spans="4:4" x14ac:dyDescent="0.25">
      <c r="D44" s="214"/>
    </row>
    <row r="45" spans="4:4" x14ac:dyDescent="0.25">
      <c r="D45" s="215"/>
    </row>
    <row r="46" spans="4:4" x14ac:dyDescent="0.25">
      <c r="D46" s="214"/>
    </row>
    <row r="47" spans="4:4" x14ac:dyDescent="0.25">
      <c r="D47" s="214"/>
    </row>
    <row r="48" spans="4:4" x14ac:dyDescent="0.25">
      <c r="D48" s="214"/>
    </row>
    <row r="49" spans="4:4" x14ac:dyDescent="0.25">
      <c r="D49" s="214"/>
    </row>
    <row r="50" spans="4:4" x14ac:dyDescent="0.25">
      <c r="D50" s="215"/>
    </row>
    <row r="51" spans="4:4" x14ac:dyDescent="0.25">
      <c r="D51" s="214"/>
    </row>
    <row r="52" spans="4:4" x14ac:dyDescent="0.25">
      <c r="D52" s="214"/>
    </row>
    <row r="53" spans="4:4" x14ac:dyDescent="0.25">
      <c r="D53" s="214"/>
    </row>
    <row r="54" spans="4:4" x14ac:dyDescent="0.25">
      <c r="D54" s="215"/>
    </row>
    <row r="55" spans="4:4" x14ac:dyDescent="0.25">
      <c r="D55" s="214"/>
    </row>
    <row r="56" spans="4:4" x14ac:dyDescent="0.25">
      <c r="D56" s="214"/>
    </row>
    <row r="57" spans="4:4" x14ac:dyDescent="0.25">
      <c r="D57" s="215"/>
    </row>
    <row r="58" spans="4:4" x14ac:dyDescent="0.25">
      <c r="D58" s="215"/>
    </row>
    <row r="59" spans="4:4" x14ac:dyDescent="0.25">
      <c r="D59" s="214"/>
    </row>
    <row r="60" spans="4:4" x14ac:dyDescent="0.25">
      <c r="D60" s="214"/>
    </row>
    <row r="61" spans="4:4" x14ac:dyDescent="0.25">
      <c r="D61" s="214"/>
    </row>
    <row r="62" spans="4:4" x14ac:dyDescent="0.25">
      <c r="D62" s="214"/>
    </row>
    <row r="63" spans="4:4" x14ac:dyDescent="0.25">
      <c r="D63" s="215"/>
    </row>
    <row r="64" spans="4:4" x14ac:dyDescent="0.25">
      <c r="D64" s="214"/>
    </row>
    <row r="65" spans="4:4" x14ac:dyDescent="0.25">
      <c r="D65" s="215"/>
    </row>
    <row r="66" spans="4:4" x14ac:dyDescent="0.25">
      <c r="D66" s="214"/>
    </row>
    <row r="67" spans="4:4" x14ac:dyDescent="0.25">
      <c r="D67" s="214"/>
    </row>
    <row r="68" spans="4:4" x14ac:dyDescent="0.25">
      <c r="D68" s="215"/>
    </row>
    <row r="69" spans="4:4" x14ac:dyDescent="0.25">
      <c r="D69" s="214"/>
    </row>
    <row r="70" spans="4:4" x14ac:dyDescent="0.25">
      <c r="D70" s="215"/>
    </row>
    <row r="71" spans="4:4" x14ac:dyDescent="0.25">
      <c r="D71" s="215"/>
    </row>
    <row r="72" spans="4:4" x14ac:dyDescent="0.25">
      <c r="D72" s="214"/>
    </row>
    <row r="73" spans="4:4" x14ac:dyDescent="0.25">
      <c r="D73" s="214"/>
    </row>
    <row r="74" spans="4:4" x14ac:dyDescent="0.25">
      <c r="D74" s="215"/>
    </row>
    <row r="75" spans="4:4" x14ac:dyDescent="0.25">
      <c r="D75" s="214"/>
    </row>
    <row r="76" spans="4:4" x14ac:dyDescent="0.25">
      <c r="D76" s="214"/>
    </row>
    <row r="77" spans="4:4" x14ac:dyDescent="0.25">
      <c r="D77" s="215"/>
    </row>
    <row r="78" spans="4:4" x14ac:dyDescent="0.25">
      <c r="D78" s="215"/>
    </row>
    <row r="79" spans="4:4" x14ac:dyDescent="0.25">
      <c r="D79" s="214"/>
    </row>
    <row r="80" spans="4:4" x14ac:dyDescent="0.25">
      <c r="D80" s="214"/>
    </row>
    <row r="81" spans="4:4" x14ac:dyDescent="0.25">
      <c r="D81" s="214"/>
    </row>
    <row r="82" spans="4:4" x14ac:dyDescent="0.25">
      <c r="D82" s="215"/>
    </row>
    <row r="83" spans="4:4" x14ac:dyDescent="0.25">
      <c r="D83" s="214"/>
    </row>
    <row r="84" spans="4:4" x14ac:dyDescent="0.25">
      <c r="D84" s="214"/>
    </row>
    <row r="85" spans="4:4" x14ac:dyDescent="0.25">
      <c r="D85" s="214"/>
    </row>
    <row r="86" spans="4:4" x14ac:dyDescent="0.25">
      <c r="D86" s="215"/>
    </row>
    <row r="87" spans="4:4" x14ac:dyDescent="0.25">
      <c r="D87" s="215"/>
    </row>
    <row r="88" spans="4:4" x14ac:dyDescent="0.25">
      <c r="D88" s="215"/>
    </row>
    <row r="89" spans="4:4" x14ac:dyDescent="0.25">
      <c r="D89" s="214"/>
    </row>
    <row r="90" spans="4:4" x14ac:dyDescent="0.25">
      <c r="D90" s="214"/>
    </row>
    <row r="91" spans="4:4" x14ac:dyDescent="0.25">
      <c r="D91" s="214"/>
    </row>
    <row r="92" spans="4:4" x14ac:dyDescent="0.25">
      <c r="D92" s="215"/>
    </row>
    <row r="93" spans="4:4" x14ac:dyDescent="0.25">
      <c r="D93" s="214"/>
    </row>
    <row r="94" spans="4:4" x14ac:dyDescent="0.25">
      <c r="D94" s="214"/>
    </row>
    <row r="95" spans="4:4" x14ac:dyDescent="0.25">
      <c r="D95" s="214"/>
    </row>
    <row r="96" spans="4:4" x14ac:dyDescent="0.25">
      <c r="D96" s="215"/>
    </row>
    <row r="97" spans="4:4" x14ac:dyDescent="0.25">
      <c r="D97" s="214"/>
    </row>
    <row r="98" spans="4:4" x14ac:dyDescent="0.25">
      <c r="D98" s="215"/>
    </row>
    <row r="99" spans="4:4" x14ac:dyDescent="0.25">
      <c r="D99" s="214"/>
    </row>
    <row r="100" spans="4:4" x14ac:dyDescent="0.25">
      <c r="D100" s="214"/>
    </row>
    <row r="101" spans="4:4" x14ac:dyDescent="0.25">
      <c r="D101" s="214"/>
    </row>
    <row r="102" spans="4:4" x14ac:dyDescent="0.25">
      <c r="D102" s="215"/>
    </row>
    <row r="103" spans="4:4" x14ac:dyDescent="0.25">
      <c r="D103" s="214"/>
    </row>
    <row r="104" spans="4:4" x14ac:dyDescent="0.25">
      <c r="D104" s="214"/>
    </row>
    <row r="105" spans="4:4" x14ac:dyDescent="0.25">
      <c r="D105" s="214"/>
    </row>
    <row r="106" spans="4:4" x14ac:dyDescent="0.25">
      <c r="D106" s="215"/>
    </row>
    <row r="107" spans="4:4" x14ac:dyDescent="0.25">
      <c r="D107" s="214"/>
    </row>
    <row r="108" spans="4:4" x14ac:dyDescent="0.25">
      <c r="D108" s="214"/>
    </row>
    <row r="109" spans="4:4" x14ac:dyDescent="0.25">
      <c r="D109" s="214"/>
    </row>
    <row r="110" spans="4:4" x14ac:dyDescent="0.25">
      <c r="D110" s="214"/>
    </row>
    <row r="111" spans="4:4" x14ac:dyDescent="0.25">
      <c r="D111" s="214"/>
    </row>
    <row r="112" spans="4:4" x14ac:dyDescent="0.25">
      <c r="D112" s="214"/>
    </row>
    <row r="113" spans="4:4" x14ac:dyDescent="0.25">
      <c r="D113" s="215"/>
    </row>
    <row r="114" spans="4:4" x14ac:dyDescent="0.25">
      <c r="D114" s="214"/>
    </row>
    <row r="115" spans="4:4" x14ac:dyDescent="0.25">
      <c r="D115" s="215"/>
    </row>
    <row r="116" spans="4:4" x14ac:dyDescent="0.25">
      <c r="D116" s="215"/>
    </row>
    <row r="117" spans="4:4" x14ac:dyDescent="0.25">
      <c r="D117" s="214"/>
    </row>
    <row r="118" spans="4:4" x14ac:dyDescent="0.25">
      <c r="D118" s="215"/>
    </row>
    <row r="119" spans="4:4" x14ac:dyDescent="0.25">
      <c r="D119" s="214"/>
    </row>
    <row r="120" spans="4:4" x14ac:dyDescent="0.25">
      <c r="D120" s="215"/>
    </row>
    <row r="121" spans="4:4" x14ac:dyDescent="0.25">
      <c r="D121" s="214"/>
    </row>
    <row r="122" spans="4:4" x14ac:dyDescent="0.25">
      <c r="D122" s="214"/>
    </row>
    <row r="123" spans="4:4" x14ac:dyDescent="0.25">
      <c r="D123" s="214"/>
    </row>
    <row r="124" spans="4:4" x14ac:dyDescent="0.25">
      <c r="D124" s="214"/>
    </row>
    <row r="125" spans="4:4" x14ac:dyDescent="0.25">
      <c r="D125" s="214"/>
    </row>
    <row r="126" spans="4:4" x14ac:dyDescent="0.25">
      <c r="D126" s="214"/>
    </row>
    <row r="127" spans="4:4" x14ac:dyDescent="0.25">
      <c r="D127" s="216"/>
    </row>
  </sheetData>
  <mergeCells count="30">
    <mergeCell ref="G27:H27"/>
    <mergeCell ref="G29:H29"/>
    <mergeCell ref="A18:A23"/>
    <mergeCell ref="B18:B23"/>
    <mergeCell ref="C18:C23"/>
    <mergeCell ref="D18:D23"/>
    <mergeCell ref="G18:G19"/>
    <mergeCell ref="G20:G23"/>
    <mergeCell ref="B11:B12"/>
    <mergeCell ref="C11:C12"/>
    <mergeCell ref="D11:D12"/>
    <mergeCell ref="E11:E17"/>
    <mergeCell ref="F11:F12"/>
    <mergeCell ref="B13:B14"/>
    <mergeCell ref="B7:B10"/>
    <mergeCell ref="C7:C8"/>
    <mergeCell ref="D7:D8"/>
    <mergeCell ref="E7:E10"/>
    <mergeCell ref="F7:F8"/>
    <mergeCell ref="C9:C10"/>
    <mergeCell ref="D9:D10"/>
    <mergeCell ref="F9:F1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5" orientation="landscape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B3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362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15.75" x14ac:dyDescent="0.25">
      <c r="A7" s="5">
        <v>1</v>
      </c>
      <c r="B7" s="6" t="s">
        <v>15</v>
      </c>
      <c r="C7" s="7">
        <v>355.1</v>
      </c>
      <c r="D7" s="7"/>
      <c r="E7" s="8"/>
      <c r="F7" s="9">
        <f>SUM(C7,D7)</f>
        <v>355.1</v>
      </c>
      <c r="G7" s="6">
        <v>3132</v>
      </c>
      <c r="H7" s="7">
        <v>321.39999999999998</v>
      </c>
      <c r="I7" s="10" t="s">
        <v>288</v>
      </c>
      <c r="J7" s="7"/>
      <c r="K7" s="11"/>
    </row>
    <row r="8" spans="1:16" ht="47.25" x14ac:dyDescent="0.25">
      <c r="A8" s="5">
        <v>2</v>
      </c>
      <c r="B8" s="6" t="s">
        <v>15</v>
      </c>
      <c r="C8" s="7"/>
      <c r="D8" s="7">
        <v>13.6</v>
      </c>
      <c r="E8" s="8" t="s">
        <v>363</v>
      </c>
      <c r="F8" s="9">
        <f t="shared" ref="F8:F50" si="0">SUM(C8,D8)</f>
        <v>13.6</v>
      </c>
      <c r="G8" s="6"/>
      <c r="H8" s="7"/>
      <c r="I8" s="8" t="s">
        <v>363</v>
      </c>
      <c r="J8" s="7">
        <v>13.6</v>
      </c>
      <c r="K8" s="11"/>
    </row>
    <row r="9" spans="1:16" ht="63" x14ac:dyDescent="0.25">
      <c r="A9" s="5">
        <v>3</v>
      </c>
      <c r="B9" s="6" t="s">
        <v>364</v>
      </c>
      <c r="C9" s="7"/>
      <c r="D9" s="7">
        <v>30.8</v>
      </c>
      <c r="E9" s="8" t="s">
        <v>365</v>
      </c>
      <c r="F9" s="9">
        <f t="shared" si="0"/>
        <v>30.8</v>
      </c>
      <c r="G9" s="6"/>
      <c r="H9" s="7"/>
      <c r="I9" s="8" t="s">
        <v>365</v>
      </c>
      <c r="J9" s="7">
        <v>30.8</v>
      </c>
      <c r="K9" s="11"/>
    </row>
    <row r="10" spans="1:16" ht="22.5" customHeight="1" x14ac:dyDescent="0.25">
      <c r="A10" s="5">
        <v>4</v>
      </c>
      <c r="B10" s="6" t="s">
        <v>366</v>
      </c>
      <c r="C10" s="7"/>
      <c r="D10" s="7">
        <v>25.5</v>
      </c>
      <c r="E10" s="8" t="s">
        <v>367</v>
      </c>
      <c r="F10" s="9">
        <f t="shared" si="0"/>
        <v>25.5</v>
      </c>
      <c r="G10" s="6"/>
      <c r="H10" s="7"/>
      <c r="I10" s="8" t="s">
        <v>367</v>
      </c>
      <c r="J10" s="7">
        <v>25.5</v>
      </c>
      <c r="K10" s="11"/>
    </row>
    <row r="11" spans="1:16" ht="48.75" customHeight="1" x14ac:dyDescent="0.25">
      <c r="A11" s="5">
        <v>5</v>
      </c>
      <c r="B11" s="8" t="s">
        <v>368</v>
      </c>
      <c r="C11" s="7"/>
      <c r="D11" s="7">
        <v>9.42</v>
      </c>
      <c r="E11" s="8" t="s">
        <v>369</v>
      </c>
      <c r="F11" s="9">
        <f t="shared" si="0"/>
        <v>9.42</v>
      </c>
      <c r="G11" s="6"/>
      <c r="H11" s="7"/>
      <c r="I11" s="8" t="s">
        <v>369</v>
      </c>
      <c r="J11" s="7">
        <v>9.42</v>
      </c>
      <c r="K11" s="11"/>
    </row>
    <row r="12" spans="1:16" ht="31.5" x14ac:dyDescent="0.25">
      <c r="A12" s="5">
        <v>6</v>
      </c>
      <c r="B12" s="6" t="s">
        <v>15</v>
      </c>
      <c r="C12" s="7"/>
      <c r="D12" s="7">
        <v>35</v>
      </c>
      <c r="E12" s="8" t="s">
        <v>370</v>
      </c>
      <c r="F12" s="9">
        <f t="shared" si="0"/>
        <v>35</v>
      </c>
      <c r="G12" s="12"/>
      <c r="H12" s="7"/>
      <c r="I12" s="8" t="s">
        <v>370</v>
      </c>
      <c r="J12" s="7">
        <v>35</v>
      </c>
      <c r="K12" s="11"/>
    </row>
    <row r="13" spans="1:16" ht="31.5" x14ac:dyDescent="0.25">
      <c r="A13" s="5">
        <v>7</v>
      </c>
      <c r="B13" s="8" t="s">
        <v>318</v>
      </c>
      <c r="C13" s="7"/>
      <c r="D13" s="7">
        <v>16.77</v>
      </c>
      <c r="E13" s="8" t="s">
        <v>371</v>
      </c>
      <c r="F13" s="9">
        <f t="shared" si="0"/>
        <v>16.77</v>
      </c>
      <c r="G13" s="12"/>
      <c r="H13" s="7"/>
      <c r="I13" s="8" t="s">
        <v>371</v>
      </c>
      <c r="J13" s="7">
        <v>16.77</v>
      </c>
      <c r="K13" s="11"/>
    </row>
    <row r="14" spans="1:16" ht="31.5" x14ac:dyDescent="0.25">
      <c r="A14" s="5">
        <v>8</v>
      </c>
      <c r="B14" s="8" t="s">
        <v>268</v>
      </c>
      <c r="C14" s="7"/>
      <c r="D14" s="7">
        <v>0.02</v>
      </c>
      <c r="E14" s="8" t="s">
        <v>24</v>
      </c>
      <c r="F14" s="9">
        <f t="shared" si="0"/>
        <v>0.02</v>
      </c>
      <c r="G14" s="6"/>
      <c r="H14" s="7"/>
      <c r="I14" s="8" t="s">
        <v>24</v>
      </c>
      <c r="J14" s="7">
        <v>0.02</v>
      </c>
      <c r="K14" s="11"/>
    </row>
    <row r="15" spans="1:16" ht="15.75" x14ac:dyDescent="0.25">
      <c r="A15" s="12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6" ht="15" customHeight="1" x14ac:dyDescent="0.25">
      <c r="A16" s="12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x14ac:dyDescent="0.2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x14ac:dyDescent="0.2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x14ac:dyDescent="0.2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x14ac:dyDescent="0.25">
      <c r="A23" s="5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x14ac:dyDescent="0.25">
      <c r="A24" s="5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 x14ac:dyDescent="0.25">
      <c r="A25" s="12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 x14ac:dyDescent="0.25">
      <c r="A26" s="12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 x14ac:dyDescent="0.2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x14ac:dyDescent="0.25">
      <c r="A33" s="5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x14ac:dyDescent="0.25">
      <c r="A34" s="5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x14ac:dyDescent="0.25">
      <c r="A35" s="12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x14ac:dyDescent="0.25">
      <c r="A36" s="12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x14ac:dyDescent="0.25">
      <c r="A44" s="5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x14ac:dyDescent="0.25">
      <c r="A46" s="12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x14ac:dyDescent="0.25">
      <c r="A47" s="13"/>
      <c r="B47" s="14"/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x14ac:dyDescent="0.25">
      <c r="A48" s="13"/>
      <c r="B48" s="14"/>
      <c r="C48" s="15"/>
      <c r="D48" s="15"/>
      <c r="E48" s="16"/>
      <c r="F48" s="9">
        <f t="shared" si="0"/>
        <v>0</v>
      </c>
      <c r="G48" s="14"/>
      <c r="H48" s="15"/>
      <c r="I48" s="16"/>
      <c r="J48" s="15"/>
      <c r="K48" s="11"/>
    </row>
    <row r="49" spans="1:11" ht="15.75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355.1</v>
      </c>
      <c r="D50" s="18">
        <f>SUM(D7:D49)</f>
        <v>131.11000000000001</v>
      </c>
      <c r="E50" s="19"/>
      <c r="F50" s="20">
        <f t="shared" si="0"/>
        <v>486.21000000000004</v>
      </c>
      <c r="G50" s="21"/>
      <c r="H50" s="18">
        <f>SUM(H7:H49)</f>
        <v>321.39999999999998</v>
      </c>
      <c r="I50" s="19"/>
      <c r="J50" s="18">
        <f>SUM(J7:J49)</f>
        <v>131.11000000000001</v>
      </c>
      <c r="K50" s="22">
        <f>C50-H50</f>
        <v>33.700000000000045</v>
      </c>
    </row>
    <row r="53" spans="1:11" ht="15.75" x14ac:dyDescent="0.25">
      <c r="B53" s="23" t="s">
        <v>20</v>
      </c>
      <c r="F53" s="28"/>
      <c r="G53" s="57"/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B55" s="23" t="s">
        <v>19</v>
      </c>
      <c r="F55" s="28"/>
      <c r="G55" s="57"/>
      <c r="H55" s="58"/>
    </row>
    <row r="56" spans="1:11" x14ac:dyDescent="0.25">
      <c r="F56" s="24" t="s">
        <v>18</v>
      </c>
      <c r="G56" s="25"/>
      <c r="H56" s="25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selection activeCell="F31" sqref="F31"/>
    </sheetView>
  </sheetViews>
  <sheetFormatPr defaultRowHeight="12.75" x14ac:dyDescent="0.2"/>
  <cols>
    <col min="1" max="1" width="5.140625" style="52" customWidth="1"/>
    <col min="2" max="2" width="9.85546875" style="52" customWidth="1"/>
    <col min="3" max="3" width="10.85546875" style="52" customWidth="1"/>
    <col min="4" max="4" width="13.140625" style="52" customWidth="1"/>
    <col min="5" max="5" width="9.140625" style="52"/>
    <col min="6" max="6" width="11.28515625" style="52" customWidth="1"/>
    <col min="7" max="7" width="6.140625" style="52" customWidth="1"/>
    <col min="8" max="8" width="5.85546875" style="52" customWidth="1"/>
    <col min="9" max="9" width="9.140625" style="52"/>
    <col min="10" max="10" width="12.5703125" style="52" customWidth="1"/>
    <col min="11" max="11" width="12.7109375" style="52" customWidth="1"/>
    <col min="12" max="256" width="9.140625" style="52"/>
    <col min="257" max="257" width="5.140625" style="52" customWidth="1"/>
    <col min="258" max="258" width="9.85546875" style="52" customWidth="1"/>
    <col min="259" max="259" width="10.85546875" style="52" customWidth="1"/>
    <col min="260" max="260" width="13.140625" style="52" customWidth="1"/>
    <col min="261" max="261" width="9.140625" style="52"/>
    <col min="262" max="262" width="11.28515625" style="52" customWidth="1"/>
    <col min="263" max="263" width="6.140625" style="52" customWidth="1"/>
    <col min="264" max="264" width="5.85546875" style="52" customWidth="1"/>
    <col min="265" max="265" width="9.140625" style="52"/>
    <col min="266" max="266" width="12.5703125" style="52" customWidth="1"/>
    <col min="267" max="267" width="12.7109375" style="52" customWidth="1"/>
    <col min="268" max="512" width="9.140625" style="52"/>
    <col min="513" max="513" width="5.140625" style="52" customWidth="1"/>
    <col min="514" max="514" width="9.85546875" style="52" customWidth="1"/>
    <col min="515" max="515" width="10.85546875" style="52" customWidth="1"/>
    <col min="516" max="516" width="13.140625" style="52" customWidth="1"/>
    <col min="517" max="517" width="9.140625" style="52"/>
    <col min="518" max="518" width="11.28515625" style="52" customWidth="1"/>
    <col min="519" max="519" width="6.140625" style="52" customWidth="1"/>
    <col min="520" max="520" width="5.85546875" style="52" customWidth="1"/>
    <col min="521" max="521" width="9.140625" style="52"/>
    <col min="522" max="522" width="12.5703125" style="52" customWidth="1"/>
    <col min="523" max="523" width="12.7109375" style="52" customWidth="1"/>
    <col min="524" max="768" width="9.140625" style="52"/>
    <col min="769" max="769" width="5.140625" style="52" customWidth="1"/>
    <col min="770" max="770" width="9.85546875" style="52" customWidth="1"/>
    <col min="771" max="771" width="10.85546875" style="52" customWidth="1"/>
    <col min="772" max="772" width="13.140625" style="52" customWidth="1"/>
    <col min="773" max="773" width="9.140625" style="52"/>
    <col min="774" max="774" width="11.28515625" style="52" customWidth="1"/>
    <col min="775" max="775" width="6.140625" style="52" customWidth="1"/>
    <col min="776" max="776" width="5.85546875" style="52" customWidth="1"/>
    <col min="777" max="777" width="9.140625" style="52"/>
    <col min="778" max="778" width="12.5703125" style="52" customWidth="1"/>
    <col min="779" max="779" width="12.7109375" style="52" customWidth="1"/>
    <col min="780" max="1024" width="9.140625" style="52"/>
    <col min="1025" max="1025" width="5.140625" style="52" customWidth="1"/>
    <col min="1026" max="1026" width="9.85546875" style="52" customWidth="1"/>
    <col min="1027" max="1027" width="10.85546875" style="52" customWidth="1"/>
    <col min="1028" max="1028" width="13.140625" style="52" customWidth="1"/>
    <col min="1029" max="1029" width="9.140625" style="52"/>
    <col min="1030" max="1030" width="11.28515625" style="52" customWidth="1"/>
    <col min="1031" max="1031" width="6.140625" style="52" customWidth="1"/>
    <col min="1032" max="1032" width="5.85546875" style="52" customWidth="1"/>
    <col min="1033" max="1033" width="9.140625" style="52"/>
    <col min="1034" max="1034" width="12.5703125" style="52" customWidth="1"/>
    <col min="1035" max="1035" width="12.7109375" style="52" customWidth="1"/>
    <col min="1036" max="1280" width="9.140625" style="52"/>
    <col min="1281" max="1281" width="5.140625" style="52" customWidth="1"/>
    <col min="1282" max="1282" width="9.85546875" style="52" customWidth="1"/>
    <col min="1283" max="1283" width="10.85546875" style="52" customWidth="1"/>
    <col min="1284" max="1284" width="13.140625" style="52" customWidth="1"/>
    <col min="1285" max="1285" width="9.140625" style="52"/>
    <col min="1286" max="1286" width="11.28515625" style="52" customWidth="1"/>
    <col min="1287" max="1287" width="6.140625" style="52" customWidth="1"/>
    <col min="1288" max="1288" width="5.85546875" style="52" customWidth="1"/>
    <col min="1289" max="1289" width="9.140625" style="52"/>
    <col min="1290" max="1290" width="12.5703125" style="52" customWidth="1"/>
    <col min="1291" max="1291" width="12.7109375" style="52" customWidth="1"/>
    <col min="1292" max="1536" width="9.140625" style="52"/>
    <col min="1537" max="1537" width="5.140625" style="52" customWidth="1"/>
    <col min="1538" max="1538" width="9.85546875" style="52" customWidth="1"/>
    <col min="1539" max="1539" width="10.85546875" style="52" customWidth="1"/>
    <col min="1540" max="1540" width="13.140625" style="52" customWidth="1"/>
    <col min="1541" max="1541" width="9.140625" style="52"/>
    <col min="1542" max="1542" width="11.28515625" style="52" customWidth="1"/>
    <col min="1543" max="1543" width="6.140625" style="52" customWidth="1"/>
    <col min="1544" max="1544" width="5.85546875" style="52" customWidth="1"/>
    <col min="1545" max="1545" width="9.140625" style="52"/>
    <col min="1546" max="1546" width="12.5703125" style="52" customWidth="1"/>
    <col min="1547" max="1547" width="12.7109375" style="52" customWidth="1"/>
    <col min="1548" max="1792" width="9.140625" style="52"/>
    <col min="1793" max="1793" width="5.140625" style="52" customWidth="1"/>
    <col min="1794" max="1794" width="9.85546875" style="52" customWidth="1"/>
    <col min="1795" max="1795" width="10.85546875" style="52" customWidth="1"/>
    <col min="1796" max="1796" width="13.140625" style="52" customWidth="1"/>
    <col min="1797" max="1797" width="9.140625" style="52"/>
    <col min="1798" max="1798" width="11.28515625" style="52" customWidth="1"/>
    <col min="1799" max="1799" width="6.140625" style="52" customWidth="1"/>
    <col min="1800" max="1800" width="5.85546875" style="52" customWidth="1"/>
    <col min="1801" max="1801" width="9.140625" style="52"/>
    <col min="1802" max="1802" width="12.5703125" style="52" customWidth="1"/>
    <col min="1803" max="1803" width="12.7109375" style="52" customWidth="1"/>
    <col min="1804" max="2048" width="9.140625" style="52"/>
    <col min="2049" max="2049" width="5.140625" style="52" customWidth="1"/>
    <col min="2050" max="2050" width="9.85546875" style="52" customWidth="1"/>
    <col min="2051" max="2051" width="10.85546875" style="52" customWidth="1"/>
    <col min="2052" max="2052" width="13.140625" style="52" customWidth="1"/>
    <col min="2053" max="2053" width="9.140625" style="52"/>
    <col min="2054" max="2054" width="11.28515625" style="52" customWidth="1"/>
    <col min="2055" max="2055" width="6.140625" style="52" customWidth="1"/>
    <col min="2056" max="2056" width="5.85546875" style="52" customWidth="1"/>
    <col min="2057" max="2057" width="9.140625" style="52"/>
    <col min="2058" max="2058" width="12.5703125" style="52" customWidth="1"/>
    <col min="2059" max="2059" width="12.7109375" style="52" customWidth="1"/>
    <col min="2060" max="2304" width="9.140625" style="52"/>
    <col min="2305" max="2305" width="5.140625" style="52" customWidth="1"/>
    <col min="2306" max="2306" width="9.85546875" style="52" customWidth="1"/>
    <col min="2307" max="2307" width="10.85546875" style="52" customWidth="1"/>
    <col min="2308" max="2308" width="13.140625" style="52" customWidth="1"/>
    <col min="2309" max="2309" width="9.140625" style="52"/>
    <col min="2310" max="2310" width="11.28515625" style="52" customWidth="1"/>
    <col min="2311" max="2311" width="6.140625" style="52" customWidth="1"/>
    <col min="2312" max="2312" width="5.85546875" style="52" customWidth="1"/>
    <col min="2313" max="2313" width="9.140625" style="52"/>
    <col min="2314" max="2314" width="12.5703125" style="52" customWidth="1"/>
    <col min="2315" max="2315" width="12.7109375" style="52" customWidth="1"/>
    <col min="2316" max="2560" width="9.140625" style="52"/>
    <col min="2561" max="2561" width="5.140625" style="52" customWidth="1"/>
    <col min="2562" max="2562" width="9.85546875" style="52" customWidth="1"/>
    <col min="2563" max="2563" width="10.85546875" style="52" customWidth="1"/>
    <col min="2564" max="2564" width="13.140625" style="52" customWidth="1"/>
    <col min="2565" max="2565" width="9.140625" style="52"/>
    <col min="2566" max="2566" width="11.28515625" style="52" customWidth="1"/>
    <col min="2567" max="2567" width="6.140625" style="52" customWidth="1"/>
    <col min="2568" max="2568" width="5.85546875" style="52" customWidth="1"/>
    <col min="2569" max="2569" width="9.140625" style="52"/>
    <col min="2570" max="2570" width="12.5703125" style="52" customWidth="1"/>
    <col min="2571" max="2571" width="12.7109375" style="52" customWidth="1"/>
    <col min="2572" max="2816" width="9.140625" style="52"/>
    <col min="2817" max="2817" width="5.140625" style="52" customWidth="1"/>
    <col min="2818" max="2818" width="9.85546875" style="52" customWidth="1"/>
    <col min="2819" max="2819" width="10.85546875" style="52" customWidth="1"/>
    <col min="2820" max="2820" width="13.140625" style="52" customWidth="1"/>
    <col min="2821" max="2821" width="9.140625" style="52"/>
    <col min="2822" max="2822" width="11.28515625" style="52" customWidth="1"/>
    <col min="2823" max="2823" width="6.140625" style="52" customWidth="1"/>
    <col min="2824" max="2824" width="5.85546875" style="52" customWidth="1"/>
    <col min="2825" max="2825" width="9.140625" style="52"/>
    <col min="2826" max="2826" width="12.5703125" style="52" customWidth="1"/>
    <col min="2827" max="2827" width="12.7109375" style="52" customWidth="1"/>
    <col min="2828" max="3072" width="9.140625" style="52"/>
    <col min="3073" max="3073" width="5.140625" style="52" customWidth="1"/>
    <col min="3074" max="3074" width="9.85546875" style="52" customWidth="1"/>
    <col min="3075" max="3075" width="10.85546875" style="52" customWidth="1"/>
    <col min="3076" max="3076" width="13.140625" style="52" customWidth="1"/>
    <col min="3077" max="3077" width="9.140625" style="52"/>
    <col min="3078" max="3078" width="11.28515625" style="52" customWidth="1"/>
    <col min="3079" max="3079" width="6.140625" style="52" customWidth="1"/>
    <col min="3080" max="3080" width="5.85546875" style="52" customWidth="1"/>
    <col min="3081" max="3081" width="9.140625" style="52"/>
    <col min="3082" max="3082" width="12.5703125" style="52" customWidth="1"/>
    <col min="3083" max="3083" width="12.7109375" style="52" customWidth="1"/>
    <col min="3084" max="3328" width="9.140625" style="52"/>
    <col min="3329" max="3329" width="5.140625" style="52" customWidth="1"/>
    <col min="3330" max="3330" width="9.85546875" style="52" customWidth="1"/>
    <col min="3331" max="3331" width="10.85546875" style="52" customWidth="1"/>
    <col min="3332" max="3332" width="13.140625" style="52" customWidth="1"/>
    <col min="3333" max="3333" width="9.140625" style="52"/>
    <col min="3334" max="3334" width="11.28515625" style="52" customWidth="1"/>
    <col min="3335" max="3335" width="6.140625" style="52" customWidth="1"/>
    <col min="3336" max="3336" width="5.85546875" style="52" customWidth="1"/>
    <col min="3337" max="3337" width="9.140625" style="52"/>
    <col min="3338" max="3338" width="12.5703125" style="52" customWidth="1"/>
    <col min="3339" max="3339" width="12.7109375" style="52" customWidth="1"/>
    <col min="3340" max="3584" width="9.140625" style="52"/>
    <col min="3585" max="3585" width="5.140625" style="52" customWidth="1"/>
    <col min="3586" max="3586" width="9.85546875" style="52" customWidth="1"/>
    <col min="3587" max="3587" width="10.85546875" style="52" customWidth="1"/>
    <col min="3588" max="3588" width="13.140625" style="52" customWidth="1"/>
    <col min="3589" max="3589" width="9.140625" style="52"/>
    <col min="3590" max="3590" width="11.28515625" style="52" customWidth="1"/>
    <col min="3591" max="3591" width="6.140625" style="52" customWidth="1"/>
    <col min="3592" max="3592" width="5.85546875" style="52" customWidth="1"/>
    <col min="3593" max="3593" width="9.140625" style="52"/>
    <col min="3594" max="3594" width="12.5703125" style="52" customWidth="1"/>
    <col min="3595" max="3595" width="12.7109375" style="52" customWidth="1"/>
    <col min="3596" max="3840" width="9.140625" style="52"/>
    <col min="3841" max="3841" width="5.140625" style="52" customWidth="1"/>
    <col min="3842" max="3842" width="9.85546875" style="52" customWidth="1"/>
    <col min="3843" max="3843" width="10.85546875" style="52" customWidth="1"/>
    <col min="3844" max="3844" width="13.140625" style="52" customWidth="1"/>
    <col min="3845" max="3845" width="9.140625" style="52"/>
    <col min="3846" max="3846" width="11.28515625" style="52" customWidth="1"/>
    <col min="3847" max="3847" width="6.140625" style="52" customWidth="1"/>
    <col min="3848" max="3848" width="5.85546875" style="52" customWidth="1"/>
    <col min="3849" max="3849" width="9.140625" style="52"/>
    <col min="3850" max="3850" width="12.5703125" style="52" customWidth="1"/>
    <col min="3851" max="3851" width="12.7109375" style="52" customWidth="1"/>
    <col min="3852" max="4096" width="9.140625" style="52"/>
    <col min="4097" max="4097" width="5.140625" style="52" customWidth="1"/>
    <col min="4098" max="4098" width="9.85546875" style="52" customWidth="1"/>
    <col min="4099" max="4099" width="10.85546875" style="52" customWidth="1"/>
    <col min="4100" max="4100" width="13.140625" style="52" customWidth="1"/>
    <col min="4101" max="4101" width="9.140625" style="52"/>
    <col min="4102" max="4102" width="11.28515625" style="52" customWidth="1"/>
    <col min="4103" max="4103" width="6.140625" style="52" customWidth="1"/>
    <col min="4104" max="4104" width="5.85546875" style="52" customWidth="1"/>
    <col min="4105" max="4105" width="9.140625" style="52"/>
    <col min="4106" max="4106" width="12.5703125" style="52" customWidth="1"/>
    <col min="4107" max="4107" width="12.7109375" style="52" customWidth="1"/>
    <col min="4108" max="4352" width="9.140625" style="52"/>
    <col min="4353" max="4353" width="5.140625" style="52" customWidth="1"/>
    <col min="4354" max="4354" width="9.85546875" style="52" customWidth="1"/>
    <col min="4355" max="4355" width="10.85546875" style="52" customWidth="1"/>
    <col min="4356" max="4356" width="13.140625" style="52" customWidth="1"/>
    <col min="4357" max="4357" width="9.140625" style="52"/>
    <col min="4358" max="4358" width="11.28515625" style="52" customWidth="1"/>
    <col min="4359" max="4359" width="6.140625" style="52" customWidth="1"/>
    <col min="4360" max="4360" width="5.85546875" style="52" customWidth="1"/>
    <col min="4361" max="4361" width="9.140625" style="52"/>
    <col min="4362" max="4362" width="12.5703125" style="52" customWidth="1"/>
    <col min="4363" max="4363" width="12.7109375" style="52" customWidth="1"/>
    <col min="4364" max="4608" width="9.140625" style="52"/>
    <col min="4609" max="4609" width="5.140625" style="52" customWidth="1"/>
    <col min="4610" max="4610" width="9.85546875" style="52" customWidth="1"/>
    <col min="4611" max="4611" width="10.85546875" style="52" customWidth="1"/>
    <col min="4612" max="4612" width="13.140625" style="52" customWidth="1"/>
    <col min="4613" max="4613" width="9.140625" style="52"/>
    <col min="4614" max="4614" width="11.28515625" style="52" customWidth="1"/>
    <col min="4615" max="4615" width="6.140625" style="52" customWidth="1"/>
    <col min="4616" max="4616" width="5.85546875" style="52" customWidth="1"/>
    <col min="4617" max="4617" width="9.140625" style="52"/>
    <col min="4618" max="4618" width="12.5703125" style="52" customWidth="1"/>
    <col min="4619" max="4619" width="12.7109375" style="52" customWidth="1"/>
    <col min="4620" max="4864" width="9.140625" style="52"/>
    <col min="4865" max="4865" width="5.140625" style="52" customWidth="1"/>
    <col min="4866" max="4866" width="9.85546875" style="52" customWidth="1"/>
    <col min="4867" max="4867" width="10.85546875" style="52" customWidth="1"/>
    <col min="4868" max="4868" width="13.140625" style="52" customWidth="1"/>
    <col min="4869" max="4869" width="9.140625" style="52"/>
    <col min="4870" max="4870" width="11.28515625" style="52" customWidth="1"/>
    <col min="4871" max="4871" width="6.140625" style="52" customWidth="1"/>
    <col min="4872" max="4872" width="5.85546875" style="52" customWidth="1"/>
    <col min="4873" max="4873" width="9.140625" style="52"/>
    <col min="4874" max="4874" width="12.5703125" style="52" customWidth="1"/>
    <col min="4875" max="4875" width="12.7109375" style="52" customWidth="1"/>
    <col min="4876" max="5120" width="9.140625" style="52"/>
    <col min="5121" max="5121" width="5.140625" style="52" customWidth="1"/>
    <col min="5122" max="5122" width="9.85546875" style="52" customWidth="1"/>
    <col min="5123" max="5123" width="10.85546875" style="52" customWidth="1"/>
    <col min="5124" max="5124" width="13.140625" style="52" customWidth="1"/>
    <col min="5125" max="5125" width="9.140625" style="52"/>
    <col min="5126" max="5126" width="11.28515625" style="52" customWidth="1"/>
    <col min="5127" max="5127" width="6.140625" style="52" customWidth="1"/>
    <col min="5128" max="5128" width="5.85546875" style="52" customWidth="1"/>
    <col min="5129" max="5129" width="9.140625" style="52"/>
    <col min="5130" max="5130" width="12.5703125" style="52" customWidth="1"/>
    <col min="5131" max="5131" width="12.7109375" style="52" customWidth="1"/>
    <col min="5132" max="5376" width="9.140625" style="52"/>
    <col min="5377" max="5377" width="5.140625" style="52" customWidth="1"/>
    <col min="5378" max="5378" width="9.85546875" style="52" customWidth="1"/>
    <col min="5379" max="5379" width="10.85546875" style="52" customWidth="1"/>
    <col min="5380" max="5380" width="13.140625" style="52" customWidth="1"/>
    <col min="5381" max="5381" width="9.140625" style="52"/>
    <col min="5382" max="5382" width="11.28515625" style="52" customWidth="1"/>
    <col min="5383" max="5383" width="6.140625" style="52" customWidth="1"/>
    <col min="5384" max="5384" width="5.85546875" style="52" customWidth="1"/>
    <col min="5385" max="5385" width="9.140625" style="52"/>
    <col min="5386" max="5386" width="12.5703125" style="52" customWidth="1"/>
    <col min="5387" max="5387" width="12.7109375" style="52" customWidth="1"/>
    <col min="5388" max="5632" width="9.140625" style="52"/>
    <col min="5633" max="5633" width="5.140625" style="52" customWidth="1"/>
    <col min="5634" max="5634" width="9.85546875" style="52" customWidth="1"/>
    <col min="5635" max="5635" width="10.85546875" style="52" customWidth="1"/>
    <col min="5636" max="5636" width="13.140625" style="52" customWidth="1"/>
    <col min="5637" max="5637" width="9.140625" style="52"/>
    <col min="5638" max="5638" width="11.28515625" style="52" customWidth="1"/>
    <col min="5639" max="5639" width="6.140625" style="52" customWidth="1"/>
    <col min="5640" max="5640" width="5.85546875" style="52" customWidth="1"/>
    <col min="5641" max="5641" width="9.140625" style="52"/>
    <col min="5642" max="5642" width="12.5703125" style="52" customWidth="1"/>
    <col min="5643" max="5643" width="12.7109375" style="52" customWidth="1"/>
    <col min="5644" max="5888" width="9.140625" style="52"/>
    <col min="5889" max="5889" width="5.140625" style="52" customWidth="1"/>
    <col min="5890" max="5890" width="9.85546875" style="52" customWidth="1"/>
    <col min="5891" max="5891" width="10.85546875" style="52" customWidth="1"/>
    <col min="5892" max="5892" width="13.140625" style="52" customWidth="1"/>
    <col min="5893" max="5893" width="9.140625" style="52"/>
    <col min="5894" max="5894" width="11.28515625" style="52" customWidth="1"/>
    <col min="5895" max="5895" width="6.140625" style="52" customWidth="1"/>
    <col min="5896" max="5896" width="5.85546875" style="52" customWidth="1"/>
    <col min="5897" max="5897" width="9.140625" style="52"/>
    <col min="5898" max="5898" width="12.5703125" style="52" customWidth="1"/>
    <col min="5899" max="5899" width="12.7109375" style="52" customWidth="1"/>
    <col min="5900" max="6144" width="9.140625" style="52"/>
    <col min="6145" max="6145" width="5.140625" style="52" customWidth="1"/>
    <col min="6146" max="6146" width="9.85546875" style="52" customWidth="1"/>
    <col min="6147" max="6147" width="10.85546875" style="52" customWidth="1"/>
    <col min="6148" max="6148" width="13.140625" style="52" customWidth="1"/>
    <col min="6149" max="6149" width="9.140625" style="52"/>
    <col min="6150" max="6150" width="11.28515625" style="52" customWidth="1"/>
    <col min="6151" max="6151" width="6.140625" style="52" customWidth="1"/>
    <col min="6152" max="6152" width="5.85546875" style="52" customWidth="1"/>
    <col min="6153" max="6153" width="9.140625" style="52"/>
    <col min="6154" max="6154" width="12.5703125" style="52" customWidth="1"/>
    <col min="6155" max="6155" width="12.7109375" style="52" customWidth="1"/>
    <col min="6156" max="6400" width="9.140625" style="52"/>
    <col min="6401" max="6401" width="5.140625" style="52" customWidth="1"/>
    <col min="6402" max="6402" width="9.85546875" style="52" customWidth="1"/>
    <col min="6403" max="6403" width="10.85546875" style="52" customWidth="1"/>
    <col min="6404" max="6404" width="13.140625" style="52" customWidth="1"/>
    <col min="6405" max="6405" width="9.140625" style="52"/>
    <col min="6406" max="6406" width="11.28515625" style="52" customWidth="1"/>
    <col min="6407" max="6407" width="6.140625" style="52" customWidth="1"/>
    <col min="6408" max="6408" width="5.85546875" style="52" customWidth="1"/>
    <col min="6409" max="6409" width="9.140625" style="52"/>
    <col min="6410" max="6410" width="12.5703125" style="52" customWidth="1"/>
    <col min="6411" max="6411" width="12.7109375" style="52" customWidth="1"/>
    <col min="6412" max="6656" width="9.140625" style="52"/>
    <col min="6657" max="6657" width="5.140625" style="52" customWidth="1"/>
    <col min="6658" max="6658" width="9.85546875" style="52" customWidth="1"/>
    <col min="6659" max="6659" width="10.85546875" style="52" customWidth="1"/>
    <col min="6660" max="6660" width="13.140625" style="52" customWidth="1"/>
    <col min="6661" max="6661" width="9.140625" style="52"/>
    <col min="6662" max="6662" width="11.28515625" style="52" customWidth="1"/>
    <col min="6663" max="6663" width="6.140625" style="52" customWidth="1"/>
    <col min="6664" max="6664" width="5.85546875" style="52" customWidth="1"/>
    <col min="6665" max="6665" width="9.140625" style="52"/>
    <col min="6666" max="6666" width="12.5703125" style="52" customWidth="1"/>
    <col min="6667" max="6667" width="12.7109375" style="52" customWidth="1"/>
    <col min="6668" max="6912" width="9.140625" style="52"/>
    <col min="6913" max="6913" width="5.140625" style="52" customWidth="1"/>
    <col min="6914" max="6914" width="9.85546875" style="52" customWidth="1"/>
    <col min="6915" max="6915" width="10.85546875" style="52" customWidth="1"/>
    <col min="6916" max="6916" width="13.140625" style="52" customWidth="1"/>
    <col min="6917" max="6917" width="9.140625" style="52"/>
    <col min="6918" max="6918" width="11.28515625" style="52" customWidth="1"/>
    <col min="6919" max="6919" width="6.140625" style="52" customWidth="1"/>
    <col min="6920" max="6920" width="5.85546875" style="52" customWidth="1"/>
    <col min="6921" max="6921" width="9.140625" style="52"/>
    <col min="6922" max="6922" width="12.5703125" style="52" customWidth="1"/>
    <col min="6923" max="6923" width="12.7109375" style="52" customWidth="1"/>
    <col min="6924" max="7168" width="9.140625" style="52"/>
    <col min="7169" max="7169" width="5.140625" style="52" customWidth="1"/>
    <col min="7170" max="7170" width="9.85546875" style="52" customWidth="1"/>
    <col min="7171" max="7171" width="10.85546875" style="52" customWidth="1"/>
    <col min="7172" max="7172" width="13.140625" style="52" customWidth="1"/>
    <col min="7173" max="7173" width="9.140625" style="52"/>
    <col min="7174" max="7174" width="11.28515625" style="52" customWidth="1"/>
    <col min="7175" max="7175" width="6.140625" style="52" customWidth="1"/>
    <col min="7176" max="7176" width="5.85546875" style="52" customWidth="1"/>
    <col min="7177" max="7177" width="9.140625" style="52"/>
    <col min="7178" max="7178" width="12.5703125" style="52" customWidth="1"/>
    <col min="7179" max="7179" width="12.7109375" style="52" customWidth="1"/>
    <col min="7180" max="7424" width="9.140625" style="52"/>
    <col min="7425" max="7425" width="5.140625" style="52" customWidth="1"/>
    <col min="7426" max="7426" width="9.85546875" style="52" customWidth="1"/>
    <col min="7427" max="7427" width="10.85546875" style="52" customWidth="1"/>
    <col min="7428" max="7428" width="13.140625" style="52" customWidth="1"/>
    <col min="7429" max="7429" width="9.140625" style="52"/>
    <col min="7430" max="7430" width="11.28515625" style="52" customWidth="1"/>
    <col min="7431" max="7431" width="6.140625" style="52" customWidth="1"/>
    <col min="7432" max="7432" width="5.85546875" style="52" customWidth="1"/>
    <col min="7433" max="7433" width="9.140625" style="52"/>
    <col min="7434" max="7434" width="12.5703125" style="52" customWidth="1"/>
    <col min="7435" max="7435" width="12.7109375" style="52" customWidth="1"/>
    <col min="7436" max="7680" width="9.140625" style="52"/>
    <col min="7681" max="7681" width="5.140625" style="52" customWidth="1"/>
    <col min="7682" max="7682" width="9.85546875" style="52" customWidth="1"/>
    <col min="7683" max="7683" width="10.85546875" style="52" customWidth="1"/>
    <col min="7684" max="7684" width="13.140625" style="52" customWidth="1"/>
    <col min="7685" max="7685" width="9.140625" style="52"/>
    <col min="7686" max="7686" width="11.28515625" style="52" customWidth="1"/>
    <col min="7687" max="7687" width="6.140625" style="52" customWidth="1"/>
    <col min="7688" max="7688" width="5.85546875" style="52" customWidth="1"/>
    <col min="7689" max="7689" width="9.140625" style="52"/>
    <col min="7690" max="7690" width="12.5703125" style="52" customWidth="1"/>
    <col min="7691" max="7691" width="12.7109375" style="52" customWidth="1"/>
    <col min="7692" max="7936" width="9.140625" style="52"/>
    <col min="7937" max="7937" width="5.140625" style="52" customWidth="1"/>
    <col min="7938" max="7938" width="9.85546875" style="52" customWidth="1"/>
    <col min="7939" max="7939" width="10.85546875" style="52" customWidth="1"/>
    <col min="7940" max="7940" width="13.140625" style="52" customWidth="1"/>
    <col min="7941" max="7941" width="9.140625" style="52"/>
    <col min="7942" max="7942" width="11.28515625" style="52" customWidth="1"/>
    <col min="7943" max="7943" width="6.140625" style="52" customWidth="1"/>
    <col min="7944" max="7944" width="5.85546875" style="52" customWidth="1"/>
    <col min="7945" max="7945" width="9.140625" style="52"/>
    <col min="7946" max="7946" width="12.5703125" style="52" customWidth="1"/>
    <col min="7947" max="7947" width="12.7109375" style="52" customWidth="1"/>
    <col min="7948" max="8192" width="9.140625" style="52"/>
    <col min="8193" max="8193" width="5.140625" style="52" customWidth="1"/>
    <col min="8194" max="8194" width="9.85546875" style="52" customWidth="1"/>
    <col min="8195" max="8195" width="10.85546875" style="52" customWidth="1"/>
    <col min="8196" max="8196" width="13.140625" style="52" customWidth="1"/>
    <col min="8197" max="8197" width="9.140625" style="52"/>
    <col min="8198" max="8198" width="11.28515625" style="52" customWidth="1"/>
    <col min="8199" max="8199" width="6.140625" style="52" customWidth="1"/>
    <col min="8200" max="8200" width="5.85546875" style="52" customWidth="1"/>
    <col min="8201" max="8201" width="9.140625" style="52"/>
    <col min="8202" max="8202" width="12.5703125" style="52" customWidth="1"/>
    <col min="8203" max="8203" width="12.7109375" style="52" customWidth="1"/>
    <col min="8204" max="8448" width="9.140625" style="52"/>
    <col min="8449" max="8449" width="5.140625" style="52" customWidth="1"/>
    <col min="8450" max="8450" width="9.85546875" style="52" customWidth="1"/>
    <col min="8451" max="8451" width="10.85546875" style="52" customWidth="1"/>
    <col min="8452" max="8452" width="13.140625" style="52" customWidth="1"/>
    <col min="8453" max="8453" width="9.140625" style="52"/>
    <col min="8454" max="8454" width="11.28515625" style="52" customWidth="1"/>
    <col min="8455" max="8455" width="6.140625" style="52" customWidth="1"/>
    <col min="8456" max="8456" width="5.85546875" style="52" customWidth="1"/>
    <col min="8457" max="8457" width="9.140625" style="52"/>
    <col min="8458" max="8458" width="12.5703125" style="52" customWidth="1"/>
    <col min="8459" max="8459" width="12.7109375" style="52" customWidth="1"/>
    <col min="8460" max="8704" width="9.140625" style="52"/>
    <col min="8705" max="8705" width="5.140625" style="52" customWidth="1"/>
    <col min="8706" max="8706" width="9.85546875" style="52" customWidth="1"/>
    <col min="8707" max="8707" width="10.85546875" style="52" customWidth="1"/>
    <col min="8708" max="8708" width="13.140625" style="52" customWidth="1"/>
    <col min="8709" max="8709" width="9.140625" style="52"/>
    <col min="8710" max="8710" width="11.28515625" style="52" customWidth="1"/>
    <col min="8711" max="8711" width="6.140625" style="52" customWidth="1"/>
    <col min="8712" max="8712" width="5.85546875" style="52" customWidth="1"/>
    <col min="8713" max="8713" width="9.140625" style="52"/>
    <col min="8714" max="8714" width="12.5703125" style="52" customWidth="1"/>
    <col min="8715" max="8715" width="12.7109375" style="52" customWidth="1"/>
    <col min="8716" max="8960" width="9.140625" style="52"/>
    <col min="8961" max="8961" width="5.140625" style="52" customWidth="1"/>
    <col min="8962" max="8962" width="9.85546875" style="52" customWidth="1"/>
    <col min="8963" max="8963" width="10.85546875" style="52" customWidth="1"/>
    <col min="8964" max="8964" width="13.140625" style="52" customWidth="1"/>
    <col min="8965" max="8965" width="9.140625" style="52"/>
    <col min="8966" max="8966" width="11.28515625" style="52" customWidth="1"/>
    <col min="8967" max="8967" width="6.140625" style="52" customWidth="1"/>
    <col min="8968" max="8968" width="5.85546875" style="52" customWidth="1"/>
    <col min="8969" max="8969" width="9.140625" style="52"/>
    <col min="8970" max="8970" width="12.5703125" style="52" customWidth="1"/>
    <col min="8971" max="8971" width="12.7109375" style="52" customWidth="1"/>
    <col min="8972" max="9216" width="9.140625" style="52"/>
    <col min="9217" max="9217" width="5.140625" style="52" customWidth="1"/>
    <col min="9218" max="9218" width="9.85546875" style="52" customWidth="1"/>
    <col min="9219" max="9219" width="10.85546875" style="52" customWidth="1"/>
    <col min="9220" max="9220" width="13.140625" style="52" customWidth="1"/>
    <col min="9221" max="9221" width="9.140625" style="52"/>
    <col min="9222" max="9222" width="11.28515625" style="52" customWidth="1"/>
    <col min="9223" max="9223" width="6.140625" style="52" customWidth="1"/>
    <col min="9224" max="9224" width="5.85546875" style="52" customWidth="1"/>
    <col min="9225" max="9225" width="9.140625" style="52"/>
    <col min="9226" max="9226" width="12.5703125" style="52" customWidth="1"/>
    <col min="9227" max="9227" width="12.7109375" style="52" customWidth="1"/>
    <col min="9228" max="9472" width="9.140625" style="52"/>
    <col min="9473" max="9473" width="5.140625" style="52" customWidth="1"/>
    <col min="9474" max="9474" width="9.85546875" style="52" customWidth="1"/>
    <col min="9475" max="9475" width="10.85546875" style="52" customWidth="1"/>
    <col min="9476" max="9476" width="13.140625" style="52" customWidth="1"/>
    <col min="9477" max="9477" width="9.140625" style="52"/>
    <col min="9478" max="9478" width="11.28515625" style="52" customWidth="1"/>
    <col min="9479" max="9479" width="6.140625" style="52" customWidth="1"/>
    <col min="9480" max="9480" width="5.85546875" style="52" customWidth="1"/>
    <col min="9481" max="9481" width="9.140625" style="52"/>
    <col min="9482" max="9482" width="12.5703125" style="52" customWidth="1"/>
    <col min="9483" max="9483" width="12.7109375" style="52" customWidth="1"/>
    <col min="9484" max="9728" width="9.140625" style="52"/>
    <col min="9729" max="9729" width="5.140625" style="52" customWidth="1"/>
    <col min="9730" max="9730" width="9.85546875" style="52" customWidth="1"/>
    <col min="9731" max="9731" width="10.85546875" style="52" customWidth="1"/>
    <col min="9732" max="9732" width="13.140625" style="52" customWidth="1"/>
    <col min="9733" max="9733" width="9.140625" style="52"/>
    <col min="9734" max="9734" width="11.28515625" style="52" customWidth="1"/>
    <col min="9735" max="9735" width="6.140625" style="52" customWidth="1"/>
    <col min="9736" max="9736" width="5.85546875" style="52" customWidth="1"/>
    <col min="9737" max="9737" width="9.140625" style="52"/>
    <col min="9738" max="9738" width="12.5703125" style="52" customWidth="1"/>
    <col min="9739" max="9739" width="12.7109375" style="52" customWidth="1"/>
    <col min="9740" max="9984" width="9.140625" style="52"/>
    <col min="9985" max="9985" width="5.140625" style="52" customWidth="1"/>
    <col min="9986" max="9986" width="9.85546875" style="52" customWidth="1"/>
    <col min="9987" max="9987" width="10.85546875" style="52" customWidth="1"/>
    <col min="9988" max="9988" width="13.140625" style="52" customWidth="1"/>
    <col min="9989" max="9989" width="9.140625" style="52"/>
    <col min="9990" max="9990" width="11.28515625" style="52" customWidth="1"/>
    <col min="9991" max="9991" width="6.140625" style="52" customWidth="1"/>
    <col min="9992" max="9992" width="5.85546875" style="52" customWidth="1"/>
    <col min="9993" max="9993" width="9.140625" style="52"/>
    <col min="9994" max="9994" width="12.5703125" style="52" customWidth="1"/>
    <col min="9995" max="9995" width="12.7109375" style="52" customWidth="1"/>
    <col min="9996" max="10240" width="9.140625" style="52"/>
    <col min="10241" max="10241" width="5.140625" style="52" customWidth="1"/>
    <col min="10242" max="10242" width="9.85546875" style="52" customWidth="1"/>
    <col min="10243" max="10243" width="10.85546875" style="52" customWidth="1"/>
    <col min="10244" max="10244" width="13.140625" style="52" customWidth="1"/>
    <col min="10245" max="10245" width="9.140625" style="52"/>
    <col min="10246" max="10246" width="11.28515625" style="52" customWidth="1"/>
    <col min="10247" max="10247" width="6.140625" style="52" customWidth="1"/>
    <col min="10248" max="10248" width="5.85546875" style="52" customWidth="1"/>
    <col min="10249" max="10249" width="9.140625" style="52"/>
    <col min="10250" max="10250" width="12.5703125" style="52" customWidth="1"/>
    <col min="10251" max="10251" width="12.7109375" style="52" customWidth="1"/>
    <col min="10252" max="10496" width="9.140625" style="52"/>
    <col min="10497" max="10497" width="5.140625" style="52" customWidth="1"/>
    <col min="10498" max="10498" width="9.85546875" style="52" customWidth="1"/>
    <col min="10499" max="10499" width="10.85546875" style="52" customWidth="1"/>
    <col min="10500" max="10500" width="13.140625" style="52" customWidth="1"/>
    <col min="10501" max="10501" width="9.140625" style="52"/>
    <col min="10502" max="10502" width="11.28515625" style="52" customWidth="1"/>
    <col min="10503" max="10503" width="6.140625" style="52" customWidth="1"/>
    <col min="10504" max="10504" width="5.85546875" style="52" customWidth="1"/>
    <col min="10505" max="10505" width="9.140625" style="52"/>
    <col min="10506" max="10506" width="12.5703125" style="52" customWidth="1"/>
    <col min="10507" max="10507" width="12.7109375" style="52" customWidth="1"/>
    <col min="10508" max="10752" width="9.140625" style="52"/>
    <col min="10753" max="10753" width="5.140625" style="52" customWidth="1"/>
    <col min="10754" max="10754" width="9.85546875" style="52" customWidth="1"/>
    <col min="10755" max="10755" width="10.85546875" style="52" customWidth="1"/>
    <col min="10756" max="10756" width="13.140625" style="52" customWidth="1"/>
    <col min="10757" max="10757" width="9.140625" style="52"/>
    <col min="10758" max="10758" width="11.28515625" style="52" customWidth="1"/>
    <col min="10759" max="10759" width="6.140625" style="52" customWidth="1"/>
    <col min="10760" max="10760" width="5.85546875" style="52" customWidth="1"/>
    <col min="10761" max="10761" width="9.140625" style="52"/>
    <col min="10762" max="10762" width="12.5703125" style="52" customWidth="1"/>
    <col min="10763" max="10763" width="12.7109375" style="52" customWidth="1"/>
    <col min="10764" max="11008" width="9.140625" style="52"/>
    <col min="11009" max="11009" width="5.140625" style="52" customWidth="1"/>
    <col min="11010" max="11010" width="9.85546875" style="52" customWidth="1"/>
    <col min="11011" max="11011" width="10.85546875" style="52" customWidth="1"/>
    <col min="11012" max="11012" width="13.140625" style="52" customWidth="1"/>
    <col min="11013" max="11013" width="9.140625" style="52"/>
    <col min="11014" max="11014" width="11.28515625" style="52" customWidth="1"/>
    <col min="11015" max="11015" width="6.140625" style="52" customWidth="1"/>
    <col min="11016" max="11016" width="5.85546875" style="52" customWidth="1"/>
    <col min="11017" max="11017" width="9.140625" style="52"/>
    <col min="11018" max="11018" width="12.5703125" style="52" customWidth="1"/>
    <col min="11019" max="11019" width="12.7109375" style="52" customWidth="1"/>
    <col min="11020" max="11264" width="9.140625" style="52"/>
    <col min="11265" max="11265" width="5.140625" style="52" customWidth="1"/>
    <col min="11266" max="11266" width="9.85546875" style="52" customWidth="1"/>
    <col min="11267" max="11267" width="10.85546875" style="52" customWidth="1"/>
    <col min="11268" max="11268" width="13.140625" style="52" customWidth="1"/>
    <col min="11269" max="11269" width="9.140625" style="52"/>
    <col min="11270" max="11270" width="11.28515625" style="52" customWidth="1"/>
    <col min="11271" max="11271" width="6.140625" style="52" customWidth="1"/>
    <col min="11272" max="11272" width="5.85546875" style="52" customWidth="1"/>
    <col min="11273" max="11273" width="9.140625" style="52"/>
    <col min="11274" max="11274" width="12.5703125" style="52" customWidth="1"/>
    <col min="11275" max="11275" width="12.7109375" style="52" customWidth="1"/>
    <col min="11276" max="11520" width="9.140625" style="52"/>
    <col min="11521" max="11521" width="5.140625" style="52" customWidth="1"/>
    <col min="11522" max="11522" width="9.85546875" style="52" customWidth="1"/>
    <col min="11523" max="11523" width="10.85546875" style="52" customWidth="1"/>
    <col min="11524" max="11524" width="13.140625" style="52" customWidth="1"/>
    <col min="11525" max="11525" width="9.140625" style="52"/>
    <col min="11526" max="11526" width="11.28515625" style="52" customWidth="1"/>
    <col min="11527" max="11527" width="6.140625" style="52" customWidth="1"/>
    <col min="11528" max="11528" width="5.85546875" style="52" customWidth="1"/>
    <col min="11529" max="11529" width="9.140625" style="52"/>
    <col min="11530" max="11530" width="12.5703125" style="52" customWidth="1"/>
    <col min="11531" max="11531" width="12.7109375" style="52" customWidth="1"/>
    <col min="11532" max="11776" width="9.140625" style="52"/>
    <col min="11777" max="11777" width="5.140625" style="52" customWidth="1"/>
    <col min="11778" max="11778" width="9.85546875" style="52" customWidth="1"/>
    <col min="11779" max="11779" width="10.85546875" style="52" customWidth="1"/>
    <col min="11780" max="11780" width="13.140625" style="52" customWidth="1"/>
    <col min="11781" max="11781" width="9.140625" style="52"/>
    <col min="11782" max="11782" width="11.28515625" style="52" customWidth="1"/>
    <col min="11783" max="11783" width="6.140625" style="52" customWidth="1"/>
    <col min="11784" max="11784" width="5.85546875" style="52" customWidth="1"/>
    <col min="11785" max="11785" width="9.140625" style="52"/>
    <col min="11786" max="11786" width="12.5703125" style="52" customWidth="1"/>
    <col min="11787" max="11787" width="12.7109375" style="52" customWidth="1"/>
    <col min="11788" max="12032" width="9.140625" style="52"/>
    <col min="12033" max="12033" width="5.140625" style="52" customWidth="1"/>
    <col min="12034" max="12034" width="9.85546875" style="52" customWidth="1"/>
    <col min="12035" max="12035" width="10.85546875" style="52" customWidth="1"/>
    <col min="12036" max="12036" width="13.140625" style="52" customWidth="1"/>
    <col min="12037" max="12037" width="9.140625" style="52"/>
    <col min="12038" max="12038" width="11.28515625" style="52" customWidth="1"/>
    <col min="12039" max="12039" width="6.140625" style="52" customWidth="1"/>
    <col min="12040" max="12040" width="5.85546875" style="52" customWidth="1"/>
    <col min="12041" max="12041" width="9.140625" style="52"/>
    <col min="12042" max="12042" width="12.5703125" style="52" customWidth="1"/>
    <col min="12043" max="12043" width="12.7109375" style="52" customWidth="1"/>
    <col min="12044" max="12288" width="9.140625" style="52"/>
    <col min="12289" max="12289" width="5.140625" style="52" customWidth="1"/>
    <col min="12290" max="12290" width="9.85546875" style="52" customWidth="1"/>
    <col min="12291" max="12291" width="10.85546875" style="52" customWidth="1"/>
    <col min="12292" max="12292" width="13.140625" style="52" customWidth="1"/>
    <col min="12293" max="12293" width="9.140625" style="52"/>
    <col min="12294" max="12294" width="11.28515625" style="52" customWidth="1"/>
    <col min="12295" max="12295" width="6.140625" style="52" customWidth="1"/>
    <col min="12296" max="12296" width="5.85546875" style="52" customWidth="1"/>
    <col min="12297" max="12297" width="9.140625" style="52"/>
    <col min="12298" max="12298" width="12.5703125" style="52" customWidth="1"/>
    <col min="12299" max="12299" width="12.7109375" style="52" customWidth="1"/>
    <col min="12300" max="12544" width="9.140625" style="52"/>
    <col min="12545" max="12545" width="5.140625" style="52" customWidth="1"/>
    <col min="12546" max="12546" width="9.85546875" style="52" customWidth="1"/>
    <col min="12547" max="12547" width="10.85546875" style="52" customWidth="1"/>
    <col min="12548" max="12548" width="13.140625" style="52" customWidth="1"/>
    <col min="12549" max="12549" width="9.140625" style="52"/>
    <col min="12550" max="12550" width="11.28515625" style="52" customWidth="1"/>
    <col min="12551" max="12551" width="6.140625" style="52" customWidth="1"/>
    <col min="12552" max="12552" width="5.85546875" style="52" customWidth="1"/>
    <col min="12553" max="12553" width="9.140625" style="52"/>
    <col min="12554" max="12554" width="12.5703125" style="52" customWidth="1"/>
    <col min="12555" max="12555" width="12.7109375" style="52" customWidth="1"/>
    <col min="12556" max="12800" width="9.140625" style="52"/>
    <col min="12801" max="12801" width="5.140625" style="52" customWidth="1"/>
    <col min="12802" max="12802" width="9.85546875" style="52" customWidth="1"/>
    <col min="12803" max="12803" width="10.85546875" style="52" customWidth="1"/>
    <col min="12804" max="12804" width="13.140625" style="52" customWidth="1"/>
    <col min="12805" max="12805" width="9.140625" style="52"/>
    <col min="12806" max="12806" width="11.28515625" style="52" customWidth="1"/>
    <col min="12807" max="12807" width="6.140625" style="52" customWidth="1"/>
    <col min="12808" max="12808" width="5.85546875" style="52" customWidth="1"/>
    <col min="12809" max="12809" width="9.140625" style="52"/>
    <col min="12810" max="12810" width="12.5703125" style="52" customWidth="1"/>
    <col min="12811" max="12811" width="12.7109375" style="52" customWidth="1"/>
    <col min="12812" max="13056" width="9.140625" style="52"/>
    <col min="13057" max="13057" width="5.140625" style="52" customWidth="1"/>
    <col min="13058" max="13058" width="9.85546875" style="52" customWidth="1"/>
    <col min="13059" max="13059" width="10.85546875" style="52" customWidth="1"/>
    <col min="13060" max="13060" width="13.140625" style="52" customWidth="1"/>
    <col min="13061" max="13061" width="9.140625" style="52"/>
    <col min="13062" max="13062" width="11.28515625" style="52" customWidth="1"/>
    <col min="13063" max="13063" width="6.140625" style="52" customWidth="1"/>
    <col min="13064" max="13064" width="5.85546875" style="52" customWidth="1"/>
    <col min="13065" max="13065" width="9.140625" style="52"/>
    <col min="13066" max="13066" width="12.5703125" style="52" customWidth="1"/>
    <col min="13067" max="13067" width="12.7109375" style="52" customWidth="1"/>
    <col min="13068" max="13312" width="9.140625" style="52"/>
    <col min="13313" max="13313" width="5.140625" style="52" customWidth="1"/>
    <col min="13314" max="13314" width="9.85546875" style="52" customWidth="1"/>
    <col min="13315" max="13315" width="10.85546875" style="52" customWidth="1"/>
    <col min="13316" max="13316" width="13.140625" style="52" customWidth="1"/>
    <col min="13317" max="13317" width="9.140625" style="52"/>
    <col min="13318" max="13318" width="11.28515625" style="52" customWidth="1"/>
    <col min="13319" max="13319" width="6.140625" style="52" customWidth="1"/>
    <col min="13320" max="13320" width="5.85546875" style="52" customWidth="1"/>
    <col min="13321" max="13321" width="9.140625" style="52"/>
    <col min="13322" max="13322" width="12.5703125" style="52" customWidth="1"/>
    <col min="13323" max="13323" width="12.7109375" style="52" customWidth="1"/>
    <col min="13324" max="13568" width="9.140625" style="52"/>
    <col min="13569" max="13569" width="5.140625" style="52" customWidth="1"/>
    <col min="13570" max="13570" width="9.85546875" style="52" customWidth="1"/>
    <col min="13571" max="13571" width="10.85546875" style="52" customWidth="1"/>
    <col min="13572" max="13572" width="13.140625" style="52" customWidth="1"/>
    <col min="13573" max="13573" width="9.140625" style="52"/>
    <col min="13574" max="13574" width="11.28515625" style="52" customWidth="1"/>
    <col min="13575" max="13575" width="6.140625" style="52" customWidth="1"/>
    <col min="13576" max="13576" width="5.85546875" style="52" customWidth="1"/>
    <col min="13577" max="13577" width="9.140625" style="52"/>
    <col min="13578" max="13578" width="12.5703125" style="52" customWidth="1"/>
    <col min="13579" max="13579" width="12.7109375" style="52" customWidth="1"/>
    <col min="13580" max="13824" width="9.140625" style="52"/>
    <col min="13825" max="13825" width="5.140625" style="52" customWidth="1"/>
    <col min="13826" max="13826" width="9.85546875" style="52" customWidth="1"/>
    <col min="13827" max="13827" width="10.85546875" style="52" customWidth="1"/>
    <col min="13828" max="13828" width="13.140625" style="52" customWidth="1"/>
    <col min="13829" max="13829" width="9.140625" style="52"/>
    <col min="13830" max="13830" width="11.28515625" style="52" customWidth="1"/>
    <col min="13831" max="13831" width="6.140625" style="52" customWidth="1"/>
    <col min="13832" max="13832" width="5.85546875" style="52" customWidth="1"/>
    <col min="13833" max="13833" width="9.140625" style="52"/>
    <col min="13834" max="13834" width="12.5703125" style="52" customWidth="1"/>
    <col min="13835" max="13835" width="12.7109375" style="52" customWidth="1"/>
    <col min="13836" max="14080" width="9.140625" style="52"/>
    <col min="14081" max="14081" width="5.140625" style="52" customWidth="1"/>
    <col min="14082" max="14082" width="9.85546875" style="52" customWidth="1"/>
    <col min="14083" max="14083" width="10.85546875" style="52" customWidth="1"/>
    <col min="14084" max="14084" width="13.140625" style="52" customWidth="1"/>
    <col min="14085" max="14085" width="9.140625" style="52"/>
    <col min="14086" max="14086" width="11.28515625" style="52" customWidth="1"/>
    <col min="14087" max="14087" width="6.140625" style="52" customWidth="1"/>
    <col min="14088" max="14088" width="5.85546875" style="52" customWidth="1"/>
    <col min="14089" max="14089" width="9.140625" style="52"/>
    <col min="14090" max="14090" width="12.5703125" style="52" customWidth="1"/>
    <col min="14091" max="14091" width="12.7109375" style="52" customWidth="1"/>
    <col min="14092" max="14336" width="9.140625" style="52"/>
    <col min="14337" max="14337" width="5.140625" style="52" customWidth="1"/>
    <col min="14338" max="14338" width="9.85546875" style="52" customWidth="1"/>
    <col min="14339" max="14339" width="10.85546875" style="52" customWidth="1"/>
    <col min="14340" max="14340" width="13.140625" style="52" customWidth="1"/>
    <col min="14341" max="14341" width="9.140625" style="52"/>
    <col min="14342" max="14342" width="11.28515625" style="52" customWidth="1"/>
    <col min="14343" max="14343" width="6.140625" style="52" customWidth="1"/>
    <col min="14344" max="14344" width="5.85546875" style="52" customWidth="1"/>
    <col min="14345" max="14345" width="9.140625" style="52"/>
    <col min="14346" max="14346" width="12.5703125" style="52" customWidth="1"/>
    <col min="14347" max="14347" width="12.7109375" style="52" customWidth="1"/>
    <col min="14348" max="14592" width="9.140625" style="52"/>
    <col min="14593" max="14593" width="5.140625" style="52" customWidth="1"/>
    <col min="14594" max="14594" width="9.85546875" style="52" customWidth="1"/>
    <col min="14595" max="14595" width="10.85546875" style="52" customWidth="1"/>
    <col min="14596" max="14596" width="13.140625" style="52" customWidth="1"/>
    <col min="14597" max="14597" width="9.140625" style="52"/>
    <col min="14598" max="14598" width="11.28515625" style="52" customWidth="1"/>
    <col min="14599" max="14599" width="6.140625" style="52" customWidth="1"/>
    <col min="14600" max="14600" width="5.85546875" style="52" customWidth="1"/>
    <col min="14601" max="14601" width="9.140625" style="52"/>
    <col min="14602" max="14602" width="12.5703125" style="52" customWidth="1"/>
    <col min="14603" max="14603" width="12.7109375" style="52" customWidth="1"/>
    <col min="14604" max="14848" width="9.140625" style="52"/>
    <col min="14849" max="14849" width="5.140625" style="52" customWidth="1"/>
    <col min="14850" max="14850" width="9.85546875" style="52" customWidth="1"/>
    <col min="14851" max="14851" width="10.85546875" style="52" customWidth="1"/>
    <col min="14852" max="14852" width="13.140625" style="52" customWidth="1"/>
    <col min="14853" max="14853" width="9.140625" style="52"/>
    <col min="14854" max="14854" width="11.28515625" style="52" customWidth="1"/>
    <col min="14855" max="14855" width="6.140625" style="52" customWidth="1"/>
    <col min="14856" max="14856" width="5.85546875" style="52" customWidth="1"/>
    <col min="14857" max="14857" width="9.140625" style="52"/>
    <col min="14858" max="14858" width="12.5703125" style="52" customWidth="1"/>
    <col min="14859" max="14859" width="12.7109375" style="52" customWidth="1"/>
    <col min="14860" max="15104" width="9.140625" style="52"/>
    <col min="15105" max="15105" width="5.140625" style="52" customWidth="1"/>
    <col min="15106" max="15106" width="9.85546875" style="52" customWidth="1"/>
    <col min="15107" max="15107" width="10.85546875" style="52" customWidth="1"/>
    <col min="15108" max="15108" width="13.140625" style="52" customWidth="1"/>
    <col min="15109" max="15109" width="9.140625" style="52"/>
    <col min="15110" max="15110" width="11.28515625" style="52" customWidth="1"/>
    <col min="15111" max="15111" width="6.140625" style="52" customWidth="1"/>
    <col min="15112" max="15112" width="5.85546875" style="52" customWidth="1"/>
    <col min="15113" max="15113" width="9.140625" style="52"/>
    <col min="15114" max="15114" width="12.5703125" style="52" customWidth="1"/>
    <col min="15115" max="15115" width="12.7109375" style="52" customWidth="1"/>
    <col min="15116" max="15360" width="9.140625" style="52"/>
    <col min="15361" max="15361" width="5.140625" style="52" customWidth="1"/>
    <col min="15362" max="15362" width="9.85546875" style="52" customWidth="1"/>
    <col min="15363" max="15363" width="10.85546875" style="52" customWidth="1"/>
    <col min="15364" max="15364" width="13.140625" style="52" customWidth="1"/>
    <col min="15365" max="15365" width="9.140625" style="52"/>
    <col min="15366" max="15366" width="11.28515625" style="52" customWidth="1"/>
    <col min="15367" max="15367" width="6.140625" style="52" customWidth="1"/>
    <col min="15368" max="15368" width="5.85546875" style="52" customWidth="1"/>
    <col min="15369" max="15369" width="9.140625" style="52"/>
    <col min="15370" max="15370" width="12.5703125" style="52" customWidth="1"/>
    <col min="15371" max="15371" width="12.7109375" style="52" customWidth="1"/>
    <col min="15372" max="15616" width="9.140625" style="52"/>
    <col min="15617" max="15617" width="5.140625" style="52" customWidth="1"/>
    <col min="15618" max="15618" width="9.85546875" style="52" customWidth="1"/>
    <col min="15619" max="15619" width="10.85546875" style="52" customWidth="1"/>
    <col min="15620" max="15620" width="13.140625" style="52" customWidth="1"/>
    <col min="15621" max="15621" width="9.140625" style="52"/>
    <col min="15622" max="15622" width="11.28515625" style="52" customWidth="1"/>
    <col min="15623" max="15623" width="6.140625" style="52" customWidth="1"/>
    <col min="15624" max="15624" width="5.85546875" style="52" customWidth="1"/>
    <col min="15625" max="15625" width="9.140625" style="52"/>
    <col min="15626" max="15626" width="12.5703125" style="52" customWidth="1"/>
    <col min="15627" max="15627" width="12.7109375" style="52" customWidth="1"/>
    <col min="15628" max="15872" width="9.140625" style="52"/>
    <col min="15873" max="15873" width="5.140625" style="52" customWidth="1"/>
    <col min="15874" max="15874" width="9.85546875" style="52" customWidth="1"/>
    <col min="15875" max="15875" width="10.85546875" style="52" customWidth="1"/>
    <col min="15876" max="15876" width="13.140625" style="52" customWidth="1"/>
    <col min="15877" max="15877" width="9.140625" style="52"/>
    <col min="15878" max="15878" width="11.28515625" style="52" customWidth="1"/>
    <col min="15879" max="15879" width="6.140625" style="52" customWidth="1"/>
    <col min="15880" max="15880" width="5.85546875" style="52" customWidth="1"/>
    <col min="15881" max="15881" width="9.140625" style="52"/>
    <col min="15882" max="15882" width="12.5703125" style="52" customWidth="1"/>
    <col min="15883" max="15883" width="12.7109375" style="52" customWidth="1"/>
    <col min="15884" max="16128" width="9.140625" style="52"/>
    <col min="16129" max="16129" width="5.140625" style="52" customWidth="1"/>
    <col min="16130" max="16130" width="9.85546875" style="52" customWidth="1"/>
    <col min="16131" max="16131" width="10.85546875" style="52" customWidth="1"/>
    <col min="16132" max="16132" width="13.140625" style="52" customWidth="1"/>
    <col min="16133" max="16133" width="9.140625" style="52"/>
    <col min="16134" max="16134" width="11.28515625" style="52" customWidth="1"/>
    <col min="16135" max="16135" width="6.140625" style="52" customWidth="1"/>
    <col min="16136" max="16136" width="5.85546875" style="52" customWidth="1"/>
    <col min="16137" max="16137" width="9.140625" style="52"/>
    <col min="16138" max="16138" width="12.5703125" style="52" customWidth="1"/>
    <col min="16139" max="16139" width="12.7109375" style="52" customWidth="1"/>
    <col min="16140" max="16384" width="9.140625" style="52"/>
  </cols>
  <sheetData>
    <row r="1" spans="1:11" ht="18" customHeight="1" x14ac:dyDescent="0.2">
      <c r="I1" s="53" t="s">
        <v>0</v>
      </c>
    </row>
    <row r="2" spans="1:11" x14ac:dyDescent="0.2">
      <c r="A2" s="54"/>
      <c r="B2" s="54"/>
      <c r="C2" s="54"/>
      <c r="D2" s="54"/>
      <c r="E2" s="54"/>
      <c r="F2" s="54"/>
      <c r="G2" s="54"/>
      <c r="H2" s="217"/>
      <c r="I2" s="55" t="s">
        <v>372</v>
      </c>
    </row>
    <row r="3" spans="1:11" ht="71.45" customHeight="1" x14ac:dyDescent="0.2">
      <c r="A3" s="54"/>
      <c r="B3" s="73" t="s">
        <v>400</v>
      </c>
      <c r="C3" s="218"/>
      <c r="D3" s="218"/>
      <c r="E3" s="218"/>
      <c r="F3" s="218"/>
      <c r="G3" s="218"/>
      <c r="H3" s="218"/>
      <c r="I3" s="218"/>
      <c r="J3" s="218"/>
      <c r="K3" s="54"/>
    </row>
    <row r="4" spans="1:11" ht="54" customHeight="1" x14ac:dyDescent="0.2">
      <c r="A4" s="54"/>
      <c r="B4" s="219" t="s">
        <v>4</v>
      </c>
      <c r="C4" s="220" t="s">
        <v>5</v>
      </c>
      <c r="D4" s="220"/>
      <c r="E4" s="220"/>
      <c r="F4" s="220" t="s">
        <v>6</v>
      </c>
      <c r="G4" s="220" t="s">
        <v>7</v>
      </c>
      <c r="H4" s="220"/>
      <c r="I4" s="220"/>
      <c r="J4" s="220"/>
      <c r="K4" s="221" t="s">
        <v>8</v>
      </c>
    </row>
    <row r="5" spans="1:11" ht="130.15" customHeight="1" x14ac:dyDescent="0.2">
      <c r="A5" s="219" t="s">
        <v>3</v>
      </c>
      <c r="B5" s="219"/>
      <c r="C5" s="222" t="s">
        <v>373</v>
      </c>
      <c r="D5" s="222" t="s">
        <v>10</v>
      </c>
      <c r="E5" s="222" t="s">
        <v>11</v>
      </c>
      <c r="F5" s="220"/>
      <c r="G5" s="223" t="s">
        <v>12</v>
      </c>
      <c r="H5" s="222" t="s">
        <v>374</v>
      </c>
      <c r="I5" s="222" t="s">
        <v>14</v>
      </c>
      <c r="J5" s="222" t="s">
        <v>13</v>
      </c>
      <c r="K5" s="221"/>
    </row>
    <row r="6" spans="1:11" ht="85.15" customHeight="1" x14ac:dyDescent="0.25">
      <c r="A6" s="219"/>
      <c r="B6" s="225" t="s">
        <v>375</v>
      </c>
      <c r="C6" s="226"/>
      <c r="D6" s="226">
        <v>34769.5</v>
      </c>
      <c r="E6" s="224" t="s">
        <v>68</v>
      </c>
      <c r="F6" s="227">
        <f t="shared" ref="F6:F14" si="0">SUM(C6,D6)</f>
        <v>34769.5</v>
      </c>
      <c r="G6" s="228"/>
      <c r="H6" s="226"/>
      <c r="I6" s="224" t="s">
        <v>68</v>
      </c>
      <c r="J6" s="226">
        <v>34769.5</v>
      </c>
      <c r="K6" s="241"/>
    </row>
    <row r="7" spans="1:11" ht="47.25" x14ac:dyDescent="0.25">
      <c r="A7" s="224">
        <v>1</v>
      </c>
      <c r="B7" s="225" t="s">
        <v>376</v>
      </c>
      <c r="C7" s="226"/>
      <c r="D7" s="226">
        <v>103305.99</v>
      </c>
      <c r="E7" s="224" t="s">
        <v>377</v>
      </c>
      <c r="F7" s="227">
        <f t="shared" si="0"/>
        <v>103305.99</v>
      </c>
      <c r="G7" s="228"/>
      <c r="H7" s="226"/>
      <c r="I7" s="224" t="s">
        <v>377</v>
      </c>
      <c r="J7" s="226">
        <v>103305.99</v>
      </c>
      <c r="K7" s="229"/>
    </row>
    <row r="8" spans="1:11" ht="30" x14ac:dyDescent="0.25">
      <c r="A8" s="224">
        <v>2</v>
      </c>
      <c r="B8" s="231" t="s">
        <v>21</v>
      </c>
      <c r="C8" s="226"/>
      <c r="D8" s="226">
        <v>160085</v>
      </c>
      <c r="E8" s="224" t="s">
        <v>58</v>
      </c>
      <c r="F8" s="227">
        <f t="shared" si="0"/>
        <v>160085</v>
      </c>
      <c r="G8" s="230"/>
      <c r="H8" s="226"/>
      <c r="I8" s="224" t="s">
        <v>58</v>
      </c>
      <c r="J8" s="226">
        <v>251867</v>
      </c>
      <c r="K8" s="229"/>
    </row>
    <row r="9" spans="1:11" ht="45" x14ac:dyDescent="0.25">
      <c r="A9" s="224">
        <v>3</v>
      </c>
      <c r="B9" s="231" t="s">
        <v>378</v>
      </c>
      <c r="C9" s="226"/>
      <c r="D9" s="226">
        <v>56080.92</v>
      </c>
      <c r="E9" s="224" t="s">
        <v>24</v>
      </c>
      <c r="F9" s="227">
        <f t="shared" si="0"/>
        <v>56080.92</v>
      </c>
      <c r="G9" s="230"/>
      <c r="H9" s="226"/>
      <c r="I9" s="224" t="s">
        <v>24</v>
      </c>
      <c r="J9" s="226">
        <v>56080.92</v>
      </c>
      <c r="K9" s="229"/>
    </row>
    <row r="10" spans="1:11" ht="44.45" customHeight="1" x14ac:dyDescent="0.25">
      <c r="A10" s="224">
        <v>4</v>
      </c>
      <c r="B10" s="231" t="s">
        <v>379</v>
      </c>
      <c r="C10" s="226"/>
      <c r="D10" s="226">
        <v>919423.72</v>
      </c>
      <c r="E10" s="224" t="s">
        <v>380</v>
      </c>
      <c r="F10" s="227">
        <f t="shared" si="0"/>
        <v>919423.72</v>
      </c>
      <c r="G10" s="230"/>
      <c r="H10" s="226"/>
      <c r="I10" s="224" t="s">
        <v>380</v>
      </c>
      <c r="J10" s="226">
        <v>919423.72</v>
      </c>
      <c r="K10" s="229"/>
    </row>
    <row r="11" spans="1:11" ht="31.15" customHeight="1" x14ac:dyDescent="0.25">
      <c r="A11" s="224">
        <v>5</v>
      </c>
      <c r="B11" s="231" t="s">
        <v>381</v>
      </c>
      <c r="C11" s="226"/>
      <c r="D11" s="226">
        <v>1737.98</v>
      </c>
      <c r="E11" s="224" t="s">
        <v>382</v>
      </c>
      <c r="F11" s="227">
        <f t="shared" si="0"/>
        <v>1737.98</v>
      </c>
      <c r="G11" s="230"/>
      <c r="H11" s="226"/>
      <c r="I11" s="224" t="s">
        <v>382</v>
      </c>
      <c r="J11" s="226">
        <v>1737.98</v>
      </c>
      <c r="K11" s="229"/>
    </row>
    <row r="12" spans="1:11" ht="28.15" customHeight="1" x14ac:dyDescent="0.25">
      <c r="A12" s="224">
        <v>6</v>
      </c>
      <c r="B12" s="231" t="s">
        <v>383</v>
      </c>
      <c r="C12" s="226"/>
      <c r="D12" s="226">
        <v>739704.14</v>
      </c>
      <c r="E12" s="224" t="s">
        <v>24</v>
      </c>
      <c r="F12" s="227">
        <v>739704.14</v>
      </c>
      <c r="G12" s="230"/>
      <c r="H12" s="226"/>
      <c r="I12" s="224" t="s">
        <v>24</v>
      </c>
      <c r="J12" s="226">
        <v>739704.14</v>
      </c>
      <c r="K12" s="229"/>
    </row>
    <row r="13" spans="1:11" ht="40.15" customHeight="1" x14ac:dyDescent="0.25">
      <c r="A13" s="224">
        <v>7</v>
      </c>
      <c r="B13" s="231" t="s">
        <v>384</v>
      </c>
      <c r="C13" s="226"/>
      <c r="D13" s="226">
        <v>26803.5</v>
      </c>
      <c r="E13" s="224" t="s">
        <v>24</v>
      </c>
      <c r="F13" s="227">
        <v>26803.5</v>
      </c>
      <c r="G13" s="230"/>
      <c r="H13" s="226"/>
      <c r="I13" s="224" t="s">
        <v>24</v>
      </c>
      <c r="J13" s="226">
        <v>26803.5</v>
      </c>
      <c r="K13" s="229"/>
    </row>
    <row r="14" spans="1:11" ht="30" x14ac:dyDescent="0.25">
      <c r="A14" s="224">
        <v>8</v>
      </c>
      <c r="B14" s="231" t="s">
        <v>21</v>
      </c>
      <c r="C14" s="226">
        <v>991872.11</v>
      </c>
      <c r="D14" s="226"/>
      <c r="E14" s="224"/>
      <c r="F14" s="227">
        <f t="shared" si="0"/>
        <v>991872.11</v>
      </c>
      <c r="G14" s="232"/>
      <c r="H14" s="226"/>
      <c r="I14" s="224"/>
      <c r="J14" s="226">
        <v>875729.67</v>
      </c>
      <c r="K14" s="229">
        <v>116142.44</v>
      </c>
    </row>
    <row r="15" spans="1:11" ht="60" x14ac:dyDescent="0.25">
      <c r="A15" s="224">
        <v>9</v>
      </c>
      <c r="B15" s="231" t="s">
        <v>388</v>
      </c>
      <c r="C15" s="226"/>
      <c r="D15" s="226">
        <v>12840</v>
      </c>
      <c r="E15" s="224" t="s">
        <v>24</v>
      </c>
      <c r="F15" s="227">
        <v>12840</v>
      </c>
      <c r="G15" s="232"/>
      <c r="H15" s="226"/>
      <c r="I15" s="224" t="s">
        <v>24</v>
      </c>
      <c r="J15" s="226">
        <v>12840</v>
      </c>
      <c r="K15" s="229"/>
    </row>
    <row r="16" spans="1:11" ht="60" x14ac:dyDescent="0.25">
      <c r="A16" s="224">
        <v>10</v>
      </c>
      <c r="B16" s="242" t="s">
        <v>390</v>
      </c>
      <c r="C16" s="226"/>
      <c r="D16" s="226">
        <v>9542.1</v>
      </c>
      <c r="E16" s="224" t="s">
        <v>24</v>
      </c>
      <c r="F16" s="227">
        <v>9542.1</v>
      </c>
      <c r="G16" s="232"/>
      <c r="H16" s="226"/>
      <c r="I16" s="224" t="s">
        <v>24</v>
      </c>
      <c r="J16" s="226">
        <v>9542.1</v>
      </c>
      <c r="K16" s="229"/>
    </row>
    <row r="17" spans="1:11" ht="33.6" customHeight="1" x14ac:dyDescent="0.25">
      <c r="A17" s="224" t="s">
        <v>389</v>
      </c>
      <c r="B17" s="231" t="s">
        <v>392</v>
      </c>
      <c r="C17" s="226"/>
      <c r="D17" s="226">
        <v>22157.71</v>
      </c>
      <c r="E17" s="224" t="s">
        <v>24</v>
      </c>
      <c r="F17" s="227">
        <v>22157.71</v>
      </c>
      <c r="G17" s="232"/>
      <c r="H17" s="226"/>
      <c r="I17" s="224" t="s">
        <v>24</v>
      </c>
      <c r="J17" s="226">
        <v>22157.71</v>
      </c>
      <c r="K17" s="229"/>
    </row>
    <row r="18" spans="1:11" ht="53.45" customHeight="1" x14ac:dyDescent="0.25">
      <c r="A18" s="224" t="s">
        <v>391</v>
      </c>
      <c r="B18" s="231" t="s">
        <v>394</v>
      </c>
      <c r="C18" s="226"/>
      <c r="D18" s="226">
        <v>5935</v>
      </c>
      <c r="E18" s="224" t="s">
        <v>395</v>
      </c>
      <c r="F18" s="227">
        <v>5935</v>
      </c>
      <c r="G18" s="232"/>
      <c r="H18" s="226"/>
      <c r="I18" s="224" t="s">
        <v>395</v>
      </c>
      <c r="J18" s="226">
        <v>5935</v>
      </c>
      <c r="K18" s="229"/>
    </row>
    <row r="19" spans="1:11" ht="29.45" customHeight="1" x14ac:dyDescent="0.25">
      <c r="A19" s="224" t="s">
        <v>393</v>
      </c>
      <c r="B19" s="231" t="s">
        <v>397</v>
      </c>
      <c r="C19" s="226"/>
      <c r="D19" s="226">
        <v>3976</v>
      </c>
      <c r="E19" s="224" t="s">
        <v>395</v>
      </c>
      <c r="F19" s="227">
        <v>3976</v>
      </c>
      <c r="G19" s="232"/>
      <c r="H19" s="226"/>
      <c r="I19" s="224" t="s">
        <v>395</v>
      </c>
      <c r="J19" s="226">
        <v>3976</v>
      </c>
      <c r="K19" s="229"/>
    </row>
    <row r="20" spans="1:11" ht="45" x14ac:dyDescent="0.25">
      <c r="A20" s="224" t="s">
        <v>396</v>
      </c>
      <c r="B20" s="231" t="s">
        <v>399</v>
      </c>
      <c r="C20" s="226"/>
      <c r="D20" s="226">
        <v>890440</v>
      </c>
      <c r="E20" s="224" t="s">
        <v>24</v>
      </c>
      <c r="F20" s="227">
        <v>890440</v>
      </c>
      <c r="G20" s="232"/>
      <c r="H20" s="226"/>
      <c r="I20" s="224" t="s">
        <v>24</v>
      </c>
      <c r="J20" s="226">
        <v>890440</v>
      </c>
      <c r="K20" s="229"/>
    </row>
    <row r="21" spans="1:11" ht="31.5" x14ac:dyDescent="0.25">
      <c r="A21" s="224">
        <v>15</v>
      </c>
      <c r="B21" s="231" t="s">
        <v>401</v>
      </c>
      <c r="C21" s="226"/>
      <c r="D21" s="226">
        <v>20336.53</v>
      </c>
      <c r="E21" s="224" t="s">
        <v>24</v>
      </c>
      <c r="F21" s="227">
        <v>20336.53</v>
      </c>
      <c r="G21" s="232"/>
      <c r="H21" s="226"/>
      <c r="I21" s="224" t="s">
        <v>24</v>
      </c>
      <c r="J21" s="226">
        <v>20336.53</v>
      </c>
      <c r="K21" s="229"/>
    </row>
    <row r="22" spans="1:11" ht="45" x14ac:dyDescent="0.25">
      <c r="A22" s="224" t="s">
        <v>402</v>
      </c>
      <c r="B22" s="231" t="s">
        <v>403</v>
      </c>
      <c r="C22" s="226"/>
      <c r="D22" s="226">
        <v>102128.4</v>
      </c>
      <c r="E22" s="224" t="s">
        <v>24</v>
      </c>
      <c r="F22" s="227">
        <v>102128.4</v>
      </c>
      <c r="G22" s="232"/>
      <c r="H22" s="226"/>
      <c r="I22" s="224" t="s">
        <v>24</v>
      </c>
      <c r="J22" s="226">
        <v>102128.4</v>
      </c>
      <c r="K22" s="229"/>
    </row>
    <row r="23" spans="1:11" ht="60" x14ac:dyDescent="0.25">
      <c r="A23" s="224" t="s">
        <v>404</v>
      </c>
      <c r="B23" s="231" t="s">
        <v>405</v>
      </c>
      <c r="C23" s="226"/>
      <c r="D23" s="226">
        <v>7515.85</v>
      </c>
      <c r="E23" s="224" t="s">
        <v>406</v>
      </c>
      <c r="F23" s="227">
        <v>7515.85</v>
      </c>
      <c r="G23" s="232"/>
      <c r="H23" s="226"/>
      <c r="I23" s="224" t="s">
        <v>406</v>
      </c>
      <c r="J23" s="226">
        <v>7515.85</v>
      </c>
      <c r="K23" s="229"/>
    </row>
    <row r="24" spans="1:11" ht="60" x14ac:dyDescent="0.25">
      <c r="A24" s="224" t="s">
        <v>407</v>
      </c>
      <c r="B24" s="231" t="s">
        <v>408</v>
      </c>
      <c r="C24" s="226"/>
      <c r="D24" s="226">
        <v>14223.17</v>
      </c>
      <c r="E24" s="224" t="s">
        <v>24</v>
      </c>
      <c r="F24" s="227">
        <v>14223.17</v>
      </c>
      <c r="G24" s="232"/>
      <c r="H24" s="226"/>
      <c r="I24" s="224" t="s">
        <v>24</v>
      </c>
      <c r="J24" s="226">
        <v>14223.17</v>
      </c>
      <c r="K24" s="229"/>
    </row>
    <row r="25" spans="1:11" ht="78.75" x14ac:dyDescent="0.25">
      <c r="A25" s="224" t="s">
        <v>409</v>
      </c>
      <c r="B25" s="231" t="s">
        <v>410</v>
      </c>
      <c r="C25" s="226"/>
      <c r="D25" s="226">
        <v>4510.3999999999996</v>
      </c>
      <c r="E25" s="224" t="s">
        <v>411</v>
      </c>
      <c r="F25" s="227">
        <v>4510.3999999999996</v>
      </c>
      <c r="G25" s="232"/>
      <c r="H25" s="226"/>
      <c r="I25" s="224" t="s">
        <v>411</v>
      </c>
      <c r="J25" s="226">
        <v>4510.3999999999996</v>
      </c>
      <c r="K25" s="229"/>
    </row>
    <row r="26" spans="1:11" ht="45" x14ac:dyDescent="0.25">
      <c r="A26" s="224" t="s">
        <v>412</v>
      </c>
      <c r="B26" s="231" t="s">
        <v>413</v>
      </c>
      <c r="C26" s="226"/>
      <c r="D26" s="226">
        <v>17.28</v>
      </c>
      <c r="E26" s="224" t="s">
        <v>414</v>
      </c>
      <c r="F26" s="227"/>
      <c r="G26" s="232"/>
      <c r="H26" s="226"/>
      <c r="I26" s="224" t="s">
        <v>414</v>
      </c>
      <c r="J26" s="226">
        <v>17.28</v>
      </c>
      <c r="K26" s="229"/>
    </row>
    <row r="27" spans="1:11" ht="31.5" x14ac:dyDescent="0.25">
      <c r="A27" s="224" t="s">
        <v>415</v>
      </c>
      <c r="B27" s="231" t="s">
        <v>416</v>
      </c>
      <c r="C27" s="226"/>
      <c r="D27" s="226">
        <v>239372.06</v>
      </c>
      <c r="E27" s="224" t="s">
        <v>24</v>
      </c>
      <c r="F27" s="227">
        <v>239372.06</v>
      </c>
      <c r="G27" s="232"/>
      <c r="H27" s="226"/>
      <c r="I27" s="224" t="s">
        <v>24</v>
      </c>
      <c r="J27" s="226">
        <v>239372.06</v>
      </c>
      <c r="K27" s="229"/>
    </row>
    <row r="28" spans="1:11" ht="45" x14ac:dyDescent="0.25">
      <c r="A28" s="224" t="s">
        <v>417</v>
      </c>
      <c r="B28" s="231" t="s">
        <v>418</v>
      </c>
      <c r="C28" s="226"/>
      <c r="D28" s="226">
        <v>10.7</v>
      </c>
      <c r="E28" s="224" t="s">
        <v>24</v>
      </c>
      <c r="F28" s="227">
        <v>10.7</v>
      </c>
      <c r="G28" s="232"/>
      <c r="H28" s="226"/>
      <c r="I28" s="224" t="s">
        <v>24</v>
      </c>
      <c r="J28" s="226">
        <v>10.7</v>
      </c>
      <c r="K28" s="229"/>
    </row>
    <row r="29" spans="1:11" ht="45" x14ac:dyDescent="0.25">
      <c r="A29" s="224" t="s">
        <v>419</v>
      </c>
      <c r="B29" s="231" t="s">
        <v>420</v>
      </c>
      <c r="C29" s="226"/>
      <c r="D29" s="226">
        <v>8480</v>
      </c>
      <c r="E29" s="224" t="s">
        <v>24</v>
      </c>
      <c r="F29" s="227">
        <v>8480</v>
      </c>
      <c r="G29" s="232"/>
      <c r="H29" s="226"/>
      <c r="I29" s="224" t="s">
        <v>24</v>
      </c>
      <c r="J29" s="226">
        <v>8480</v>
      </c>
      <c r="K29" s="229"/>
    </row>
    <row r="30" spans="1:11" ht="15.75" x14ac:dyDescent="0.25">
      <c r="A30" s="224"/>
      <c r="B30" s="234" t="s">
        <v>421</v>
      </c>
      <c r="C30" s="235">
        <v>991872.11</v>
      </c>
      <c r="D30" s="235">
        <v>3383395.95</v>
      </c>
      <c r="E30" s="236"/>
      <c r="F30" s="237">
        <v>4375268.0599999996</v>
      </c>
      <c r="G30" s="238"/>
      <c r="H30" s="235">
        <f>SUM(H6:H14)</f>
        <v>0</v>
      </c>
      <c r="I30" s="236"/>
      <c r="J30" s="235">
        <v>4259125.62</v>
      </c>
      <c r="K30" s="239">
        <v>116142.44</v>
      </c>
    </row>
    <row r="31" spans="1:11" ht="15.75" x14ac:dyDescent="0.25">
      <c r="A31" s="233"/>
    </row>
    <row r="32" spans="1:11" ht="15" x14ac:dyDescent="0.25">
      <c r="B32" s="56" t="s">
        <v>221</v>
      </c>
      <c r="E32" s="240" t="s">
        <v>385</v>
      </c>
      <c r="F32" s="240"/>
      <c r="G32" s="240"/>
      <c r="H32" s="240"/>
    </row>
    <row r="33" spans="2:8" ht="15" x14ac:dyDescent="0.25">
      <c r="B33" s="56"/>
      <c r="F33" s="24" t="s">
        <v>18</v>
      </c>
      <c r="G33" s="25"/>
      <c r="H33" s="25"/>
    </row>
    <row r="34" spans="2:8" ht="15" x14ac:dyDescent="0.25">
      <c r="B34" s="56" t="s">
        <v>19</v>
      </c>
      <c r="E34" s="240" t="s">
        <v>386</v>
      </c>
      <c r="F34" s="240"/>
      <c r="G34" s="240"/>
      <c r="H34" s="240"/>
    </row>
    <row r="35" spans="2:8" x14ac:dyDescent="0.2">
      <c r="F35" s="24" t="s">
        <v>18</v>
      </c>
      <c r="G35" s="25"/>
      <c r="H35" s="25"/>
    </row>
    <row r="36" spans="2:8" ht="18" customHeight="1" x14ac:dyDescent="0.2"/>
    <row r="37" spans="2:8" x14ac:dyDescent="0.2">
      <c r="B37" s="52" t="s">
        <v>387</v>
      </c>
    </row>
    <row r="38" spans="2:8" ht="13.15" customHeight="1" x14ac:dyDescent="0.2"/>
  </sheetData>
  <mergeCells count="9">
    <mergeCell ref="A5:A6"/>
    <mergeCell ref="E32:H32"/>
    <mergeCell ref="E34:H34"/>
    <mergeCell ref="B3:J3"/>
    <mergeCell ref="B4:B5"/>
    <mergeCell ref="C4:E4"/>
    <mergeCell ref="F4:F5"/>
    <mergeCell ref="G4:J4"/>
    <mergeCell ref="K4:K5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F31" sqref="F31"/>
    </sheetView>
  </sheetViews>
  <sheetFormatPr defaultRowHeight="15" x14ac:dyDescent="0.25"/>
  <cols>
    <col min="1" max="1" width="4.7109375" customWidth="1"/>
    <col min="2" max="2" width="21.42578125" customWidth="1"/>
    <col min="3" max="3" width="12.7109375" customWidth="1"/>
    <col min="4" max="4" width="14.140625" customWidth="1"/>
    <col min="5" max="5" width="20.85546875" customWidth="1"/>
    <col min="9" max="9" width="19.28515625" customWidth="1"/>
    <col min="257" max="257" width="4.7109375" customWidth="1"/>
    <col min="258" max="258" width="21.42578125" customWidth="1"/>
    <col min="259" max="259" width="12.7109375" customWidth="1"/>
    <col min="260" max="260" width="14.140625" customWidth="1"/>
    <col min="261" max="261" width="20.85546875" customWidth="1"/>
    <col min="265" max="265" width="19.28515625" customWidth="1"/>
    <col min="513" max="513" width="4.7109375" customWidth="1"/>
    <col min="514" max="514" width="21.42578125" customWidth="1"/>
    <col min="515" max="515" width="12.7109375" customWidth="1"/>
    <col min="516" max="516" width="14.140625" customWidth="1"/>
    <col min="517" max="517" width="20.85546875" customWidth="1"/>
    <col min="521" max="521" width="19.28515625" customWidth="1"/>
    <col min="769" max="769" width="4.7109375" customWidth="1"/>
    <col min="770" max="770" width="21.42578125" customWidth="1"/>
    <col min="771" max="771" width="12.7109375" customWidth="1"/>
    <col min="772" max="772" width="14.140625" customWidth="1"/>
    <col min="773" max="773" width="20.85546875" customWidth="1"/>
    <col min="777" max="777" width="19.28515625" customWidth="1"/>
    <col min="1025" max="1025" width="4.7109375" customWidth="1"/>
    <col min="1026" max="1026" width="21.42578125" customWidth="1"/>
    <col min="1027" max="1027" width="12.7109375" customWidth="1"/>
    <col min="1028" max="1028" width="14.140625" customWidth="1"/>
    <col min="1029" max="1029" width="20.85546875" customWidth="1"/>
    <col min="1033" max="1033" width="19.28515625" customWidth="1"/>
    <col min="1281" max="1281" width="4.7109375" customWidth="1"/>
    <col min="1282" max="1282" width="21.42578125" customWidth="1"/>
    <col min="1283" max="1283" width="12.7109375" customWidth="1"/>
    <col min="1284" max="1284" width="14.140625" customWidth="1"/>
    <col min="1285" max="1285" width="20.85546875" customWidth="1"/>
    <col min="1289" max="1289" width="19.28515625" customWidth="1"/>
    <col min="1537" max="1537" width="4.7109375" customWidth="1"/>
    <col min="1538" max="1538" width="21.42578125" customWidth="1"/>
    <col min="1539" max="1539" width="12.7109375" customWidth="1"/>
    <col min="1540" max="1540" width="14.140625" customWidth="1"/>
    <col min="1541" max="1541" width="20.85546875" customWidth="1"/>
    <col min="1545" max="1545" width="19.28515625" customWidth="1"/>
    <col min="1793" max="1793" width="4.7109375" customWidth="1"/>
    <col min="1794" max="1794" width="21.42578125" customWidth="1"/>
    <col min="1795" max="1795" width="12.7109375" customWidth="1"/>
    <col min="1796" max="1796" width="14.140625" customWidth="1"/>
    <col min="1797" max="1797" width="20.85546875" customWidth="1"/>
    <col min="1801" max="1801" width="19.28515625" customWidth="1"/>
    <col min="2049" max="2049" width="4.7109375" customWidth="1"/>
    <col min="2050" max="2050" width="21.42578125" customWidth="1"/>
    <col min="2051" max="2051" width="12.7109375" customWidth="1"/>
    <col min="2052" max="2052" width="14.140625" customWidth="1"/>
    <col min="2053" max="2053" width="20.85546875" customWidth="1"/>
    <col min="2057" max="2057" width="19.28515625" customWidth="1"/>
    <col min="2305" max="2305" width="4.7109375" customWidth="1"/>
    <col min="2306" max="2306" width="21.42578125" customWidth="1"/>
    <col min="2307" max="2307" width="12.7109375" customWidth="1"/>
    <col min="2308" max="2308" width="14.140625" customWidth="1"/>
    <col min="2309" max="2309" width="20.85546875" customWidth="1"/>
    <col min="2313" max="2313" width="19.28515625" customWidth="1"/>
    <col min="2561" max="2561" width="4.7109375" customWidth="1"/>
    <col min="2562" max="2562" width="21.42578125" customWidth="1"/>
    <col min="2563" max="2563" width="12.7109375" customWidth="1"/>
    <col min="2564" max="2564" width="14.140625" customWidth="1"/>
    <col min="2565" max="2565" width="20.85546875" customWidth="1"/>
    <col min="2569" max="2569" width="19.28515625" customWidth="1"/>
    <col min="2817" max="2817" width="4.7109375" customWidth="1"/>
    <col min="2818" max="2818" width="21.42578125" customWidth="1"/>
    <col min="2819" max="2819" width="12.7109375" customWidth="1"/>
    <col min="2820" max="2820" width="14.140625" customWidth="1"/>
    <col min="2821" max="2821" width="20.85546875" customWidth="1"/>
    <col min="2825" max="2825" width="19.28515625" customWidth="1"/>
    <col min="3073" max="3073" width="4.7109375" customWidth="1"/>
    <col min="3074" max="3074" width="21.42578125" customWidth="1"/>
    <col min="3075" max="3075" width="12.7109375" customWidth="1"/>
    <col min="3076" max="3076" width="14.140625" customWidth="1"/>
    <col min="3077" max="3077" width="20.85546875" customWidth="1"/>
    <col min="3081" max="3081" width="19.28515625" customWidth="1"/>
    <col min="3329" max="3329" width="4.7109375" customWidth="1"/>
    <col min="3330" max="3330" width="21.42578125" customWidth="1"/>
    <col min="3331" max="3331" width="12.7109375" customWidth="1"/>
    <col min="3332" max="3332" width="14.140625" customWidth="1"/>
    <col min="3333" max="3333" width="20.85546875" customWidth="1"/>
    <col min="3337" max="3337" width="19.28515625" customWidth="1"/>
    <col min="3585" max="3585" width="4.7109375" customWidth="1"/>
    <col min="3586" max="3586" width="21.42578125" customWidth="1"/>
    <col min="3587" max="3587" width="12.7109375" customWidth="1"/>
    <col min="3588" max="3588" width="14.140625" customWidth="1"/>
    <col min="3589" max="3589" width="20.85546875" customWidth="1"/>
    <col min="3593" max="3593" width="19.28515625" customWidth="1"/>
    <col min="3841" max="3841" width="4.7109375" customWidth="1"/>
    <col min="3842" max="3842" width="21.42578125" customWidth="1"/>
    <col min="3843" max="3843" width="12.7109375" customWidth="1"/>
    <col min="3844" max="3844" width="14.140625" customWidth="1"/>
    <col min="3845" max="3845" width="20.85546875" customWidth="1"/>
    <col min="3849" max="3849" width="19.28515625" customWidth="1"/>
    <col min="4097" max="4097" width="4.7109375" customWidth="1"/>
    <col min="4098" max="4098" width="21.42578125" customWidth="1"/>
    <col min="4099" max="4099" width="12.7109375" customWidth="1"/>
    <col min="4100" max="4100" width="14.140625" customWidth="1"/>
    <col min="4101" max="4101" width="20.85546875" customWidth="1"/>
    <col min="4105" max="4105" width="19.28515625" customWidth="1"/>
    <col min="4353" max="4353" width="4.7109375" customWidth="1"/>
    <col min="4354" max="4354" width="21.42578125" customWidth="1"/>
    <col min="4355" max="4355" width="12.7109375" customWidth="1"/>
    <col min="4356" max="4356" width="14.140625" customWidth="1"/>
    <col min="4357" max="4357" width="20.85546875" customWidth="1"/>
    <col min="4361" max="4361" width="19.28515625" customWidth="1"/>
    <col min="4609" max="4609" width="4.7109375" customWidth="1"/>
    <col min="4610" max="4610" width="21.42578125" customWidth="1"/>
    <col min="4611" max="4611" width="12.7109375" customWidth="1"/>
    <col min="4612" max="4612" width="14.140625" customWidth="1"/>
    <col min="4613" max="4613" width="20.85546875" customWidth="1"/>
    <col min="4617" max="4617" width="19.28515625" customWidth="1"/>
    <col min="4865" max="4865" width="4.7109375" customWidth="1"/>
    <col min="4866" max="4866" width="21.42578125" customWidth="1"/>
    <col min="4867" max="4867" width="12.7109375" customWidth="1"/>
    <col min="4868" max="4868" width="14.140625" customWidth="1"/>
    <col min="4869" max="4869" width="20.85546875" customWidth="1"/>
    <col min="4873" max="4873" width="19.28515625" customWidth="1"/>
    <col min="5121" max="5121" width="4.7109375" customWidth="1"/>
    <col min="5122" max="5122" width="21.42578125" customWidth="1"/>
    <col min="5123" max="5123" width="12.7109375" customWidth="1"/>
    <col min="5124" max="5124" width="14.140625" customWidth="1"/>
    <col min="5125" max="5125" width="20.85546875" customWidth="1"/>
    <col min="5129" max="5129" width="19.28515625" customWidth="1"/>
    <col min="5377" max="5377" width="4.7109375" customWidth="1"/>
    <col min="5378" max="5378" width="21.42578125" customWidth="1"/>
    <col min="5379" max="5379" width="12.7109375" customWidth="1"/>
    <col min="5380" max="5380" width="14.140625" customWidth="1"/>
    <col min="5381" max="5381" width="20.85546875" customWidth="1"/>
    <col min="5385" max="5385" width="19.28515625" customWidth="1"/>
    <col min="5633" max="5633" width="4.7109375" customWidth="1"/>
    <col min="5634" max="5634" width="21.42578125" customWidth="1"/>
    <col min="5635" max="5635" width="12.7109375" customWidth="1"/>
    <col min="5636" max="5636" width="14.140625" customWidth="1"/>
    <col min="5637" max="5637" width="20.85546875" customWidth="1"/>
    <col min="5641" max="5641" width="19.28515625" customWidth="1"/>
    <col min="5889" max="5889" width="4.7109375" customWidth="1"/>
    <col min="5890" max="5890" width="21.42578125" customWidth="1"/>
    <col min="5891" max="5891" width="12.7109375" customWidth="1"/>
    <col min="5892" max="5892" width="14.140625" customWidth="1"/>
    <col min="5893" max="5893" width="20.85546875" customWidth="1"/>
    <col min="5897" max="5897" width="19.28515625" customWidth="1"/>
    <col min="6145" max="6145" width="4.7109375" customWidth="1"/>
    <col min="6146" max="6146" width="21.42578125" customWidth="1"/>
    <col min="6147" max="6147" width="12.7109375" customWidth="1"/>
    <col min="6148" max="6148" width="14.140625" customWidth="1"/>
    <col min="6149" max="6149" width="20.85546875" customWidth="1"/>
    <col min="6153" max="6153" width="19.28515625" customWidth="1"/>
    <col min="6401" max="6401" width="4.7109375" customWidth="1"/>
    <col min="6402" max="6402" width="21.42578125" customWidth="1"/>
    <col min="6403" max="6403" width="12.7109375" customWidth="1"/>
    <col min="6404" max="6404" width="14.140625" customWidth="1"/>
    <col min="6405" max="6405" width="20.85546875" customWidth="1"/>
    <col min="6409" max="6409" width="19.28515625" customWidth="1"/>
    <col min="6657" max="6657" width="4.7109375" customWidth="1"/>
    <col min="6658" max="6658" width="21.42578125" customWidth="1"/>
    <col min="6659" max="6659" width="12.7109375" customWidth="1"/>
    <col min="6660" max="6660" width="14.140625" customWidth="1"/>
    <col min="6661" max="6661" width="20.85546875" customWidth="1"/>
    <col min="6665" max="6665" width="19.28515625" customWidth="1"/>
    <col min="6913" max="6913" width="4.7109375" customWidth="1"/>
    <col min="6914" max="6914" width="21.42578125" customWidth="1"/>
    <col min="6915" max="6915" width="12.7109375" customWidth="1"/>
    <col min="6916" max="6916" width="14.140625" customWidth="1"/>
    <col min="6917" max="6917" width="20.85546875" customWidth="1"/>
    <col min="6921" max="6921" width="19.28515625" customWidth="1"/>
    <col min="7169" max="7169" width="4.7109375" customWidth="1"/>
    <col min="7170" max="7170" width="21.42578125" customWidth="1"/>
    <col min="7171" max="7171" width="12.7109375" customWidth="1"/>
    <col min="7172" max="7172" width="14.140625" customWidth="1"/>
    <col min="7173" max="7173" width="20.85546875" customWidth="1"/>
    <col min="7177" max="7177" width="19.28515625" customWidth="1"/>
    <col min="7425" max="7425" width="4.7109375" customWidth="1"/>
    <col min="7426" max="7426" width="21.42578125" customWidth="1"/>
    <col min="7427" max="7427" width="12.7109375" customWidth="1"/>
    <col min="7428" max="7428" width="14.140625" customWidth="1"/>
    <col min="7429" max="7429" width="20.85546875" customWidth="1"/>
    <col min="7433" max="7433" width="19.28515625" customWidth="1"/>
    <col min="7681" max="7681" width="4.7109375" customWidth="1"/>
    <col min="7682" max="7682" width="21.42578125" customWidth="1"/>
    <col min="7683" max="7683" width="12.7109375" customWidth="1"/>
    <col min="7684" max="7684" width="14.140625" customWidth="1"/>
    <col min="7685" max="7685" width="20.85546875" customWidth="1"/>
    <col min="7689" max="7689" width="19.28515625" customWidth="1"/>
    <col min="7937" max="7937" width="4.7109375" customWidth="1"/>
    <col min="7938" max="7938" width="21.42578125" customWidth="1"/>
    <col min="7939" max="7939" width="12.7109375" customWidth="1"/>
    <col min="7940" max="7940" width="14.140625" customWidth="1"/>
    <col min="7941" max="7941" width="20.85546875" customWidth="1"/>
    <col min="7945" max="7945" width="19.28515625" customWidth="1"/>
    <col min="8193" max="8193" width="4.7109375" customWidth="1"/>
    <col min="8194" max="8194" width="21.42578125" customWidth="1"/>
    <col min="8195" max="8195" width="12.7109375" customWidth="1"/>
    <col min="8196" max="8196" width="14.140625" customWidth="1"/>
    <col min="8197" max="8197" width="20.85546875" customWidth="1"/>
    <col min="8201" max="8201" width="19.28515625" customWidth="1"/>
    <col min="8449" max="8449" width="4.7109375" customWidth="1"/>
    <col min="8450" max="8450" width="21.42578125" customWidth="1"/>
    <col min="8451" max="8451" width="12.7109375" customWidth="1"/>
    <col min="8452" max="8452" width="14.140625" customWidth="1"/>
    <col min="8453" max="8453" width="20.85546875" customWidth="1"/>
    <col min="8457" max="8457" width="19.28515625" customWidth="1"/>
    <col min="8705" max="8705" width="4.7109375" customWidth="1"/>
    <col min="8706" max="8706" width="21.42578125" customWidth="1"/>
    <col min="8707" max="8707" width="12.7109375" customWidth="1"/>
    <col min="8708" max="8708" width="14.140625" customWidth="1"/>
    <col min="8709" max="8709" width="20.85546875" customWidth="1"/>
    <col min="8713" max="8713" width="19.28515625" customWidth="1"/>
    <col min="8961" max="8961" width="4.7109375" customWidth="1"/>
    <col min="8962" max="8962" width="21.42578125" customWidth="1"/>
    <col min="8963" max="8963" width="12.7109375" customWidth="1"/>
    <col min="8964" max="8964" width="14.140625" customWidth="1"/>
    <col min="8965" max="8965" width="20.85546875" customWidth="1"/>
    <col min="8969" max="8969" width="19.28515625" customWidth="1"/>
    <col min="9217" max="9217" width="4.7109375" customWidth="1"/>
    <col min="9218" max="9218" width="21.42578125" customWidth="1"/>
    <col min="9219" max="9219" width="12.7109375" customWidth="1"/>
    <col min="9220" max="9220" width="14.140625" customWidth="1"/>
    <col min="9221" max="9221" width="20.85546875" customWidth="1"/>
    <col min="9225" max="9225" width="19.28515625" customWidth="1"/>
    <col min="9473" max="9473" width="4.7109375" customWidth="1"/>
    <col min="9474" max="9474" width="21.42578125" customWidth="1"/>
    <col min="9475" max="9475" width="12.7109375" customWidth="1"/>
    <col min="9476" max="9476" width="14.140625" customWidth="1"/>
    <col min="9477" max="9477" width="20.85546875" customWidth="1"/>
    <col min="9481" max="9481" width="19.28515625" customWidth="1"/>
    <col min="9729" max="9729" width="4.7109375" customWidth="1"/>
    <col min="9730" max="9730" width="21.42578125" customWidth="1"/>
    <col min="9731" max="9731" width="12.7109375" customWidth="1"/>
    <col min="9732" max="9732" width="14.140625" customWidth="1"/>
    <col min="9733" max="9733" width="20.85546875" customWidth="1"/>
    <col min="9737" max="9737" width="19.28515625" customWidth="1"/>
    <col min="9985" max="9985" width="4.7109375" customWidth="1"/>
    <col min="9986" max="9986" width="21.42578125" customWidth="1"/>
    <col min="9987" max="9987" width="12.7109375" customWidth="1"/>
    <col min="9988" max="9988" width="14.140625" customWidth="1"/>
    <col min="9989" max="9989" width="20.85546875" customWidth="1"/>
    <col min="9993" max="9993" width="19.28515625" customWidth="1"/>
    <col min="10241" max="10241" width="4.7109375" customWidth="1"/>
    <col min="10242" max="10242" width="21.42578125" customWidth="1"/>
    <col min="10243" max="10243" width="12.7109375" customWidth="1"/>
    <col min="10244" max="10244" width="14.140625" customWidth="1"/>
    <col min="10245" max="10245" width="20.85546875" customWidth="1"/>
    <col min="10249" max="10249" width="19.28515625" customWidth="1"/>
    <col min="10497" max="10497" width="4.7109375" customWidth="1"/>
    <col min="10498" max="10498" width="21.42578125" customWidth="1"/>
    <col min="10499" max="10499" width="12.7109375" customWidth="1"/>
    <col min="10500" max="10500" width="14.140625" customWidth="1"/>
    <col min="10501" max="10501" width="20.85546875" customWidth="1"/>
    <col min="10505" max="10505" width="19.28515625" customWidth="1"/>
    <col min="10753" max="10753" width="4.7109375" customWidth="1"/>
    <col min="10754" max="10754" width="21.42578125" customWidth="1"/>
    <col min="10755" max="10755" width="12.7109375" customWidth="1"/>
    <col min="10756" max="10756" width="14.140625" customWidth="1"/>
    <col min="10757" max="10757" width="20.85546875" customWidth="1"/>
    <col min="10761" max="10761" width="19.28515625" customWidth="1"/>
    <col min="11009" max="11009" width="4.7109375" customWidth="1"/>
    <col min="11010" max="11010" width="21.42578125" customWidth="1"/>
    <col min="11011" max="11011" width="12.7109375" customWidth="1"/>
    <col min="11012" max="11012" width="14.140625" customWidth="1"/>
    <col min="11013" max="11013" width="20.85546875" customWidth="1"/>
    <col min="11017" max="11017" width="19.28515625" customWidth="1"/>
    <col min="11265" max="11265" width="4.7109375" customWidth="1"/>
    <col min="11266" max="11266" width="21.42578125" customWidth="1"/>
    <col min="11267" max="11267" width="12.7109375" customWidth="1"/>
    <col min="11268" max="11268" width="14.140625" customWidth="1"/>
    <col min="11269" max="11269" width="20.85546875" customWidth="1"/>
    <col min="11273" max="11273" width="19.28515625" customWidth="1"/>
    <col min="11521" max="11521" width="4.7109375" customWidth="1"/>
    <col min="11522" max="11522" width="21.42578125" customWidth="1"/>
    <col min="11523" max="11523" width="12.7109375" customWidth="1"/>
    <col min="11524" max="11524" width="14.140625" customWidth="1"/>
    <col min="11525" max="11525" width="20.85546875" customWidth="1"/>
    <col min="11529" max="11529" width="19.28515625" customWidth="1"/>
    <col min="11777" max="11777" width="4.7109375" customWidth="1"/>
    <col min="11778" max="11778" width="21.42578125" customWidth="1"/>
    <col min="11779" max="11779" width="12.7109375" customWidth="1"/>
    <col min="11780" max="11780" width="14.140625" customWidth="1"/>
    <col min="11781" max="11781" width="20.85546875" customWidth="1"/>
    <col min="11785" max="11785" width="19.28515625" customWidth="1"/>
    <col min="12033" max="12033" width="4.7109375" customWidth="1"/>
    <col min="12034" max="12034" width="21.42578125" customWidth="1"/>
    <col min="12035" max="12035" width="12.7109375" customWidth="1"/>
    <col min="12036" max="12036" width="14.140625" customWidth="1"/>
    <col min="12037" max="12037" width="20.85546875" customWidth="1"/>
    <col min="12041" max="12041" width="19.28515625" customWidth="1"/>
    <col min="12289" max="12289" width="4.7109375" customWidth="1"/>
    <col min="12290" max="12290" width="21.42578125" customWidth="1"/>
    <col min="12291" max="12291" width="12.7109375" customWidth="1"/>
    <col min="12292" max="12292" width="14.140625" customWidth="1"/>
    <col min="12293" max="12293" width="20.85546875" customWidth="1"/>
    <col min="12297" max="12297" width="19.28515625" customWidth="1"/>
    <col min="12545" max="12545" width="4.7109375" customWidth="1"/>
    <col min="12546" max="12546" width="21.42578125" customWidth="1"/>
    <col min="12547" max="12547" width="12.7109375" customWidth="1"/>
    <col min="12548" max="12548" width="14.140625" customWidth="1"/>
    <col min="12549" max="12549" width="20.85546875" customWidth="1"/>
    <col min="12553" max="12553" width="19.28515625" customWidth="1"/>
    <col min="12801" max="12801" width="4.7109375" customWidth="1"/>
    <col min="12802" max="12802" width="21.42578125" customWidth="1"/>
    <col min="12803" max="12803" width="12.7109375" customWidth="1"/>
    <col min="12804" max="12804" width="14.140625" customWidth="1"/>
    <col min="12805" max="12805" width="20.85546875" customWidth="1"/>
    <col min="12809" max="12809" width="19.28515625" customWidth="1"/>
    <col min="13057" max="13057" width="4.7109375" customWidth="1"/>
    <col min="13058" max="13058" width="21.42578125" customWidth="1"/>
    <col min="13059" max="13059" width="12.7109375" customWidth="1"/>
    <col min="13060" max="13060" width="14.140625" customWidth="1"/>
    <col min="13061" max="13061" width="20.85546875" customWidth="1"/>
    <col min="13065" max="13065" width="19.28515625" customWidth="1"/>
    <col min="13313" max="13313" width="4.7109375" customWidth="1"/>
    <col min="13314" max="13314" width="21.42578125" customWidth="1"/>
    <col min="13315" max="13315" width="12.7109375" customWidth="1"/>
    <col min="13316" max="13316" width="14.140625" customWidth="1"/>
    <col min="13317" max="13317" width="20.85546875" customWidth="1"/>
    <col min="13321" max="13321" width="19.28515625" customWidth="1"/>
    <col min="13569" max="13569" width="4.7109375" customWidth="1"/>
    <col min="13570" max="13570" width="21.42578125" customWidth="1"/>
    <col min="13571" max="13571" width="12.7109375" customWidth="1"/>
    <col min="13572" max="13572" width="14.140625" customWidth="1"/>
    <col min="13573" max="13573" width="20.85546875" customWidth="1"/>
    <col min="13577" max="13577" width="19.28515625" customWidth="1"/>
    <col min="13825" max="13825" width="4.7109375" customWidth="1"/>
    <col min="13826" max="13826" width="21.42578125" customWidth="1"/>
    <col min="13827" max="13827" width="12.7109375" customWidth="1"/>
    <col min="13828" max="13828" width="14.140625" customWidth="1"/>
    <col min="13829" max="13829" width="20.85546875" customWidth="1"/>
    <col min="13833" max="13833" width="19.28515625" customWidth="1"/>
    <col min="14081" max="14081" width="4.7109375" customWidth="1"/>
    <col min="14082" max="14082" width="21.42578125" customWidth="1"/>
    <col min="14083" max="14083" width="12.7109375" customWidth="1"/>
    <col min="14084" max="14084" width="14.140625" customWidth="1"/>
    <col min="14085" max="14085" width="20.85546875" customWidth="1"/>
    <col min="14089" max="14089" width="19.28515625" customWidth="1"/>
    <col min="14337" max="14337" width="4.7109375" customWidth="1"/>
    <col min="14338" max="14338" width="21.42578125" customWidth="1"/>
    <col min="14339" max="14339" width="12.7109375" customWidth="1"/>
    <col min="14340" max="14340" width="14.140625" customWidth="1"/>
    <col min="14341" max="14341" width="20.85546875" customWidth="1"/>
    <col min="14345" max="14345" width="19.28515625" customWidth="1"/>
    <col min="14593" max="14593" width="4.7109375" customWidth="1"/>
    <col min="14594" max="14594" width="21.42578125" customWidth="1"/>
    <col min="14595" max="14595" width="12.7109375" customWidth="1"/>
    <col min="14596" max="14596" width="14.140625" customWidth="1"/>
    <col min="14597" max="14597" width="20.85546875" customWidth="1"/>
    <col min="14601" max="14601" width="19.28515625" customWidth="1"/>
    <col min="14849" max="14849" width="4.7109375" customWidth="1"/>
    <col min="14850" max="14850" width="21.42578125" customWidth="1"/>
    <col min="14851" max="14851" width="12.7109375" customWidth="1"/>
    <col min="14852" max="14852" width="14.140625" customWidth="1"/>
    <col min="14853" max="14853" width="20.85546875" customWidth="1"/>
    <col min="14857" max="14857" width="19.28515625" customWidth="1"/>
    <col min="15105" max="15105" width="4.7109375" customWidth="1"/>
    <col min="15106" max="15106" width="21.42578125" customWidth="1"/>
    <col min="15107" max="15107" width="12.7109375" customWidth="1"/>
    <col min="15108" max="15108" width="14.140625" customWidth="1"/>
    <col min="15109" max="15109" width="20.85546875" customWidth="1"/>
    <col min="15113" max="15113" width="19.28515625" customWidth="1"/>
    <col min="15361" max="15361" width="4.7109375" customWidth="1"/>
    <col min="15362" max="15362" width="21.42578125" customWidth="1"/>
    <col min="15363" max="15363" width="12.7109375" customWidth="1"/>
    <col min="15364" max="15364" width="14.140625" customWidth="1"/>
    <col min="15365" max="15365" width="20.85546875" customWidth="1"/>
    <col min="15369" max="15369" width="19.28515625" customWidth="1"/>
    <col min="15617" max="15617" width="4.7109375" customWidth="1"/>
    <col min="15618" max="15618" width="21.42578125" customWidth="1"/>
    <col min="15619" max="15619" width="12.7109375" customWidth="1"/>
    <col min="15620" max="15620" width="14.140625" customWidth="1"/>
    <col min="15621" max="15621" width="20.85546875" customWidth="1"/>
    <col min="15625" max="15625" width="19.28515625" customWidth="1"/>
    <col min="15873" max="15873" width="4.7109375" customWidth="1"/>
    <col min="15874" max="15874" width="21.42578125" customWidth="1"/>
    <col min="15875" max="15875" width="12.7109375" customWidth="1"/>
    <col min="15876" max="15876" width="14.140625" customWidth="1"/>
    <col min="15877" max="15877" width="20.85546875" customWidth="1"/>
    <col min="15881" max="15881" width="19.28515625" customWidth="1"/>
    <col min="16129" max="16129" width="4.7109375" customWidth="1"/>
    <col min="16130" max="16130" width="21.42578125" customWidth="1"/>
    <col min="16131" max="16131" width="12.7109375" customWidth="1"/>
    <col min="16132" max="16132" width="14.140625" customWidth="1"/>
    <col min="16133" max="16133" width="20.85546875" customWidth="1"/>
    <col min="16137" max="16137" width="19.28515625" customWidth="1"/>
  </cols>
  <sheetData>
    <row r="1" spans="1:11" ht="43.9" customHeight="1" x14ac:dyDescent="0.25">
      <c r="A1" s="2"/>
      <c r="B1" s="243" t="s">
        <v>422</v>
      </c>
      <c r="C1" s="244"/>
      <c r="D1" s="244"/>
      <c r="E1" s="244"/>
      <c r="F1" s="244"/>
      <c r="G1" s="244"/>
      <c r="H1" s="244"/>
      <c r="I1" s="244"/>
      <c r="J1" s="244"/>
      <c r="K1" s="2"/>
    </row>
    <row r="2" spans="1:11" x14ac:dyDescent="0.2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8.9" customHeight="1" x14ac:dyDescent="0.25">
      <c r="A3" s="62" t="s">
        <v>3</v>
      </c>
      <c r="B3" s="245" t="s">
        <v>4</v>
      </c>
      <c r="C3" s="245" t="s">
        <v>5</v>
      </c>
      <c r="D3" s="245"/>
      <c r="E3" s="245"/>
      <c r="F3" s="246" t="s">
        <v>6</v>
      </c>
      <c r="G3" s="245" t="s">
        <v>7</v>
      </c>
      <c r="H3" s="245"/>
      <c r="I3" s="245"/>
      <c r="J3" s="245"/>
      <c r="K3" s="247" t="s">
        <v>423</v>
      </c>
    </row>
    <row r="4" spans="1:11" ht="123.75" x14ac:dyDescent="0.25">
      <c r="A4" s="62"/>
      <c r="B4" s="245"/>
      <c r="C4" s="248" t="s">
        <v>424</v>
      </c>
      <c r="D4" s="248" t="s">
        <v>425</v>
      </c>
      <c r="E4" s="248" t="s">
        <v>11</v>
      </c>
      <c r="F4" s="246"/>
      <c r="G4" s="249" t="s">
        <v>12</v>
      </c>
      <c r="H4" s="248" t="s">
        <v>426</v>
      </c>
      <c r="I4" s="248" t="s">
        <v>14</v>
      </c>
      <c r="J4" s="248" t="s">
        <v>426</v>
      </c>
      <c r="K4" s="247"/>
    </row>
    <row r="5" spans="1:11" x14ac:dyDescent="0.25">
      <c r="A5" s="248">
        <v>1</v>
      </c>
      <c r="B5" s="250" t="s">
        <v>427</v>
      </c>
      <c r="C5" s="251"/>
      <c r="D5" s="251">
        <v>3.9</v>
      </c>
      <c r="E5" s="252" t="s">
        <v>428</v>
      </c>
      <c r="F5" s="253">
        <f t="shared" ref="F5:F23" si="0">SUM(C5,D5)</f>
        <v>3.9</v>
      </c>
      <c r="G5" s="254"/>
      <c r="H5" s="251"/>
      <c r="I5" s="250" t="str">
        <f>E5</f>
        <v>глюкометри</v>
      </c>
      <c r="J5" s="251">
        <f>D5</f>
        <v>3.9</v>
      </c>
      <c r="K5" s="255"/>
    </row>
    <row r="6" spans="1:11" ht="17.45" customHeight="1" x14ac:dyDescent="0.25">
      <c r="A6" s="248">
        <v>2</v>
      </c>
      <c r="B6" s="250" t="s">
        <v>429</v>
      </c>
      <c r="C6" s="251"/>
      <c r="D6" s="251">
        <v>4</v>
      </c>
      <c r="E6" s="252" t="s">
        <v>24</v>
      </c>
      <c r="F6" s="253">
        <f t="shared" si="0"/>
        <v>4</v>
      </c>
      <c r="G6" s="254"/>
      <c r="H6" s="251"/>
      <c r="I6" s="250" t="str">
        <f t="shared" ref="I6:I22" si="1">E6</f>
        <v>медикаменти</v>
      </c>
      <c r="J6" s="251">
        <f t="shared" ref="J6:J22" si="2">D6</f>
        <v>4</v>
      </c>
      <c r="K6" s="255"/>
    </row>
    <row r="7" spans="1:11" x14ac:dyDescent="0.25">
      <c r="A7" s="248">
        <v>3</v>
      </c>
      <c r="B7" s="250" t="s">
        <v>430</v>
      </c>
      <c r="C7" s="251"/>
      <c r="D7" s="251">
        <v>20.399999999999999</v>
      </c>
      <c r="E7" s="252" t="s">
        <v>431</v>
      </c>
      <c r="F7" s="253">
        <f t="shared" si="0"/>
        <v>20.399999999999999</v>
      </c>
      <c r="G7" s="254"/>
      <c r="H7" s="251"/>
      <c r="I7" s="250" t="str">
        <f t="shared" si="1"/>
        <v>холодильна шафа</v>
      </c>
      <c r="J7" s="251">
        <f t="shared" si="2"/>
        <v>20.399999999999999</v>
      </c>
      <c r="K7" s="255"/>
    </row>
    <row r="8" spans="1:11" x14ac:dyDescent="0.25">
      <c r="A8" s="248"/>
      <c r="B8" s="250"/>
      <c r="C8" s="251"/>
      <c r="D8" s="251">
        <v>29.3</v>
      </c>
      <c r="E8" s="252" t="s">
        <v>432</v>
      </c>
      <c r="F8" s="253"/>
      <c r="G8" s="254"/>
      <c r="H8" s="251"/>
      <c r="I8" s="252" t="s">
        <v>432</v>
      </c>
      <c r="J8" s="251">
        <f t="shared" si="2"/>
        <v>29.3</v>
      </c>
      <c r="K8" s="255"/>
    </row>
    <row r="9" spans="1:11" x14ac:dyDescent="0.25">
      <c r="A9" s="248"/>
      <c r="B9" s="250" t="s">
        <v>433</v>
      </c>
      <c r="C9" s="251"/>
      <c r="D9" s="251">
        <v>4</v>
      </c>
      <c r="E9" s="256" t="s">
        <v>434</v>
      </c>
      <c r="F9" s="253"/>
      <c r="G9" s="254"/>
      <c r="H9" s="251"/>
      <c r="I9" s="256" t="s">
        <v>434</v>
      </c>
      <c r="J9" s="251">
        <f t="shared" si="2"/>
        <v>4</v>
      </c>
      <c r="K9" s="255"/>
    </row>
    <row r="10" spans="1:11" x14ac:dyDescent="0.25">
      <c r="A10" s="248"/>
      <c r="B10" s="250"/>
      <c r="C10" s="251"/>
      <c r="D10" s="251">
        <v>5.8</v>
      </c>
      <c r="E10" s="256" t="s">
        <v>435</v>
      </c>
      <c r="F10" s="253"/>
      <c r="G10" s="254"/>
      <c r="H10" s="251"/>
      <c r="I10" s="256" t="s">
        <v>435</v>
      </c>
      <c r="J10" s="251">
        <f t="shared" si="2"/>
        <v>5.8</v>
      </c>
      <c r="K10" s="255"/>
    </row>
    <row r="11" spans="1:11" x14ac:dyDescent="0.25">
      <c r="A11" s="248">
        <v>4</v>
      </c>
      <c r="B11" s="250" t="s">
        <v>436</v>
      </c>
      <c r="C11" s="251"/>
      <c r="D11" s="251">
        <v>11.5</v>
      </c>
      <c r="E11" s="252" t="s">
        <v>437</v>
      </c>
      <c r="F11" s="253">
        <f t="shared" si="0"/>
        <v>11.5</v>
      </c>
      <c r="G11" s="254"/>
      <c r="H11" s="251"/>
      <c r="I11" s="252" t="s">
        <v>437</v>
      </c>
      <c r="J11" s="251">
        <f t="shared" si="2"/>
        <v>11.5</v>
      </c>
      <c r="K11" s="255"/>
    </row>
    <row r="12" spans="1:11" x14ac:dyDescent="0.25">
      <c r="A12" s="248"/>
      <c r="B12" s="250"/>
      <c r="C12" s="251"/>
      <c r="D12" s="251">
        <v>15.9</v>
      </c>
      <c r="E12" s="252" t="s">
        <v>438</v>
      </c>
      <c r="F12" s="253"/>
      <c r="G12" s="254"/>
      <c r="H12" s="251"/>
      <c r="I12" s="252" t="s">
        <v>438</v>
      </c>
      <c r="J12" s="251">
        <f t="shared" si="2"/>
        <v>15.9</v>
      </c>
      <c r="K12" s="255"/>
    </row>
    <row r="13" spans="1:11" x14ac:dyDescent="0.25">
      <c r="A13" s="248"/>
      <c r="B13" s="250"/>
      <c r="C13" s="251"/>
      <c r="D13" s="251">
        <v>1.5</v>
      </c>
      <c r="E13" s="252" t="s">
        <v>439</v>
      </c>
      <c r="F13" s="253">
        <f t="shared" si="0"/>
        <v>1.5</v>
      </c>
      <c r="G13" s="254"/>
      <c r="H13" s="251"/>
      <c r="I13" s="250" t="str">
        <f t="shared" si="1"/>
        <v>хол.б/в</v>
      </c>
      <c r="J13" s="251">
        <f t="shared" si="2"/>
        <v>1.5</v>
      </c>
      <c r="K13" s="255"/>
    </row>
    <row r="14" spans="1:11" x14ac:dyDescent="0.25">
      <c r="A14" s="248"/>
      <c r="B14" s="250"/>
      <c r="C14" s="251"/>
      <c r="D14" s="251">
        <v>10.5</v>
      </c>
      <c r="E14" s="252" t="s">
        <v>440</v>
      </c>
      <c r="F14" s="253">
        <f t="shared" si="0"/>
        <v>10.5</v>
      </c>
      <c r="G14" s="254"/>
      <c r="H14" s="251"/>
      <c r="I14" s="250" t="str">
        <f t="shared" si="1"/>
        <v>шафа</v>
      </c>
      <c r="J14" s="251">
        <f t="shared" si="2"/>
        <v>10.5</v>
      </c>
      <c r="K14" s="255"/>
    </row>
    <row r="15" spans="1:11" ht="14.45" customHeight="1" x14ac:dyDescent="0.25">
      <c r="A15" s="248"/>
      <c r="B15" s="250"/>
      <c r="C15" s="251"/>
      <c r="D15" s="251">
        <v>2.4</v>
      </c>
      <c r="E15" s="256" t="s">
        <v>441</v>
      </c>
      <c r="F15" s="253">
        <f t="shared" si="0"/>
        <v>2.4</v>
      </c>
      <c r="G15" s="254"/>
      <c r="H15" s="251"/>
      <c r="I15" s="250" t="str">
        <f t="shared" si="1"/>
        <v>мягкий інвентар</v>
      </c>
      <c r="J15" s="251">
        <f t="shared" si="2"/>
        <v>2.4</v>
      </c>
      <c r="K15" s="255"/>
    </row>
    <row r="16" spans="1:11" x14ac:dyDescent="0.25">
      <c r="A16" s="248"/>
      <c r="B16" s="250"/>
      <c r="C16" s="251"/>
      <c r="D16" s="251">
        <v>2.1</v>
      </c>
      <c r="E16" s="252" t="s">
        <v>442</v>
      </c>
      <c r="F16" s="253">
        <f t="shared" si="0"/>
        <v>2.1</v>
      </c>
      <c r="G16" s="254"/>
      <c r="H16" s="251"/>
      <c r="I16" s="250" t="str">
        <f t="shared" si="1"/>
        <v>бойлер</v>
      </c>
      <c r="J16" s="251">
        <f t="shared" si="2"/>
        <v>2.1</v>
      </c>
      <c r="K16" s="255"/>
    </row>
    <row r="17" spans="1:11" ht="21.6" customHeight="1" x14ac:dyDescent="0.25">
      <c r="A17" s="248"/>
      <c r="B17" s="250"/>
      <c r="C17" s="251"/>
      <c r="D17" s="251">
        <v>3.7</v>
      </c>
      <c r="E17" s="252" t="s">
        <v>443</v>
      </c>
      <c r="F17" s="253">
        <f t="shared" si="0"/>
        <v>3.7</v>
      </c>
      <c r="G17" s="254"/>
      <c r="H17" s="251"/>
      <c r="I17" s="250" t="str">
        <f t="shared" si="1"/>
        <v>стіл інструментальний</v>
      </c>
      <c r="J17" s="251">
        <f t="shared" si="2"/>
        <v>3.7</v>
      </c>
      <c r="K17" s="255"/>
    </row>
    <row r="18" spans="1:11" ht="19.149999999999999" customHeight="1" x14ac:dyDescent="0.25">
      <c r="A18" s="248"/>
      <c r="B18" s="250"/>
      <c r="C18" s="251"/>
      <c r="D18" s="251">
        <v>0.6</v>
      </c>
      <c r="E18" s="252" t="s">
        <v>444</v>
      </c>
      <c r="F18" s="253">
        <f t="shared" si="0"/>
        <v>0.6</v>
      </c>
      <c r="G18" s="254"/>
      <c r="H18" s="251"/>
      <c r="I18" s="250" t="str">
        <f t="shared" si="1"/>
        <v>штативи</v>
      </c>
      <c r="J18" s="251">
        <f t="shared" si="2"/>
        <v>0.6</v>
      </c>
      <c r="K18" s="255"/>
    </row>
    <row r="19" spans="1:11" ht="34.5" x14ac:dyDescent="0.25">
      <c r="A19" s="248"/>
      <c r="B19" s="250"/>
      <c r="C19" s="251"/>
      <c r="D19" s="251">
        <v>3.5</v>
      </c>
      <c r="E19" s="252" t="s">
        <v>445</v>
      </c>
      <c r="F19" s="253">
        <f t="shared" si="0"/>
        <v>3.5</v>
      </c>
      <c r="G19" s="254"/>
      <c r="H19" s="251"/>
      <c r="I19" s="250" t="str">
        <f t="shared" si="1"/>
        <v>компютер б/в в комплекті(Системний блок,монітор,прінтер)</v>
      </c>
      <c r="J19" s="251">
        <f t="shared" si="2"/>
        <v>3.5</v>
      </c>
      <c r="K19" s="255"/>
    </row>
    <row r="20" spans="1:11" x14ac:dyDescent="0.25">
      <c r="A20" s="248">
        <v>5</v>
      </c>
      <c r="B20" s="254" t="s">
        <v>446</v>
      </c>
      <c r="C20" s="251"/>
      <c r="D20" s="251">
        <v>29</v>
      </c>
      <c r="E20" s="252" t="s">
        <v>447</v>
      </c>
      <c r="F20" s="253">
        <f t="shared" si="0"/>
        <v>29</v>
      </c>
      <c r="G20" s="257"/>
      <c r="H20" s="251"/>
      <c r="I20" s="250" t="str">
        <f t="shared" si="1"/>
        <v>медтовари</v>
      </c>
      <c r="J20" s="251">
        <f t="shared" si="2"/>
        <v>29</v>
      </c>
      <c r="K20" s="255"/>
    </row>
    <row r="21" spans="1:11" x14ac:dyDescent="0.25">
      <c r="A21" s="248">
        <v>6</v>
      </c>
      <c r="B21" s="254" t="s">
        <v>446</v>
      </c>
      <c r="C21" s="251"/>
      <c r="D21" s="251">
        <v>1.4</v>
      </c>
      <c r="E21" s="252" t="s">
        <v>448</v>
      </c>
      <c r="F21" s="253">
        <f t="shared" si="0"/>
        <v>1.4</v>
      </c>
      <c r="G21" s="257"/>
      <c r="H21" s="251"/>
      <c r="I21" s="250" t="str">
        <f t="shared" si="1"/>
        <v>тести</v>
      </c>
      <c r="J21" s="251">
        <f t="shared" si="2"/>
        <v>1.4</v>
      </c>
      <c r="K21" s="255"/>
    </row>
    <row r="22" spans="1:11" x14ac:dyDescent="0.25">
      <c r="A22" s="248">
        <v>7</v>
      </c>
      <c r="B22" s="250" t="s">
        <v>449</v>
      </c>
      <c r="C22" s="251"/>
      <c r="D22" s="251">
        <v>49.4</v>
      </c>
      <c r="E22" s="252" t="s">
        <v>24</v>
      </c>
      <c r="F22" s="253">
        <f t="shared" si="0"/>
        <v>49.4</v>
      </c>
      <c r="G22" s="254"/>
      <c r="H22" s="251"/>
      <c r="I22" s="250" t="str">
        <f t="shared" si="1"/>
        <v>медикаменти</v>
      </c>
      <c r="J22" s="251">
        <f t="shared" si="2"/>
        <v>49.4</v>
      </c>
      <c r="K22" s="255"/>
    </row>
    <row r="23" spans="1:11" x14ac:dyDescent="0.25">
      <c r="A23" s="258">
        <v>8</v>
      </c>
      <c r="B23" s="254" t="s">
        <v>21</v>
      </c>
      <c r="C23" s="251">
        <v>367.9</v>
      </c>
      <c r="D23" s="251"/>
      <c r="E23" s="252"/>
      <c r="F23" s="253">
        <f t="shared" si="0"/>
        <v>367.9</v>
      </c>
      <c r="G23" s="259">
        <v>2220</v>
      </c>
      <c r="H23" s="251">
        <v>6.7</v>
      </c>
      <c r="I23" s="250" t="s">
        <v>24</v>
      </c>
      <c r="J23" s="251"/>
      <c r="K23" s="255"/>
    </row>
    <row r="24" spans="1:11" x14ac:dyDescent="0.25">
      <c r="A24" s="258"/>
      <c r="B24" s="254"/>
      <c r="C24" s="251"/>
      <c r="D24" s="251"/>
      <c r="E24" s="252"/>
      <c r="F24" s="253"/>
      <c r="G24" s="259">
        <v>2220</v>
      </c>
      <c r="H24" s="251">
        <v>286.8</v>
      </c>
      <c r="I24" s="250" t="s">
        <v>447</v>
      </c>
      <c r="J24" s="251"/>
      <c r="K24" s="255"/>
    </row>
    <row r="25" spans="1:11" x14ac:dyDescent="0.25">
      <c r="A25" s="258"/>
      <c r="B25" s="254"/>
      <c r="C25" s="251"/>
      <c r="D25" s="251"/>
      <c r="E25" s="252"/>
      <c r="F25" s="253"/>
      <c r="G25" s="259">
        <v>2240</v>
      </c>
      <c r="H25" s="251">
        <v>95</v>
      </c>
      <c r="I25" s="250" t="s">
        <v>450</v>
      </c>
      <c r="J25" s="251"/>
      <c r="K25" s="255"/>
    </row>
    <row r="26" spans="1:11" ht="23.25" x14ac:dyDescent="0.25">
      <c r="A26" s="258"/>
      <c r="B26" s="254"/>
      <c r="C26" s="251"/>
      <c r="D26" s="251"/>
      <c r="E26" s="252"/>
      <c r="F26" s="253"/>
      <c r="G26" s="259">
        <v>2240</v>
      </c>
      <c r="H26" s="251">
        <v>2</v>
      </c>
      <c r="I26" s="250" t="s">
        <v>451</v>
      </c>
      <c r="J26" s="251"/>
      <c r="K26" s="255"/>
    </row>
    <row r="27" spans="1:11" x14ac:dyDescent="0.25">
      <c r="A27" s="248"/>
      <c r="B27" s="254"/>
      <c r="C27" s="251"/>
      <c r="D27" s="251"/>
      <c r="E27" s="250"/>
      <c r="F27" s="253">
        <f>SUM(C27,D27)</f>
        <v>0</v>
      </c>
      <c r="G27" s="254">
        <v>2220</v>
      </c>
      <c r="H27" s="251">
        <v>37.6</v>
      </c>
      <c r="I27" s="250" t="s">
        <v>452</v>
      </c>
      <c r="J27" s="251"/>
      <c r="K27" s="255"/>
    </row>
    <row r="28" spans="1:11" x14ac:dyDescent="0.25">
      <c r="A28" s="248"/>
      <c r="B28" s="254"/>
      <c r="C28" s="251"/>
      <c r="D28" s="251"/>
      <c r="E28" s="250"/>
      <c r="F28" s="253"/>
      <c r="G28" s="254">
        <v>2240</v>
      </c>
      <c r="H28" s="251">
        <v>4.8</v>
      </c>
      <c r="I28" s="250" t="s">
        <v>453</v>
      </c>
      <c r="J28" s="251"/>
      <c r="K28" s="255"/>
    </row>
    <row r="29" spans="1:11" x14ac:dyDescent="0.25">
      <c r="A29" s="248"/>
      <c r="B29" s="254"/>
      <c r="C29" s="251"/>
      <c r="D29" s="251"/>
      <c r="E29" s="250"/>
      <c r="F29" s="253"/>
      <c r="G29" s="254">
        <v>2210</v>
      </c>
      <c r="H29" s="251">
        <v>90.2</v>
      </c>
      <c r="I29" s="250" t="s">
        <v>454</v>
      </c>
      <c r="J29" s="251"/>
      <c r="K29" s="255"/>
    </row>
    <row r="30" spans="1:11" x14ac:dyDescent="0.25">
      <c r="A30" s="248"/>
      <c r="B30" s="254"/>
      <c r="C30" s="251"/>
      <c r="D30" s="251"/>
      <c r="E30" s="250"/>
      <c r="F30" s="253"/>
      <c r="G30" s="254">
        <v>3110</v>
      </c>
      <c r="H30" s="251">
        <v>108.6</v>
      </c>
      <c r="I30" s="250" t="s">
        <v>455</v>
      </c>
      <c r="J30" s="251"/>
      <c r="K30" s="255"/>
    </row>
    <row r="31" spans="1:11" x14ac:dyDescent="0.25">
      <c r="A31" s="260"/>
      <c r="B31" s="261" t="s">
        <v>16</v>
      </c>
      <c r="C31" s="262">
        <f>SUM(C5:C28)</f>
        <v>367.9</v>
      </c>
      <c r="D31" s="262">
        <f>SUM(D5:D27)</f>
        <v>198.9</v>
      </c>
      <c r="E31" s="263"/>
      <c r="F31" s="264">
        <f>SUM(C31,D31)</f>
        <v>566.79999999999995</v>
      </c>
      <c r="G31" s="265"/>
      <c r="H31" s="262">
        <f>SUM(H5:H30)</f>
        <v>631.70000000000005</v>
      </c>
      <c r="I31" s="263"/>
      <c r="J31" s="262">
        <f>SUM(J5:J27)</f>
        <v>198.9</v>
      </c>
      <c r="K31" s="266">
        <f>C31-H31</f>
        <v>-263.80000000000007</v>
      </c>
    </row>
    <row r="32" spans="1:11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</row>
    <row r="33" spans="1:11" x14ac:dyDescent="0.25">
      <c r="A33" s="267"/>
      <c r="B33" s="268" t="s">
        <v>221</v>
      </c>
      <c r="C33" s="269"/>
      <c r="D33" s="270"/>
      <c r="E33" s="267"/>
      <c r="F33" s="271"/>
      <c r="G33" s="272" t="s">
        <v>456</v>
      </c>
      <c r="H33" s="273"/>
      <c r="I33" s="267"/>
      <c r="J33" s="267"/>
      <c r="K33" s="267"/>
    </row>
    <row r="34" spans="1:11" x14ac:dyDescent="0.25">
      <c r="A34" s="267"/>
      <c r="B34" s="274"/>
      <c r="C34" s="267"/>
      <c r="D34" s="267"/>
      <c r="E34" s="267"/>
      <c r="F34" s="275" t="s">
        <v>18</v>
      </c>
      <c r="G34" s="276"/>
      <c r="H34" s="276"/>
      <c r="I34" s="267"/>
      <c r="J34" s="267"/>
      <c r="K34" s="267"/>
    </row>
    <row r="35" spans="1:11" x14ac:dyDescent="0.25">
      <c r="A35" s="267"/>
      <c r="B35" s="277" t="s">
        <v>19</v>
      </c>
      <c r="C35" s="267"/>
      <c r="D35" s="267"/>
      <c r="E35" s="267"/>
      <c r="F35" s="271"/>
      <c r="G35" s="272" t="s">
        <v>457</v>
      </c>
      <c r="H35" s="273"/>
      <c r="I35" s="267"/>
      <c r="J35" s="267"/>
      <c r="K35" s="267"/>
    </row>
    <row r="36" spans="1:11" x14ac:dyDescent="0.25">
      <c r="A36" s="267"/>
      <c r="B36" s="267"/>
      <c r="C36" s="267"/>
      <c r="D36" s="267"/>
      <c r="E36" s="267"/>
      <c r="F36" s="275" t="s">
        <v>18</v>
      </c>
      <c r="G36" s="276"/>
      <c r="H36" s="276"/>
      <c r="I36" s="267"/>
      <c r="J36" s="267"/>
      <c r="K36" s="267"/>
    </row>
  </sheetData>
  <mergeCells count="10">
    <mergeCell ref="G33:H33"/>
    <mergeCell ref="G35:H35"/>
    <mergeCell ref="B1:J1"/>
    <mergeCell ref="A2:K2"/>
    <mergeCell ref="A3:A4"/>
    <mergeCell ref="B3:B4"/>
    <mergeCell ref="C3:E3"/>
    <mergeCell ref="F3:F4"/>
    <mergeCell ref="G3:J3"/>
    <mergeCell ref="K3:K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2" zoomScale="90" zoomScaleNormal="90" zoomScaleSheetLayoutView="10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2.140625" customWidth="1"/>
    <col min="4" max="4" width="11.28515625" customWidth="1"/>
    <col min="5" max="5" width="19.5703125" customWidth="1"/>
    <col min="6" max="6" width="13.140625" customWidth="1"/>
    <col min="7" max="7" width="10.7109375" customWidth="1"/>
    <col min="8" max="8" width="10.42578125" customWidth="1"/>
    <col min="9" max="9" width="20.7109375" customWidth="1"/>
    <col min="10" max="10" width="8.28515625" customWidth="1"/>
    <col min="11" max="11" width="10.5703125" customWidth="1"/>
    <col min="257" max="257" width="7.28515625" customWidth="1"/>
    <col min="258" max="258" width="24.42578125" customWidth="1"/>
    <col min="259" max="259" width="12.140625" customWidth="1"/>
    <col min="260" max="260" width="11.28515625" customWidth="1"/>
    <col min="261" max="261" width="19.5703125" customWidth="1"/>
    <col min="262" max="262" width="13.140625" customWidth="1"/>
    <col min="263" max="263" width="10.7109375" customWidth="1"/>
    <col min="264" max="264" width="10.42578125" customWidth="1"/>
    <col min="265" max="265" width="20.7109375" customWidth="1"/>
    <col min="266" max="266" width="8.28515625" customWidth="1"/>
    <col min="267" max="267" width="10.5703125" customWidth="1"/>
    <col min="513" max="513" width="7.28515625" customWidth="1"/>
    <col min="514" max="514" width="24.42578125" customWidth="1"/>
    <col min="515" max="515" width="12.140625" customWidth="1"/>
    <col min="516" max="516" width="11.28515625" customWidth="1"/>
    <col min="517" max="517" width="19.5703125" customWidth="1"/>
    <col min="518" max="518" width="13.140625" customWidth="1"/>
    <col min="519" max="519" width="10.7109375" customWidth="1"/>
    <col min="520" max="520" width="10.42578125" customWidth="1"/>
    <col min="521" max="521" width="20.7109375" customWidth="1"/>
    <col min="522" max="522" width="8.28515625" customWidth="1"/>
    <col min="523" max="523" width="10.5703125" customWidth="1"/>
    <col min="769" max="769" width="7.28515625" customWidth="1"/>
    <col min="770" max="770" width="24.42578125" customWidth="1"/>
    <col min="771" max="771" width="12.140625" customWidth="1"/>
    <col min="772" max="772" width="11.28515625" customWidth="1"/>
    <col min="773" max="773" width="19.5703125" customWidth="1"/>
    <col min="774" max="774" width="13.140625" customWidth="1"/>
    <col min="775" max="775" width="10.7109375" customWidth="1"/>
    <col min="776" max="776" width="10.42578125" customWidth="1"/>
    <col min="777" max="777" width="20.7109375" customWidth="1"/>
    <col min="778" max="778" width="8.28515625" customWidth="1"/>
    <col min="779" max="779" width="10.5703125" customWidth="1"/>
    <col min="1025" max="1025" width="7.28515625" customWidth="1"/>
    <col min="1026" max="1026" width="24.42578125" customWidth="1"/>
    <col min="1027" max="1027" width="12.140625" customWidth="1"/>
    <col min="1028" max="1028" width="11.28515625" customWidth="1"/>
    <col min="1029" max="1029" width="19.5703125" customWidth="1"/>
    <col min="1030" max="1030" width="13.140625" customWidth="1"/>
    <col min="1031" max="1031" width="10.7109375" customWidth="1"/>
    <col min="1032" max="1032" width="10.42578125" customWidth="1"/>
    <col min="1033" max="1033" width="20.7109375" customWidth="1"/>
    <col min="1034" max="1034" width="8.28515625" customWidth="1"/>
    <col min="1035" max="1035" width="10.5703125" customWidth="1"/>
    <col min="1281" max="1281" width="7.28515625" customWidth="1"/>
    <col min="1282" max="1282" width="24.42578125" customWidth="1"/>
    <col min="1283" max="1283" width="12.140625" customWidth="1"/>
    <col min="1284" max="1284" width="11.28515625" customWidth="1"/>
    <col min="1285" max="1285" width="19.5703125" customWidth="1"/>
    <col min="1286" max="1286" width="13.140625" customWidth="1"/>
    <col min="1287" max="1287" width="10.7109375" customWidth="1"/>
    <col min="1288" max="1288" width="10.42578125" customWidth="1"/>
    <col min="1289" max="1289" width="20.7109375" customWidth="1"/>
    <col min="1290" max="1290" width="8.28515625" customWidth="1"/>
    <col min="1291" max="1291" width="10.5703125" customWidth="1"/>
    <col min="1537" max="1537" width="7.28515625" customWidth="1"/>
    <col min="1538" max="1538" width="24.42578125" customWidth="1"/>
    <col min="1539" max="1539" width="12.140625" customWidth="1"/>
    <col min="1540" max="1540" width="11.28515625" customWidth="1"/>
    <col min="1541" max="1541" width="19.5703125" customWidth="1"/>
    <col min="1542" max="1542" width="13.140625" customWidth="1"/>
    <col min="1543" max="1543" width="10.7109375" customWidth="1"/>
    <col min="1544" max="1544" width="10.42578125" customWidth="1"/>
    <col min="1545" max="1545" width="20.7109375" customWidth="1"/>
    <col min="1546" max="1546" width="8.28515625" customWidth="1"/>
    <col min="1547" max="1547" width="10.5703125" customWidth="1"/>
    <col min="1793" max="1793" width="7.28515625" customWidth="1"/>
    <col min="1794" max="1794" width="24.42578125" customWidth="1"/>
    <col min="1795" max="1795" width="12.140625" customWidth="1"/>
    <col min="1796" max="1796" width="11.28515625" customWidth="1"/>
    <col min="1797" max="1797" width="19.5703125" customWidth="1"/>
    <col min="1798" max="1798" width="13.140625" customWidth="1"/>
    <col min="1799" max="1799" width="10.7109375" customWidth="1"/>
    <col min="1800" max="1800" width="10.42578125" customWidth="1"/>
    <col min="1801" max="1801" width="20.7109375" customWidth="1"/>
    <col min="1802" max="1802" width="8.28515625" customWidth="1"/>
    <col min="1803" max="1803" width="10.5703125" customWidth="1"/>
    <col min="2049" max="2049" width="7.28515625" customWidth="1"/>
    <col min="2050" max="2050" width="24.42578125" customWidth="1"/>
    <col min="2051" max="2051" width="12.140625" customWidth="1"/>
    <col min="2052" max="2052" width="11.28515625" customWidth="1"/>
    <col min="2053" max="2053" width="19.5703125" customWidth="1"/>
    <col min="2054" max="2054" width="13.140625" customWidth="1"/>
    <col min="2055" max="2055" width="10.7109375" customWidth="1"/>
    <col min="2056" max="2056" width="10.42578125" customWidth="1"/>
    <col min="2057" max="2057" width="20.7109375" customWidth="1"/>
    <col min="2058" max="2058" width="8.28515625" customWidth="1"/>
    <col min="2059" max="2059" width="10.5703125" customWidth="1"/>
    <col min="2305" max="2305" width="7.28515625" customWidth="1"/>
    <col min="2306" max="2306" width="24.42578125" customWidth="1"/>
    <col min="2307" max="2307" width="12.140625" customWidth="1"/>
    <col min="2308" max="2308" width="11.28515625" customWidth="1"/>
    <col min="2309" max="2309" width="19.5703125" customWidth="1"/>
    <col min="2310" max="2310" width="13.140625" customWidth="1"/>
    <col min="2311" max="2311" width="10.7109375" customWidth="1"/>
    <col min="2312" max="2312" width="10.42578125" customWidth="1"/>
    <col min="2313" max="2313" width="20.7109375" customWidth="1"/>
    <col min="2314" max="2314" width="8.28515625" customWidth="1"/>
    <col min="2315" max="2315" width="10.5703125" customWidth="1"/>
    <col min="2561" max="2561" width="7.28515625" customWidth="1"/>
    <col min="2562" max="2562" width="24.42578125" customWidth="1"/>
    <col min="2563" max="2563" width="12.140625" customWidth="1"/>
    <col min="2564" max="2564" width="11.28515625" customWidth="1"/>
    <col min="2565" max="2565" width="19.5703125" customWidth="1"/>
    <col min="2566" max="2566" width="13.140625" customWidth="1"/>
    <col min="2567" max="2567" width="10.7109375" customWidth="1"/>
    <col min="2568" max="2568" width="10.42578125" customWidth="1"/>
    <col min="2569" max="2569" width="20.7109375" customWidth="1"/>
    <col min="2570" max="2570" width="8.28515625" customWidth="1"/>
    <col min="2571" max="2571" width="10.5703125" customWidth="1"/>
    <col min="2817" max="2817" width="7.28515625" customWidth="1"/>
    <col min="2818" max="2818" width="24.42578125" customWidth="1"/>
    <col min="2819" max="2819" width="12.140625" customWidth="1"/>
    <col min="2820" max="2820" width="11.28515625" customWidth="1"/>
    <col min="2821" max="2821" width="19.5703125" customWidth="1"/>
    <col min="2822" max="2822" width="13.140625" customWidth="1"/>
    <col min="2823" max="2823" width="10.7109375" customWidth="1"/>
    <col min="2824" max="2824" width="10.42578125" customWidth="1"/>
    <col min="2825" max="2825" width="20.7109375" customWidth="1"/>
    <col min="2826" max="2826" width="8.28515625" customWidth="1"/>
    <col min="2827" max="2827" width="10.5703125" customWidth="1"/>
    <col min="3073" max="3073" width="7.28515625" customWidth="1"/>
    <col min="3074" max="3074" width="24.42578125" customWidth="1"/>
    <col min="3075" max="3075" width="12.140625" customWidth="1"/>
    <col min="3076" max="3076" width="11.28515625" customWidth="1"/>
    <col min="3077" max="3077" width="19.5703125" customWidth="1"/>
    <col min="3078" max="3078" width="13.140625" customWidth="1"/>
    <col min="3079" max="3079" width="10.7109375" customWidth="1"/>
    <col min="3080" max="3080" width="10.42578125" customWidth="1"/>
    <col min="3081" max="3081" width="20.7109375" customWidth="1"/>
    <col min="3082" max="3082" width="8.28515625" customWidth="1"/>
    <col min="3083" max="3083" width="10.5703125" customWidth="1"/>
    <col min="3329" max="3329" width="7.28515625" customWidth="1"/>
    <col min="3330" max="3330" width="24.42578125" customWidth="1"/>
    <col min="3331" max="3331" width="12.140625" customWidth="1"/>
    <col min="3332" max="3332" width="11.28515625" customWidth="1"/>
    <col min="3333" max="3333" width="19.5703125" customWidth="1"/>
    <col min="3334" max="3334" width="13.140625" customWidth="1"/>
    <col min="3335" max="3335" width="10.7109375" customWidth="1"/>
    <col min="3336" max="3336" width="10.42578125" customWidth="1"/>
    <col min="3337" max="3337" width="20.7109375" customWidth="1"/>
    <col min="3338" max="3338" width="8.28515625" customWidth="1"/>
    <col min="3339" max="3339" width="10.5703125" customWidth="1"/>
    <col min="3585" max="3585" width="7.28515625" customWidth="1"/>
    <col min="3586" max="3586" width="24.42578125" customWidth="1"/>
    <col min="3587" max="3587" width="12.140625" customWidth="1"/>
    <col min="3588" max="3588" width="11.28515625" customWidth="1"/>
    <col min="3589" max="3589" width="19.5703125" customWidth="1"/>
    <col min="3590" max="3590" width="13.140625" customWidth="1"/>
    <col min="3591" max="3591" width="10.7109375" customWidth="1"/>
    <col min="3592" max="3592" width="10.42578125" customWidth="1"/>
    <col min="3593" max="3593" width="20.7109375" customWidth="1"/>
    <col min="3594" max="3594" width="8.28515625" customWidth="1"/>
    <col min="3595" max="3595" width="10.5703125" customWidth="1"/>
    <col min="3841" max="3841" width="7.28515625" customWidth="1"/>
    <col min="3842" max="3842" width="24.42578125" customWidth="1"/>
    <col min="3843" max="3843" width="12.140625" customWidth="1"/>
    <col min="3844" max="3844" width="11.28515625" customWidth="1"/>
    <col min="3845" max="3845" width="19.5703125" customWidth="1"/>
    <col min="3846" max="3846" width="13.140625" customWidth="1"/>
    <col min="3847" max="3847" width="10.7109375" customWidth="1"/>
    <col min="3848" max="3848" width="10.42578125" customWidth="1"/>
    <col min="3849" max="3849" width="20.7109375" customWidth="1"/>
    <col min="3850" max="3850" width="8.28515625" customWidth="1"/>
    <col min="3851" max="3851" width="10.5703125" customWidth="1"/>
    <col min="4097" max="4097" width="7.28515625" customWidth="1"/>
    <col min="4098" max="4098" width="24.42578125" customWidth="1"/>
    <col min="4099" max="4099" width="12.140625" customWidth="1"/>
    <col min="4100" max="4100" width="11.28515625" customWidth="1"/>
    <col min="4101" max="4101" width="19.5703125" customWidth="1"/>
    <col min="4102" max="4102" width="13.140625" customWidth="1"/>
    <col min="4103" max="4103" width="10.7109375" customWidth="1"/>
    <col min="4104" max="4104" width="10.42578125" customWidth="1"/>
    <col min="4105" max="4105" width="20.7109375" customWidth="1"/>
    <col min="4106" max="4106" width="8.28515625" customWidth="1"/>
    <col min="4107" max="4107" width="10.5703125" customWidth="1"/>
    <col min="4353" max="4353" width="7.28515625" customWidth="1"/>
    <col min="4354" max="4354" width="24.42578125" customWidth="1"/>
    <col min="4355" max="4355" width="12.140625" customWidth="1"/>
    <col min="4356" max="4356" width="11.28515625" customWidth="1"/>
    <col min="4357" max="4357" width="19.5703125" customWidth="1"/>
    <col min="4358" max="4358" width="13.140625" customWidth="1"/>
    <col min="4359" max="4359" width="10.7109375" customWidth="1"/>
    <col min="4360" max="4360" width="10.42578125" customWidth="1"/>
    <col min="4361" max="4361" width="20.7109375" customWidth="1"/>
    <col min="4362" max="4362" width="8.28515625" customWidth="1"/>
    <col min="4363" max="4363" width="10.5703125" customWidth="1"/>
    <col min="4609" max="4609" width="7.28515625" customWidth="1"/>
    <col min="4610" max="4610" width="24.42578125" customWidth="1"/>
    <col min="4611" max="4611" width="12.140625" customWidth="1"/>
    <col min="4612" max="4612" width="11.28515625" customWidth="1"/>
    <col min="4613" max="4613" width="19.5703125" customWidth="1"/>
    <col min="4614" max="4614" width="13.140625" customWidth="1"/>
    <col min="4615" max="4615" width="10.7109375" customWidth="1"/>
    <col min="4616" max="4616" width="10.42578125" customWidth="1"/>
    <col min="4617" max="4617" width="20.7109375" customWidth="1"/>
    <col min="4618" max="4618" width="8.28515625" customWidth="1"/>
    <col min="4619" max="4619" width="10.5703125" customWidth="1"/>
    <col min="4865" max="4865" width="7.28515625" customWidth="1"/>
    <col min="4866" max="4866" width="24.42578125" customWidth="1"/>
    <col min="4867" max="4867" width="12.140625" customWidth="1"/>
    <col min="4868" max="4868" width="11.28515625" customWidth="1"/>
    <col min="4869" max="4869" width="19.5703125" customWidth="1"/>
    <col min="4870" max="4870" width="13.140625" customWidth="1"/>
    <col min="4871" max="4871" width="10.7109375" customWidth="1"/>
    <col min="4872" max="4872" width="10.42578125" customWidth="1"/>
    <col min="4873" max="4873" width="20.7109375" customWidth="1"/>
    <col min="4874" max="4874" width="8.28515625" customWidth="1"/>
    <col min="4875" max="4875" width="10.5703125" customWidth="1"/>
    <col min="5121" max="5121" width="7.28515625" customWidth="1"/>
    <col min="5122" max="5122" width="24.42578125" customWidth="1"/>
    <col min="5123" max="5123" width="12.140625" customWidth="1"/>
    <col min="5124" max="5124" width="11.28515625" customWidth="1"/>
    <col min="5125" max="5125" width="19.5703125" customWidth="1"/>
    <col min="5126" max="5126" width="13.140625" customWidth="1"/>
    <col min="5127" max="5127" width="10.7109375" customWidth="1"/>
    <col min="5128" max="5128" width="10.42578125" customWidth="1"/>
    <col min="5129" max="5129" width="20.7109375" customWidth="1"/>
    <col min="5130" max="5130" width="8.28515625" customWidth="1"/>
    <col min="5131" max="5131" width="10.5703125" customWidth="1"/>
    <col min="5377" max="5377" width="7.28515625" customWidth="1"/>
    <col min="5378" max="5378" width="24.42578125" customWidth="1"/>
    <col min="5379" max="5379" width="12.140625" customWidth="1"/>
    <col min="5380" max="5380" width="11.28515625" customWidth="1"/>
    <col min="5381" max="5381" width="19.5703125" customWidth="1"/>
    <col min="5382" max="5382" width="13.140625" customWidth="1"/>
    <col min="5383" max="5383" width="10.7109375" customWidth="1"/>
    <col min="5384" max="5384" width="10.42578125" customWidth="1"/>
    <col min="5385" max="5385" width="20.7109375" customWidth="1"/>
    <col min="5386" max="5386" width="8.28515625" customWidth="1"/>
    <col min="5387" max="5387" width="10.5703125" customWidth="1"/>
    <col min="5633" max="5633" width="7.28515625" customWidth="1"/>
    <col min="5634" max="5634" width="24.42578125" customWidth="1"/>
    <col min="5635" max="5635" width="12.140625" customWidth="1"/>
    <col min="5636" max="5636" width="11.28515625" customWidth="1"/>
    <col min="5637" max="5637" width="19.5703125" customWidth="1"/>
    <col min="5638" max="5638" width="13.140625" customWidth="1"/>
    <col min="5639" max="5639" width="10.7109375" customWidth="1"/>
    <col min="5640" max="5640" width="10.42578125" customWidth="1"/>
    <col min="5641" max="5641" width="20.7109375" customWidth="1"/>
    <col min="5642" max="5642" width="8.28515625" customWidth="1"/>
    <col min="5643" max="5643" width="10.5703125" customWidth="1"/>
    <col min="5889" max="5889" width="7.28515625" customWidth="1"/>
    <col min="5890" max="5890" width="24.42578125" customWidth="1"/>
    <col min="5891" max="5891" width="12.140625" customWidth="1"/>
    <col min="5892" max="5892" width="11.28515625" customWidth="1"/>
    <col min="5893" max="5893" width="19.5703125" customWidth="1"/>
    <col min="5894" max="5894" width="13.140625" customWidth="1"/>
    <col min="5895" max="5895" width="10.7109375" customWidth="1"/>
    <col min="5896" max="5896" width="10.42578125" customWidth="1"/>
    <col min="5897" max="5897" width="20.7109375" customWidth="1"/>
    <col min="5898" max="5898" width="8.28515625" customWidth="1"/>
    <col min="5899" max="5899" width="10.5703125" customWidth="1"/>
    <col min="6145" max="6145" width="7.28515625" customWidth="1"/>
    <col min="6146" max="6146" width="24.42578125" customWidth="1"/>
    <col min="6147" max="6147" width="12.140625" customWidth="1"/>
    <col min="6148" max="6148" width="11.28515625" customWidth="1"/>
    <col min="6149" max="6149" width="19.5703125" customWidth="1"/>
    <col min="6150" max="6150" width="13.140625" customWidth="1"/>
    <col min="6151" max="6151" width="10.7109375" customWidth="1"/>
    <col min="6152" max="6152" width="10.42578125" customWidth="1"/>
    <col min="6153" max="6153" width="20.7109375" customWidth="1"/>
    <col min="6154" max="6154" width="8.28515625" customWidth="1"/>
    <col min="6155" max="6155" width="10.5703125" customWidth="1"/>
    <col min="6401" max="6401" width="7.28515625" customWidth="1"/>
    <col min="6402" max="6402" width="24.42578125" customWidth="1"/>
    <col min="6403" max="6403" width="12.140625" customWidth="1"/>
    <col min="6404" max="6404" width="11.28515625" customWidth="1"/>
    <col min="6405" max="6405" width="19.5703125" customWidth="1"/>
    <col min="6406" max="6406" width="13.140625" customWidth="1"/>
    <col min="6407" max="6407" width="10.7109375" customWidth="1"/>
    <col min="6408" max="6408" width="10.42578125" customWidth="1"/>
    <col min="6409" max="6409" width="20.7109375" customWidth="1"/>
    <col min="6410" max="6410" width="8.28515625" customWidth="1"/>
    <col min="6411" max="6411" width="10.5703125" customWidth="1"/>
    <col min="6657" max="6657" width="7.28515625" customWidth="1"/>
    <col min="6658" max="6658" width="24.42578125" customWidth="1"/>
    <col min="6659" max="6659" width="12.140625" customWidth="1"/>
    <col min="6660" max="6660" width="11.28515625" customWidth="1"/>
    <col min="6661" max="6661" width="19.5703125" customWidth="1"/>
    <col min="6662" max="6662" width="13.140625" customWidth="1"/>
    <col min="6663" max="6663" width="10.7109375" customWidth="1"/>
    <col min="6664" max="6664" width="10.42578125" customWidth="1"/>
    <col min="6665" max="6665" width="20.7109375" customWidth="1"/>
    <col min="6666" max="6666" width="8.28515625" customWidth="1"/>
    <col min="6667" max="6667" width="10.5703125" customWidth="1"/>
    <col min="6913" max="6913" width="7.28515625" customWidth="1"/>
    <col min="6914" max="6914" width="24.42578125" customWidth="1"/>
    <col min="6915" max="6915" width="12.140625" customWidth="1"/>
    <col min="6916" max="6916" width="11.28515625" customWidth="1"/>
    <col min="6917" max="6917" width="19.5703125" customWidth="1"/>
    <col min="6918" max="6918" width="13.140625" customWidth="1"/>
    <col min="6919" max="6919" width="10.7109375" customWidth="1"/>
    <col min="6920" max="6920" width="10.42578125" customWidth="1"/>
    <col min="6921" max="6921" width="20.7109375" customWidth="1"/>
    <col min="6922" max="6922" width="8.28515625" customWidth="1"/>
    <col min="6923" max="6923" width="10.5703125" customWidth="1"/>
    <col min="7169" max="7169" width="7.28515625" customWidth="1"/>
    <col min="7170" max="7170" width="24.42578125" customWidth="1"/>
    <col min="7171" max="7171" width="12.140625" customWidth="1"/>
    <col min="7172" max="7172" width="11.28515625" customWidth="1"/>
    <col min="7173" max="7173" width="19.5703125" customWidth="1"/>
    <col min="7174" max="7174" width="13.140625" customWidth="1"/>
    <col min="7175" max="7175" width="10.7109375" customWidth="1"/>
    <col min="7176" max="7176" width="10.42578125" customWidth="1"/>
    <col min="7177" max="7177" width="20.7109375" customWidth="1"/>
    <col min="7178" max="7178" width="8.28515625" customWidth="1"/>
    <col min="7179" max="7179" width="10.5703125" customWidth="1"/>
    <col min="7425" max="7425" width="7.28515625" customWidth="1"/>
    <col min="7426" max="7426" width="24.42578125" customWidth="1"/>
    <col min="7427" max="7427" width="12.140625" customWidth="1"/>
    <col min="7428" max="7428" width="11.28515625" customWidth="1"/>
    <col min="7429" max="7429" width="19.5703125" customWidth="1"/>
    <col min="7430" max="7430" width="13.140625" customWidth="1"/>
    <col min="7431" max="7431" width="10.7109375" customWidth="1"/>
    <col min="7432" max="7432" width="10.42578125" customWidth="1"/>
    <col min="7433" max="7433" width="20.7109375" customWidth="1"/>
    <col min="7434" max="7434" width="8.28515625" customWidth="1"/>
    <col min="7435" max="7435" width="10.5703125" customWidth="1"/>
    <col min="7681" max="7681" width="7.28515625" customWidth="1"/>
    <col min="7682" max="7682" width="24.42578125" customWidth="1"/>
    <col min="7683" max="7683" width="12.140625" customWidth="1"/>
    <col min="7684" max="7684" width="11.28515625" customWidth="1"/>
    <col min="7685" max="7685" width="19.5703125" customWidth="1"/>
    <col min="7686" max="7686" width="13.140625" customWidth="1"/>
    <col min="7687" max="7687" width="10.7109375" customWidth="1"/>
    <col min="7688" max="7688" width="10.42578125" customWidth="1"/>
    <col min="7689" max="7689" width="20.7109375" customWidth="1"/>
    <col min="7690" max="7690" width="8.28515625" customWidth="1"/>
    <col min="7691" max="7691" width="10.5703125" customWidth="1"/>
    <col min="7937" max="7937" width="7.28515625" customWidth="1"/>
    <col min="7938" max="7938" width="24.42578125" customWidth="1"/>
    <col min="7939" max="7939" width="12.140625" customWidth="1"/>
    <col min="7940" max="7940" width="11.28515625" customWidth="1"/>
    <col min="7941" max="7941" width="19.5703125" customWidth="1"/>
    <col min="7942" max="7942" width="13.140625" customWidth="1"/>
    <col min="7943" max="7943" width="10.7109375" customWidth="1"/>
    <col min="7944" max="7944" width="10.42578125" customWidth="1"/>
    <col min="7945" max="7945" width="20.7109375" customWidth="1"/>
    <col min="7946" max="7946" width="8.28515625" customWidth="1"/>
    <col min="7947" max="7947" width="10.5703125" customWidth="1"/>
    <col min="8193" max="8193" width="7.28515625" customWidth="1"/>
    <col min="8194" max="8194" width="24.42578125" customWidth="1"/>
    <col min="8195" max="8195" width="12.140625" customWidth="1"/>
    <col min="8196" max="8196" width="11.28515625" customWidth="1"/>
    <col min="8197" max="8197" width="19.5703125" customWidth="1"/>
    <col min="8198" max="8198" width="13.140625" customWidth="1"/>
    <col min="8199" max="8199" width="10.7109375" customWidth="1"/>
    <col min="8200" max="8200" width="10.42578125" customWidth="1"/>
    <col min="8201" max="8201" width="20.7109375" customWidth="1"/>
    <col min="8202" max="8202" width="8.28515625" customWidth="1"/>
    <col min="8203" max="8203" width="10.5703125" customWidth="1"/>
    <col min="8449" max="8449" width="7.28515625" customWidth="1"/>
    <col min="8450" max="8450" width="24.42578125" customWidth="1"/>
    <col min="8451" max="8451" width="12.140625" customWidth="1"/>
    <col min="8452" max="8452" width="11.28515625" customWidth="1"/>
    <col min="8453" max="8453" width="19.5703125" customWidth="1"/>
    <col min="8454" max="8454" width="13.140625" customWidth="1"/>
    <col min="8455" max="8455" width="10.7109375" customWidth="1"/>
    <col min="8456" max="8456" width="10.42578125" customWidth="1"/>
    <col min="8457" max="8457" width="20.7109375" customWidth="1"/>
    <col min="8458" max="8458" width="8.28515625" customWidth="1"/>
    <col min="8459" max="8459" width="10.5703125" customWidth="1"/>
    <col min="8705" max="8705" width="7.28515625" customWidth="1"/>
    <col min="8706" max="8706" width="24.42578125" customWidth="1"/>
    <col min="8707" max="8707" width="12.140625" customWidth="1"/>
    <col min="8708" max="8708" width="11.28515625" customWidth="1"/>
    <col min="8709" max="8709" width="19.5703125" customWidth="1"/>
    <col min="8710" max="8710" width="13.140625" customWidth="1"/>
    <col min="8711" max="8711" width="10.7109375" customWidth="1"/>
    <col min="8712" max="8712" width="10.42578125" customWidth="1"/>
    <col min="8713" max="8713" width="20.7109375" customWidth="1"/>
    <col min="8714" max="8714" width="8.28515625" customWidth="1"/>
    <col min="8715" max="8715" width="10.5703125" customWidth="1"/>
    <col min="8961" max="8961" width="7.28515625" customWidth="1"/>
    <col min="8962" max="8962" width="24.42578125" customWidth="1"/>
    <col min="8963" max="8963" width="12.140625" customWidth="1"/>
    <col min="8964" max="8964" width="11.28515625" customWidth="1"/>
    <col min="8965" max="8965" width="19.5703125" customWidth="1"/>
    <col min="8966" max="8966" width="13.140625" customWidth="1"/>
    <col min="8967" max="8967" width="10.7109375" customWidth="1"/>
    <col min="8968" max="8968" width="10.42578125" customWidth="1"/>
    <col min="8969" max="8969" width="20.7109375" customWidth="1"/>
    <col min="8970" max="8970" width="8.28515625" customWidth="1"/>
    <col min="8971" max="8971" width="10.5703125" customWidth="1"/>
    <col min="9217" max="9217" width="7.28515625" customWidth="1"/>
    <col min="9218" max="9218" width="24.42578125" customWidth="1"/>
    <col min="9219" max="9219" width="12.140625" customWidth="1"/>
    <col min="9220" max="9220" width="11.28515625" customWidth="1"/>
    <col min="9221" max="9221" width="19.5703125" customWidth="1"/>
    <col min="9222" max="9222" width="13.140625" customWidth="1"/>
    <col min="9223" max="9223" width="10.7109375" customWidth="1"/>
    <col min="9224" max="9224" width="10.42578125" customWidth="1"/>
    <col min="9225" max="9225" width="20.7109375" customWidth="1"/>
    <col min="9226" max="9226" width="8.28515625" customWidth="1"/>
    <col min="9227" max="9227" width="10.5703125" customWidth="1"/>
    <col min="9473" max="9473" width="7.28515625" customWidth="1"/>
    <col min="9474" max="9474" width="24.42578125" customWidth="1"/>
    <col min="9475" max="9475" width="12.140625" customWidth="1"/>
    <col min="9476" max="9476" width="11.28515625" customWidth="1"/>
    <col min="9477" max="9477" width="19.5703125" customWidth="1"/>
    <col min="9478" max="9478" width="13.140625" customWidth="1"/>
    <col min="9479" max="9479" width="10.7109375" customWidth="1"/>
    <col min="9480" max="9480" width="10.42578125" customWidth="1"/>
    <col min="9481" max="9481" width="20.7109375" customWidth="1"/>
    <col min="9482" max="9482" width="8.28515625" customWidth="1"/>
    <col min="9483" max="9483" width="10.5703125" customWidth="1"/>
    <col min="9729" max="9729" width="7.28515625" customWidth="1"/>
    <col min="9730" max="9730" width="24.42578125" customWidth="1"/>
    <col min="9731" max="9731" width="12.140625" customWidth="1"/>
    <col min="9732" max="9732" width="11.28515625" customWidth="1"/>
    <col min="9733" max="9733" width="19.5703125" customWidth="1"/>
    <col min="9734" max="9734" width="13.140625" customWidth="1"/>
    <col min="9735" max="9735" width="10.7109375" customWidth="1"/>
    <col min="9736" max="9736" width="10.42578125" customWidth="1"/>
    <col min="9737" max="9737" width="20.7109375" customWidth="1"/>
    <col min="9738" max="9738" width="8.28515625" customWidth="1"/>
    <col min="9739" max="9739" width="10.5703125" customWidth="1"/>
    <col min="9985" max="9985" width="7.28515625" customWidth="1"/>
    <col min="9986" max="9986" width="24.42578125" customWidth="1"/>
    <col min="9987" max="9987" width="12.140625" customWidth="1"/>
    <col min="9988" max="9988" width="11.28515625" customWidth="1"/>
    <col min="9989" max="9989" width="19.5703125" customWidth="1"/>
    <col min="9990" max="9990" width="13.140625" customWidth="1"/>
    <col min="9991" max="9991" width="10.7109375" customWidth="1"/>
    <col min="9992" max="9992" width="10.42578125" customWidth="1"/>
    <col min="9993" max="9993" width="20.7109375" customWidth="1"/>
    <col min="9994" max="9994" width="8.28515625" customWidth="1"/>
    <col min="9995" max="9995" width="10.5703125" customWidth="1"/>
    <col min="10241" max="10241" width="7.28515625" customWidth="1"/>
    <col min="10242" max="10242" width="24.42578125" customWidth="1"/>
    <col min="10243" max="10243" width="12.140625" customWidth="1"/>
    <col min="10244" max="10244" width="11.28515625" customWidth="1"/>
    <col min="10245" max="10245" width="19.5703125" customWidth="1"/>
    <col min="10246" max="10246" width="13.140625" customWidth="1"/>
    <col min="10247" max="10247" width="10.7109375" customWidth="1"/>
    <col min="10248" max="10248" width="10.42578125" customWidth="1"/>
    <col min="10249" max="10249" width="20.7109375" customWidth="1"/>
    <col min="10250" max="10250" width="8.28515625" customWidth="1"/>
    <col min="10251" max="10251" width="10.5703125" customWidth="1"/>
    <col min="10497" max="10497" width="7.28515625" customWidth="1"/>
    <col min="10498" max="10498" width="24.42578125" customWidth="1"/>
    <col min="10499" max="10499" width="12.140625" customWidth="1"/>
    <col min="10500" max="10500" width="11.28515625" customWidth="1"/>
    <col min="10501" max="10501" width="19.5703125" customWidth="1"/>
    <col min="10502" max="10502" width="13.140625" customWidth="1"/>
    <col min="10503" max="10503" width="10.7109375" customWidth="1"/>
    <col min="10504" max="10504" width="10.42578125" customWidth="1"/>
    <col min="10505" max="10505" width="20.7109375" customWidth="1"/>
    <col min="10506" max="10506" width="8.28515625" customWidth="1"/>
    <col min="10507" max="10507" width="10.5703125" customWidth="1"/>
    <col min="10753" max="10753" width="7.28515625" customWidth="1"/>
    <col min="10754" max="10754" width="24.42578125" customWidth="1"/>
    <col min="10755" max="10755" width="12.140625" customWidth="1"/>
    <col min="10756" max="10756" width="11.28515625" customWidth="1"/>
    <col min="10757" max="10757" width="19.5703125" customWidth="1"/>
    <col min="10758" max="10758" width="13.140625" customWidth="1"/>
    <col min="10759" max="10759" width="10.7109375" customWidth="1"/>
    <col min="10760" max="10760" width="10.42578125" customWidth="1"/>
    <col min="10761" max="10761" width="20.7109375" customWidth="1"/>
    <col min="10762" max="10762" width="8.28515625" customWidth="1"/>
    <col min="10763" max="10763" width="10.5703125" customWidth="1"/>
    <col min="11009" max="11009" width="7.28515625" customWidth="1"/>
    <col min="11010" max="11010" width="24.42578125" customWidth="1"/>
    <col min="11011" max="11011" width="12.140625" customWidth="1"/>
    <col min="11012" max="11012" width="11.28515625" customWidth="1"/>
    <col min="11013" max="11013" width="19.5703125" customWidth="1"/>
    <col min="11014" max="11014" width="13.140625" customWidth="1"/>
    <col min="11015" max="11015" width="10.7109375" customWidth="1"/>
    <col min="11016" max="11016" width="10.42578125" customWidth="1"/>
    <col min="11017" max="11017" width="20.7109375" customWidth="1"/>
    <col min="11018" max="11018" width="8.28515625" customWidth="1"/>
    <col min="11019" max="11019" width="10.5703125" customWidth="1"/>
    <col min="11265" max="11265" width="7.28515625" customWidth="1"/>
    <col min="11266" max="11266" width="24.42578125" customWidth="1"/>
    <col min="11267" max="11267" width="12.140625" customWidth="1"/>
    <col min="11268" max="11268" width="11.28515625" customWidth="1"/>
    <col min="11269" max="11269" width="19.5703125" customWidth="1"/>
    <col min="11270" max="11270" width="13.140625" customWidth="1"/>
    <col min="11271" max="11271" width="10.7109375" customWidth="1"/>
    <col min="11272" max="11272" width="10.42578125" customWidth="1"/>
    <col min="11273" max="11273" width="20.7109375" customWidth="1"/>
    <col min="11274" max="11274" width="8.28515625" customWidth="1"/>
    <col min="11275" max="11275" width="10.5703125" customWidth="1"/>
    <col min="11521" max="11521" width="7.28515625" customWidth="1"/>
    <col min="11522" max="11522" width="24.42578125" customWidth="1"/>
    <col min="11523" max="11523" width="12.140625" customWidth="1"/>
    <col min="11524" max="11524" width="11.28515625" customWidth="1"/>
    <col min="11525" max="11525" width="19.5703125" customWidth="1"/>
    <col min="11526" max="11526" width="13.140625" customWidth="1"/>
    <col min="11527" max="11527" width="10.7109375" customWidth="1"/>
    <col min="11528" max="11528" width="10.42578125" customWidth="1"/>
    <col min="11529" max="11529" width="20.7109375" customWidth="1"/>
    <col min="11530" max="11530" width="8.28515625" customWidth="1"/>
    <col min="11531" max="11531" width="10.5703125" customWidth="1"/>
    <col min="11777" max="11777" width="7.28515625" customWidth="1"/>
    <col min="11778" max="11778" width="24.42578125" customWidth="1"/>
    <col min="11779" max="11779" width="12.140625" customWidth="1"/>
    <col min="11780" max="11780" width="11.28515625" customWidth="1"/>
    <col min="11781" max="11781" width="19.5703125" customWidth="1"/>
    <col min="11782" max="11782" width="13.140625" customWidth="1"/>
    <col min="11783" max="11783" width="10.7109375" customWidth="1"/>
    <col min="11784" max="11784" width="10.42578125" customWidth="1"/>
    <col min="11785" max="11785" width="20.7109375" customWidth="1"/>
    <col min="11786" max="11786" width="8.28515625" customWidth="1"/>
    <col min="11787" max="11787" width="10.5703125" customWidth="1"/>
    <col min="12033" max="12033" width="7.28515625" customWidth="1"/>
    <col min="12034" max="12034" width="24.42578125" customWidth="1"/>
    <col min="12035" max="12035" width="12.140625" customWidth="1"/>
    <col min="12036" max="12036" width="11.28515625" customWidth="1"/>
    <col min="12037" max="12037" width="19.5703125" customWidth="1"/>
    <col min="12038" max="12038" width="13.140625" customWidth="1"/>
    <col min="12039" max="12039" width="10.7109375" customWidth="1"/>
    <col min="12040" max="12040" width="10.42578125" customWidth="1"/>
    <col min="12041" max="12041" width="20.7109375" customWidth="1"/>
    <col min="12042" max="12042" width="8.28515625" customWidth="1"/>
    <col min="12043" max="12043" width="10.5703125" customWidth="1"/>
    <col min="12289" max="12289" width="7.28515625" customWidth="1"/>
    <col min="12290" max="12290" width="24.42578125" customWidth="1"/>
    <col min="12291" max="12291" width="12.140625" customWidth="1"/>
    <col min="12292" max="12292" width="11.28515625" customWidth="1"/>
    <col min="12293" max="12293" width="19.5703125" customWidth="1"/>
    <col min="12294" max="12294" width="13.140625" customWidth="1"/>
    <col min="12295" max="12295" width="10.7109375" customWidth="1"/>
    <col min="12296" max="12296" width="10.42578125" customWidth="1"/>
    <col min="12297" max="12297" width="20.7109375" customWidth="1"/>
    <col min="12298" max="12298" width="8.28515625" customWidth="1"/>
    <col min="12299" max="12299" width="10.5703125" customWidth="1"/>
    <col min="12545" max="12545" width="7.28515625" customWidth="1"/>
    <col min="12546" max="12546" width="24.42578125" customWidth="1"/>
    <col min="12547" max="12547" width="12.140625" customWidth="1"/>
    <col min="12548" max="12548" width="11.28515625" customWidth="1"/>
    <col min="12549" max="12549" width="19.5703125" customWidth="1"/>
    <col min="12550" max="12550" width="13.140625" customWidth="1"/>
    <col min="12551" max="12551" width="10.7109375" customWidth="1"/>
    <col min="12552" max="12552" width="10.42578125" customWidth="1"/>
    <col min="12553" max="12553" width="20.7109375" customWidth="1"/>
    <col min="12554" max="12554" width="8.28515625" customWidth="1"/>
    <col min="12555" max="12555" width="10.5703125" customWidth="1"/>
    <col min="12801" max="12801" width="7.28515625" customWidth="1"/>
    <col min="12802" max="12802" width="24.42578125" customWidth="1"/>
    <col min="12803" max="12803" width="12.140625" customWidth="1"/>
    <col min="12804" max="12804" width="11.28515625" customWidth="1"/>
    <col min="12805" max="12805" width="19.5703125" customWidth="1"/>
    <col min="12806" max="12806" width="13.140625" customWidth="1"/>
    <col min="12807" max="12807" width="10.7109375" customWidth="1"/>
    <col min="12808" max="12808" width="10.42578125" customWidth="1"/>
    <col min="12809" max="12809" width="20.7109375" customWidth="1"/>
    <col min="12810" max="12810" width="8.28515625" customWidth="1"/>
    <col min="12811" max="12811" width="10.5703125" customWidth="1"/>
    <col min="13057" max="13057" width="7.28515625" customWidth="1"/>
    <col min="13058" max="13058" width="24.42578125" customWidth="1"/>
    <col min="13059" max="13059" width="12.140625" customWidth="1"/>
    <col min="13060" max="13060" width="11.28515625" customWidth="1"/>
    <col min="13061" max="13061" width="19.5703125" customWidth="1"/>
    <col min="13062" max="13062" width="13.140625" customWidth="1"/>
    <col min="13063" max="13063" width="10.7109375" customWidth="1"/>
    <col min="13064" max="13064" width="10.42578125" customWidth="1"/>
    <col min="13065" max="13065" width="20.7109375" customWidth="1"/>
    <col min="13066" max="13066" width="8.28515625" customWidth="1"/>
    <col min="13067" max="13067" width="10.5703125" customWidth="1"/>
    <col min="13313" max="13313" width="7.28515625" customWidth="1"/>
    <col min="13314" max="13314" width="24.42578125" customWidth="1"/>
    <col min="13315" max="13315" width="12.140625" customWidth="1"/>
    <col min="13316" max="13316" width="11.28515625" customWidth="1"/>
    <col min="13317" max="13317" width="19.5703125" customWidth="1"/>
    <col min="13318" max="13318" width="13.140625" customWidth="1"/>
    <col min="13319" max="13319" width="10.7109375" customWidth="1"/>
    <col min="13320" max="13320" width="10.42578125" customWidth="1"/>
    <col min="13321" max="13321" width="20.7109375" customWidth="1"/>
    <col min="13322" max="13322" width="8.28515625" customWidth="1"/>
    <col min="13323" max="13323" width="10.5703125" customWidth="1"/>
    <col min="13569" max="13569" width="7.28515625" customWidth="1"/>
    <col min="13570" max="13570" width="24.42578125" customWidth="1"/>
    <col min="13571" max="13571" width="12.140625" customWidth="1"/>
    <col min="13572" max="13572" width="11.28515625" customWidth="1"/>
    <col min="13573" max="13573" width="19.5703125" customWidth="1"/>
    <col min="13574" max="13574" width="13.140625" customWidth="1"/>
    <col min="13575" max="13575" width="10.7109375" customWidth="1"/>
    <col min="13576" max="13576" width="10.42578125" customWidth="1"/>
    <col min="13577" max="13577" width="20.7109375" customWidth="1"/>
    <col min="13578" max="13578" width="8.28515625" customWidth="1"/>
    <col min="13579" max="13579" width="10.5703125" customWidth="1"/>
    <col min="13825" max="13825" width="7.28515625" customWidth="1"/>
    <col min="13826" max="13826" width="24.42578125" customWidth="1"/>
    <col min="13827" max="13827" width="12.140625" customWidth="1"/>
    <col min="13828" max="13828" width="11.28515625" customWidth="1"/>
    <col min="13829" max="13829" width="19.5703125" customWidth="1"/>
    <col min="13830" max="13830" width="13.140625" customWidth="1"/>
    <col min="13831" max="13831" width="10.7109375" customWidth="1"/>
    <col min="13832" max="13832" width="10.42578125" customWidth="1"/>
    <col min="13833" max="13833" width="20.7109375" customWidth="1"/>
    <col min="13834" max="13834" width="8.28515625" customWidth="1"/>
    <col min="13835" max="13835" width="10.5703125" customWidth="1"/>
    <col min="14081" max="14081" width="7.28515625" customWidth="1"/>
    <col min="14082" max="14082" width="24.42578125" customWidth="1"/>
    <col min="14083" max="14083" width="12.140625" customWidth="1"/>
    <col min="14084" max="14084" width="11.28515625" customWidth="1"/>
    <col min="14085" max="14085" width="19.5703125" customWidth="1"/>
    <col min="14086" max="14086" width="13.140625" customWidth="1"/>
    <col min="14087" max="14087" width="10.7109375" customWidth="1"/>
    <col min="14088" max="14088" width="10.42578125" customWidth="1"/>
    <col min="14089" max="14089" width="20.7109375" customWidth="1"/>
    <col min="14090" max="14090" width="8.28515625" customWidth="1"/>
    <col min="14091" max="14091" width="10.5703125" customWidth="1"/>
    <col min="14337" max="14337" width="7.28515625" customWidth="1"/>
    <col min="14338" max="14338" width="24.42578125" customWidth="1"/>
    <col min="14339" max="14339" width="12.140625" customWidth="1"/>
    <col min="14340" max="14340" width="11.28515625" customWidth="1"/>
    <col min="14341" max="14341" width="19.5703125" customWidth="1"/>
    <col min="14342" max="14342" width="13.140625" customWidth="1"/>
    <col min="14343" max="14343" width="10.7109375" customWidth="1"/>
    <col min="14344" max="14344" width="10.42578125" customWidth="1"/>
    <col min="14345" max="14345" width="20.7109375" customWidth="1"/>
    <col min="14346" max="14346" width="8.28515625" customWidth="1"/>
    <col min="14347" max="14347" width="10.5703125" customWidth="1"/>
    <col min="14593" max="14593" width="7.28515625" customWidth="1"/>
    <col min="14594" max="14594" width="24.42578125" customWidth="1"/>
    <col min="14595" max="14595" width="12.140625" customWidth="1"/>
    <col min="14596" max="14596" width="11.28515625" customWidth="1"/>
    <col min="14597" max="14597" width="19.5703125" customWidth="1"/>
    <col min="14598" max="14598" width="13.140625" customWidth="1"/>
    <col min="14599" max="14599" width="10.7109375" customWidth="1"/>
    <col min="14600" max="14600" width="10.42578125" customWidth="1"/>
    <col min="14601" max="14601" width="20.7109375" customWidth="1"/>
    <col min="14602" max="14602" width="8.28515625" customWidth="1"/>
    <col min="14603" max="14603" width="10.5703125" customWidth="1"/>
    <col min="14849" max="14849" width="7.28515625" customWidth="1"/>
    <col min="14850" max="14850" width="24.42578125" customWidth="1"/>
    <col min="14851" max="14851" width="12.140625" customWidth="1"/>
    <col min="14852" max="14852" width="11.28515625" customWidth="1"/>
    <col min="14853" max="14853" width="19.5703125" customWidth="1"/>
    <col min="14854" max="14854" width="13.140625" customWidth="1"/>
    <col min="14855" max="14855" width="10.7109375" customWidth="1"/>
    <col min="14856" max="14856" width="10.42578125" customWidth="1"/>
    <col min="14857" max="14857" width="20.7109375" customWidth="1"/>
    <col min="14858" max="14858" width="8.28515625" customWidth="1"/>
    <col min="14859" max="14859" width="10.5703125" customWidth="1"/>
    <col min="15105" max="15105" width="7.28515625" customWidth="1"/>
    <col min="15106" max="15106" width="24.42578125" customWidth="1"/>
    <col min="15107" max="15107" width="12.140625" customWidth="1"/>
    <col min="15108" max="15108" width="11.28515625" customWidth="1"/>
    <col min="15109" max="15109" width="19.5703125" customWidth="1"/>
    <col min="15110" max="15110" width="13.140625" customWidth="1"/>
    <col min="15111" max="15111" width="10.7109375" customWidth="1"/>
    <col min="15112" max="15112" width="10.42578125" customWidth="1"/>
    <col min="15113" max="15113" width="20.7109375" customWidth="1"/>
    <col min="15114" max="15114" width="8.28515625" customWidth="1"/>
    <col min="15115" max="15115" width="10.5703125" customWidth="1"/>
    <col min="15361" max="15361" width="7.28515625" customWidth="1"/>
    <col min="15362" max="15362" width="24.42578125" customWidth="1"/>
    <col min="15363" max="15363" width="12.140625" customWidth="1"/>
    <col min="15364" max="15364" width="11.28515625" customWidth="1"/>
    <col min="15365" max="15365" width="19.5703125" customWidth="1"/>
    <col min="15366" max="15366" width="13.140625" customWidth="1"/>
    <col min="15367" max="15367" width="10.7109375" customWidth="1"/>
    <col min="15368" max="15368" width="10.42578125" customWidth="1"/>
    <col min="15369" max="15369" width="20.7109375" customWidth="1"/>
    <col min="15370" max="15370" width="8.28515625" customWidth="1"/>
    <col min="15371" max="15371" width="10.5703125" customWidth="1"/>
    <col min="15617" max="15617" width="7.28515625" customWidth="1"/>
    <col min="15618" max="15618" width="24.42578125" customWidth="1"/>
    <col min="15619" max="15619" width="12.140625" customWidth="1"/>
    <col min="15620" max="15620" width="11.28515625" customWidth="1"/>
    <col min="15621" max="15621" width="19.5703125" customWidth="1"/>
    <col min="15622" max="15622" width="13.140625" customWidth="1"/>
    <col min="15623" max="15623" width="10.7109375" customWidth="1"/>
    <col min="15624" max="15624" width="10.42578125" customWidth="1"/>
    <col min="15625" max="15625" width="20.7109375" customWidth="1"/>
    <col min="15626" max="15626" width="8.28515625" customWidth="1"/>
    <col min="15627" max="15627" width="10.5703125" customWidth="1"/>
    <col min="15873" max="15873" width="7.28515625" customWidth="1"/>
    <col min="15874" max="15874" width="24.42578125" customWidth="1"/>
    <col min="15875" max="15875" width="12.140625" customWidth="1"/>
    <col min="15876" max="15876" width="11.28515625" customWidth="1"/>
    <col min="15877" max="15877" width="19.5703125" customWidth="1"/>
    <col min="15878" max="15878" width="13.140625" customWidth="1"/>
    <col min="15879" max="15879" width="10.7109375" customWidth="1"/>
    <col min="15880" max="15880" width="10.42578125" customWidth="1"/>
    <col min="15881" max="15881" width="20.7109375" customWidth="1"/>
    <col min="15882" max="15882" width="8.28515625" customWidth="1"/>
    <col min="15883" max="15883" width="10.5703125" customWidth="1"/>
    <col min="16129" max="16129" width="7.28515625" customWidth="1"/>
    <col min="16130" max="16130" width="24.42578125" customWidth="1"/>
    <col min="16131" max="16131" width="12.140625" customWidth="1"/>
    <col min="16132" max="16132" width="11.28515625" customWidth="1"/>
    <col min="16133" max="16133" width="19.5703125" customWidth="1"/>
    <col min="16134" max="16134" width="13.140625" customWidth="1"/>
    <col min="16135" max="16135" width="10.7109375" customWidth="1"/>
    <col min="16136" max="16136" width="10.42578125" customWidth="1"/>
    <col min="16137" max="16137" width="20.7109375" customWidth="1"/>
    <col min="16138" max="16138" width="8.28515625" customWidth="1"/>
    <col min="16139" max="16139" width="10.5703125" customWidth="1"/>
  </cols>
  <sheetData>
    <row r="1" spans="1:11" ht="18.75" customHeight="1" x14ac:dyDescent="0.25">
      <c r="H1" s="278"/>
      <c r="I1" s="279" t="s">
        <v>0</v>
      </c>
      <c r="J1" s="279"/>
      <c r="K1" s="279"/>
    </row>
    <row r="2" spans="1:11" ht="20.25" customHeight="1" x14ac:dyDescent="0.25">
      <c r="A2" s="2"/>
      <c r="B2" s="2"/>
      <c r="C2" s="2"/>
      <c r="D2" s="2"/>
      <c r="E2" s="2"/>
      <c r="F2" s="2"/>
      <c r="G2" s="2"/>
      <c r="H2" s="280"/>
      <c r="I2" s="281" t="s">
        <v>458</v>
      </c>
      <c r="J2" s="281"/>
      <c r="K2" s="281"/>
    </row>
    <row r="3" spans="1:11" ht="61.5" customHeight="1" x14ac:dyDescent="0.25">
      <c r="A3" s="2"/>
      <c r="B3" s="59" t="s">
        <v>459</v>
      </c>
      <c r="C3" s="60"/>
      <c r="D3" s="60"/>
      <c r="E3" s="60"/>
      <c r="F3" s="60"/>
      <c r="G3" s="60"/>
      <c r="H3" s="60"/>
      <c r="I3" s="60"/>
      <c r="J3" s="60"/>
      <c r="K3" s="2"/>
    </row>
    <row r="4" spans="1:11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1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1" ht="34.5" x14ac:dyDescent="0.25">
      <c r="A7" s="5" t="s">
        <v>35</v>
      </c>
      <c r="B7" s="282" t="s">
        <v>460</v>
      </c>
      <c r="C7" s="7"/>
      <c r="D7" s="36">
        <v>5</v>
      </c>
      <c r="E7" s="250" t="s">
        <v>461</v>
      </c>
      <c r="F7" s="32">
        <f>SUM(C7,D7)</f>
        <v>5</v>
      </c>
      <c r="G7" s="36"/>
      <c r="H7" s="7"/>
      <c r="I7" s="250" t="s">
        <v>461</v>
      </c>
      <c r="J7" s="36">
        <f t="shared" ref="J7:J31" si="0">D7</f>
        <v>5</v>
      </c>
      <c r="K7" s="11"/>
    </row>
    <row r="8" spans="1:11" ht="42" customHeight="1" x14ac:dyDescent="0.25">
      <c r="A8" s="5" t="s">
        <v>160</v>
      </c>
      <c r="B8" s="33" t="s">
        <v>462</v>
      </c>
      <c r="C8" s="7"/>
      <c r="D8" s="36">
        <v>0.3</v>
      </c>
      <c r="E8" s="250" t="s">
        <v>463</v>
      </c>
      <c r="F8" s="32">
        <f t="shared" ref="F8:F52" si="1">SUM(C8,D8)</f>
        <v>0.3</v>
      </c>
      <c r="G8" s="36"/>
      <c r="H8" s="7"/>
      <c r="I8" s="250" t="s">
        <v>463</v>
      </c>
      <c r="J8" s="36">
        <f t="shared" si="0"/>
        <v>0.3</v>
      </c>
      <c r="K8" s="11"/>
    </row>
    <row r="9" spans="1:11" ht="34.5" x14ac:dyDescent="0.25">
      <c r="A9" s="5" t="s">
        <v>162</v>
      </c>
      <c r="B9" s="33" t="s">
        <v>464</v>
      </c>
      <c r="C9" s="7"/>
      <c r="D9" s="36">
        <v>0.78</v>
      </c>
      <c r="E9" s="250" t="s">
        <v>465</v>
      </c>
      <c r="F9" s="32">
        <f t="shared" si="1"/>
        <v>0.78</v>
      </c>
      <c r="G9" s="6"/>
      <c r="H9" s="7"/>
      <c r="I9" s="250" t="s">
        <v>465</v>
      </c>
      <c r="J9" s="36">
        <f t="shared" si="0"/>
        <v>0.78</v>
      </c>
      <c r="K9" s="11"/>
    </row>
    <row r="10" spans="1:11" ht="23.25" x14ac:dyDescent="0.25">
      <c r="A10" s="5" t="s">
        <v>165</v>
      </c>
      <c r="B10" s="33" t="s">
        <v>466</v>
      </c>
      <c r="C10" s="7"/>
      <c r="D10" s="36">
        <v>8.4</v>
      </c>
      <c r="E10" s="250" t="s">
        <v>467</v>
      </c>
      <c r="F10" s="32">
        <f t="shared" si="1"/>
        <v>8.4</v>
      </c>
      <c r="G10" s="6"/>
      <c r="H10" s="7"/>
      <c r="I10" s="250" t="s">
        <v>467</v>
      </c>
      <c r="J10" s="36">
        <f t="shared" si="0"/>
        <v>8.4</v>
      </c>
      <c r="K10" s="11"/>
    </row>
    <row r="11" spans="1:11" ht="45.75" x14ac:dyDescent="0.25">
      <c r="A11" s="5" t="s">
        <v>167</v>
      </c>
      <c r="B11" s="33" t="s">
        <v>464</v>
      </c>
      <c r="C11" s="7"/>
      <c r="D11" s="36">
        <v>0.3</v>
      </c>
      <c r="E11" s="250" t="s">
        <v>468</v>
      </c>
      <c r="F11" s="32">
        <f t="shared" si="1"/>
        <v>0.3</v>
      </c>
      <c r="G11" s="6"/>
      <c r="H11" s="7"/>
      <c r="I11" s="250" t="s">
        <v>468</v>
      </c>
      <c r="J11" s="36">
        <f t="shared" si="0"/>
        <v>0.3</v>
      </c>
      <c r="K11" s="11"/>
    </row>
    <row r="12" spans="1:11" ht="52.5" customHeight="1" x14ac:dyDescent="0.25">
      <c r="A12" s="5" t="s">
        <v>180</v>
      </c>
      <c r="B12" s="33" t="s">
        <v>464</v>
      </c>
      <c r="C12" s="7"/>
      <c r="D12" s="36">
        <v>3.1</v>
      </c>
      <c r="E12" s="250" t="s">
        <v>469</v>
      </c>
      <c r="F12" s="32">
        <f t="shared" si="1"/>
        <v>3.1</v>
      </c>
      <c r="G12" s="12"/>
      <c r="H12" s="7"/>
      <c r="I12" s="250" t="s">
        <v>469</v>
      </c>
      <c r="J12" s="36">
        <f t="shared" si="0"/>
        <v>3.1</v>
      </c>
      <c r="K12" s="11"/>
    </row>
    <row r="13" spans="1:11" ht="34.5" x14ac:dyDescent="0.25">
      <c r="A13" s="5" t="s">
        <v>182</v>
      </c>
      <c r="B13" s="33" t="s">
        <v>470</v>
      </c>
      <c r="C13" s="7"/>
      <c r="D13" s="36">
        <v>2.35</v>
      </c>
      <c r="E13" s="250" t="s">
        <v>471</v>
      </c>
      <c r="F13" s="32">
        <f t="shared" si="1"/>
        <v>2.35</v>
      </c>
      <c r="G13" s="12"/>
      <c r="H13" s="7"/>
      <c r="I13" s="250" t="s">
        <v>471</v>
      </c>
      <c r="J13" s="36">
        <f t="shared" si="0"/>
        <v>2.35</v>
      </c>
      <c r="K13" s="11"/>
    </row>
    <row r="14" spans="1:11" ht="23.25" x14ac:dyDescent="0.25">
      <c r="A14" s="5" t="s">
        <v>472</v>
      </c>
      <c r="B14" s="33" t="s">
        <v>464</v>
      </c>
      <c r="C14" s="7"/>
      <c r="D14" s="36">
        <v>4.0199999999999996</v>
      </c>
      <c r="E14" s="250" t="s">
        <v>473</v>
      </c>
      <c r="F14" s="32">
        <f t="shared" si="1"/>
        <v>4.0199999999999996</v>
      </c>
      <c r="G14" s="6"/>
      <c r="H14" s="7"/>
      <c r="I14" s="250" t="s">
        <v>473</v>
      </c>
      <c r="J14" s="36">
        <f t="shared" si="0"/>
        <v>4.0199999999999996</v>
      </c>
      <c r="K14" s="11"/>
    </row>
    <row r="15" spans="1:11" ht="23.25" x14ac:dyDescent="0.25">
      <c r="A15" s="12" t="s">
        <v>474</v>
      </c>
      <c r="B15" s="33" t="s">
        <v>464</v>
      </c>
      <c r="C15" s="7"/>
      <c r="D15" s="36">
        <v>2.6</v>
      </c>
      <c r="E15" s="250" t="s">
        <v>473</v>
      </c>
      <c r="F15" s="32">
        <f t="shared" si="1"/>
        <v>2.6</v>
      </c>
      <c r="G15" s="6"/>
      <c r="H15" s="7"/>
      <c r="I15" s="250" t="s">
        <v>473</v>
      </c>
      <c r="J15" s="36">
        <f t="shared" si="0"/>
        <v>2.6</v>
      </c>
      <c r="K15" s="11"/>
    </row>
    <row r="16" spans="1:11" ht="80.25" customHeight="1" x14ac:dyDescent="0.25">
      <c r="A16" s="12" t="s">
        <v>475</v>
      </c>
      <c r="B16" s="8" t="s">
        <v>476</v>
      </c>
      <c r="C16" s="7"/>
      <c r="D16" s="36">
        <v>13.7</v>
      </c>
      <c r="E16" s="250" t="s">
        <v>477</v>
      </c>
      <c r="F16" s="32">
        <f t="shared" si="1"/>
        <v>13.7</v>
      </c>
      <c r="G16" s="6"/>
      <c r="H16" s="7"/>
      <c r="I16" s="250" t="s">
        <v>477</v>
      </c>
      <c r="J16" s="36">
        <f t="shared" si="0"/>
        <v>13.7</v>
      </c>
      <c r="K16" s="11"/>
    </row>
    <row r="17" spans="1:11" ht="46.5" customHeight="1" x14ac:dyDescent="0.25">
      <c r="A17" s="283" t="s">
        <v>389</v>
      </c>
      <c r="B17" s="33" t="s">
        <v>478</v>
      </c>
      <c r="C17" s="7"/>
      <c r="D17" s="36">
        <v>3.8</v>
      </c>
      <c r="E17" s="250" t="s">
        <v>479</v>
      </c>
      <c r="F17" s="32">
        <f t="shared" si="1"/>
        <v>3.8</v>
      </c>
      <c r="G17" s="6"/>
      <c r="H17" s="7"/>
      <c r="I17" s="250" t="s">
        <v>479</v>
      </c>
      <c r="J17" s="36">
        <f t="shared" si="0"/>
        <v>3.8</v>
      </c>
      <c r="K17" s="11"/>
    </row>
    <row r="18" spans="1:11" ht="57" x14ac:dyDescent="0.25">
      <c r="A18" s="5" t="s">
        <v>391</v>
      </c>
      <c r="B18" s="31" t="s">
        <v>480</v>
      </c>
      <c r="C18" s="7"/>
      <c r="D18" s="36">
        <v>3.02</v>
      </c>
      <c r="E18" s="250" t="s">
        <v>481</v>
      </c>
      <c r="F18" s="32">
        <f t="shared" si="1"/>
        <v>3.02</v>
      </c>
      <c r="G18" s="6"/>
      <c r="H18" s="7"/>
      <c r="I18" s="250" t="s">
        <v>481</v>
      </c>
      <c r="J18" s="36">
        <f t="shared" si="0"/>
        <v>3.02</v>
      </c>
      <c r="K18" s="11"/>
    </row>
    <row r="19" spans="1:11" ht="45.75" x14ac:dyDescent="0.25">
      <c r="A19" s="5" t="s">
        <v>393</v>
      </c>
      <c r="B19" s="33" t="s">
        <v>482</v>
      </c>
      <c r="C19" s="7"/>
      <c r="D19" s="36">
        <v>6.24</v>
      </c>
      <c r="E19" s="250" t="s">
        <v>483</v>
      </c>
      <c r="F19" s="32">
        <f t="shared" si="1"/>
        <v>6.24</v>
      </c>
      <c r="G19" s="6"/>
      <c r="H19" s="7"/>
      <c r="I19" s="250" t="s">
        <v>483</v>
      </c>
      <c r="J19" s="36">
        <f t="shared" si="0"/>
        <v>6.24</v>
      </c>
      <c r="K19" s="11"/>
    </row>
    <row r="20" spans="1:11" ht="78.75" x14ac:dyDescent="0.25">
      <c r="A20" s="5" t="s">
        <v>396</v>
      </c>
      <c r="B20" s="31" t="s">
        <v>484</v>
      </c>
      <c r="C20" s="7"/>
      <c r="D20" s="36">
        <v>10.029999999999999</v>
      </c>
      <c r="E20" s="284" t="s">
        <v>485</v>
      </c>
      <c r="F20" s="32">
        <f t="shared" si="1"/>
        <v>10.029999999999999</v>
      </c>
      <c r="G20" s="6"/>
      <c r="H20" s="7"/>
      <c r="I20" s="284" t="s">
        <v>485</v>
      </c>
      <c r="J20" s="36">
        <f t="shared" si="0"/>
        <v>10.029999999999999</v>
      </c>
      <c r="K20" s="11"/>
    </row>
    <row r="21" spans="1:11" ht="34.5" x14ac:dyDescent="0.25">
      <c r="A21" s="5" t="s">
        <v>398</v>
      </c>
      <c r="B21" s="33" t="s">
        <v>486</v>
      </c>
      <c r="C21" s="7"/>
      <c r="D21" s="36">
        <v>0.8</v>
      </c>
      <c r="E21" s="250" t="s">
        <v>487</v>
      </c>
      <c r="F21" s="32">
        <f t="shared" si="1"/>
        <v>0.8</v>
      </c>
      <c r="G21" s="6"/>
      <c r="H21" s="7"/>
      <c r="I21" s="250" t="s">
        <v>487</v>
      </c>
      <c r="J21" s="36">
        <f t="shared" si="0"/>
        <v>0.8</v>
      </c>
      <c r="K21" s="11"/>
    </row>
    <row r="22" spans="1:11" ht="34.5" x14ac:dyDescent="0.25">
      <c r="A22" s="5" t="s">
        <v>402</v>
      </c>
      <c r="B22" s="31" t="s">
        <v>112</v>
      </c>
      <c r="C22" s="7"/>
      <c r="D22" s="36">
        <v>5.28</v>
      </c>
      <c r="E22" s="250" t="s">
        <v>488</v>
      </c>
      <c r="F22" s="32">
        <f t="shared" si="1"/>
        <v>5.28</v>
      </c>
      <c r="G22" s="6"/>
      <c r="H22" s="7"/>
      <c r="I22" s="250" t="s">
        <v>488</v>
      </c>
      <c r="J22" s="36">
        <f t="shared" si="0"/>
        <v>5.28</v>
      </c>
      <c r="K22" s="11"/>
    </row>
    <row r="23" spans="1:11" ht="68.25" x14ac:dyDescent="0.25">
      <c r="A23" s="5" t="s">
        <v>404</v>
      </c>
      <c r="B23" s="31" t="s">
        <v>110</v>
      </c>
      <c r="C23" s="7"/>
      <c r="D23" s="36">
        <v>5.85</v>
      </c>
      <c r="E23" s="250" t="s">
        <v>489</v>
      </c>
      <c r="F23" s="32">
        <f t="shared" si="1"/>
        <v>5.85</v>
      </c>
      <c r="G23" s="6"/>
      <c r="H23" s="7"/>
      <c r="I23" s="250" t="s">
        <v>489</v>
      </c>
      <c r="J23" s="36">
        <f t="shared" si="0"/>
        <v>5.85</v>
      </c>
      <c r="K23" s="11"/>
    </row>
    <row r="24" spans="1:11" ht="47.25" x14ac:dyDescent="0.25">
      <c r="A24" s="5" t="s">
        <v>407</v>
      </c>
      <c r="B24" s="31" t="s">
        <v>490</v>
      </c>
      <c r="C24" s="7"/>
      <c r="D24" s="36">
        <v>4.76</v>
      </c>
      <c r="E24" s="250" t="s">
        <v>491</v>
      </c>
      <c r="F24" s="32">
        <f t="shared" si="1"/>
        <v>4.76</v>
      </c>
      <c r="G24" s="6"/>
      <c r="H24" s="7"/>
      <c r="I24" s="250" t="s">
        <v>491</v>
      </c>
      <c r="J24" s="36">
        <f t="shared" si="0"/>
        <v>4.76</v>
      </c>
      <c r="K24" s="11"/>
    </row>
    <row r="25" spans="1:11" ht="34.5" x14ac:dyDescent="0.25">
      <c r="A25" s="5" t="s">
        <v>409</v>
      </c>
      <c r="B25" s="31" t="s">
        <v>492</v>
      </c>
      <c r="C25" s="7"/>
      <c r="D25" s="36">
        <v>6.58</v>
      </c>
      <c r="E25" s="250" t="s">
        <v>487</v>
      </c>
      <c r="F25" s="32">
        <f t="shared" si="1"/>
        <v>6.58</v>
      </c>
      <c r="G25" s="6"/>
      <c r="H25" s="7"/>
      <c r="I25" s="250" t="s">
        <v>487</v>
      </c>
      <c r="J25" s="36">
        <f t="shared" si="0"/>
        <v>6.58</v>
      </c>
      <c r="K25" s="11"/>
    </row>
    <row r="26" spans="1:11" ht="34.5" x14ac:dyDescent="0.25">
      <c r="A26" s="5" t="s">
        <v>412</v>
      </c>
      <c r="B26" s="31" t="s">
        <v>493</v>
      </c>
      <c r="C26" s="7"/>
      <c r="D26" s="36">
        <v>10.55</v>
      </c>
      <c r="E26" s="250" t="s">
        <v>494</v>
      </c>
      <c r="F26" s="32">
        <f t="shared" si="1"/>
        <v>10.55</v>
      </c>
      <c r="G26" s="6"/>
      <c r="H26" s="7"/>
      <c r="I26" s="250" t="s">
        <v>494</v>
      </c>
      <c r="J26" s="36">
        <f t="shared" si="0"/>
        <v>10.55</v>
      </c>
      <c r="K26" s="11"/>
    </row>
    <row r="27" spans="1:11" ht="34.5" x14ac:dyDescent="0.25">
      <c r="A27" s="5" t="s">
        <v>415</v>
      </c>
      <c r="B27" s="31" t="s">
        <v>495</v>
      </c>
      <c r="C27" s="7"/>
      <c r="D27" s="36">
        <v>2.33</v>
      </c>
      <c r="E27" s="250" t="s">
        <v>496</v>
      </c>
      <c r="F27" s="32">
        <f t="shared" si="1"/>
        <v>2.33</v>
      </c>
      <c r="G27" s="6"/>
      <c r="H27" s="7"/>
      <c r="I27" s="250" t="s">
        <v>496</v>
      </c>
      <c r="J27" s="36">
        <f t="shared" si="0"/>
        <v>2.33</v>
      </c>
      <c r="K27" s="11"/>
    </row>
    <row r="28" spans="1:11" ht="63" x14ac:dyDescent="0.25">
      <c r="A28" s="5" t="s">
        <v>417</v>
      </c>
      <c r="B28" s="31" t="s">
        <v>497</v>
      </c>
      <c r="C28" s="7"/>
      <c r="D28" s="36">
        <v>9.1199999999999992</v>
      </c>
      <c r="E28" s="284" t="s">
        <v>498</v>
      </c>
      <c r="F28" s="32">
        <f t="shared" si="1"/>
        <v>9.1199999999999992</v>
      </c>
      <c r="G28" s="6"/>
      <c r="H28" s="7"/>
      <c r="I28" s="284" t="s">
        <v>498</v>
      </c>
      <c r="J28" s="36">
        <f t="shared" si="0"/>
        <v>9.1199999999999992</v>
      </c>
      <c r="K28" s="11"/>
    </row>
    <row r="29" spans="1:11" ht="78.75" x14ac:dyDescent="0.25">
      <c r="A29" s="5" t="s">
        <v>419</v>
      </c>
      <c r="B29" s="31" t="s">
        <v>499</v>
      </c>
      <c r="C29" s="7"/>
      <c r="D29" s="36">
        <v>11.1</v>
      </c>
      <c r="E29" s="284" t="s">
        <v>500</v>
      </c>
      <c r="F29" s="32">
        <f t="shared" si="1"/>
        <v>11.1</v>
      </c>
      <c r="G29" s="6"/>
      <c r="H29" s="7"/>
      <c r="I29" s="284" t="s">
        <v>500</v>
      </c>
      <c r="J29" s="36">
        <f t="shared" si="0"/>
        <v>11.1</v>
      </c>
      <c r="K29" s="11"/>
    </row>
    <row r="30" spans="1:11" ht="45" x14ac:dyDescent="0.25">
      <c r="A30" s="5" t="s">
        <v>501</v>
      </c>
      <c r="B30" s="31" t="s">
        <v>502</v>
      </c>
      <c r="C30" s="7"/>
      <c r="D30" s="36">
        <v>6.85</v>
      </c>
      <c r="E30" s="284" t="s">
        <v>503</v>
      </c>
      <c r="F30" s="32">
        <f t="shared" si="1"/>
        <v>6.85</v>
      </c>
      <c r="G30" s="6"/>
      <c r="H30" s="7"/>
      <c r="I30" s="284" t="s">
        <v>503</v>
      </c>
      <c r="J30" s="36">
        <f t="shared" si="0"/>
        <v>6.85</v>
      </c>
      <c r="K30" s="11"/>
    </row>
    <row r="31" spans="1:11" ht="15.75" x14ac:dyDescent="0.25">
      <c r="A31" s="283" t="s">
        <v>504</v>
      </c>
      <c r="B31" s="51" t="s">
        <v>15</v>
      </c>
      <c r="C31" s="285">
        <v>236.26</v>
      </c>
      <c r="D31" s="286"/>
      <c r="E31" s="287"/>
      <c r="F31" s="288">
        <f t="shared" si="1"/>
        <v>236.26</v>
      </c>
      <c r="G31" s="51"/>
      <c r="H31" s="285"/>
      <c r="I31" s="287"/>
      <c r="J31" s="285">
        <f t="shared" si="0"/>
        <v>0</v>
      </c>
      <c r="K31" s="50"/>
    </row>
    <row r="32" spans="1:11" ht="15.75" x14ac:dyDescent="0.25">
      <c r="A32" s="12" t="s">
        <v>505</v>
      </c>
      <c r="B32" s="6"/>
      <c r="C32" s="7"/>
      <c r="D32" s="36"/>
      <c r="E32" s="250"/>
      <c r="F32" s="9">
        <f t="shared" si="1"/>
        <v>0</v>
      </c>
      <c r="G32" s="289">
        <v>2210</v>
      </c>
      <c r="H32" s="286">
        <v>40</v>
      </c>
      <c r="I32" s="287" t="s">
        <v>506</v>
      </c>
      <c r="J32" s="7"/>
      <c r="K32" s="11"/>
    </row>
    <row r="33" spans="1:11" ht="15.75" x14ac:dyDescent="0.25">
      <c r="A33" s="5" t="s">
        <v>507</v>
      </c>
      <c r="B33" s="6"/>
      <c r="C33" s="7"/>
      <c r="D33" s="7"/>
      <c r="E33" s="8"/>
      <c r="F33" s="9">
        <f t="shared" si="1"/>
        <v>0</v>
      </c>
      <c r="G33" s="289">
        <v>2220</v>
      </c>
      <c r="H33" s="286">
        <v>59</v>
      </c>
      <c r="I33" s="287" t="s">
        <v>508</v>
      </c>
      <c r="J33" s="7"/>
      <c r="K33" s="11"/>
    </row>
    <row r="34" spans="1:11" ht="15.75" x14ac:dyDescent="0.25">
      <c r="A34" s="5" t="s">
        <v>509</v>
      </c>
      <c r="B34" s="6"/>
      <c r="C34" s="7"/>
      <c r="D34" s="7"/>
      <c r="E34" s="8"/>
      <c r="F34" s="9">
        <f t="shared" si="1"/>
        <v>0</v>
      </c>
      <c r="G34" s="289">
        <v>2220</v>
      </c>
      <c r="H34" s="286">
        <v>18.87</v>
      </c>
      <c r="I34" s="287" t="s">
        <v>510</v>
      </c>
      <c r="J34" s="7"/>
      <c r="K34" s="11"/>
    </row>
    <row r="35" spans="1:11" ht="23.25" x14ac:dyDescent="0.25">
      <c r="A35" s="5" t="s">
        <v>511</v>
      </c>
      <c r="B35" s="6"/>
      <c r="C35" s="7"/>
      <c r="D35" s="7"/>
      <c r="E35" s="8"/>
      <c r="F35" s="9"/>
      <c r="G35" s="289">
        <v>2220</v>
      </c>
      <c r="H35" s="286">
        <v>7.19</v>
      </c>
      <c r="I35" s="287" t="s">
        <v>512</v>
      </c>
      <c r="J35" s="7"/>
      <c r="K35" s="11"/>
    </row>
    <row r="36" spans="1:11" ht="15.75" x14ac:dyDescent="0.25">
      <c r="A36" s="5" t="s">
        <v>513</v>
      </c>
      <c r="B36" s="6"/>
      <c r="C36" s="7"/>
      <c r="D36" s="7"/>
      <c r="E36" s="8"/>
      <c r="F36" s="9">
        <f t="shared" si="1"/>
        <v>0</v>
      </c>
      <c r="G36" s="289">
        <v>2220</v>
      </c>
      <c r="H36" s="286">
        <v>13.96</v>
      </c>
      <c r="I36" s="287" t="s">
        <v>514</v>
      </c>
      <c r="J36" s="7"/>
      <c r="K36" s="11"/>
    </row>
    <row r="37" spans="1:11" ht="68.25" x14ac:dyDescent="0.25">
      <c r="A37" s="5" t="s">
        <v>515</v>
      </c>
      <c r="B37" s="6"/>
      <c r="C37" s="7"/>
      <c r="D37" s="7"/>
      <c r="E37" s="8"/>
      <c r="F37" s="9"/>
      <c r="G37" s="289">
        <v>2240</v>
      </c>
      <c r="H37" s="286">
        <v>3.24</v>
      </c>
      <c r="I37" s="287" t="s">
        <v>516</v>
      </c>
      <c r="J37" s="7"/>
      <c r="K37" s="11"/>
    </row>
    <row r="38" spans="1:11" ht="15.75" x14ac:dyDescent="0.25">
      <c r="A38" s="5" t="s">
        <v>517</v>
      </c>
      <c r="B38" s="6"/>
      <c r="C38" s="7"/>
      <c r="D38" s="7"/>
      <c r="E38" s="8"/>
      <c r="F38" s="9"/>
      <c r="G38" s="289">
        <v>2240</v>
      </c>
      <c r="H38" s="286">
        <v>145.44</v>
      </c>
      <c r="I38" s="287" t="s">
        <v>518</v>
      </c>
      <c r="J38" s="7"/>
      <c r="K38" s="11"/>
    </row>
    <row r="39" spans="1:11" ht="45.75" x14ac:dyDescent="0.25">
      <c r="A39" s="5" t="s">
        <v>519</v>
      </c>
      <c r="B39" s="6"/>
      <c r="C39" s="7"/>
      <c r="D39" s="7"/>
      <c r="E39" s="8"/>
      <c r="F39" s="9"/>
      <c r="G39" s="289">
        <v>2240</v>
      </c>
      <c r="H39" s="286">
        <v>6.7</v>
      </c>
      <c r="I39" s="287" t="s">
        <v>520</v>
      </c>
      <c r="J39" s="7"/>
      <c r="K39" s="11"/>
    </row>
    <row r="40" spans="1:11" ht="23.25" x14ac:dyDescent="0.25">
      <c r="A40" s="5" t="s">
        <v>521</v>
      </c>
      <c r="B40" s="6"/>
      <c r="C40" s="7"/>
      <c r="D40" s="7"/>
      <c r="E40" s="8"/>
      <c r="F40" s="9"/>
      <c r="G40" s="289">
        <v>2240</v>
      </c>
      <c r="H40" s="286">
        <v>6.89</v>
      </c>
      <c r="I40" s="287" t="s">
        <v>522</v>
      </c>
      <c r="J40" s="7"/>
      <c r="K40" s="11"/>
    </row>
    <row r="41" spans="1:11" ht="15.75" x14ac:dyDescent="0.25">
      <c r="A41" s="5" t="s">
        <v>523</v>
      </c>
      <c r="B41" s="6"/>
      <c r="C41" s="7"/>
      <c r="D41" s="7"/>
      <c r="E41" s="8"/>
      <c r="F41" s="9"/>
      <c r="G41" s="289">
        <v>2240</v>
      </c>
      <c r="H41" s="286">
        <v>129.69999999999999</v>
      </c>
      <c r="I41" s="287" t="s">
        <v>524</v>
      </c>
      <c r="J41" s="7"/>
      <c r="K41" s="11"/>
    </row>
    <row r="42" spans="1:11" ht="23.25" x14ac:dyDescent="0.25">
      <c r="A42" s="5" t="s">
        <v>525</v>
      </c>
      <c r="B42" s="6"/>
      <c r="C42" s="7"/>
      <c r="D42" s="7"/>
      <c r="E42" s="8"/>
      <c r="F42" s="9"/>
      <c r="G42" s="289">
        <v>2240</v>
      </c>
      <c r="H42" s="286">
        <v>6.6</v>
      </c>
      <c r="I42" s="287" t="s">
        <v>526</v>
      </c>
      <c r="J42" s="7"/>
      <c r="K42" s="11"/>
    </row>
    <row r="43" spans="1:11" ht="45.75" x14ac:dyDescent="0.25">
      <c r="A43" s="5" t="s">
        <v>527</v>
      </c>
      <c r="B43" s="6"/>
      <c r="C43" s="7"/>
      <c r="D43" s="7"/>
      <c r="E43" s="8"/>
      <c r="F43" s="9"/>
      <c r="G43" s="289">
        <v>2240</v>
      </c>
      <c r="H43" s="286">
        <v>1.87</v>
      </c>
      <c r="I43" s="287" t="s">
        <v>528</v>
      </c>
      <c r="J43" s="7"/>
      <c r="K43" s="11"/>
    </row>
    <row r="44" spans="1:11" ht="34.5" x14ac:dyDescent="0.25">
      <c r="A44" s="5" t="s">
        <v>529</v>
      </c>
      <c r="B44" s="6"/>
      <c r="C44" s="7"/>
      <c r="D44" s="7"/>
      <c r="E44" s="8"/>
      <c r="F44" s="9"/>
      <c r="G44" s="289">
        <v>2240</v>
      </c>
      <c r="H44" s="286">
        <v>149.31</v>
      </c>
      <c r="I44" s="287" t="s">
        <v>530</v>
      </c>
      <c r="J44" s="7"/>
      <c r="K44" s="11"/>
    </row>
    <row r="45" spans="1:11" ht="23.25" x14ac:dyDescent="0.25">
      <c r="A45" s="5" t="s">
        <v>531</v>
      </c>
      <c r="B45" s="6"/>
      <c r="C45" s="7"/>
      <c r="D45" s="7"/>
      <c r="E45" s="8"/>
      <c r="F45" s="9"/>
      <c r="G45" s="289">
        <v>2240</v>
      </c>
      <c r="H45" s="286">
        <v>30</v>
      </c>
      <c r="I45" s="287" t="s">
        <v>532</v>
      </c>
      <c r="J45" s="7"/>
      <c r="K45" s="11"/>
    </row>
    <row r="46" spans="1:11" ht="34.5" x14ac:dyDescent="0.25">
      <c r="A46" s="5" t="s">
        <v>533</v>
      </c>
      <c r="B46" s="6"/>
      <c r="C46" s="7"/>
      <c r="D46" s="7"/>
      <c r="E46" s="8"/>
      <c r="F46" s="9"/>
      <c r="G46" s="289">
        <v>2240</v>
      </c>
      <c r="H46" s="286">
        <v>7</v>
      </c>
      <c r="I46" s="287" t="s">
        <v>534</v>
      </c>
      <c r="J46" s="7"/>
      <c r="K46" s="11"/>
    </row>
    <row r="47" spans="1:11" ht="57" x14ac:dyDescent="0.25">
      <c r="A47" s="5" t="s">
        <v>535</v>
      </c>
      <c r="B47" s="6"/>
      <c r="C47" s="7"/>
      <c r="D47" s="7"/>
      <c r="E47" s="8"/>
      <c r="F47" s="9"/>
      <c r="G47" s="289">
        <v>2240</v>
      </c>
      <c r="H47" s="286">
        <v>7.1</v>
      </c>
      <c r="I47" s="287" t="s">
        <v>536</v>
      </c>
      <c r="J47" s="7"/>
      <c r="K47" s="11"/>
    </row>
    <row r="48" spans="1:11" ht="15.75" x14ac:dyDescent="0.25">
      <c r="A48" s="5" t="s">
        <v>537</v>
      </c>
      <c r="B48" s="6"/>
      <c r="C48" s="7"/>
      <c r="D48" s="7"/>
      <c r="E48" s="8"/>
      <c r="F48" s="9"/>
      <c r="G48" s="289">
        <v>3110</v>
      </c>
      <c r="H48" s="286">
        <v>28.8</v>
      </c>
      <c r="I48" s="287" t="s">
        <v>538</v>
      </c>
      <c r="J48" s="7"/>
      <c r="K48" s="11"/>
    </row>
    <row r="49" spans="1:11" ht="15.75" x14ac:dyDescent="0.25">
      <c r="A49" s="5" t="s">
        <v>539</v>
      </c>
      <c r="B49" s="6"/>
      <c r="C49" s="7"/>
      <c r="D49" s="7"/>
      <c r="E49" s="8"/>
      <c r="F49" s="9"/>
      <c r="G49" s="289">
        <v>3110</v>
      </c>
      <c r="H49" s="286">
        <v>93.45</v>
      </c>
      <c r="I49" s="287" t="s">
        <v>540</v>
      </c>
      <c r="J49" s="7"/>
      <c r="K49" s="11"/>
    </row>
    <row r="50" spans="1:11" ht="23.25" x14ac:dyDescent="0.25">
      <c r="A50" s="5" t="s">
        <v>541</v>
      </c>
      <c r="B50" s="6"/>
      <c r="C50" s="7"/>
      <c r="D50" s="7"/>
      <c r="E50" s="8"/>
      <c r="F50" s="9"/>
      <c r="G50" s="289">
        <v>3110</v>
      </c>
      <c r="H50" s="286">
        <v>21.22</v>
      </c>
      <c r="I50" s="287" t="s">
        <v>542</v>
      </c>
      <c r="J50" s="7"/>
      <c r="K50" s="11"/>
    </row>
    <row r="51" spans="1:11" ht="15.75" x14ac:dyDescent="0.25">
      <c r="A51" s="5" t="s">
        <v>543</v>
      </c>
      <c r="B51" s="6"/>
      <c r="C51" s="7"/>
      <c r="D51" s="7"/>
      <c r="E51" s="8"/>
      <c r="F51" s="9"/>
      <c r="G51" s="289">
        <v>3110</v>
      </c>
      <c r="H51" s="286">
        <v>160.58000000000001</v>
      </c>
      <c r="I51" s="287" t="s">
        <v>544</v>
      </c>
      <c r="J51" s="7"/>
      <c r="K51" s="11"/>
    </row>
    <row r="52" spans="1:11" ht="15.75" x14ac:dyDescent="0.25">
      <c r="A52" s="14"/>
      <c r="B52" s="17" t="s">
        <v>16</v>
      </c>
      <c r="C52" s="18">
        <f>SUM(C7:C36)</f>
        <v>236.26</v>
      </c>
      <c r="D52" s="18">
        <f>SUM(D7:D36)</f>
        <v>126.86</v>
      </c>
      <c r="E52" s="19"/>
      <c r="F52" s="20">
        <f t="shared" si="1"/>
        <v>363.12</v>
      </c>
      <c r="G52" s="21"/>
      <c r="H52" s="18">
        <f>SUM(H7:H50)+H51</f>
        <v>936.92000000000007</v>
      </c>
      <c r="I52" s="19"/>
      <c r="J52" s="18">
        <f>SUM(J7:J36)</f>
        <v>126.86</v>
      </c>
      <c r="K52" s="22">
        <f>C52-H52</f>
        <v>-700.66000000000008</v>
      </c>
    </row>
    <row r="55" spans="1:11" ht="15.75" x14ac:dyDescent="0.25">
      <c r="B55" s="23" t="s">
        <v>20</v>
      </c>
      <c r="F55" s="28"/>
      <c r="G55" s="57" t="s">
        <v>545</v>
      </c>
      <c r="H55" s="58"/>
    </row>
    <row r="56" spans="1:11" x14ac:dyDescent="0.25">
      <c r="B56" s="23"/>
      <c r="F56" s="24" t="s">
        <v>18</v>
      </c>
      <c r="G56" s="25"/>
      <c r="H56" s="25"/>
    </row>
    <row r="57" spans="1:11" ht="15.75" x14ac:dyDescent="0.25">
      <c r="B57" s="23" t="s">
        <v>19</v>
      </c>
      <c r="F57" s="28"/>
      <c r="G57" s="57" t="s">
        <v>546</v>
      </c>
      <c r="H57" s="58"/>
    </row>
    <row r="58" spans="1:11" x14ac:dyDescent="0.25">
      <c r="F58" s="24" t="s">
        <v>18</v>
      </c>
      <c r="G58" s="25"/>
      <c r="H58" s="25"/>
    </row>
    <row r="66" spans="9:13" ht="15.75" x14ac:dyDescent="0.25">
      <c r="I66" s="289"/>
      <c r="J66" s="286"/>
      <c r="K66" s="287"/>
      <c r="L66" s="7"/>
      <c r="M66" s="11"/>
    </row>
    <row r="73" spans="9:13" ht="7.5" customHeight="1" x14ac:dyDescent="0.25"/>
  </sheetData>
  <mergeCells count="12">
    <mergeCell ref="G55:H55"/>
    <mergeCell ref="G57:H57"/>
    <mergeCell ref="I1:K1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.19685039370078741" right="0.19685039370078741" top="0.19685039370078741" bottom="0.19685039370078741" header="0" footer="0"/>
  <pageSetup paperSize="9" scale="75" orientation="landscape" horizontalDpi="180" verticalDpi="180" r:id="rId1"/>
  <rowBreaks count="1" manualBreakCount="1">
    <brk id="58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547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15.75" x14ac:dyDescent="0.25">
      <c r="A7" s="5">
        <v>1</v>
      </c>
      <c r="B7" s="46" t="s">
        <v>548</v>
      </c>
      <c r="C7" s="7"/>
      <c r="D7" s="7"/>
      <c r="E7" s="8"/>
      <c r="F7" s="9">
        <f>SUM(C7,D7)</f>
        <v>0</v>
      </c>
      <c r="G7" s="6"/>
      <c r="H7" s="7"/>
      <c r="I7" s="10"/>
      <c r="J7" s="7"/>
      <c r="K7" s="11">
        <v>78.010000000000005</v>
      </c>
    </row>
    <row r="8" spans="1:16" ht="78.75" x14ac:dyDescent="0.25">
      <c r="A8" s="5">
        <v>1</v>
      </c>
      <c r="B8" s="8" t="s">
        <v>549</v>
      </c>
      <c r="C8" s="7"/>
      <c r="D8" s="7">
        <v>6.2208500000000004</v>
      </c>
      <c r="E8" s="8" t="s">
        <v>550</v>
      </c>
      <c r="F8" s="9">
        <f t="shared" ref="F8:F50" si="0">SUM(C8,D8)</f>
        <v>6.2208500000000004</v>
      </c>
      <c r="G8" s="290" t="s">
        <v>551</v>
      </c>
      <c r="H8" s="7">
        <v>170.02</v>
      </c>
      <c r="I8" s="31" t="s">
        <v>550</v>
      </c>
      <c r="J8" s="36">
        <v>6.22</v>
      </c>
      <c r="K8" s="11"/>
    </row>
    <row r="9" spans="1:16" ht="78.75" x14ac:dyDescent="0.25">
      <c r="A9" s="5">
        <v>2</v>
      </c>
      <c r="B9" s="8" t="s">
        <v>552</v>
      </c>
      <c r="C9" s="7"/>
      <c r="D9" s="7">
        <v>7.5250000000000004</v>
      </c>
      <c r="E9" s="8" t="s">
        <v>553</v>
      </c>
      <c r="F9" s="9">
        <f t="shared" si="0"/>
        <v>7.5250000000000004</v>
      </c>
      <c r="G9" s="290" t="s">
        <v>554</v>
      </c>
      <c r="H9" s="7">
        <v>28.28</v>
      </c>
      <c r="I9" s="8" t="s">
        <v>553</v>
      </c>
      <c r="J9" s="7">
        <v>7.53</v>
      </c>
      <c r="K9" s="11"/>
    </row>
    <row r="10" spans="1:16" ht="47.25" x14ac:dyDescent="0.25">
      <c r="A10" s="5">
        <v>3</v>
      </c>
      <c r="B10" s="8" t="s">
        <v>21</v>
      </c>
      <c r="C10" s="7">
        <v>1034.521</v>
      </c>
      <c r="D10" s="7"/>
      <c r="E10" s="8"/>
      <c r="F10" s="9">
        <f t="shared" si="0"/>
        <v>1034.521</v>
      </c>
      <c r="G10" s="290" t="s">
        <v>555</v>
      </c>
      <c r="H10" s="7">
        <v>660.49</v>
      </c>
      <c r="I10" s="10"/>
      <c r="J10" s="7"/>
      <c r="K10" s="11"/>
    </row>
    <row r="11" spans="1:16" ht="47.25" x14ac:dyDescent="0.25">
      <c r="A11" s="5"/>
      <c r="B11" s="6"/>
      <c r="C11" s="7"/>
      <c r="D11" s="7"/>
      <c r="E11" s="8"/>
      <c r="F11" s="9">
        <f t="shared" si="0"/>
        <v>0</v>
      </c>
      <c r="G11" s="290" t="s">
        <v>556</v>
      </c>
      <c r="H11" s="7">
        <v>9.06</v>
      </c>
      <c r="I11" s="10"/>
      <c r="J11" s="7"/>
      <c r="K11" s="11"/>
    </row>
    <row r="12" spans="1:16" ht="94.5" x14ac:dyDescent="0.25">
      <c r="A12" s="5"/>
      <c r="B12" s="6"/>
      <c r="C12" s="7"/>
      <c r="D12" s="7"/>
      <c r="E12" s="8"/>
      <c r="F12" s="9">
        <f t="shared" si="0"/>
        <v>0</v>
      </c>
      <c r="G12" s="290" t="s">
        <v>557</v>
      </c>
      <c r="H12" s="7">
        <v>37.36</v>
      </c>
      <c r="I12" s="8"/>
      <c r="J12" s="7"/>
      <c r="K12" s="11"/>
    </row>
    <row r="13" spans="1:16" ht="126" x14ac:dyDescent="0.25">
      <c r="A13" s="5"/>
      <c r="B13" s="6"/>
      <c r="C13" s="7"/>
      <c r="D13" s="7"/>
      <c r="E13" s="8"/>
      <c r="F13" s="9">
        <f t="shared" si="0"/>
        <v>0</v>
      </c>
      <c r="G13" s="290" t="s">
        <v>558</v>
      </c>
      <c r="H13" s="7">
        <v>21.6</v>
      </c>
      <c r="I13" s="8"/>
      <c r="J13" s="7"/>
      <c r="K13" s="11"/>
    </row>
    <row r="14" spans="1:16" ht="110.25" x14ac:dyDescent="0.25">
      <c r="A14" s="5"/>
      <c r="B14" s="6"/>
      <c r="C14" s="7"/>
      <c r="D14" s="7"/>
      <c r="E14" s="8"/>
      <c r="F14" s="9">
        <f t="shared" si="0"/>
        <v>0</v>
      </c>
      <c r="G14" s="290" t="s">
        <v>559</v>
      </c>
      <c r="H14" s="7">
        <v>21.4</v>
      </c>
      <c r="I14" s="8"/>
      <c r="J14" s="7"/>
      <c r="K14" s="11"/>
    </row>
    <row r="15" spans="1:16" ht="63" x14ac:dyDescent="0.25">
      <c r="A15" s="12"/>
      <c r="B15" s="6"/>
      <c r="C15" s="7"/>
      <c r="D15" s="7"/>
      <c r="E15" s="8"/>
      <c r="F15" s="9">
        <f t="shared" si="0"/>
        <v>0</v>
      </c>
      <c r="G15" s="290" t="s">
        <v>560</v>
      </c>
      <c r="H15" s="7">
        <v>75.709999999999994</v>
      </c>
      <c r="I15" s="8"/>
      <c r="J15" s="7"/>
      <c r="K15" s="11"/>
    </row>
    <row r="16" spans="1:16" ht="15" hidden="1" customHeight="1" x14ac:dyDescent="0.25">
      <c r="A16" s="12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hidden="1" x14ac:dyDescent="0.2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 hidden="1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hidden="1" x14ac:dyDescent="0.2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 hidden="1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hidden="1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hidden="1" x14ac:dyDescent="0.2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hidden="1" x14ac:dyDescent="0.25">
      <c r="A23" s="5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hidden="1" x14ac:dyDescent="0.25">
      <c r="A24" s="5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 hidden="1" x14ac:dyDescent="0.25">
      <c r="A25" s="12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 hidden="1" x14ac:dyDescent="0.25">
      <c r="A26" s="12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 hidden="1" x14ac:dyDescent="0.2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 hidden="1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 hidden="1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hidden="1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hidden="1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hidden="1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hidden="1" x14ac:dyDescent="0.25">
      <c r="A33" s="5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hidden="1" x14ac:dyDescent="0.25">
      <c r="A34" s="5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hidden="1" x14ac:dyDescent="0.25">
      <c r="A35" s="12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hidden="1" x14ac:dyDescent="0.25">
      <c r="A36" s="12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hidden="1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hidden="1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hidden="1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hidden="1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hidden="1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hidden="1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hidden="1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hidden="1" x14ac:dyDescent="0.25">
      <c r="A44" s="5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hidden="1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hidden="1" x14ac:dyDescent="0.25">
      <c r="A46" s="12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hidden="1" x14ac:dyDescent="0.25">
      <c r="A47" s="13"/>
      <c r="B47" s="14"/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hidden="1" x14ac:dyDescent="0.25">
      <c r="A48" s="13"/>
      <c r="B48" s="14"/>
      <c r="C48" s="15"/>
      <c r="D48" s="15"/>
      <c r="E48" s="16"/>
      <c r="F48" s="9">
        <f t="shared" si="0"/>
        <v>0</v>
      </c>
      <c r="G48" s="14"/>
      <c r="H48" s="15"/>
      <c r="I48" s="16"/>
      <c r="J48" s="15"/>
      <c r="K48" s="11"/>
    </row>
    <row r="49" spans="1:11" ht="15.75" hidden="1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1034.521</v>
      </c>
      <c r="D50" s="18">
        <f>SUM(D7:D49)</f>
        <v>13.745850000000001</v>
      </c>
      <c r="E50" s="19"/>
      <c r="F50" s="20">
        <f t="shared" si="0"/>
        <v>1048.26685</v>
      </c>
      <c r="G50" s="21"/>
      <c r="H50" s="18">
        <f>SUM(H7:H49)</f>
        <v>1023.92</v>
      </c>
      <c r="I50" s="19"/>
      <c r="J50" s="18">
        <f>SUM(J7:J49)</f>
        <v>13.75</v>
      </c>
      <c r="K50" s="22">
        <f>C50-H50</f>
        <v>10.600999999999999</v>
      </c>
    </row>
    <row r="53" spans="1:11" ht="15.75" x14ac:dyDescent="0.25">
      <c r="B53" s="23" t="s">
        <v>28</v>
      </c>
      <c r="F53" s="28"/>
      <c r="G53" s="57" t="s">
        <v>561</v>
      </c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B55" s="23" t="s">
        <v>562</v>
      </c>
      <c r="F55" s="28"/>
      <c r="G55" s="57" t="s">
        <v>563</v>
      </c>
      <c r="H55" s="58"/>
    </row>
    <row r="56" spans="1:11" x14ac:dyDescent="0.25">
      <c r="F56" s="24" t="s">
        <v>18</v>
      </c>
      <c r="G56" s="25"/>
      <c r="H56" s="25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L75"/>
  <sheetViews>
    <sheetView zoomScale="90" zoomScaleNormal="90" workbookViewId="0">
      <selection activeCell="F31" sqref="F31"/>
    </sheetView>
  </sheetViews>
  <sheetFormatPr defaultRowHeight="12.75" x14ac:dyDescent="0.2"/>
  <cols>
    <col min="1" max="1" width="2.28515625" style="76" customWidth="1"/>
    <col min="2" max="2" width="3.85546875" style="76" customWidth="1"/>
    <col min="3" max="3" width="22.42578125" style="76" customWidth="1"/>
    <col min="4" max="4" width="10.140625" style="76" customWidth="1"/>
    <col min="5" max="5" width="13.85546875" style="76" customWidth="1"/>
    <col min="6" max="6" width="21.140625" style="76" customWidth="1"/>
    <col min="7" max="7" width="13.28515625" style="76" customWidth="1"/>
    <col min="8" max="8" width="8.85546875" style="76" customWidth="1"/>
    <col min="9" max="9" width="11.140625" style="76" customWidth="1"/>
    <col min="10" max="10" width="21.140625" style="76" customWidth="1"/>
    <col min="11" max="11" width="9.140625" style="76"/>
    <col min="12" max="12" width="12.28515625" style="76" customWidth="1"/>
    <col min="13" max="256" width="9.140625" style="76"/>
    <col min="257" max="257" width="2.28515625" style="76" customWidth="1"/>
    <col min="258" max="258" width="3.85546875" style="76" customWidth="1"/>
    <col min="259" max="259" width="22.42578125" style="76" customWidth="1"/>
    <col min="260" max="260" width="10.140625" style="76" customWidth="1"/>
    <col min="261" max="261" width="13.85546875" style="76" customWidth="1"/>
    <col min="262" max="262" width="21.140625" style="76" customWidth="1"/>
    <col min="263" max="263" width="13.28515625" style="76" customWidth="1"/>
    <col min="264" max="264" width="8.85546875" style="76" customWidth="1"/>
    <col min="265" max="265" width="11.140625" style="76" customWidth="1"/>
    <col min="266" max="266" width="21.140625" style="76" customWidth="1"/>
    <col min="267" max="267" width="9.140625" style="76"/>
    <col min="268" max="268" width="12.28515625" style="76" customWidth="1"/>
    <col min="269" max="512" width="9.140625" style="76"/>
    <col min="513" max="513" width="2.28515625" style="76" customWidth="1"/>
    <col min="514" max="514" width="3.85546875" style="76" customWidth="1"/>
    <col min="515" max="515" width="22.42578125" style="76" customWidth="1"/>
    <col min="516" max="516" width="10.140625" style="76" customWidth="1"/>
    <col min="517" max="517" width="13.85546875" style="76" customWidth="1"/>
    <col min="518" max="518" width="21.140625" style="76" customWidth="1"/>
    <col min="519" max="519" width="13.28515625" style="76" customWidth="1"/>
    <col min="520" max="520" width="8.85546875" style="76" customWidth="1"/>
    <col min="521" max="521" width="11.140625" style="76" customWidth="1"/>
    <col min="522" max="522" width="21.140625" style="76" customWidth="1"/>
    <col min="523" max="523" width="9.140625" style="76"/>
    <col min="524" max="524" width="12.28515625" style="76" customWidth="1"/>
    <col min="525" max="768" width="9.140625" style="76"/>
    <col min="769" max="769" width="2.28515625" style="76" customWidth="1"/>
    <col min="770" max="770" width="3.85546875" style="76" customWidth="1"/>
    <col min="771" max="771" width="22.42578125" style="76" customWidth="1"/>
    <col min="772" max="772" width="10.140625" style="76" customWidth="1"/>
    <col min="773" max="773" width="13.85546875" style="76" customWidth="1"/>
    <col min="774" max="774" width="21.140625" style="76" customWidth="1"/>
    <col min="775" max="775" width="13.28515625" style="76" customWidth="1"/>
    <col min="776" max="776" width="8.85546875" style="76" customWidth="1"/>
    <col min="777" max="777" width="11.140625" style="76" customWidth="1"/>
    <col min="778" max="778" width="21.140625" style="76" customWidth="1"/>
    <col min="779" max="779" width="9.140625" style="76"/>
    <col min="780" max="780" width="12.28515625" style="76" customWidth="1"/>
    <col min="781" max="1024" width="9.140625" style="76"/>
    <col min="1025" max="1025" width="2.28515625" style="76" customWidth="1"/>
    <col min="1026" max="1026" width="3.85546875" style="76" customWidth="1"/>
    <col min="1027" max="1027" width="22.42578125" style="76" customWidth="1"/>
    <col min="1028" max="1028" width="10.140625" style="76" customWidth="1"/>
    <col min="1029" max="1029" width="13.85546875" style="76" customWidth="1"/>
    <col min="1030" max="1030" width="21.140625" style="76" customWidth="1"/>
    <col min="1031" max="1031" width="13.28515625" style="76" customWidth="1"/>
    <col min="1032" max="1032" width="8.85546875" style="76" customWidth="1"/>
    <col min="1033" max="1033" width="11.140625" style="76" customWidth="1"/>
    <col min="1034" max="1034" width="21.140625" style="76" customWidth="1"/>
    <col min="1035" max="1035" width="9.140625" style="76"/>
    <col min="1036" max="1036" width="12.28515625" style="76" customWidth="1"/>
    <col min="1037" max="1280" width="9.140625" style="76"/>
    <col min="1281" max="1281" width="2.28515625" style="76" customWidth="1"/>
    <col min="1282" max="1282" width="3.85546875" style="76" customWidth="1"/>
    <col min="1283" max="1283" width="22.42578125" style="76" customWidth="1"/>
    <col min="1284" max="1284" width="10.140625" style="76" customWidth="1"/>
    <col min="1285" max="1285" width="13.85546875" style="76" customWidth="1"/>
    <col min="1286" max="1286" width="21.140625" style="76" customWidth="1"/>
    <col min="1287" max="1287" width="13.28515625" style="76" customWidth="1"/>
    <col min="1288" max="1288" width="8.85546875" style="76" customWidth="1"/>
    <col min="1289" max="1289" width="11.140625" style="76" customWidth="1"/>
    <col min="1290" max="1290" width="21.140625" style="76" customWidth="1"/>
    <col min="1291" max="1291" width="9.140625" style="76"/>
    <col min="1292" max="1292" width="12.28515625" style="76" customWidth="1"/>
    <col min="1293" max="1536" width="9.140625" style="76"/>
    <col min="1537" max="1537" width="2.28515625" style="76" customWidth="1"/>
    <col min="1538" max="1538" width="3.85546875" style="76" customWidth="1"/>
    <col min="1539" max="1539" width="22.42578125" style="76" customWidth="1"/>
    <col min="1540" max="1540" width="10.140625" style="76" customWidth="1"/>
    <col min="1541" max="1541" width="13.85546875" style="76" customWidth="1"/>
    <col min="1542" max="1542" width="21.140625" style="76" customWidth="1"/>
    <col min="1543" max="1543" width="13.28515625" style="76" customWidth="1"/>
    <col min="1544" max="1544" width="8.85546875" style="76" customWidth="1"/>
    <col min="1545" max="1545" width="11.140625" style="76" customWidth="1"/>
    <col min="1546" max="1546" width="21.140625" style="76" customWidth="1"/>
    <col min="1547" max="1547" width="9.140625" style="76"/>
    <col min="1548" max="1548" width="12.28515625" style="76" customWidth="1"/>
    <col min="1549" max="1792" width="9.140625" style="76"/>
    <col min="1793" max="1793" width="2.28515625" style="76" customWidth="1"/>
    <col min="1794" max="1794" width="3.85546875" style="76" customWidth="1"/>
    <col min="1795" max="1795" width="22.42578125" style="76" customWidth="1"/>
    <col min="1796" max="1796" width="10.140625" style="76" customWidth="1"/>
    <col min="1797" max="1797" width="13.85546875" style="76" customWidth="1"/>
    <col min="1798" max="1798" width="21.140625" style="76" customWidth="1"/>
    <col min="1799" max="1799" width="13.28515625" style="76" customWidth="1"/>
    <col min="1800" max="1800" width="8.85546875" style="76" customWidth="1"/>
    <col min="1801" max="1801" width="11.140625" style="76" customWidth="1"/>
    <col min="1802" max="1802" width="21.140625" style="76" customWidth="1"/>
    <col min="1803" max="1803" width="9.140625" style="76"/>
    <col min="1804" max="1804" width="12.28515625" style="76" customWidth="1"/>
    <col min="1805" max="2048" width="9.140625" style="76"/>
    <col min="2049" max="2049" width="2.28515625" style="76" customWidth="1"/>
    <col min="2050" max="2050" width="3.85546875" style="76" customWidth="1"/>
    <col min="2051" max="2051" width="22.42578125" style="76" customWidth="1"/>
    <col min="2052" max="2052" width="10.140625" style="76" customWidth="1"/>
    <col min="2053" max="2053" width="13.85546875" style="76" customWidth="1"/>
    <col min="2054" max="2054" width="21.140625" style="76" customWidth="1"/>
    <col min="2055" max="2055" width="13.28515625" style="76" customWidth="1"/>
    <col min="2056" max="2056" width="8.85546875" style="76" customWidth="1"/>
    <col min="2057" max="2057" width="11.140625" style="76" customWidth="1"/>
    <col min="2058" max="2058" width="21.140625" style="76" customWidth="1"/>
    <col min="2059" max="2059" width="9.140625" style="76"/>
    <col min="2060" max="2060" width="12.28515625" style="76" customWidth="1"/>
    <col min="2061" max="2304" width="9.140625" style="76"/>
    <col min="2305" max="2305" width="2.28515625" style="76" customWidth="1"/>
    <col min="2306" max="2306" width="3.85546875" style="76" customWidth="1"/>
    <col min="2307" max="2307" width="22.42578125" style="76" customWidth="1"/>
    <col min="2308" max="2308" width="10.140625" style="76" customWidth="1"/>
    <col min="2309" max="2309" width="13.85546875" style="76" customWidth="1"/>
    <col min="2310" max="2310" width="21.140625" style="76" customWidth="1"/>
    <col min="2311" max="2311" width="13.28515625" style="76" customWidth="1"/>
    <col min="2312" max="2312" width="8.85546875" style="76" customWidth="1"/>
    <col min="2313" max="2313" width="11.140625" style="76" customWidth="1"/>
    <col min="2314" max="2314" width="21.140625" style="76" customWidth="1"/>
    <col min="2315" max="2315" width="9.140625" style="76"/>
    <col min="2316" max="2316" width="12.28515625" style="76" customWidth="1"/>
    <col min="2317" max="2560" width="9.140625" style="76"/>
    <col min="2561" max="2561" width="2.28515625" style="76" customWidth="1"/>
    <col min="2562" max="2562" width="3.85546875" style="76" customWidth="1"/>
    <col min="2563" max="2563" width="22.42578125" style="76" customWidth="1"/>
    <col min="2564" max="2564" width="10.140625" style="76" customWidth="1"/>
    <col min="2565" max="2565" width="13.85546875" style="76" customWidth="1"/>
    <col min="2566" max="2566" width="21.140625" style="76" customWidth="1"/>
    <col min="2567" max="2567" width="13.28515625" style="76" customWidth="1"/>
    <col min="2568" max="2568" width="8.85546875" style="76" customWidth="1"/>
    <col min="2569" max="2569" width="11.140625" style="76" customWidth="1"/>
    <col min="2570" max="2570" width="21.140625" style="76" customWidth="1"/>
    <col min="2571" max="2571" width="9.140625" style="76"/>
    <col min="2572" max="2572" width="12.28515625" style="76" customWidth="1"/>
    <col min="2573" max="2816" width="9.140625" style="76"/>
    <col min="2817" max="2817" width="2.28515625" style="76" customWidth="1"/>
    <col min="2818" max="2818" width="3.85546875" style="76" customWidth="1"/>
    <col min="2819" max="2819" width="22.42578125" style="76" customWidth="1"/>
    <col min="2820" max="2820" width="10.140625" style="76" customWidth="1"/>
    <col min="2821" max="2821" width="13.85546875" style="76" customWidth="1"/>
    <col min="2822" max="2822" width="21.140625" style="76" customWidth="1"/>
    <col min="2823" max="2823" width="13.28515625" style="76" customWidth="1"/>
    <col min="2824" max="2824" width="8.85546875" style="76" customWidth="1"/>
    <col min="2825" max="2825" width="11.140625" style="76" customWidth="1"/>
    <col min="2826" max="2826" width="21.140625" style="76" customWidth="1"/>
    <col min="2827" max="2827" width="9.140625" style="76"/>
    <col min="2828" max="2828" width="12.28515625" style="76" customWidth="1"/>
    <col min="2829" max="3072" width="9.140625" style="76"/>
    <col min="3073" max="3073" width="2.28515625" style="76" customWidth="1"/>
    <col min="3074" max="3074" width="3.85546875" style="76" customWidth="1"/>
    <col min="3075" max="3075" width="22.42578125" style="76" customWidth="1"/>
    <col min="3076" max="3076" width="10.140625" style="76" customWidth="1"/>
    <col min="3077" max="3077" width="13.85546875" style="76" customWidth="1"/>
    <col min="3078" max="3078" width="21.140625" style="76" customWidth="1"/>
    <col min="3079" max="3079" width="13.28515625" style="76" customWidth="1"/>
    <col min="3080" max="3080" width="8.85546875" style="76" customWidth="1"/>
    <col min="3081" max="3081" width="11.140625" style="76" customWidth="1"/>
    <col min="3082" max="3082" width="21.140625" style="76" customWidth="1"/>
    <col min="3083" max="3083" width="9.140625" style="76"/>
    <col min="3084" max="3084" width="12.28515625" style="76" customWidth="1"/>
    <col min="3085" max="3328" width="9.140625" style="76"/>
    <col min="3329" max="3329" width="2.28515625" style="76" customWidth="1"/>
    <col min="3330" max="3330" width="3.85546875" style="76" customWidth="1"/>
    <col min="3331" max="3331" width="22.42578125" style="76" customWidth="1"/>
    <col min="3332" max="3332" width="10.140625" style="76" customWidth="1"/>
    <col min="3333" max="3333" width="13.85546875" style="76" customWidth="1"/>
    <col min="3334" max="3334" width="21.140625" style="76" customWidth="1"/>
    <col min="3335" max="3335" width="13.28515625" style="76" customWidth="1"/>
    <col min="3336" max="3336" width="8.85546875" style="76" customWidth="1"/>
    <col min="3337" max="3337" width="11.140625" style="76" customWidth="1"/>
    <col min="3338" max="3338" width="21.140625" style="76" customWidth="1"/>
    <col min="3339" max="3339" width="9.140625" style="76"/>
    <col min="3340" max="3340" width="12.28515625" style="76" customWidth="1"/>
    <col min="3341" max="3584" width="9.140625" style="76"/>
    <col min="3585" max="3585" width="2.28515625" style="76" customWidth="1"/>
    <col min="3586" max="3586" width="3.85546875" style="76" customWidth="1"/>
    <col min="3587" max="3587" width="22.42578125" style="76" customWidth="1"/>
    <col min="3588" max="3588" width="10.140625" style="76" customWidth="1"/>
    <col min="3589" max="3589" width="13.85546875" style="76" customWidth="1"/>
    <col min="3590" max="3590" width="21.140625" style="76" customWidth="1"/>
    <col min="3591" max="3591" width="13.28515625" style="76" customWidth="1"/>
    <col min="3592" max="3592" width="8.85546875" style="76" customWidth="1"/>
    <col min="3593" max="3593" width="11.140625" style="76" customWidth="1"/>
    <col min="3594" max="3594" width="21.140625" style="76" customWidth="1"/>
    <col min="3595" max="3595" width="9.140625" style="76"/>
    <col min="3596" max="3596" width="12.28515625" style="76" customWidth="1"/>
    <col min="3597" max="3840" width="9.140625" style="76"/>
    <col min="3841" max="3841" width="2.28515625" style="76" customWidth="1"/>
    <col min="3842" max="3842" width="3.85546875" style="76" customWidth="1"/>
    <col min="3843" max="3843" width="22.42578125" style="76" customWidth="1"/>
    <col min="3844" max="3844" width="10.140625" style="76" customWidth="1"/>
    <col min="3845" max="3845" width="13.85546875" style="76" customWidth="1"/>
    <col min="3846" max="3846" width="21.140625" style="76" customWidth="1"/>
    <col min="3847" max="3847" width="13.28515625" style="76" customWidth="1"/>
    <col min="3848" max="3848" width="8.85546875" style="76" customWidth="1"/>
    <col min="3849" max="3849" width="11.140625" style="76" customWidth="1"/>
    <col min="3850" max="3850" width="21.140625" style="76" customWidth="1"/>
    <col min="3851" max="3851" width="9.140625" style="76"/>
    <col min="3852" max="3852" width="12.28515625" style="76" customWidth="1"/>
    <col min="3853" max="4096" width="9.140625" style="76"/>
    <col min="4097" max="4097" width="2.28515625" style="76" customWidth="1"/>
    <col min="4098" max="4098" width="3.85546875" style="76" customWidth="1"/>
    <col min="4099" max="4099" width="22.42578125" style="76" customWidth="1"/>
    <col min="4100" max="4100" width="10.140625" style="76" customWidth="1"/>
    <col min="4101" max="4101" width="13.85546875" style="76" customWidth="1"/>
    <col min="4102" max="4102" width="21.140625" style="76" customWidth="1"/>
    <col min="4103" max="4103" width="13.28515625" style="76" customWidth="1"/>
    <col min="4104" max="4104" width="8.85546875" style="76" customWidth="1"/>
    <col min="4105" max="4105" width="11.140625" style="76" customWidth="1"/>
    <col min="4106" max="4106" width="21.140625" style="76" customWidth="1"/>
    <col min="4107" max="4107" width="9.140625" style="76"/>
    <col min="4108" max="4108" width="12.28515625" style="76" customWidth="1"/>
    <col min="4109" max="4352" width="9.140625" style="76"/>
    <col min="4353" max="4353" width="2.28515625" style="76" customWidth="1"/>
    <col min="4354" max="4354" width="3.85546875" style="76" customWidth="1"/>
    <col min="4355" max="4355" width="22.42578125" style="76" customWidth="1"/>
    <col min="4356" max="4356" width="10.140625" style="76" customWidth="1"/>
    <col min="4357" max="4357" width="13.85546875" style="76" customWidth="1"/>
    <col min="4358" max="4358" width="21.140625" style="76" customWidth="1"/>
    <col min="4359" max="4359" width="13.28515625" style="76" customWidth="1"/>
    <col min="4360" max="4360" width="8.85546875" style="76" customWidth="1"/>
    <col min="4361" max="4361" width="11.140625" style="76" customWidth="1"/>
    <col min="4362" max="4362" width="21.140625" style="76" customWidth="1"/>
    <col min="4363" max="4363" width="9.140625" style="76"/>
    <col min="4364" max="4364" width="12.28515625" style="76" customWidth="1"/>
    <col min="4365" max="4608" width="9.140625" style="76"/>
    <col min="4609" max="4609" width="2.28515625" style="76" customWidth="1"/>
    <col min="4610" max="4610" width="3.85546875" style="76" customWidth="1"/>
    <col min="4611" max="4611" width="22.42578125" style="76" customWidth="1"/>
    <col min="4612" max="4612" width="10.140625" style="76" customWidth="1"/>
    <col min="4613" max="4613" width="13.85546875" style="76" customWidth="1"/>
    <col min="4614" max="4614" width="21.140625" style="76" customWidth="1"/>
    <col min="4615" max="4615" width="13.28515625" style="76" customWidth="1"/>
    <col min="4616" max="4616" width="8.85546875" style="76" customWidth="1"/>
    <col min="4617" max="4617" width="11.140625" style="76" customWidth="1"/>
    <col min="4618" max="4618" width="21.140625" style="76" customWidth="1"/>
    <col min="4619" max="4619" width="9.140625" style="76"/>
    <col min="4620" max="4620" width="12.28515625" style="76" customWidth="1"/>
    <col min="4621" max="4864" width="9.140625" style="76"/>
    <col min="4865" max="4865" width="2.28515625" style="76" customWidth="1"/>
    <col min="4866" max="4866" width="3.85546875" style="76" customWidth="1"/>
    <col min="4867" max="4867" width="22.42578125" style="76" customWidth="1"/>
    <col min="4868" max="4868" width="10.140625" style="76" customWidth="1"/>
    <col min="4869" max="4869" width="13.85546875" style="76" customWidth="1"/>
    <col min="4870" max="4870" width="21.140625" style="76" customWidth="1"/>
    <col min="4871" max="4871" width="13.28515625" style="76" customWidth="1"/>
    <col min="4872" max="4872" width="8.85546875" style="76" customWidth="1"/>
    <col min="4873" max="4873" width="11.140625" style="76" customWidth="1"/>
    <col min="4874" max="4874" width="21.140625" style="76" customWidth="1"/>
    <col min="4875" max="4875" width="9.140625" style="76"/>
    <col min="4876" max="4876" width="12.28515625" style="76" customWidth="1"/>
    <col min="4877" max="5120" width="9.140625" style="76"/>
    <col min="5121" max="5121" width="2.28515625" style="76" customWidth="1"/>
    <col min="5122" max="5122" width="3.85546875" style="76" customWidth="1"/>
    <col min="5123" max="5123" width="22.42578125" style="76" customWidth="1"/>
    <col min="5124" max="5124" width="10.140625" style="76" customWidth="1"/>
    <col min="5125" max="5125" width="13.85546875" style="76" customWidth="1"/>
    <col min="5126" max="5126" width="21.140625" style="76" customWidth="1"/>
    <col min="5127" max="5127" width="13.28515625" style="76" customWidth="1"/>
    <col min="5128" max="5128" width="8.85546875" style="76" customWidth="1"/>
    <col min="5129" max="5129" width="11.140625" style="76" customWidth="1"/>
    <col min="5130" max="5130" width="21.140625" style="76" customWidth="1"/>
    <col min="5131" max="5131" width="9.140625" style="76"/>
    <col min="5132" max="5132" width="12.28515625" style="76" customWidth="1"/>
    <col min="5133" max="5376" width="9.140625" style="76"/>
    <col min="5377" max="5377" width="2.28515625" style="76" customWidth="1"/>
    <col min="5378" max="5378" width="3.85546875" style="76" customWidth="1"/>
    <col min="5379" max="5379" width="22.42578125" style="76" customWidth="1"/>
    <col min="5380" max="5380" width="10.140625" style="76" customWidth="1"/>
    <col min="5381" max="5381" width="13.85546875" style="76" customWidth="1"/>
    <col min="5382" max="5382" width="21.140625" style="76" customWidth="1"/>
    <col min="5383" max="5383" width="13.28515625" style="76" customWidth="1"/>
    <col min="5384" max="5384" width="8.85546875" style="76" customWidth="1"/>
    <col min="5385" max="5385" width="11.140625" style="76" customWidth="1"/>
    <col min="5386" max="5386" width="21.140625" style="76" customWidth="1"/>
    <col min="5387" max="5387" width="9.140625" style="76"/>
    <col min="5388" max="5388" width="12.28515625" style="76" customWidth="1"/>
    <col min="5389" max="5632" width="9.140625" style="76"/>
    <col min="5633" max="5633" width="2.28515625" style="76" customWidth="1"/>
    <col min="5634" max="5634" width="3.85546875" style="76" customWidth="1"/>
    <col min="5635" max="5635" width="22.42578125" style="76" customWidth="1"/>
    <col min="5636" max="5636" width="10.140625" style="76" customWidth="1"/>
    <col min="5637" max="5637" width="13.85546875" style="76" customWidth="1"/>
    <col min="5638" max="5638" width="21.140625" style="76" customWidth="1"/>
    <col min="5639" max="5639" width="13.28515625" style="76" customWidth="1"/>
    <col min="5640" max="5640" width="8.85546875" style="76" customWidth="1"/>
    <col min="5641" max="5641" width="11.140625" style="76" customWidth="1"/>
    <col min="5642" max="5642" width="21.140625" style="76" customWidth="1"/>
    <col min="5643" max="5643" width="9.140625" style="76"/>
    <col min="5644" max="5644" width="12.28515625" style="76" customWidth="1"/>
    <col min="5645" max="5888" width="9.140625" style="76"/>
    <col min="5889" max="5889" width="2.28515625" style="76" customWidth="1"/>
    <col min="5890" max="5890" width="3.85546875" style="76" customWidth="1"/>
    <col min="5891" max="5891" width="22.42578125" style="76" customWidth="1"/>
    <col min="5892" max="5892" width="10.140625" style="76" customWidth="1"/>
    <col min="5893" max="5893" width="13.85546875" style="76" customWidth="1"/>
    <col min="5894" max="5894" width="21.140625" style="76" customWidth="1"/>
    <col min="5895" max="5895" width="13.28515625" style="76" customWidth="1"/>
    <col min="5896" max="5896" width="8.85546875" style="76" customWidth="1"/>
    <col min="5897" max="5897" width="11.140625" style="76" customWidth="1"/>
    <col min="5898" max="5898" width="21.140625" style="76" customWidth="1"/>
    <col min="5899" max="5899" width="9.140625" style="76"/>
    <col min="5900" max="5900" width="12.28515625" style="76" customWidth="1"/>
    <col min="5901" max="6144" width="9.140625" style="76"/>
    <col min="6145" max="6145" width="2.28515625" style="76" customWidth="1"/>
    <col min="6146" max="6146" width="3.85546875" style="76" customWidth="1"/>
    <col min="6147" max="6147" width="22.42578125" style="76" customWidth="1"/>
    <col min="6148" max="6148" width="10.140625" style="76" customWidth="1"/>
    <col min="6149" max="6149" width="13.85546875" style="76" customWidth="1"/>
    <col min="6150" max="6150" width="21.140625" style="76" customWidth="1"/>
    <col min="6151" max="6151" width="13.28515625" style="76" customWidth="1"/>
    <col min="6152" max="6152" width="8.85546875" style="76" customWidth="1"/>
    <col min="6153" max="6153" width="11.140625" style="76" customWidth="1"/>
    <col min="6154" max="6154" width="21.140625" style="76" customWidth="1"/>
    <col min="6155" max="6155" width="9.140625" style="76"/>
    <col min="6156" max="6156" width="12.28515625" style="76" customWidth="1"/>
    <col min="6157" max="6400" width="9.140625" style="76"/>
    <col min="6401" max="6401" width="2.28515625" style="76" customWidth="1"/>
    <col min="6402" max="6402" width="3.85546875" style="76" customWidth="1"/>
    <col min="6403" max="6403" width="22.42578125" style="76" customWidth="1"/>
    <col min="6404" max="6404" width="10.140625" style="76" customWidth="1"/>
    <col min="6405" max="6405" width="13.85546875" style="76" customWidth="1"/>
    <col min="6406" max="6406" width="21.140625" style="76" customWidth="1"/>
    <col min="6407" max="6407" width="13.28515625" style="76" customWidth="1"/>
    <col min="6408" max="6408" width="8.85546875" style="76" customWidth="1"/>
    <col min="6409" max="6409" width="11.140625" style="76" customWidth="1"/>
    <col min="6410" max="6410" width="21.140625" style="76" customWidth="1"/>
    <col min="6411" max="6411" width="9.140625" style="76"/>
    <col min="6412" max="6412" width="12.28515625" style="76" customWidth="1"/>
    <col min="6413" max="6656" width="9.140625" style="76"/>
    <col min="6657" max="6657" width="2.28515625" style="76" customWidth="1"/>
    <col min="6658" max="6658" width="3.85546875" style="76" customWidth="1"/>
    <col min="6659" max="6659" width="22.42578125" style="76" customWidth="1"/>
    <col min="6660" max="6660" width="10.140625" style="76" customWidth="1"/>
    <col min="6661" max="6661" width="13.85546875" style="76" customWidth="1"/>
    <col min="6662" max="6662" width="21.140625" style="76" customWidth="1"/>
    <col min="6663" max="6663" width="13.28515625" style="76" customWidth="1"/>
    <col min="6664" max="6664" width="8.85546875" style="76" customWidth="1"/>
    <col min="6665" max="6665" width="11.140625" style="76" customWidth="1"/>
    <col min="6666" max="6666" width="21.140625" style="76" customWidth="1"/>
    <col min="6667" max="6667" width="9.140625" style="76"/>
    <col min="6668" max="6668" width="12.28515625" style="76" customWidth="1"/>
    <col min="6669" max="6912" width="9.140625" style="76"/>
    <col min="6913" max="6913" width="2.28515625" style="76" customWidth="1"/>
    <col min="6914" max="6914" width="3.85546875" style="76" customWidth="1"/>
    <col min="6915" max="6915" width="22.42578125" style="76" customWidth="1"/>
    <col min="6916" max="6916" width="10.140625" style="76" customWidth="1"/>
    <col min="6917" max="6917" width="13.85546875" style="76" customWidth="1"/>
    <col min="6918" max="6918" width="21.140625" style="76" customWidth="1"/>
    <col min="6919" max="6919" width="13.28515625" style="76" customWidth="1"/>
    <col min="6920" max="6920" width="8.85546875" style="76" customWidth="1"/>
    <col min="6921" max="6921" width="11.140625" style="76" customWidth="1"/>
    <col min="6922" max="6922" width="21.140625" style="76" customWidth="1"/>
    <col min="6923" max="6923" width="9.140625" style="76"/>
    <col min="6924" max="6924" width="12.28515625" style="76" customWidth="1"/>
    <col min="6925" max="7168" width="9.140625" style="76"/>
    <col min="7169" max="7169" width="2.28515625" style="76" customWidth="1"/>
    <col min="7170" max="7170" width="3.85546875" style="76" customWidth="1"/>
    <col min="7171" max="7171" width="22.42578125" style="76" customWidth="1"/>
    <col min="7172" max="7172" width="10.140625" style="76" customWidth="1"/>
    <col min="7173" max="7173" width="13.85546875" style="76" customWidth="1"/>
    <col min="7174" max="7174" width="21.140625" style="76" customWidth="1"/>
    <col min="7175" max="7175" width="13.28515625" style="76" customWidth="1"/>
    <col min="7176" max="7176" width="8.85546875" style="76" customWidth="1"/>
    <col min="7177" max="7177" width="11.140625" style="76" customWidth="1"/>
    <col min="7178" max="7178" width="21.140625" style="76" customWidth="1"/>
    <col min="7179" max="7179" width="9.140625" style="76"/>
    <col min="7180" max="7180" width="12.28515625" style="76" customWidth="1"/>
    <col min="7181" max="7424" width="9.140625" style="76"/>
    <col min="7425" max="7425" width="2.28515625" style="76" customWidth="1"/>
    <col min="7426" max="7426" width="3.85546875" style="76" customWidth="1"/>
    <col min="7427" max="7427" width="22.42578125" style="76" customWidth="1"/>
    <col min="7428" max="7428" width="10.140625" style="76" customWidth="1"/>
    <col min="7429" max="7429" width="13.85546875" style="76" customWidth="1"/>
    <col min="7430" max="7430" width="21.140625" style="76" customWidth="1"/>
    <col min="7431" max="7431" width="13.28515625" style="76" customWidth="1"/>
    <col min="7432" max="7432" width="8.85546875" style="76" customWidth="1"/>
    <col min="7433" max="7433" width="11.140625" style="76" customWidth="1"/>
    <col min="7434" max="7434" width="21.140625" style="76" customWidth="1"/>
    <col min="7435" max="7435" width="9.140625" style="76"/>
    <col min="7436" max="7436" width="12.28515625" style="76" customWidth="1"/>
    <col min="7437" max="7680" width="9.140625" style="76"/>
    <col min="7681" max="7681" width="2.28515625" style="76" customWidth="1"/>
    <col min="7682" max="7682" width="3.85546875" style="76" customWidth="1"/>
    <col min="7683" max="7683" width="22.42578125" style="76" customWidth="1"/>
    <col min="7684" max="7684" width="10.140625" style="76" customWidth="1"/>
    <col min="7685" max="7685" width="13.85546875" style="76" customWidth="1"/>
    <col min="7686" max="7686" width="21.140625" style="76" customWidth="1"/>
    <col min="7687" max="7687" width="13.28515625" style="76" customWidth="1"/>
    <col min="7688" max="7688" width="8.85546875" style="76" customWidth="1"/>
    <col min="7689" max="7689" width="11.140625" style="76" customWidth="1"/>
    <col min="7690" max="7690" width="21.140625" style="76" customWidth="1"/>
    <col min="7691" max="7691" width="9.140625" style="76"/>
    <col min="7692" max="7692" width="12.28515625" style="76" customWidth="1"/>
    <col min="7693" max="7936" width="9.140625" style="76"/>
    <col min="7937" max="7937" width="2.28515625" style="76" customWidth="1"/>
    <col min="7938" max="7938" width="3.85546875" style="76" customWidth="1"/>
    <col min="7939" max="7939" width="22.42578125" style="76" customWidth="1"/>
    <col min="7940" max="7940" width="10.140625" style="76" customWidth="1"/>
    <col min="7941" max="7941" width="13.85546875" style="76" customWidth="1"/>
    <col min="7942" max="7942" width="21.140625" style="76" customWidth="1"/>
    <col min="7943" max="7943" width="13.28515625" style="76" customWidth="1"/>
    <col min="7944" max="7944" width="8.85546875" style="76" customWidth="1"/>
    <col min="7945" max="7945" width="11.140625" style="76" customWidth="1"/>
    <col min="7946" max="7946" width="21.140625" style="76" customWidth="1"/>
    <col min="7947" max="7947" width="9.140625" style="76"/>
    <col min="7948" max="7948" width="12.28515625" style="76" customWidth="1"/>
    <col min="7949" max="8192" width="9.140625" style="76"/>
    <col min="8193" max="8193" width="2.28515625" style="76" customWidth="1"/>
    <col min="8194" max="8194" width="3.85546875" style="76" customWidth="1"/>
    <col min="8195" max="8195" width="22.42578125" style="76" customWidth="1"/>
    <col min="8196" max="8196" width="10.140625" style="76" customWidth="1"/>
    <col min="8197" max="8197" width="13.85546875" style="76" customWidth="1"/>
    <col min="8198" max="8198" width="21.140625" style="76" customWidth="1"/>
    <col min="8199" max="8199" width="13.28515625" style="76" customWidth="1"/>
    <col min="8200" max="8200" width="8.85546875" style="76" customWidth="1"/>
    <col min="8201" max="8201" width="11.140625" style="76" customWidth="1"/>
    <col min="8202" max="8202" width="21.140625" style="76" customWidth="1"/>
    <col min="8203" max="8203" width="9.140625" style="76"/>
    <col min="8204" max="8204" width="12.28515625" style="76" customWidth="1"/>
    <col min="8205" max="8448" width="9.140625" style="76"/>
    <col min="8449" max="8449" width="2.28515625" style="76" customWidth="1"/>
    <col min="8450" max="8450" width="3.85546875" style="76" customWidth="1"/>
    <col min="8451" max="8451" width="22.42578125" style="76" customWidth="1"/>
    <col min="8452" max="8452" width="10.140625" style="76" customWidth="1"/>
    <col min="8453" max="8453" width="13.85546875" style="76" customWidth="1"/>
    <col min="8454" max="8454" width="21.140625" style="76" customWidth="1"/>
    <col min="8455" max="8455" width="13.28515625" style="76" customWidth="1"/>
    <col min="8456" max="8456" width="8.85546875" style="76" customWidth="1"/>
    <col min="8457" max="8457" width="11.140625" style="76" customWidth="1"/>
    <col min="8458" max="8458" width="21.140625" style="76" customWidth="1"/>
    <col min="8459" max="8459" width="9.140625" style="76"/>
    <col min="8460" max="8460" width="12.28515625" style="76" customWidth="1"/>
    <col min="8461" max="8704" width="9.140625" style="76"/>
    <col min="8705" max="8705" width="2.28515625" style="76" customWidth="1"/>
    <col min="8706" max="8706" width="3.85546875" style="76" customWidth="1"/>
    <col min="8707" max="8707" width="22.42578125" style="76" customWidth="1"/>
    <col min="8708" max="8708" width="10.140625" style="76" customWidth="1"/>
    <col min="8709" max="8709" width="13.85546875" style="76" customWidth="1"/>
    <col min="8710" max="8710" width="21.140625" style="76" customWidth="1"/>
    <col min="8711" max="8711" width="13.28515625" style="76" customWidth="1"/>
    <col min="8712" max="8712" width="8.85546875" style="76" customWidth="1"/>
    <col min="8713" max="8713" width="11.140625" style="76" customWidth="1"/>
    <col min="8714" max="8714" width="21.140625" style="76" customWidth="1"/>
    <col min="8715" max="8715" width="9.140625" style="76"/>
    <col min="8716" max="8716" width="12.28515625" style="76" customWidth="1"/>
    <col min="8717" max="8960" width="9.140625" style="76"/>
    <col min="8961" max="8961" width="2.28515625" style="76" customWidth="1"/>
    <col min="8962" max="8962" width="3.85546875" style="76" customWidth="1"/>
    <col min="8963" max="8963" width="22.42578125" style="76" customWidth="1"/>
    <col min="8964" max="8964" width="10.140625" style="76" customWidth="1"/>
    <col min="8965" max="8965" width="13.85546875" style="76" customWidth="1"/>
    <col min="8966" max="8966" width="21.140625" style="76" customWidth="1"/>
    <col min="8967" max="8967" width="13.28515625" style="76" customWidth="1"/>
    <col min="8968" max="8968" width="8.85546875" style="76" customWidth="1"/>
    <col min="8969" max="8969" width="11.140625" style="76" customWidth="1"/>
    <col min="8970" max="8970" width="21.140625" style="76" customWidth="1"/>
    <col min="8971" max="8971" width="9.140625" style="76"/>
    <col min="8972" max="8972" width="12.28515625" style="76" customWidth="1"/>
    <col min="8973" max="9216" width="9.140625" style="76"/>
    <col min="9217" max="9217" width="2.28515625" style="76" customWidth="1"/>
    <col min="9218" max="9218" width="3.85546875" style="76" customWidth="1"/>
    <col min="9219" max="9219" width="22.42578125" style="76" customWidth="1"/>
    <col min="9220" max="9220" width="10.140625" style="76" customWidth="1"/>
    <col min="9221" max="9221" width="13.85546875" style="76" customWidth="1"/>
    <col min="9222" max="9222" width="21.140625" style="76" customWidth="1"/>
    <col min="9223" max="9223" width="13.28515625" style="76" customWidth="1"/>
    <col min="9224" max="9224" width="8.85546875" style="76" customWidth="1"/>
    <col min="9225" max="9225" width="11.140625" style="76" customWidth="1"/>
    <col min="9226" max="9226" width="21.140625" style="76" customWidth="1"/>
    <col min="9227" max="9227" width="9.140625" style="76"/>
    <col min="9228" max="9228" width="12.28515625" style="76" customWidth="1"/>
    <col min="9229" max="9472" width="9.140625" style="76"/>
    <col min="9473" max="9473" width="2.28515625" style="76" customWidth="1"/>
    <col min="9474" max="9474" width="3.85546875" style="76" customWidth="1"/>
    <col min="9475" max="9475" width="22.42578125" style="76" customWidth="1"/>
    <col min="9476" max="9476" width="10.140625" style="76" customWidth="1"/>
    <col min="9477" max="9477" width="13.85546875" style="76" customWidth="1"/>
    <col min="9478" max="9478" width="21.140625" style="76" customWidth="1"/>
    <col min="9479" max="9479" width="13.28515625" style="76" customWidth="1"/>
    <col min="9480" max="9480" width="8.85546875" style="76" customWidth="1"/>
    <col min="9481" max="9481" width="11.140625" style="76" customWidth="1"/>
    <col min="9482" max="9482" width="21.140625" style="76" customWidth="1"/>
    <col min="9483" max="9483" width="9.140625" style="76"/>
    <col min="9484" max="9484" width="12.28515625" style="76" customWidth="1"/>
    <col min="9485" max="9728" width="9.140625" style="76"/>
    <col min="9729" max="9729" width="2.28515625" style="76" customWidth="1"/>
    <col min="9730" max="9730" width="3.85546875" style="76" customWidth="1"/>
    <col min="9731" max="9731" width="22.42578125" style="76" customWidth="1"/>
    <col min="9732" max="9732" width="10.140625" style="76" customWidth="1"/>
    <col min="9733" max="9733" width="13.85546875" style="76" customWidth="1"/>
    <col min="9734" max="9734" width="21.140625" style="76" customWidth="1"/>
    <col min="9735" max="9735" width="13.28515625" style="76" customWidth="1"/>
    <col min="9736" max="9736" width="8.85546875" style="76" customWidth="1"/>
    <col min="9737" max="9737" width="11.140625" style="76" customWidth="1"/>
    <col min="9738" max="9738" width="21.140625" style="76" customWidth="1"/>
    <col min="9739" max="9739" width="9.140625" style="76"/>
    <col min="9740" max="9740" width="12.28515625" style="76" customWidth="1"/>
    <col min="9741" max="9984" width="9.140625" style="76"/>
    <col min="9985" max="9985" width="2.28515625" style="76" customWidth="1"/>
    <col min="9986" max="9986" width="3.85546875" style="76" customWidth="1"/>
    <col min="9987" max="9987" width="22.42578125" style="76" customWidth="1"/>
    <col min="9988" max="9988" width="10.140625" style="76" customWidth="1"/>
    <col min="9989" max="9989" width="13.85546875" style="76" customWidth="1"/>
    <col min="9990" max="9990" width="21.140625" style="76" customWidth="1"/>
    <col min="9991" max="9991" width="13.28515625" style="76" customWidth="1"/>
    <col min="9992" max="9992" width="8.85546875" style="76" customWidth="1"/>
    <col min="9993" max="9993" width="11.140625" style="76" customWidth="1"/>
    <col min="9994" max="9994" width="21.140625" style="76" customWidth="1"/>
    <col min="9995" max="9995" width="9.140625" style="76"/>
    <col min="9996" max="9996" width="12.28515625" style="76" customWidth="1"/>
    <col min="9997" max="10240" width="9.140625" style="76"/>
    <col min="10241" max="10241" width="2.28515625" style="76" customWidth="1"/>
    <col min="10242" max="10242" width="3.85546875" style="76" customWidth="1"/>
    <col min="10243" max="10243" width="22.42578125" style="76" customWidth="1"/>
    <col min="10244" max="10244" width="10.140625" style="76" customWidth="1"/>
    <col min="10245" max="10245" width="13.85546875" style="76" customWidth="1"/>
    <col min="10246" max="10246" width="21.140625" style="76" customWidth="1"/>
    <col min="10247" max="10247" width="13.28515625" style="76" customWidth="1"/>
    <col min="10248" max="10248" width="8.85546875" style="76" customWidth="1"/>
    <col min="10249" max="10249" width="11.140625" style="76" customWidth="1"/>
    <col min="10250" max="10250" width="21.140625" style="76" customWidth="1"/>
    <col min="10251" max="10251" width="9.140625" style="76"/>
    <col min="10252" max="10252" width="12.28515625" style="76" customWidth="1"/>
    <col min="10253" max="10496" width="9.140625" style="76"/>
    <col min="10497" max="10497" width="2.28515625" style="76" customWidth="1"/>
    <col min="10498" max="10498" width="3.85546875" style="76" customWidth="1"/>
    <col min="10499" max="10499" width="22.42578125" style="76" customWidth="1"/>
    <col min="10500" max="10500" width="10.140625" style="76" customWidth="1"/>
    <col min="10501" max="10501" width="13.85546875" style="76" customWidth="1"/>
    <col min="10502" max="10502" width="21.140625" style="76" customWidth="1"/>
    <col min="10503" max="10503" width="13.28515625" style="76" customWidth="1"/>
    <col min="10504" max="10504" width="8.85546875" style="76" customWidth="1"/>
    <col min="10505" max="10505" width="11.140625" style="76" customWidth="1"/>
    <col min="10506" max="10506" width="21.140625" style="76" customWidth="1"/>
    <col min="10507" max="10507" width="9.140625" style="76"/>
    <col min="10508" max="10508" width="12.28515625" style="76" customWidth="1"/>
    <col min="10509" max="10752" width="9.140625" style="76"/>
    <col min="10753" max="10753" width="2.28515625" style="76" customWidth="1"/>
    <col min="10754" max="10754" width="3.85546875" style="76" customWidth="1"/>
    <col min="10755" max="10755" width="22.42578125" style="76" customWidth="1"/>
    <col min="10756" max="10756" width="10.140625" style="76" customWidth="1"/>
    <col min="10757" max="10757" width="13.85546875" style="76" customWidth="1"/>
    <col min="10758" max="10758" width="21.140625" style="76" customWidth="1"/>
    <col min="10759" max="10759" width="13.28515625" style="76" customWidth="1"/>
    <col min="10760" max="10760" width="8.85546875" style="76" customWidth="1"/>
    <col min="10761" max="10761" width="11.140625" style="76" customWidth="1"/>
    <col min="10762" max="10762" width="21.140625" style="76" customWidth="1"/>
    <col min="10763" max="10763" width="9.140625" style="76"/>
    <col min="10764" max="10764" width="12.28515625" style="76" customWidth="1"/>
    <col min="10765" max="11008" width="9.140625" style="76"/>
    <col min="11009" max="11009" width="2.28515625" style="76" customWidth="1"/>
    <col min="11010" max="11010" width="3.85546875" style="76" customWidth="1"/>
    <col min="11011" max="11011" width="22.42578125" style="76" customWidth="1"/>
    <col min="11012" max="11012" width="10.140625" style="76" customWidth="1"/>
    <col min="11013" max="11013" width="13.85546875" style="76" customWidth="1"/>
    <col min="11014" max="11014" width="21.140625" style="76" customWidth="1"/>
    <col min="11015" max="11015" width="13.28515625" style="76" customWidth="1"/>
    <col min="11016" max="11016" width="8.85546875" style="76" customWidth="1"/>
    <col min="11017" max="11017" width="11.140625" style="76" customWidth="1"/>
    <col min="11018" max="11018" width="21.140625" style="76" customWidth="1"/>
    <col min="11019" max="11019" width="9.140625" style="76"/>
    <col min="11020" max="11020" width="12.28515625" style="76" customWidth="1"/>
    <col min="11021" max="11264" width="9.140625" style="76"/>
    <col min="11265" max="11265" width="2.28515625" style="76" customWidth="1"/>
    <col min="11266" max="11266" width="3.85546875" style="76" customWidth="1"/>
    <col min="11267" max="11267" width="22.42578125" style="76" customWidth="1"/>
    <col min="11268" max="11268" width="10.140625" style="76" customWidth="1"/>
    <col min="11269" max="11269" width="13.85546875" style="76" customWidth="1"/>
    <col min="11270" max="11270" width="21.140625" style="76" customWidth="1"/>
    <col min="11271" max="11271" width="13.28515625" style="76" customWidth="1"/>
    <col min="11272" max="11272" width="8.85546875" style="76" customWidth="1"/>
    <col min="11273" max="11273" width="11.140625" style="76" customWidth="1"/>
    <col min="11274" max="11274" width="21.140625" style="76" customWidth="1"/>
    <col min="11275" max="11275" width="9.140625" style="76"/>
    <col min="11276" max="11276" width="12.28515625" style="76" customWidth="1"/>
    <col min="11277" max="11520" width="9.140625" style="76"/>
    <col min="11521" max="11521" width="2.28515625" style="76" customWidth="1"/>
    <col min="11522" max="11522" width="3.85546875" style="76" customWidth="1"/>
    <col min="11523" max="11523" width="22.42578125" style="76" customWidth="1"/>
    <col min="11524" max="11524" width="10.140625" style="76" customWidth="1"/>
    <col min="11525" max="11525" width="13.85546875" style="76" customWidth="1"/>
    <col min="11526" max="11526" width="21.140625" style="76" customWidth="1"/>
    <col min="11527" max="11527" width="13.28515625" style="76" customWidth="1"/>
    <col min="11528" max="11528" width="8.85546875" style="76" customWidth="1"/>
    <col min="11529" max="11529" width="11.140625" style="76" customWidth="1"/>
    <col min="11530" max="11530" width="21.140625" style="76" customWidth="1"/>
    <col min="11531" max="11531" width="9.140625" style="76"/>
    <col min="11532" max="11532" width="12.28515625" style="76" customWidth="1"/>
    <col min="11533" max="11776" width="9.140625" style="76"/>
    <col min="11777" max="11777" width="2.28515625" style="76" customWidth="1"/>
    <col min="11778" max="11778" width="3.85546875" style="76" customWidth="1"/>
    <col min="11779" max="11779" width="22.42578125" style="76" customWidth="1"/>
    <col min="11780" max="11780" width="10.140625" style="76" customWidth="1"/>
    <col min="11781" max="11781" width="13.85546875" style="76" customWidth="1"/>
    <col min="11782" max="11782" width="21.140625" style="76" customWidth="1"/>
    <col min="11783" max="11783" width="13.28515625" style="76" customWidth="1"/>
    <col min="11784" max="11784" width="8.85546875" style="76" customWidth="1"/>
    <col min="11785" max="11785" width="11.140625" style="76" customWidth="1"/>
    <col min="11786" max="11786" width="21.140625" style="76" customWidth="1"/>
    <col min="11787" max="11787" width="9.140625" style="76"/>
    <col min="11788" max="11788" width="12.28515625" style="76" customWidth="1"/>
    <col min="11789" max="12032" width="9.140625" style="76"/>
    <col min="12033" max="12033" width="2.28515625" style="76" customWidth="1"/>
    <col min="12034" max="12034" width="3.85546875" style="76" customWidth="1"/>
    <col min="12035" max="12035" width="22.42578125" style="76" customWidth="1"/>
    <col min="12036" max="12036" width="10.140625" style="76" customWidth="1"/>
    <col min="12037" max="12037" width="13.85546875" style="76" customWidth="1"/>
    <col min="12038" max="12038" width="21.140625" style="76" customWidth="1"/>
    <col min="12039" max="12039" width="13.28515625" style="76" customWidth="1"/>
    <col min="12040" max="12040" width="8.85546875" style="76" customWidth="1"/>
    <col min="12041" max="12041" width="11.140625" style="76" customWidth="1"/>
    <col min="12042" max="12042" width="21.140625" style="76" customWidth="1"/>
    <col min="12043" max="12043" width="9.140625" style="76"/>
    <col min="12044" max="12044" width="12.28515625" style="76" customWidth="1"/>
    <col min="12045" max="12288" width="9.140625" style="76"/>
    <col min="12289" max="12289" width="2.28515625" style="76" customWidth="1"/>
    <col min="12290" max="12290" width="3.85546875" style="76" customWidth="1"/>
    <col min="12291" max="12291" width="22.42578125" style="76" customWidth="1"/>
    <col min="12292" max="12292" width="10.140625" style="76" customWidth="1"/>
    <col min="12293" max="12293" width="13.85546875" style="76" customWidth="1"/>
    <col min="12294" max="12294" width="21.140625" style="76" customWidth="1"/>
    <col min="12295" max="12295" width="13.28515625" style="76" customWidth="1"/>
    <col min="12296" max="12296" width="8.85546875" style="76" customWidth="1"/>
    <col min="12297" max="12297" width="11.140625" style="76" customWidth="1"/>
    <col min="12298" max="12298" width="21.140625" style="76" customWidth="1"/>
    <col min="12299" max="12299" width="9.140625" style="76"/>
    <col min="12300" max="12300" width="12.28515625" style="76" customWidth="1"/>
    <col min="12301" max="12544" width="9.140625" style="76"/>
    <col min="12545" max="12545" width="2.28515625" style="76" customWidth="1"/>
    <col min="12546" max="12546" width="3.85546875" style="76" customWidth="1"/>
    <col min="12547" max="12547" width="22.42578125" style="76" customWidth="1"/>
    <col min="12548" max="12548" width="10.140625" style="76" customWidth="1"/>
    <col min="12549" max="12549" width="13.85546875" style="76" customWidth="1"/>
    <col min="12550" max="12550" width="21.140625" style="76" customWidth="1"/>
    <col min="12551" max="12551" width="13.28515625" style="76" customWidth="1"/>
    <col min="12552" max="12552" width="8.85546875" style="76" customWidth="1"/>
    <col min="12553" max="12553" width="11.140625" style="76" customWidth="1"/>
    <col min="12554" max="12554" width="21.140625" style="76" customWidth="1"/>
    <col min="12555" max="12555" width="9.140625" style="76"/>
    <col min="12556" max="12556" width="12.28515625" style="76" customWidth="1"/>
    <col min="12557" max="12800" width="9.140625" style="76"/>
    <col min="12801" max="12801" width="2.28515625" style="76" customWidth="1"/>
    <col min="12802" max="12802" width="3.85546875" style="76" customWidth="1"/>
    <col min="12803" max="12803" width="22.42578125" style="76" customWidth="1"/>
    <col min="12804" max="12804" width="10.140625" style="76" customWidth="1"/>
    <col min="12805" max="12805" width="13.85546875" style="76" customWidth="1"/>
    <col min="12806" max="12806" width="21.140625" style="76" customWidth="1"/>
    <col min="12807" max="12807" width="13.28515625" style="76" customWidth="1"/>
    <col min="12808" max="12808" width="8.85546875" style="76" customWidth="1"/>
    <col min="12809" max="12809" width="11.140625" style="76" customWidth="1"/>
    <col min="12810" max="12810" width="21.140625" style="76" customWidth="1"/>
    <col min="12811" max="12811" width="9.140625" style="76"/>
    <col min="12812" max="12812" width="12.28515625" style="76" customWidth="1"/>
    <col min="12813" max="13056" width="9.140625" style="76"/>
    <col min="13057" max="13057" width="2.28515625" style="76" customWidth="1"/>
    <col min="13058" max="13058" width="3.85546875" style="76" customWidth="1"/>
    <col min="13059" max="13059" width="22.42578125" style="76" customWidth="1"/>
    <col min="13060" max="13060" width="10.140625" style="76" customWidth="1"/>
    <col min="13061" max="13061" width="13.85546875" style="76" customWidth="1"/>
    <col min="13062" max="13062" width="21.140625" style="76" customWidth="1"/>
    <col min="13063" max="13063" width="13.28515625" style="76" customWidth="1"/>
    <col min="13064" max="13064" width="8.85546875" style="76" customWidth="1"/>
    <col min="13065" max="13065" width="11.140625" style="76" customWidth="1"/>
    <col min="13066" max="13066" width="21.140625" style="76" customWidth="1"/>
    <col min="13067" max="13067" width="9.140625" style="76"/>
    <col min="13068" max="13068" width="12.28515625" style="76" customWidth="1"/>
    <col min="13069" max="13312" width="9.140625" style="76"/>
    <col min="13313" max="13313" width="2.28515625" style="76" customWidth="1"/>
    <col min="13314" max="13314" width="3.85546875" style="76" customWidth="1"/>
    <col min="13315" max="13315" width="22.42578125" style="76" customWidth="1"/>
    <col min="13316" max="13316" width="10.140625" style="76" customWidth="1"/>
    <col min="13317" max="13317" width="13.85546875" style="76" customWidth="1"/>
    <col min="13318" max="13318" width="21.140625" style="76" customWidth="1"/>
    <col min="13319" max="13319" width="13.28515625" style="76" customWidth="1"/>
    <col min="13320" max="13320" width="8.85546875" style="76" customWidth="1"/>
    <col min="13321" max="13321" width="11.140625" style="76" customWidth="1"/>
    <col min="13322" max="13322" width="21.140625" style="76" customWidth="1"/>
    <col min="13323" max="13323" width="9.140625" style="76"/>
    <col min="13324" max="13324" width="12.28515625" style="76" customWidth="1"/>
    <col min="13325" max="13568" width="9.140625" style="76"/>
    <col min="13569" max="13569" width="2.28515625" style="76" customWidth="1"/>
    <col min="13570" max="13570" width="3.85546875" style="76" customWidth="1"/>
    <col min="13571" max="13571" width="22.42578125" style="76" customWidth="1"/>
    <col min="13572" max="13572" width="10.140625" style="76" customWidth="1"/>
    <col min="13573" max="13573" width="13.85546875" style="76" customWidth="1"/>
    <col min="13574" max="13574" width="21.140625" style="76" customWidth="1"/>
    <col min="13575" max="13575" width="13.28515625" style="76" customWidth="1"/>
    <col min="13576" max="13576" width="8.85546875" style="76" customWidth="1"/>
    <col min="13577" max="13577" width="11.140625" style="76" customWidth="1"/>
    <col min="13578" max="13578" width="21.140625" style="76" customWidth="1"/>
    <col min="13579" max="13579" width="9.140625" style="76"/>
    <col min="13580" max="13580" width="12.28515625" style="76" customWidth="1"/>
    <col min="13581" max="13824" width="9.140625" style="76"/>
    <col min="13825" max="13825" width="2.28515625" style="76" customWidth="1"/>
    <col min="13826" max="13826" width="3.85546875" style="76" customWidth="1"/>
    <col min="13827" max="13827" width="22.42578125" style="76" customWidth="1"/>
    <col min="13828" max="13828" width="10.140625" style="76" customWidth="1"/>
    <col min="13829" max="13829" width="13.85546875" style="76" customWidth="1"/>
    <col min="13830" max="13830" width="21.140625" style="76" customWidth="1"/>
    <col min="13831" max="13831" width="13.28515625" style="76" customWidth="1"/>
    <col min="13832" max="13832" width="8.85546875" style="76" customWidth="1"/>
    <col min="13833" max="13833" width="11.140625" style="76" customWidth="1"/>
    <col min="13834" max="13834" width="21.140625" style="76" customWidth="1"/>
    <col min="13835" max="13835" width="9.140625" style="76"/>
    <col min="13836" max="13836" width="12.28515625" style="76" customWidth="1"/>
    <col min="13837" max="14080" width="9.140625" style="76"/>
    <col min="14081" max="14081" width="2.28515625" style="76" customWidth="1"/>
    <col min="14082" max="14082" width="3.85546875" style="76" customWidth="1"/>
    <col min="14083" max="14083" width="22.42578125" style="76" customWidth="1"/>
    <col min="14084" max="14084" width="10.140625" style="76" customWidth="1"/>
    <col min="14085" max="14085" width="13.85546875" style="76" customWidth="1"/>
    <col min="14086" max="14086" width="21.140625" style="76" customWidth="1"/>
    <col min="14087" max="14087" width="13.28515625" style="76" customWidth="1"/>
    <col min="14088" max="14088" width="8.85546875" style="76" customWidth="1"/>
    <col min="14089" max="14089" width="11.140625" style="76" customWidth="1"/>
    <col min="14090" max="14090" width="21.140625" style="76" customWidth="1"/>
    <col min="14091" max="14091" width="9.140625" style="76"/>
    <col min="14092" max="14092" width="12.28515625" style="76" customWidth="1"/>
    <col min="14093" max="14336" width="9.140625" style="76"/>
    <col min="14337" max="14337" width="2.28515625" style="76" customWidth="1"/>
    <col min="14338" max="14338" width="3.85546875" style="76" customWidth="1"/>
    <col min="14339" max="14339" width="22.42578125" style="76" customWidth="1"/>
    <col min="14340" max="14340" width="10.140625" style="76" customWidth="1"/>
    <col min="14341" max="14341" width="13.85546875" style="76" customWidth="1"/>
    <col min="14342" max="14342" width="21.140625" style="76" customWidth="1"/>
    <col min="14343" max="14343" width="13.28515625" style="76" customWidth="1"/>
    <col min="14344" max="14344" width="8.85546875" style="76" customWidth="1"/>
    <col min="14345" max="14345" width="11.140625" style="76" customWidth="1"/>
    <col min="14346" max="14346" width="21.140625" style="76" customWidth="1"/>
    <col min="14347" max="14347" width="9.140625" style="76"/>
    <col min="14348" max="14348" width="12.28515625" style="76" customWidth="1"/>
    <col min="14349" max="14592" width="9.140625" style="76"/>
    <col min="14593" max="14593" width="2.28515625" style="76" customWidth="1"/>
    <col min="14594" max="14594" width="3.85546875" style="76" customWidth="1"/>
    <col min="14595" max="14595" width="22.42578125" style="76" customWidth="1"/>
    <col min="14596" max="14596" width="10.140625" style="76" customWidth="1"/>
    <col min="14597" max="14597" width="13.85546875" style="76" customWidth="1"/>
    <col min="14598" max="14598" width="21.140625" style="76" customWidth="1"/>
    <col min="14599" max="14599" width="13.28515625" style="76" customWidth="1"/>
    <col min="14600" max="14600" width="8.85546875" style="76" customWidth="1"/>
    <col min="14601" max="14601" width="11.140625" style="76" customWidth="1"/>
    <col min="14602" max="14602" width="21.140625" style="76" customWidth="1"/>
    <col min="14603" max="14603" width="9.140625" style="76"/>
    <col min="14604" max="14604" width="12.28515625" style="76" customWidth="1"/>
    <col min="14605" max="14848" width="9.140625" style="76"/>
    <col min="14849" max="14849" width="2.28515625" style="76" customWidth="1"/>
    <col min="14850" max="14850" width="3.85546875" style="76" customWidth="1"/>
    <col min="14851" max="14851" width="22.42578125" style="76" customWidth="1"/>
    <col min="14852" max="14852" width="10.140625" style="76" customWidth="1"/>
    <col min="14853" max="14853" width="13.85546875" style="76" customWidth="1"/>
    <col min="14854" max="14854" width="21.140625" style="76" customWidth="1"/>
    <col min="14855" max="14855" width="13.28515625" style="76" customWidth="1"/>
    <col min="14856" max="14856" width="8.85546875" style="76" customWidth="1"/>
    <col min="14857" max="14857" width="11.140625" style="76" customWidth="1"/>
    <col min="14858" max="14858" width="21.140625" style="76" customWidth="1"/>
    <col min="14859" max="14859" width="9.140625" style="76"/>
    <col min="14860" max="14860" width="12.28515625" style="76" customWidth="1"/>
    <col min="14861" max="15104" width="9.140625" style="76"/>
    <col min="15105" max="15105" width="2.28515625" style="76" customWidth="1"/>
    <col min="15106" max="15106" width="3.85546875" style="76" customWidth="1"/>
    <col min="15107" max="15107" width="22.42578125" style="76" customWidth="1"/>
    <col min="15108" max="15108" width="10.140625" style="76" customWidth="1"/>
    <col min="15109" max="15109" width="13.85546875" style="76" customWidth="1"/>
    <col min="15110" max="15110" width="21.140625" style="76" customWidth="1"/>
    <col min="15111" max="15111" width="13.28515625" style="76" customWidth="1"/>
    <col min="15112" max="15112" width="8.85546875" style="76" customWidth="1"/>
    <col min="15113" max="15113" width="11.140625" style="76" customWidth="1"/>
    <col min="15114" max="15114" width="21.140625" style="76" customWidth="1"/>
    <col min="15115" max="15115" width="9.140625" style="76"/>
    <col min="15116" max="15116" width="12.28515625" style="76" customWidth="1"/>
    <col min="15117" max="15360" width="9.140625" style="76"/>
    <col min="15361" max="15361" width="2.28515625" style="76" customWidth="1"/>
    <col min="15362" max="15362" width="3.85546875" style="76" customWidth="1"/>
    <col min="15363" max="15363" width="22.42578125" style="76" customWidth="1"/>
    <col min="15364" max="15364" width="10.140625" style="76" customWidth="1"/>
    <col min="15365" max="15365" width="13.85546875" style="76" customWidth="1"/>
    <col min="15366" max="15366" width="21.140625" style="76" customWidth="1"/>
    <col min="15367" max="15367" width="13.28515625" style="76" customWidth="1"/>
    <col min="15368" max="15368" width="8.85546875" style="76" customWidth="1"/>
    <col min="15369" max="15369" width="11.140625" style="76" customWidth="1"/>
    <col min="15370" max="15370" width="21.140625" style="76" customWidth="1"/>
    <col min="15371" max="15371" width="9.140625" style="76"/>
    <col min="15372" max="15372" width="12.28515625" style="76" customWidth="1"/>
    <col min="15373" max="15616" width="9.140625" style="76"/>
    <col min="15617" max="15617" width="2.28515625" style="76" customWidth="1"/>
    <col min="15618" max="15618" width="3.85546875" style="76" customWidth="1"/>
    <col min="15619" max="15619" width="22.42578125" style="76" customWidth="1"/>
    <col min="15620" max="15620" width="10.140625" style="76" customWidth="1"/>
    <col min="15621" max="15621" width="13.85546875" style="76" customWidth="1"/>
    <col min="15622" max="15622" width="21.140625" style="76" customWidth="1"/>
    <col min="15623" max="15623" width="13.28515625" style="76" customWidth="1"/>
    <col min="15624" max="15624" width="8.85546875" style="76" customWidth="1"/>
    <col min="15625" max="15625" width="11.140625" style="76" customWidth="1"/>
    <col min="15626" max="15626" width="21.140625" style="76" customWidth="1"/>
    <col min="15627" max="15627" width="9.140625" style="76"/>
    <col min="15628" max="15628" width="12.28515625" style="76" customWidth="1"/>
    <col min="15629" max="15872" width="9.140625" style="76"/>
    <col min="15873" max="15873" width="2.28515625" style="76" customWidth="1"/>
    <col min="15874" max="15874" width="3.85546875" style="76" customWidth="1"/>
    <col min="15875" max="15875" width="22.42578125" style="76" customWidth="1"/>
    <col min="15876" max="15876" width="10.140625" style="76" customWidth="1"/>
    <col min="15877" max="15877" width="13.85546875" style="76" customWidth="1"/>
    <col min="15878" max="15878" width="21.140625" style="76" customWidth="1"/>
    <col min="15879" max="15879" width="13.28515625" style="76" customWidth="1"/>
    <col min="15880" max="15880" width="8.85546875" style="76" customWidth="1"/>
    <col min="15881" max="15881" width="11.140625" style="76" customWidth="1"/>
    <col min="15882" max="15882" width="21.140625" style="76" customWidth="1"/>
    <col min="15883" max="15883" width="9.140625" style="76"/>
    <col min="15884" max="15884" width="12.28515625" style="76" customWidth="1"/>
    <col min="15885" max="16128" width="9.140625" style="76"/>
    <col min="16129" max="16129" width="2.28515625" style="76" customWidth="1"/>
    <col min="16130" max="16130" width="3.85546875" style="76" customWidth="1"/>
    <col min="16131" max="16131" width="22.42578125" style="76" customWidth="1"/>
    <col min="16132" max="16132" width="10.140625" style="76" customWidth="1"/>
    <col min="16133" max="16133" width="13.85546875" style="76" customWidth="1"/>
    <col min="16134" max="16134" width="21.140625" style="76" customWidth="1"/>
    <col min="16135" max="16135" width="13.28515625" style="76" customWidth="1"/>
    <col min="16136" max="16136" width="8.85546875" style="76" customWidth="1"/>
    <col min="16137" max="16137" width="11.140625" style="76" customWidth="1"/>
    <col min="16138" max="16138" width="21.140625" style="76" customWidth="1"/>
    <col min="16139" max="16139" width="9.140625" style="76"/>
    <col min="16140" max="16140" width="12.28515625" style="76" customWidth="1"/>
    <col min="16141" max="16384" width="9.140625" style="76"/>
  </cols>
  <sheetData>
    <row r="2" spans="2:12" x14ac:dyDescent="0.2">
      <c r="B2" s="74"/>
      <c r="C2" s="74"/>
      <c r="D2" s="75" t="s">
        <v>31</v>
      </c>
      <c r="E2" s="75"/>
      <c r="F2" s="75"/>
      <c r="G2" s="75"/>
      <c r="H2" s="75"/>
      <c r="I2" s="75"/>
      <c r="J2" s="75"/>
      <c r="K2" s="74"/>
      <c r="L2" s="74"/>
    </row>
    <row r="3" spans="2:12" ht="12.75" customHeight="1" x14ac:dyDescent="0.2">
      <c r="B3" s="74"/>
      <c r="C3" s="74"/>
      <c r="D3" s="77" t="s">
        <v>69</v>
      </c>
      <c r="E3" s="77"/>
      <c r="F3" s="77"/>
      <c r="G3" s="77"/>
      <c r="H3" s="77"/>
      <c r="I3" s="77"/>
      <c r="J3" s="77"/>
      <c r="K3" s="74"/>
      <c r="L3" s="74"/>
    </row>
    <row r="4" spans="2:12" x14ac:dyDescent="0.2">
      <c r="B4" s="74"/>
      <c r="C4" s="74"/>
      <c r="D4" s="77" t="s">
        <v>70</v>
      </c>
      <c r="E4" s="77"/>
      <c r="F4" s="77"/>
      <c r="G4" s="77"/>
      <c r="H4" s="77"/>
      <c r="I4" s="77"/>
      <c r="J4" s="77"/>
      <c r="K4" s="74"/>
      <c r="L4" s="74"/>
    </row>
    <row r="5" spans="2:12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2" ht="12.75" customHeight="1" x14ac:dyDescent="0.2">
      <c r="B6" s="78" t="s">
        <v>32</v>
      </c>
      <c r="C6" s="78" t="s">
        <v>4</v>
      </c>
      <c r="D6" s="79" t="s">
        <v>5</v>
      </c>
      <c r="E6" s="79"/>
      <c r="F6" s="79"/>
      <c r="G6" s="80" t="s">
        <v>71</v>
      </c>
      <c r="H6" s="79" t="s">
        <v>72</v>
      </c>
      <c r="I6" s="79"/>
      <c r="J6" s="79"/>
      <c r="K6" s="79"/>
      <c r="L6" s="78" t="s">
        <v>73</v>
      </c>
    </row>
    <row r="7" spans="2:12" x14ac:dyDescent="0.2">
      <c r="B7" s="81"/>
      <c r="C7" s="81"/>
      <c r="D7" s="79"/>
      <c r="E7" s="79"/>
      <c r="F7" s="79"/>
      <c r="G7" s="82"/>
      <c r="H7" s="79"/>
      <c r="I7" s="79"/>
      <c r="J7" s="79"/>
      <c r="K7" s="79"/>
      <c r="L7" s="81"/>
    </row>
    <row r="8" spans="2:12" ht="12.75" customHeight="1" x14ac:dyDescent="0.2">
      <c r="B8" s="81"/>
      <c r="C8" s="81"/>
      <c r="D8" s="78" t="s">
        <v>74</v>
      </c>
      <c r="E8" s="78" t="s">
        <v>75</v>
      </c>
      <c r="F8" s="78" t="s">
        <v>76</v>
      </c>
      <c r="G8" s="82"/>
      <c r="H8" s="83" t="s">
        <v>12</v>
      </c>
      <c r="I8" s="83" t="s">
        <v>77</v>
      </c>
      <c r="J8" s="83" t="s">
        <v>76</v>
      </c>
      <c r="K8" s="83" t="s">
        <v>77</v>
      </c>
      <c r="L8" s="81"/>
    </row>
    <row r="9" spans="2:12" ht="12.75" customHeight="1" x14ac:dyDescent="0.2">
      <c r="B9" s="81"/>
      <c r="C9" s="81"/>
      <c r="D9" s="81"/>
      <c r="E9" s="81"/>
      <c r="F9" s="81"/>
      <c r="G9" s="82"/>
      <c r="H9" s="83"/>
      <c r="I9" s="83"/>
      <c r="J9" s="83"/>
      <c r="K9" s="83"/>
      <c r="L9" s="81"/>
    </row>
    <row r="10" spans="2:12" ht="12.75" customHeight="1" x14ac:dyDescent="0.2">
      <c r="B10" s="81"/>
      <c r="C10" s="81"/>
      <c r="D10" s="81"/>
      <c r="E10" s="81"/>
      <c r="F10" s="81"/>
      <c r="G10" s="82"/>
      <c r="H10" s="83"/>
      <c r="I10" s="83"/>
      <c r="J10" s="83"/>
      <c r="K10" s="83"/>
      <c r="L10" s="81"/>
    </row>
    <row r="11" spans="2:12" x14ac:dyDescent="0.2">
      <c r="B11" s="81"/>
      <c r="C11" s="81"/>
      <c r="D11" s="81"/>
      <c r="E11" s="81"/>
      <c r="F11" s="81"/>
      <c r="G11" s="82"/>
      <c r="H11" s="83"/>
      <c r="I11" s="83"/>
      <c r="J11" s="83"/>
      <c r="K11" s="83"/>
      <c r="L11" s="81"/>
    </row>
    <row r="12" spans="2:12" x14ac:dyDescent="0.2">
      <c r="B12" s="81"/>
      <c r="C12" s="81"/>
      <c r="D12" s="81"/>
      <c r="E12" s="81"/>
      <c r="F12" s="81"/>
      <c r="G12" s="82"/>
      <c r="H12" s="83"/>
      <c r="I12" s="83"/>
      <c r="J12" s="83"/>
      <c r="K12" s="83"/>
      <c r="L12" s="81"/>
    </row>
    <row r="13" spans="2:12" x14ac:dyDescent="0.2">
      <c r="B13" s="81"/>
      <c r="C13" s="81"/>
      <c r="D13" s="81"/>
      <c r="E13" s="81"/>
      <c r="F13" s="81"/>
      <c r="G13" s="82"/>
      <c r="H13" s="83"/>
      <c r="I13" s="83"/>
      <c r="J13" s="83"/>
      <c r="K13" s="83"/>
      <c r="L13" s="81"/>
    </row>
    <row r="14" spans="2:12" x14ac:dyDescent="0.2">
      <c r="B14" s="81"/>
      <c r="C14" s="81"/>
      <c r="D14" s="81"/>
      <c r="E14" s="81"/>
      <c r="F14" s="81"/>
      <c r="G14" s="82"/>
      <c r="H14" s="83"/>
      <c r="I14" s="83"/>
      <c r="J14" s="83"/>
      <c r="K14" s="83"/>
      <c r="L14" s="81"/>
    </row>
    <row r="15" spans="2:12" x14ac:dyDescent="0.2">
      <c r="B15" s="81"/>
      <c r="C15" s="81"/>
      <c r="D15" s="81"/>
      <c r="E15" s="81"/>
      <c r="F15" s="81"/>
      <c r="G15" s="82"/>
      <c r="H15" s="83"/>
      <c r="I15" s="83"/>
      <c r="J15" s="83"/>
      <c r="K15" s="83"/>
      <c r="L15" s="81"/>
    </row>
    <row r="16" spans="2:12" x14ac:dyDescent="0.2">
      <c r="B16" s="81"/>
      <c r="C16" s="81"/>
      <c r="D16" s="81"/>
      <c r="E16" s="81"/>
      <c r="F16" s="81"/>
      <c r="G16" s="82"/>
      <c r="H16" s="83"/>
      <c r="I16" s="83"/>
      <c r="J16" s="83"/>
      <c r="K16" s="83"/>
      <c r="L16" s="81"/>
    </row>
    <row r="17" spans="2:12" x14ac:dyDescent="0.2">
      <c r="B17" s="81"/>
      <c r="C17" s="81"/>
      <c r="D17" s="81"/>
      <c r="E17" s="81"/>
      <c r="F17" s="81"/>
      <c r="G17" s="82"/>
      <c r="H17" s="83"/>
      <c r="I17" s="83"/>
      <c r="J17" s="83"/>
      <c r="K17" s="83"/>
      <c r="L17" s="81"/>
    </row>
    <row r="18" spans="2:12" x14ac:dyDescent="0.2">
      <c r="B18" s="81"/>
      <c r="C18" s="81"/>
      <c r="D18" s="81"/>
      <c r="E18" s="81"/>
      <c r="F18" s="81"/>
      <c r="G18" s="82"/>
      <c r="H18" s="83"/>
      <c r="I18" s="83"/>
      <c r="J18" s="83"/>
      <c r="K18" s="83"/>
      <c r="L18" s="81"/>
    </row>
    <row r="19" spans="2:12" x14ac:dyDescent="0.2">
      <c r="B19" s="81"/>
      <c r="C19" s="81"/>
      <c r="D19" s="81"/>
      <c r="E19" s="81"/>
      <c r="F19" s="81"/>
      <c r="G19" s="82"/>
      <c r="H19" s="83"/>
      <c r="I19" s="83"/>
      <c r="J19" s="83"/>
      <c r="K19" s="83"/>
      <c r="L19" s="81"/>
    </row>
    <row r="20" spans="2:12" x14ac:dyDescent="0.2">
      <c r="B20" s="81"/>
      <c r="C20" s="81"/>
      <c r="D20" s="81"/>
      <c r="E20" s="81"/>
      <c r="F20" s="81"/>
      <c r="G20" s="82"/>
      <c r="H20" s="83"/>
      <c r="I20" s="83"/>
      <c r="J20" s="83"/>
      <c r="K20" s="83"/>
      <c r="L20" s="81"/>
    </row>
    <row r="21" spans="2:12" x14ac:dyDescent="0.2">
      <c r="B21" s="81"/>
      <c r="C21" s="81"/>
      <c r="D21" s="81"/>
      <c r="E21" s="81"/>
      <c r="F21" s="81"/>
      <c r="G21" s="82"/>
      <c r="H21" s="83"/>
      <c r="I21" s="83"/>
      <c r="J21" s="83"/>
      <c r="K21" s="83"/>
      <c r="L21" s="81"/>
    </row>
    <row r="22" spans="2:12" ht="21" customHeight="1" x14ac:dyDescent="0.2">
      <c r="B22" s="84"/>
      <c r="C22" s="84"/>
      <c r="D22" s="84"/>
      <c r="E22" s="84"/>
      <c r="F22" s="84"/>
      <c r="G22" s="85"/>
      <c r="H22" s="83"/>
      <c r="I22" s="83"/>
      <c r="J22" s="83"/>
      <c r="K22" s="83"/>
      <c r="L22" s="84"/>
    </row>
    <row r="23" spans="2:12" ht="95.25" customHeight="1" x14ac:dyDescent="0.2">
      <c r="B23" s="86">
        <v>1</v>
      </c>
      <c r="C23" s="87" t="s">
        <v>78</v>
      </c>
      <c r="D23" s="86"/>
      <c r="E23" s="88">
        <v>180.9</v>
      </c>
      <c r="F23" s="87" t="s">
        <v>79</v>
      </c>
      <c r="G23" s="89">
        <v>180.9</v>
      </c>
      <c r="H23" s="87"/>
      <c r="I23" s="87"/>
      <c r="J23" s="87" t="s">
        <v>79</v>
      </c>
      <c r="K23" s="88">
        <v>180.9</v>
      </c>
      <c r="L23" s="90">
        <v>0</v>
      </c>
    </row>
    <row r="24" spans="2:12" ht="64.5" customHeight="1" x14ac:dyDescent="0.2">
      <c r="B24" s="86">
        <v>2</v>
      </c>
      <c r="C24" s="87" t="s">
        <v>80</v>
      </c>
      <c r="D24" s="91"/>
      <c r="E24" s="92">
        <v>56.9</v>
      </c>
      <c r="F24" s="87" t="s">
        <v>81</v>
      </c>
      <c r="G24" s="93">
        <v>56.9</v>
      </c>
      <c r="H24" s="92"/>
      <c r="I24" s="91"/>
      <c r="J24" s="87" t="s">
        <v>81</v>
      </c>
      <c r="K24" s="92">
        <v>56.9</v>
      </c>
      <c r="L24" s="90">
        <v>0</v>
      </c>
    </row>
    <row r="25" spans="2:12" ht="23.25" customHeight="1" x14ac:dyDescent="0.2">
      <c r="B25" s="86">
        <v>3</v>
      </c>
      <c r="C25" s="87" t="s">
        <v>80</v>
      </c>
      <c r="D25" s="91"/>
      <c r="E25" s="90">
        <v>126</v>
      </c>
      <c r="F25" s="87" t="s">
        <v>82</v>
      </c>
      <c r="G25" s="94">
        <v>126</v>
      </c>
      <c r="H25" s="92"/>
      <c r="I25" s="91"/>
      <c r="J25" s="87" t="s">
        <v>82</v>
      </c>
      <c r="K25" s="90">
        <v>126</v>
      </c>
      <c r="L25" s="90">
        <v>0</v>
      </c>
    </row>
    <row r="26" spans="2:12" ht="42.75" customHeight="1" x14ac:dyDescent="0.2">
      <c r="B26" s="86">
        <v>4</v>
      </c>
      <c r="C26" s="87" t="s">
        <v>83</v>
      </c>
      <c r="D26" s="92"/>
      <c r="E26" s="90">
        <v>3</v>
      </c>
      <c r="F26" s="87" t="s">
        <v>84</v>
      </c>
      <c r="G26" s="94">
        <v>3</v>
      </c>
      <c r="H26" s="92"/>
      <c r="I26" s="91"/>
      <c r="J26" s="87" t="s">
        <v>84</v>
      </c>
      <c r="K26" s="90">
        <v>3</v>
      </c>
      <c r="L26" s="90">
        <v>0</v>
      </c>
    </row>
    <row r="27" spans="2:12" ht="40.5" customHeight="1" x14ac:dyDescent="0.2">
      <c r="B27" s="86">
        <v>5</v>
      </c>
      <c r="C27" s="87" t="s">
        <v>83</v>
      </c>
      <c r="D27" s="92"/>
      <c r="E27" s="90">
        <v>9</v>
      </c>
      <c r="F27" s="87" t="s">
        <v>85</v>
      </c>
      <c r="G27" s="94">
        <v>9</v>
      </c>
      <c r="H27" s="92"/>
      <c r="I27" s="91"/>
      <c r="J27" s="87" t="s">
        <v>85</v>
      </c>
      <c r="K27" s="90">
        <v>9</v>
      </c>
      <c r="L27" s="90">
        <v>0</v>
      </c>
    </row>
    <row r="28" spans="2:12" ht="78.75" customHeight="1" x14ac:dyDescent="0.2">
      <c r="B28" s="86">
        <v>6</v>
      </c>
      <c r="C28" s="87" t="s">
        <v>78</v>
      </c>
      <c r="D28" s="92"/>
      <c r="E28" s="90">
        <v>55.7</v>
      </c>
      <c r="F28" s="87" t="s">
        <v>86</v>
      </c>
      <c r="G28" s="94">
        <v>55.7</v>
      </c>
      <c r="H28" s="92"/>
      <c r="I28" s="91"/>
      <c r="J28" s="87" t="s">
        <v>86</v>
      </c>
      <c r="K28" s="90">
        <v>55.7</v>
      </c>
      <c r="L28" s="90">
        <v>0</v>
      </c>
    </row>
    <row r="29" spans="2:12" ht="37.5" customHeight="1" x14ac:dyDescent="0.2">
      <c r="B29" s="86">
        <v>7</v>
      </c>
      <c r="C29" s="87" t="s">
        <v>78</v>
      </c>
      <c r="D29" s="86"/>
      <c r="E29" s="88">
        <v>462.2</v>
      </c>
      <c r="F29" s="87" t="s">
        <v>87</v>
      </c>
      <c r="G29" s="89">
        <v>462.2</v>
      </c>
      <c r="H29" s="87"/>
      <c r="I29" s="87"/>
      <c r="J29" s="87" t="s">
        <v>87</v>
      </c>
      <c r="K29" s="88">
        <v>462.2</v>
      </c>
      <c r="L29" s="90">
        <v>0</v>
      </c>
    </row>
    <row r="30" spans="2:12" ht="25.5" x14ac:dyDescent="0.2">
      <c r="B30" s="86">
        <v>8</v>
      </c>
      <c r="C30" s="87" t="s">
        <v>88</v>
      </c>
      <c r="D30" s="91"/>
      <c r="E30" s="92">
        <v>5.7</v>
      </c>
      <c r="F30" s="87" t="s">
        <v>84</v>
      </c>
      <c r="G30" s="93">
        <v>5.7</v>
      </c>
      <c r="H30" s="92"/>
      <c r="I30" s="91"/>
      <c r="J30" s="87" t="s">
        <v>84</v>
      </c>
      <c r="K30" s="92">
        <v>5.7</v>
      </c>
      <c r="L30" s="90">
        <v>0</v>
      </c>
    </row>
    <row r="31" spans="2:12" ht="25.5" x14ac:dyDescent="0.2">
      <c r="B31" s="86">
        <v>9</v>
      </c>
      <c r="C31" s="87" t="s">
        <v>83</v>
      </c>
      <c r="D31" s="91"/>
      <c r="E31" s="90">
        <v>43.5</v>
      </c>
      <c r="F31" s="87" t="s">
        <v>89</v>
      </c>
      <c r="G31" s="94">
        <v>43.5</v>
      </c>
      <c r="H31" s="92"/>
      <c r="I31" s="91"/>
      <c r="J31" s="87" t="s">
        <v>89</v>
      </c>
      <c r="K31" s="90">
        <v>43.5</v>
      </c>
      <c r="L31" s="90">
        <v>0</v>
      </c>
    </row>
    <row r="32" spans="2:12" ht="25.5" x14ac:dyDescent="0.2">
      <c r="B32" s="86">
        <v>10</v>
      </c>
      <c r="C32" s="87" t="s">
        <v>90</v>
      </c>
      <c r="D32" s="92"/>
      <c r="E32" s="90">
        <v>150</v>
      </c>
      <c r="F32" s="87" t="s">
        <v>91</v>
      </c>
      <c r="G32" s="94">
        <v>150</v>
      </c>
      <c r="H32" s="92"/>
      <c r="I32" s="91"/>
      <c r="J32" s="87" t="s">
        <v>91</v>
      </c>
      <c r="K32" s="90">
        <v>150</v>
      </c>
      <c r="L32" s="90">
        <v>0</v>
      </c>
    </row>
    <row r="33" spans="2:12" ht="51" x14ac:dyDescent="0.2">
      <c r="B33" s="86">
        <v>11</v>
      </c>
      <c r="C33" s="87" t="s">
        <v>92</v>
      </c>
      <c r="D33" s="92"/>
      <c r="E33" s="90">
        <v>364</v>
      </c>
      <c r="F33" s="87" t="s">
        <v>93</v>
      </c>
      <c r="G33" s="94">
        <v>364</v>
      </c>
      <c r="H33" s="92"/>
      <c r="I33" s="91"/>
      <c r="J33" s="87" t="s">
        <v>93</v>
      </c>
      <c r="K33" s="90">
        <v>364</v>
      </c>
      <c r="L33" s="90">
        <v>0</v>
      </c>
    </row>
    <row r="34" spans="2:12" ht="38.25" x14ac:dyDescent="0.2">
      <c r="B34" s="86">
        <v>12</v>
      </c>
      <c r="C34" s="87" t="s">
        <v>94</v>
      </c>
      <c r="D34" s="92"/>
      <c r="E34" s="90">
        <v>101.4</v>
      </c>
      <c r="F34" s="87" t="s">
        <v>95</v>
      </c>
      <c r="G34" s="94">
        <v>101.4</v>
      </c>
      <c r="H34" s="92"/>
      <c r="I34" s="91"/>
      <c r="J34" s="87" t="s">
        <v>95</v>
      </c>
      <c r="K34" s="90">
        <v>101.4</v>
      </c>
      <c r="L34" s="90">
        <v>0</v>
      </c>
    </row>
    <row r="35" spans="2:12" ht="38.25" x14ac:dyDescent="0.2">
      <c r="B35" s="86">
        <v>13</v>
      </c>
      <c r="C35" s="87" t="s">
        <v>96</v>
      </c>
      <c r="D35" s="92"/>
      <c r="E35" s="90">
        <v>22.9</v>
      </c>
      <c r="F35" s="87" t="s">
        <v>97</v>
      </c>
      <c r="G35" s="94">
        <v>22.9</v>
      </c>
      <c r="H35" s="92"/>
      <c r="I35" s="91"/>
      <c r="J35" s="87" t="s">
        <v>97</v>
      </c>
      <c r="K35" s="90">
        <v>22.9</v>
      </c>
      <c r="L35" s="90">
        <v>0</v>
      </c>
    </row>
    <row r="36" spans="2:12" ht="25.5" x14ac:dyDescent="0.2">
      <c r="B36" s="86">
        <v>14</v>
      </c>
      <c r="C36" s="87" t="s">
        <v>88</v>
      </c>
      <c r="D36" s="92"/>
      <c r="E36" s="90">
        <v>47</v>
      </c>
      <c r="F36" s="87" t="s">
        <v>98</v>
      </c>
      <c r="G36" s="94">
        <v>47</v>
      </c>
      <c r="H36" s="92"/>
      <c r="I36" s="91"/>
      <c r="J36" s="87" t="s">
        <v>98</v>
      </c>
      <c r="K36" s="90">
        <v>47</v>
      </c>
      <c r="L36" s="90">
        <v>0</v>
      </c>
    </row>
    <row r="37" spans="2:12" ht="51" x14ac:dyDescent="0.2">
      <c r="B37" s="86">
        <v>15</v>
      </c>
      <c r="C37" s="87" t="s">
        <v>78</v>
      </c>
      <c r="D37" s="92"/>
      <c r="E37" s="90">
        <v>32.799999999999997</v>
      </c>
      <c r="F37" s="87" t="s">
        <v>99</v>
      </c>
      <c r="G37" s="94">
        <v>32.799999999999997</v>
      </c>
      <c r="H37" s="92"/>
      <c r="I37" s="91"/>
      <c r="J37" s="87" t="s">
        <v>99</v>
      </c>
      <c r="K37" s="90">
        <v>32.799999999999997</v>
      </c>
      <c r="L37" s="90">
        <v>0</v>
      </c>
    </row>
    <row r="38" spans="2:12" ht="76.5" x14ac:dyDescent="0.2">
      <c r="B38" s="86">
        <v>16</v>
      </c>
      <c r="C38" s="87" t="s">
        <v>78</v>
      </c>
      <c r="D38" s="92"/>
      <c r="E38" s="90">
        <v>69.8</v>
      </c>
      <c r="F38" s="87" t="s">
        <v>100</v>
      </c>
      <c r="G38" s="94">
        <v>69.8</v>
      </c>
      <c r="H38" s="92"/>
      <c r="I38" s="91"/>
      <c r="J38" s="87" t="s">
        <v>100</v>
      </c>
      <c r="K38" s="90">
        <v>69.8</v>
      </c>
      <c r="L38" s="90">
        <v>0</v>
      </c>
    </row>
    <row r="39" spans="2:12" ht="25.5" x14ac:dyDescent="0.2">
      <c r="B39" s="86">
        <v>17</v>
      </c>
      <c r="C39" s="87" t="s">
        <v>101</v>
      </c>
      <c r="D39" s="92"/>
      <c r="E39" s="90">
        <v>3.3</v>
      </c>
      <c r="F39" s="87" t="s">
        <v>102</v>
      </c>
      <c r="G39" s="94">
        <v>3.3</v>
      </c>
      <c r="H39" s="92"/>
      <c r="I39" s="91"/>
      <c r="J39" s="87" t="s">
        <v>102</v>
      </c>
      <c r="K39" s="90">
        <v>3.3</v>
      </c>
      <c r="L39" s="90">
        <v>0</v>
      </c>
    </row>
    <row r="40" spans="2:12" ht="38.25" x14ac:dyDescent="0.2">
      <c r="B40" s="86">
        <v>18</v>
      </c>
      <c r="C40" s="87" t="s">
        <v>103</v>
      </c>
      <c r="D40" s="92"/>
      <c r="E40" s="90">
        <v>70.5</v>
      </c>
      <c r="F40" s="87" t="s">
        <v>104</v>
      </c>
      <c r="G40" s="94">
        <v>70.5</v>
      </c>
      <c r="H40" s="92"/>
      <c r="I40" s="91"/>
      <c r="J40" s="87" t="s">
        <v>104</v>
      </c>
      <c r="K40" s="90">
        <v>70.5</v>
      </c>
      <c r="L40" s="90">
        <v>0</v>
      </c>
    </row>
    <row r="41" spans="2:12" ht="25.5" x14ac:dyDescent="0.2">
      <c r="B41" s="86">
        <v>19</v>
      </c>
      <c r="C41" s="87" t="s">
        <v>103</v>
      </c>
      <c r="D41" s="92"/>
      <c r="E41" s="90">
        <v>26</v>
      </c>
      <c r="F41" s="87" t="s">
        <v>105</v>
      </c>
      <c r="G41" s="94">
        <v>26</v>
      </c>
      <c r="H41" s="92"/>
      <c r="I41" s="91"/>
      <c r="J41" s="87" t="s">
        <v>105</v>
      </c>
      <c r="K41" s="90">
        <v>26</v>
      </c>
      <c r="L41" s="90">
        <v>0</v>
      </c>
    </row>
    <row r="42" spans="2:12" ht="63.75" x14ac:dyDescent="0.2">
      <c r="B42" s="86">
        <v>20</v>
      </c>
      <c r="C42" s="95" t="s">
        <v>21</v>
      </c>
      <c r="D42" s="92"/>
      <c r="E42" s="90">
        <v>16</v>
      </c>
      <c r="F42" s="87" t="s">
        <v>106</v>
      </c>
      <c r="G42" s="94">
        <v>16</v>
      </c>
      <c r="H42" s="92"/>
      <c r="I42" s="91"/>
      <c r="J42" s="87" t="s">
        <v>106</v>
      </c>
      <c r="K42" s="90">
        <v>16</v>
      </c>
      <c r="L42" s="90">
        <v>0</v>
      </c>
    </row>
    <row r="43" spans="2:12" x14ac:dyDescent="0.2">
      <c r="B43" s="86">
        <v>21</v>
      </c>
      <c r="C43" s="95" t="s">
        <v>21</v>
      </c>
      <c r="D43" s="92"/>
      <c r="E43" s="90">
        <v>0.4</v>
      </c>
      <c r="F43" s="87" t="s">
        <v>107</v>
      </c>
      <c r="G43" s="94">
        <v>0.4</v>
      </c>
      <c r="H43" s="92"/>
      <c r="I43" s="91"/>
      <c r="J43" s="87" t="s">
        <v>107</v>
      </c>
      <c r="K43" s="90">
        <v>0.4</v>
      </c>
      <c r="L43" s="90">
        <v>0</v>
      </c>
    </row>
    <row r="44" spans="2:12" x14ac:dyDescent="0.2">
      <c r="B44" s="86">
        <v>22</v>
      </c>
      <c r="C44" s="95" t="s">
        <v>21</v>
      </c>
      <c r="D44" s="92"/>
      <c r="E44" s="90">
        <v>2.8</v>
      </c>
      <c r="F44" s="87" t="s">
        <v>40</v>
      </c>
      <c r="G44" s="94">
        <v>2.8</v>
      </c>
      <c r="H44" s="92"/>
      <c r="I44" s="91"/>
      <c r="J44" s="87" t="s">
        <v>40</v>
      </c>
      <c r="K44" s="90">
        <v>2.8</v>
      </c>
      <c r="L44" s="90">
        <v>0</v>
      </c>
    </row>
    <row r="45" spans="2:12" x14ac:dyDescent="0.2">
      <c r="B45" s="86">
        <v>23</v>
      </c>
      <c r="C45" s="95" t="s">
        <v>108</v>
      </c>
      <c r="D45" s="92"/>
      <c r="E45" s="90">
        <v>14.9</v>
      </c>
      <c r="F45" s="87" t="s">
        <v>109</v>
      </c>
      <c r="G45" s="94">
        <v>14.9</v>
      </c>
      <c r="H45" s="92"/>
      <c r="I45" s="91"/>
      <c r="J45" s="87" t="s">
        <v>109</v>
      </c>
      <c r="K45" s="90">
        <v>14.9</v>
      </c>
      <c r="L45" s="90">
        <v>0</v>
      </c>
    </row>
    <row r="46" spans="2:12" ht="38.25" x14ac:dyDescent="0.2">
      <c r="B46" s="86">
        <v>24</v>
      </c>
      <c r="C46" s="87" t="s">
        <v>110</v>
      </c>
      <c r="D46" s="92"/>
      <c r="E46" s="90">
        <v>5.9</v>
      </c>
      <c r="F46" s="87" t="s">
        <v>111</v>
      </c>
      <c r="G46" s="94">
        <v>5.9</v>
      </c>
      <c r="H46" s="92"/>
      <c r="I46" s="91"/>
      <c r="J46" s="87" t="s">
        <v>111</v>
      </c>
      <c r="K46" s="90">
        <v>5.9</v>
      </c>
      <c r="L46" s="90"/>
    </row>
    <row r="47" spans="2:12" ht="38.25" x14ac:dyDescent="0.2">
      <c r="B47" s="86">
        <v>25</v>
      </c>
      <c r="C47" s="87" t="s">
        <v>112</v>
      </c>
      <c r="D47" s="92"/>
      <c r="E47" s="90">
        <v>2.8</v>
      </c>
      <c r="F47" s="87" t="s">
        <v>113</v>
      </c>
      <c r="G47" s="94">
        <v>2.8</v>
      </c>
      <c r="H47" s="92"/>
      <c r="I47" s="91"/>
      <c r="J47" s="87" t="s">
        <v>113</v>
      </c>
      <c r="K47" s="90">
        <v>2.8</v>
      </c>
      <c r="L47" s="90"/>
    </row>
    <row r="48" spans="2:12" ht="115.5" customHeight="1" x14ac:dyDescent="0.2">
      <c r="B48" s="86">
        <v>26</v>
      </c>
      <c r="C48" s="95" t="s">
        <v>21</v>
      </c>
      <c r="D48" s="92"/>
      <c r="E48" s="90">
        <v>6.3</v>
      </c>
      <c r="F48" s="87" t="s">
        <v>114</v>
      </c>
      <c r="G48" s="94">
        <v>6.3</v>
      </c>
      <c r="H48" s="92"/>
      <c r="I48" s="91"/>
      <c r="J48" s="87" t="s">
        <v>114</v>
      </c>
      <c r="K48" s="90">
        <v>6.3</v>
      </c>
      <c r="L48" s="90">
        <v>0</v>
      </c>
    </row>
    <row r="49" spans="2:12" ht="114.75" x14ac:dyDescent="0.2">
      <c r="B49" s="86">
        <v>27</v>
      </c>
      <c r="C49" s="95" t="s">
        <v>21</v>
      </c>
      <c r="D49" s="92"/>
      <c r="E49" s="90">
        <v>6.6</v>
      </c>
      <c r="F49" s="87" t="s">
        <v>115</v>
      </c>
      <c r="G49" s="94">
        <v>6.6</v>
      </c>
      <c r="H49" s="92"/>
      <c r="I49" s="91"/>
      <c r="J49" s="87" t="s">
        <v>115</v>
      </c>
      <c r="K49" s="90">
        <v>6.6</v>
      </c>
      <c r="L49" s="90">
        <v>0</v>
      </c>
    </row>
    <row r="50" spans="2:12" ht="153" x14ac:dyDescent="0.2">
      <c r="B50" s="86">
        <v>28</v>
      </c>
      <c r="C50" s="95" t="s">
        <v>21</v>
      </c>
      <c r="D50" s="92"/>
      <c r="E50" s="90">
        <v>22.7</v>
      </c>
      <c r="F50" s="87" t="s">
        <v>116</v>
      </c>
      <c r="G50" s="94">
        <v>22.7</v>
      </c>
      <c r="H50" s="92"/>
      <c r="I50" s="91"/>
      <c r="J50" s="87" t="s">
        <v>116</v>
      </c>
      <c r="K50" s="90">
        <v>22.7</v>
      </c>
      <c r="L50" s="90">
        <v>0</v>
      </c>
    </row>
    <row r="51" spans="2:12" ht="25.5" x14ac:dyDescent="0.2">
      <c r="B51" s="86">
        <v>29</v>
      </c>
      <c r="C51" s="95" t="s">
        <v>21</v>
      </c>
      <c r="D51" s="92"/>
      <c r="E51" s="90">
        <v>0.5</v>
      </c>
      <c r="F51" s="87" t="s">
        <v>117</v>
      </c>
      <c r="G51" s="94">
        <v>0.5</v>
      </c>
      <c r="H51" s="92"/>
      <c r="I51" s="91"/>
      <c r="J51" s="87" t="s">
        <v>117</v>
      </c>
      <c r="K51" s="90">
        <v>0.5</v>
      </c>
      <c r="L51" s="90">
        <v>0</v>
      </c>
    </row>
    <row r="52" spans="2:12" ht="38.25" x14ac:dyDescent="0.2">
      <c r="B52" s="86">
        <v>30</v>
      </c>
      <c r="C52" s="95" t="s">
        <v>21</v>
      </c>
      <c r="D52" s="92"/>
      <c r="E52" s="90">
        <v>0.6</v>
      </c>
      <c r="F52" s="87" t="s">
        <v>118</v>
      </c>
      <c r="G52" s="94">
        <v>0.6</v>
      </c>
      <c r="H52" s="92"/>
      <c r="I52" s="91"/>
      <c r="J52" s="87" t="s">
        <v>118</v>
      </c>
      <c r="K52" s="90">
        <v>0.6</v>
      </c>
      <c r="L52" s="90">
        <v>0</v>
      </c>
    </row>
    <row r="53" spans="2:12" ht="38.25" x14ac:dyDescent="0.2">
      <c r="B53" s="86">
        <v>31</v>
      </c>
      <c r="C53" s="87" t="s">
        <v>119</v>
      </c>
      <c r="D53" s="92"/>
      <c r="E53" s="90">
        <v>1</v>
      </c>
      <c r="F53" s="87" t="s">
        <v>120</v>
      </c>
      <c r="G53" s="94">
        <v>1</v>
      </c>
      <c r="H53" s="92"/>
      <c r="I53" s="91"/>
      <c r="J53" s="87" t="s">
        <v>120</v>
      </c>
      <c r="K53" s="90">
        <v>1</v>
      </c>
      <c r="L53" s="90">
        <v>0</v>
      </c>
    </row>
    <row r="54" spans="2:12" ht="25.5" x14ac:dyDescent="0.2">
      <c r="B54" s="86">
        <v>32</v>
      </c>
      <c r="C54" s="87" t="s">
        <v>112</v>
      </c>
      <c r="D54" s="92"/>
      <c r="E54" s="90">
        <v>6.2</v>
      </c>
      <c r="F54" s="87" t="s">
        <v>121</v>
      </c>
      <c r="G54" s="94">
        <v>6.2</v>
      </c>
      <c r="H54" s="92"/>
      <c r="I54" s="91"/>
      <c r="J54" s="87" t="s">
        <v>121</v>
      </c>
      <c r="K54" s="90">
        <v>6.2</v>
      </c>
      <c r="L54" s="90">
        <v>0</v>
      </c>
    </row>
    <row r="55" spans="2:12" ht="178.5" x14ac:dyDescent="0.2">
      <c r="B55" s="86">
        <v>33</v>
      </c>
      <c r="C55" s="87" t="s">
        <v>122</v>
      </c>
      <c r="D55" s="92"/>
      <c r="E55" s="90">
        <v>30.6</v>
      </c>
      <c r="F55" s="87" t="s">
        <v>123</v>
      </c>
      <c r="G55" s="94">
        <v>30.6</v>
      </c>
      <c r="H55" s="92"/>
      <c r="I55" s="91"/>
      <c r="J55" s="87" t="s">
        <v>123</v>
      </c>
      <c r="K55" s="90">
        <v>30.6</v>
      </c>
      <c r="L55" s="90">
        <v>0</v>
      </c>
    </row>
    <row r="56" spans="2:12" ht="89.25" x14ac:dyDescent="0.2">
      <c r="B56" s="86">
        <v>34</v>
      </c>
      <c r="C56" s="95" t="s">
        <v>21</v>
      </c>
      <c r="D56" s="92"/>
      <c r="E56" s="90">
        <v>3.5</v>
      </c>
      <c r="F56" s="87" t="s">
        <v>124</v>
      </c>
      <c r="G56" s="94">
        <v>3.5</v>
      </c>
      <c r="H56" s="92"/>
      <c r="I56" s="91"/>
      <c r="J56" s="87" t="s">
        <v>124</v>
      </c>
      <c r="K56" s="90">
        <v>3.5</v>
      </c>
      <c r="L56" s="90">
        <v>0</v>
      </c>
    </row>
    <row r="57" spans="2:12" ht="38.25" x14ac:dyDescent="0.2">
      <c r="B57" s="86">
        <v>35</v>
      </c>
      <c r="C57" s="95" t="s">
        <v>21</v>
      </c>
      <c r="D57" s="92"/>
      <c r="E57" s="90">
        <v>1.7</v>
      </c>
      <c r="F57" s="87" t="s">
        <v>125</v>
      </c>
      <c r="G57" s="94">
        <v>1.7</v>
      </c>
      <c r="H57" s="92"/>
      <c r="I57" s="91"/>
      <c r="J57" s="87" t="s">
        <v>125</v>
      </c>
      <c r="K57" s="90">
        <v>1.7</v>
      </c>
      <c r="L57" s="90">
        <v>0</v>
      </c>
    </row>
    <row r="58" spans="2:12" ht="38.25" x14ac:dyDescent="0.2">
      <c r="B58" s="86">
        <v>36</v>
      </c>
      <c r="C58" s="95" t="s">
        <v>21</v>
      </c>
      <c r="D58" s="92"/>
      <c r="E58" s="90">
        <v>5.5</v>
      </c>
      <c r="F58" s="87" t="s">
        <v>126</v>
      </c>
      <c r="G58" s="94">
        <v>5.5</v>
      </c>
      <c r="H58" s="92"/>
      <c r="I58" s="91"/>
      <c r="J58" s="87" t="s">
        <v>126</v>
      </c>
      <c r="K58" s="90">
        <v>5.5</v>
      </c>
      <c r="L58" s="90">
        <v>0</v>
      </c>
    </row>
    <row r="59" spans="2:12" x14ac:dyDescent="0.2">
      <c r="B59" s="86">
        <v>37</v>
      </c>
      <c r="C59" s="95" t="s">
        <v>21</v>
      </c>
      <c r="D59" s="92"/>
      <c r="E59" s="90">
        <v>0.5</v>
      </c>
      <c r="F59" s="87" t="s">
        <v>127</v>
      </c>
      <c r="G59" s="94">
        <v>0.5</v>
      </c>
      <c r="H59" s="92"/>
      <c r="I59" s="91"/>
      <c r="J59" s="87" t="s">
        <v>127</v>
      </c>
      <c r="K59" s="90">
        <v>0.5</v>
      </c>
      <c r="L59" s="90">
        <v>0</v>
      </c>
    </row>
    <row r="60" spans="2:12" ht="89.25" x14ac:dyDescent="0.2">
      <c r="B60" s="86">
        <v>38</v>
      </c>
      <c r="C60" s="95" t="s">
        <v>21</v>
      </c>
      <c r="D60" s="92"/>
      <c r="E60" s="90">
        <v>9</v>
      </c>
      <c r="F60" s="87" t="s">
        <v>128</v>
      </c>
      <c r="G60" s="94">
        <v>9</v>
      </c>
      <c r="H60" s="92"/>
      <c r="I60" s="91"/>
      <c r="J60" s="87" t="s">
        <v>128</v>
      </c>
      <c r="K60" s="90">
        <v>9</v>
      </c>
      <c r="L60" s="90">
        <v>0</v>
      </c>
    </row>
    <row r="61" spans="2:12" x14ac:dyDescent="0.2">
      <c r="B61" s="86">
        <v>39</v>
      </c>
      <c r="C61" s="95" t="s">
        <v>21</v>
      </c>
      <c r="D61" s="92"/>
      <c r="E61" s="90">
        <v>3</v>
      </c>
      <c r="F61" s="87" t="s">
        <v>129</v>
      </c>
      <c r="G61" s="94">
        <v>3</v>
      </c>
      <c r="H61" s="92"/>
      <c r="I61" s="91"/>
      <c r="J61" s="87" t="s">
        <v>129</v>
      </c>
      <c r="K61" s="90">
        <v>3</v>
      </c>
      <c r="L61" s="90">
        <v>0</v>
      </c>
    </row>
    <row r="62" spans="2:12" x14ac:dyDescent="0.2">
      <c r="B62" s="86">
        <v>40</v>
      </c>
      <c r="C62" s="95" t="s">
        <v>21</v>
      </c>
      <c r="D62" s="92"/>
      <c r="E62" s="90">
        <v>2</v>
      </c>
      <c r="F62" s="87" t="s">
        <v>130</v>
      </c>
      <c r="G62" s="94">
        <v>2</v>
      </c>
      <c r="H62" s="92"/>
      <c r="I62" s="91"/>
      <c r="J62" s="87" t="s">
        <v>130</v>
      </c>
      <c r="K62" s="90">
        <v>2</v>
      </c>
      <c r="L62" s="90">
        <v>0</v>
      </c>
    </row>
    <row r="63" spans="2:12" x14ac:dyDescent="0.2">
      <c r="B63" s="86">
        <v>41</v>
      </c>
      <c r="C63" s="95" t="s">
        <v>21</v>
      </c>
      <c r="D63" s="92"/>
      <c r="E63" s="90">
        <v>2</v>
      </c>
      <c r="F63" s="87" t="s">
        <v>130</v>
      </c>
      <c r="G63" s="94">
        <v>2</v>
      </c>
      <c r="H63" s="92"/>
      <c r="I63" s="91"/>
      <c r="J63" s="87" t="s">
        <v>130</v>
      </c>
      <c r="K63" s="90">
        <v>2</v>
      </c>
      <c r="L63" s="90">
        <v>0</v>
      </c>
    </row>
    <row r="64" spans="2:12" ht="76.5" x14ac:dyDescent="0.2">
      <c r="B64" s="86">
        <v>42</v>
      </c>
      <c r="C64" s="95" t="s">
        <v>21</v>
      </c>
      <c r="D64" s="92"/>
      <c r="E64" s="90">
        <v>36.200000000000003</v>
      </c>
      <c r="F64" s="87" t="s">
        <v>131</v>
      </c>
      <c r="G64" s="94">
        <v>36.200000000000003</v>
      </c>
      <c r="H64" s="92"/>
      <c r="I64" s="91"/>
      <c r="J64" s="87" t="s">
        <v>131</v>
      </c>
      <c r="K64" s="90">
        <v>36.200000000000003</v>
      </c>
      <c r="L64" s="90">
        <v>0</v>
      </c>
    </row>
    <row r="65" spans="2:12" ht="76.5" x14ac:dyDescent="0.2">
      <c r="B65" s="86">
        <v>43</v>
      </c>
      <c r="C65" s="95" t="s">
        <v>21</v>
      </c>
      <c r="D65" s="92"/>
      <c r="E65" s="90">
        <v>3.6</v>
      </c>
      <c r="F65" s="87" t="s">
        <v>132</v>
      </c>
      <c r="G65" s="94">
        <v>3.6</v>
      </c>
      <c r="H65" s="92"/>
      <c r="I65" s="91"/>
      <c r="J65" s="87" t="s">
        <v>132</v>
      </c>
      <c r="K65" s="90">
        <v>3.6</v>
      </c>
      <c r="L65" s="90">
        <v>0</v>
      </c>
    </row>
    <row r="66" spans="2:12" x14ac:dyDescent="0.2">
      <c r="B66" s="78">
        <v>44</v>
      </c>
      <c r="C66" s="96" t="s">
        <v>21</v>
      </c>
      <c r="D66" s="97">
        <v>257.7</v>
      </c>
      <c r="E66" s="98"/>
      <c r="F66" s="78"/>
      <c r="G66" s="99">
        <v>257.7</v>
      </c>
      <c r="H66" s="92">
        <v>2210</v>
      </c>
      <c r="I66" s="90">
        <v>95</v>
      </c>
      <c r="J66" s="78"/>
      <c r="K66" s="98"/>
      <c r="L66" s="98">
        <v>24.4</v>
      </c>
    </row>
    <row r="67" spans="2:12" x14ac:dyDescent="0.2">
      <c r="B67" s="84"/>
      <c r="C67" s="100"/>
      <c r="D67" s="101"/>
      <c r="E67" s="102"/>
      <c r="F67" s="84"/>
      <c r="G67" s="103"/>
      <c r="H67" s="92">
        <v>3110</v>
      </c>
      <c r="I67" s="92">
        <v>138.30000000000001</v>
      </c>
      <c r="J67" s="84"/>
      <c r="K67" s="102"/>
      <c r="L67" s="102"/>
    </row>
    <row r="68" spans="2:12" ht="13.5" thickBot="1" x14ac:dyDescent="0.25">
      <c r="B68" s="104"/>
      <c r="C68" s="104"/>
      <c r="D68" s="105"/>
      <c r="E68" s="104"/>
      <c r="F68" s="104"/>
      <c r="G68" s="104"/>
      <c r="H68" s="104"/>
      <c r="I68" s="104"/>
      <c r="J68" s="104"/>
      <c r="K68" s="104"/>
      <c r="L68" s="104"/>
    </row>
    <row r="69" spans="2:12" ht="13.5" thickBot="1" x14ac:dyDescent="0.25">
      <c r="B69" s="106"/>
      <c r="C69" s="107" t="s">
        <v>133</v>
      </c>
      <c r="D69" s="108">
        <f>D66</f>
        <v>257.7</v>
      </c>
      <c r="E69" s="109">
        <f>SUM(E23:E67)</f>
        <v>2014.9</v>
      </c>
      <c r="F69" s="110"/>
      <c r="G69" s="109">
        <f>SUM(G23:G66)</f>
        <v>2272.6</v>
      </c>
      <c r="H69" s="110"/>
      <c r="I69" s="109">
        <f>I67+I66</f>
        <v>233.3</v>
      </c>
      <c r="J69" s="110"/>
      <c r="K69" s="109">
        <f>SUM(K23:K67)</f>
        <v>2014.9</v>
      </c>
      <c r="L69" s="111">
        <f>SUM(L23:L66)</f>
        <v>24.4</v>
      </c>
    </row>
    <row r="72" spans="2:12" x14ac:dyDescent="0.2">
      <c r="C72" s="112" t="s">
        <v>20</v>
      </c>
      <c r="G72" s="113" t="s">
        <v>134</v>
      </c>
      <c r="H72" s="113"/>
    </row>
    <row r="73" spans="2:12" x14ac:dyDescent="0.2">
      <c r="G73" s="112"/>
      <c r="H73" s="112"/>
    </row>
    <row r="74" spans="2:12" x14ac:dyDescent="0.2">
      <c r="G74" s="112"/>
      <c r="H74" s="112"/>
    </row>
    <row r="75" spans="2:12" x14ac:dyDescent="0.2">
      <c r="C75" s="112" t="s">
        <v>19</v>
      </c>
      <c r="G75" s="113" t="s">
        <v>135</v>
      </c>
      <c r="H75" s="113"/>
    </row>
  </sheetData>
  <mergeCells count="27">
    <mergeCell ref="J66:J67"/>
    <mergeCell ref="K66:K67"/>
    <mergeCell ref="L66:L67"/>
    <mergeCell ref="G72:H72"/>
    <mergeCell ref="G75:H75"/>
    <mergeCell ref="B66:B67"/>
    <mergeCell ref="C66:C67"/>
    <mergeCell ref="D66:D67"/>
    <mergeCell ref="E66:E67"/>
    <mergeCell ref="F66:F67"/>
    <mergeCell ref="G66:G67"/>
    <mergeCell ref="L6:L22"/>
    <mergeCell ref="D8:D22"/>
    <mergeCell ref="E8:E22"/>
    <mergeCell ref="F8:F22"/>
    <mergeCell ref="H8:H22"/>
    <mergeCell ref="I8:I22"/>
    <mergeCell ref="J8:J22"/>
    <mergeCell ref="K8:K22"/>
    <mergeCell ref="D2:J2"/>
    <mergeCell ref="D3:J3"/>
    <mergeCell ref="D4:J4"/>
    <mergeCell ref="B6:B22"/>
    <mergeCell ref="C6:C22"/>
    <mergeCell ref="D6:F7"/>
    <mergeCell ref="G6:G22"/>
    <mergeCell ref="H6:K7"/>
  </mergeCells>
  <pageMargins left="0.39370078740157483" right="0.39370078740157483" top="0.39370078740157483" bottom="0.39370078740157483" header="0.51181102362204722" footer="0.51181102362204722"/>
  <pageSetup paperSize="9" scale="90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564</v>
      </c>
    </row>
    <row r="3" spans="1:13" ht="61.5" customHeight="1" x14ac:dyDescent="0.25">
      <c r="A3" s="2"/>
      <c r="B3" s="59" t="s">
        <v>565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  <c r="M6" s="291" t="s">
        <v>566</v>
      </c>
    </row>
    <row r="7" spans="1:13" ht="15.75" x14ac:dyDescent="0.25">
      <c r="A7" s="5">
        <v>1</v>
      </c>
      <c r="B7" s="6" t="s">
        <v>21</v>
      </c>
      <c r="C7" s="7">
        <v>43.75</v>
      </c>
      <c r="D7" s="7"/>
      <c r="E7" s="8"/>
      <c r="F7" s="9">
        <f t="shared" ref="F7:F50" si="0">SUM(C7,D7)</f>
        <v>43.75</v>
      </c>
      <c r="G7" s="6">
        <v>2220</v>
      </c>
      <c r="H7" s="7">
        <v>43.3</v>
      </c>
      <c r="I7" s="6" t="s">
        <v>567</v>
      </c>
      <c r="J7" s="7"/>
      <c r="K7" s="11">
        <v>58.7</v>
      </c>
    </row>
    <row r="8" spans="1:13" ht="15.75" x14ac:dyDescent="0.25">
      <c r="A8" s="5"/>
      <c r="B8" s="6"/>
      <c r="C8" s="7"/>
      <c r="D8" s="7"/>
      <c r="E8" s="8"/>
      <c r="F8" s="9">
        <f t="shared" si="0"/>
        <v>0</v>
      </c>
      <c r="G8" s="6"/>
      <c r="H8" s="7"/>
      <c r="I8" s="10"/>
      <c r="J8" s="7"/>
      <c r="K8" s="11"/>
    </row>
    <row r="9" spans="1:13" ht="15.75" x14ac:dyDescent="0.25">
      <c r="A9" s="5"/>
      <c r="B9" s="6"/>
      <c r="C9" s="7"/>
      <c r="D9" s="7"/>
      <c r="E9" s="8"/>
      <c r="F9" s="9">
        <f t="shared" si="0"/>
        <v>0</v>
      </c>
      <c r="G9" s="6"/>
      <c r="H9" s="7"/>
      <c r="I9" s="10"/>
      <c r="J9" s="7"/>
      <c r="K9" s="11"/>
    </row>
    <row r="10" spans="1:13" ht="15.75" x14ac:dyDescent="0.25">
      <c r="A10" s="5"/>
      <c r="B10" s="6"/>
      <c r="C10" s="7"/>
      <c r="D10" s="7"/>
      <c r="E10" s="8"/>
      <c r="F10" s="9">
        <f t="shared" si="0"/>
        <v>0</v>
      </c>
      <c r="G10" s="6"/>
      <c r="H10" s="7"/>
      <c r="I10" s="10"/>
      <c r="J10" s="7"/>
      <c r="K10" s="11"/>
    </row>
    <row r="11" spans="1:13" ht="15.75" x14ac:dyDescent="0.25">
      <c r="A11" s="5"/>
      <c r="B11" s="6"/>
      <c r="C11" s="7"/>
      <c r="D11" s="7"/>
      <c r="E11" s="8"/>
      <c r="F11" s="9">
        <f t="shared" si="0"/>
        <v>0</v>
      </c>
      <c r="G11" s="6"/>
      <c r="H11" s="7"/>
      <c r="I11" s="10"/>
      <c r="J11" s="7"/>
      <c r="K11" s="11"/>
    </row>
    <row r="12" spans="1:13" ht="15.75" x14ac:dyDescent="0.25">
      <c r="A12" s="5"/>
      <c r="B12" s="6"/>
      <c r="C12" s="7"/>
      <c r="D12" s="7"/>
      <c r="E12" s="8"/>
      <c r="F12" s="9">
        <f t="shared" si="0"/>
        <v>0</v>
      </c>
      <c r="G12" s="12"/>
      <c r="H12" s="7"/>
      <c r="I12" s="8"/>
      <c r="J12" s="7"/>
      <c r="K12" s="11"/>
    </row>
    <row r="13" spans="1:13" ht="15.75" x14ac:dyDescent="0.25">
      <c r="A13" s="5"/>
      <c r="B13" s="6"/>
      <c r="C13" s="7"/>
      <c r="D13" s="7"/>
      <c r="E13" s="8"/>
      <c r="F13" s="9">
        <f t="shared" si="0"/>
        <v>0</v>
      </c>
      <c r="G13" s="12"/>
      <c r="H13" s="7"/>
      <c r="I13" s="8"/>
      <c r="J13" s="7"/>
      <c r="K13" s="11"/>
    </row>
    <row r="14" spans="1:13" ht="15.75" x14ac:dyDescent="0.25">
      <c r="A14" s="5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3" ht="14.25" customHeight="1" x14ac:dyDescent="0.25">
      <c r="A15" s="12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3" ht="15" hidden="1" customHeight="1" x14ac:dyDescent="0.25">
      <c r="A16" s="12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hidden="1" x14ac:dyDescent="0.2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 hidden="1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hidden="1" x14ac:dyDescent="0.2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 hidden="1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hidden="1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hidden="1" x14ac:dyDescent="0.2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hidden="1" x14ac:dyDescent="0.25">
      <c r="A23" s="5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hidden="1" x14ac:dyDescent="0.25">
      <c r="A24" s="5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0.5" hidden="1" customHeight="1" x14ac:dyDescent="0.25">
      <c r="A25" s="12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 hidden="1" x14ac:dyDescent="0.25">
      <c r="A26" s="12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 hidden="1" x14ac:dyDescent="0.2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 hidden="1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 hidden="1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hidden="1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hidden="1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hidden="1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hidden="1" x14ac:dyDescent="0.25">
      <c r="A33" s="5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hidden="1" x14ac:dyDescent="0.25">
      <c r="A34" s="5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hidden="1" x14ac:dyDescent="0.25">
      <c r="A35" s="12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hidden="1" x14ac:dyDescent="0.25">
      <c r="A36" s="12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hidden="1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hidden="1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hidden="1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hidden="1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hidden="1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hidden="1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hidden="1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hidden="1" x14ac:dyDescent="0.25">
      <c r="A44" s="5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hidden="1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hidden="1" x14ac:dyDescent="0.25">
      <c r="A46" s="12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hidden="1" x14ac:dyDescent="0.25">
      <c r="A47" s="13"/>
      <c r="B47" s="14"/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x14ac:dyDescent="0.25">
      <c r="A48" s="13"/>
      <c r="B48" s="14"/>
      <c r="C48" s="15"/>
      <c r="D48" s="15"/>
      <c r="E48" s="16"/>
      <c r="F48" s="9">
        <f t="shared" si="0"/>
        <v>0</v>
      </c>
      <c r="G48" s="14"/>
      <c r="H48" s="15"/>
      <c r="I48" s="16"/>
      <c r="J48" s="15"/>
      <c r="K48" s="11"/>
    </row>
    <row r="49" spans="1:11" ht="15.75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43.75</v>
      </c>
      <c r="D50" s="18">
        <f>SUM(D7:D49)</f>
        <v>0</v>
      </c>
      <c r="E50" s="19"/>
      <c r="F50" s="20">
        <f t="shared" si="0"/>
        <v>43.75</v>
      </c>
      <c r="G50" s="21"/>
      <c r="H50" s="18">
        <f>SUM(H7:H49)</f>
        <v>43.3</v>
      </c>
      <c r="I50" s="19"/>
      <c r="J50" s="18">
        <f>SUM(J7:J49)</f>
        <v>0</v>
      </c>
      <c r="K50" s="22">
        <f>C50-H50</f>
        <v>0.45000000000000284</v>
      </c>
    </row>
    <row r="53" spans="1:11" ht="15.75" x14ac:dyDescent="0.25">
      <c r="B53" s="23" t="s">
        <v>20</v>
      </c>
      <c r="F53" s="28"/>
      <c r="G53" s="57" t="s">
        <v>568</v>
      </c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B55" s="23" t="s">
        <v>19</v>
      </c>
      <c r="F55" s="28"/>
      <c r="G55" s="57" t="s">
        <v>569</v>
      </c>
      <c r="H55" s="58"/>
    </row>
    <row r="56" spans="1:11" x14ac:dyDescent="0.25">
      <c r="F56" s="24" t="s">
        <v>18</v>
      </c>
      <c r="G56" s="25"/>
      <c r="H56" s="2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4" orientation="landscape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opLeftCell="A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8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8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8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8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8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8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8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8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8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8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8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8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8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8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8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8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8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8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8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8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8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8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8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8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8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8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8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8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8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8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8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8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8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8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8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8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8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8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8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8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8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8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8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8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8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8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8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8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8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8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8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8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8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8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8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8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8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8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8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8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8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8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8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8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/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/>
    </row>
    <row r="3" spans="1:13" ht="61.5" customHeight="1" x14ac:dyDescent="0.25">
      <c r="A3" s="2"/>
      <c r="B3" s="59" t="s">
        <v>570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47.25" x14ac:dyDescent="0.25">
      <c r="A7" s="5">
        <v>1</v>
      </c>
      <c r="B7" s="8" t="s">
        <v>96</v>
      </c>
      <c r="C7" s="7"/>
      <c r="D7" s="7">
        <v>15.8</v>
      </c>
      <c r="E7" s="10" t="s">
        <v>571</v>
      </c>
      <c r="F7" s="9">
        <f t="shared" ref="F7:F68" si="0">SUM(C7,D7)</f>
        <v>15.8</v>
      </c>
      <c r="G7" s="6"/>
      <c r="H7" s="7"/>
      <c r="I7" s="10" t="s">
        <v>571</v>
      </c>
      <c r="J7" s="7">
        <v>15.8</v>
      </c>
      <c r="K7" s="11"/>
    </row>
    <row r="8" spans="1:13" ht="78.75" x14ac:dyDescent="0.25">
      <c r="A8" s="5"/>
      <c r="B8" s="8" t="s">
        <v>572</v>
      </c>
      <c r="C8" s="7"/>
      <c r="D8" s="7">
        <v>3.4</v>
      </c>
      <c r="E8" s="8" t="s">
        <v>573</v>
      </c>
      <c r="F8" s="292">
        <f t="shared" si="0"/>
        <v>3.4</v>
      </c>
      <c r="G8" s="8"/>
      <c r="H8" s="293"/>
      <c r="I8" s="8" t="s">
        <v>573</v>
      </c>
      <c r="J8" s="7">
        <v>3.4</v>
      </c>
      <c r="K8" s="11"/>
    </row>
    <row r="9" spans="1:13" ht="63" x14ac:dyDescent="0.25">
      <c r="A9" s="5"/>
      <c r="B9" s="8" t="s">
        <v>574</v>
      </c>
      <c r="C9" s="293"/>
      <c r="D9" s="293">
        <v>5.98</v>
      </c>
      <c r="E9" s="8" t="s">
        <v>575</v>
      </c>
      <c r="F9" s="292">
        <v>5.98</v>
      </c>
      <c r="G9" s="8"/>
      <c r="H9" s="293"/>
      <c r="I9" s="8" t="s">
        <v>575</v>
      </c>
      <c r="J9" s="7">
        <v>5.98</v>
      </c>
      <c r="K9" s="11"/>
    </row>
    <row r="10" spans="1:13" ht="31.5" x14ac:dyDescent="0.25">
      <c r="A10" s="5"/>
      <c r="B10" s="8" t="s">
        <v>576</v>
      </c>
      <c r="C10" s="7"/>
      <c r="D10" s="7">
        <v>75.989999999999995</v>
      </c>
      <c r="E10" s="8" t="s">
        <v>577</v>
      </c>
      <c r="F10" s="9">
        <v>75.989999999999995</v>
      </c>
      <c r="G10" s="6"/>
      <c r="H10" s="7"/>
      <c r="I10" s="8" t="s">
        <v>577</v>
      </c>
      <c r="J10" s="7">
        <v>75.989999999999995</v>
      </c>
      <c r="K10" s="11"/>
    </row>
    <row r="11" spans="1:13" ht="18.75" x14ac:dyDescent="0.3">
      <c r="A11" s="5"/>
      <c r="B11" s="294" t="s">
        <v>578</v>
      </c>
      <c r="C11" s="293"/>
      <c r="D11" s="293">
        <v>61.67</v>
      </c>
      <c r="E11" s="8" t="s">
        <v>579</v>
      </c>
      <c r="F11" s="9">
        <v>67.67</v>
      </c>
      <c r="G11" s="6"/>
      <c r="H11" s="7"/>
      <c r="I11" s="8" t="s">
        <v>579</v>
      </c>
      <c r="J11" s="7">
        <v>67.67</v>
      </c>
      <c r="K11" s="11"/>
    </row>
    <row r="12" spans="1:13" ht="48" x14ac:dyDescent="0.3">
      <c r="A12" s="5"/>
      <c r="B12" s="294" t="s">
        <v>351</v>
      </c>
      <c r="C12" s="293"/>
      <c r="D12" s="293">
        <v>35.619999999999997</v>
      </c>
      <c r="E12" s="8" t="s">
        <v>580</v>
      </c>
      <c r="F12" s="9">
        <v>35.619999999999997</v>
      </c>
      <c r="G12" s="6"/>
      <c r="H12" s="7"/>
      <c r="I12" s="8" t="s">
        <v>580</v>
      </c>
      <c r="J12" s="7">
        <v>35.619999999999997</v>
      </c>
      <c r="K12" s="11"/>
    </row>
    <row r="13" spans="1:13" ht="32.25" x14ac:dyDescent="0.3">
      <c r="A13" s="5"/>
      <c r="B13" s="294" t="s">
        <v>581</v>
      </c>
      <c r="C13" s="293"/>
      <c r="D13" s="293">
        <v>30</v>
      </c>
      <c r="E13" s="8" t="s">
        <v>582</v>
      </c>
      <c r="F13" s="9">
        <v>30</v>
      </c>
      <c r="G13" s="6"/>
      <c r="H13" s="7"/>
      <c r="I13" s="8" t="s">
        <v>582</v>
      </c>
      <c r="J13" s="7">
        <v>30</v>
      </c>
      <c r="K13" s="11"/>
    </row>
    <row r="14" spans="1:13" ht="63" x14ac:dyDescent="0.25">
      <c r="A14" s="5"/>
      <c r="B14" s="8" t="s">
        <v>583</v>
      </c>
      <c r="C14" s="293"/>
      <c r="D14" s="293">
        <v>1.55</v>
      </c>
      <c r="E14" s="8"/>
      <c r="F14" s="9"/>
      <c r="G14" s="6"/>
      <c r="H14" s="7"/>
      <c r="I14" s="8" t="s">
        <v>583</v>
      </c>
      <c r="J14" s="293">
        <v>1.55</v>
      </c>
      <c r="K14" s="11"/>
    </row>
    <row r="15" spans="1:13" ht="78.75" x14ac:dyDescent="0.25">
      <c r="A15" s="5"/>
      <c r="B15" s="8" t="s">
        <v>584</v>
      </c>
      <c r="C15" s="293"/>
      <c r="D15" s="293">
        <v>11.33</v>
      </c>
      <c r="E15" s="8"/>
      <c r="F15" s="9"/>
      <c r="G15" s="6"/>
      <c r="H15" s="7"/>
      <c r="I15" s="8" t="s">
        <v>584</v>
      </c>
      <c r="J15" s="293">
        <v>11.33</v>
      </c>
      <c r="K15" s="11"/>
    </row>
    <row r="16" spans="1:13" ht="31.5" x14ac:dyDescent="0.25">
      <c r="A16" s="5">
        <v>2</v>
      </c>
      <c r="B16" s="6" t="s">
        <v>21</v>
      </c>
      <c r="C16" s="7">
        <v>302.18</v>
      </c>
      <c r="D16" s="7"/>
      <c r="E16" s="8"/>
      <c r="F16" s="9">
        <f t="shared" si="0"/>
        <v>302.18</v>
      </c>
      <c r="G16" s="26">
        <v>3110</v>
      </c>
      <c r="H16" s="7">
        <v>17</v>
      </c>
      <c r="I16" s="10" t="s">
        <v>585</v>
      </c>
      <c r="J16" s="295">
        <v>17</v>
      </c>
      <c r="K16" s="11"/>
    </row>
    <row r="17" spans="1:11" ht="15.75" x14ac:dyDescent="0.25">
      <c r="A17" s="5"/>
      <c r="B17" s="6"/>
      <c r="C17" s="7"/>
      <c r="D17" s="7"/>
      <c r="E17" s="8"/>
      <c r="F17" s="9">
        <f t="shared" si="0"/>
        <v>0</v>
      </c>
      <c r="G17" s="12">
        <v>3110</v>
      </c>
      <c r="H17" s="7">
        <v>26.04</v>
      </c>
      <c r="I17" s="8" t="s">
        <v>586</v>
      </c>
      <c r="J17" s="26">
        <v>26.04</v>
      </c>
      <c r="K17" s="11"/>
    </row>
    <row r="18" spans="1:11" ht="94.5" x14ac:dyDescent="0.25">
      <c r="A18" s="5"/>
      <c r="B18" s="6"/>
      <c r="C18" s="7"/>
      <c r="D18" s="7"/>
      <c r="E18" s="8"/>
      <c r="F18" s="9"/>
      <c r="G18" s="12">
        <v>3110</v>
      </c>
      <c r="H18" s="7">
        <v>10.9</v>
      </c>
      <c r="I18" s="8" t="s">
        <v>587</v>
      </c>
      <c r="J18" s="26">
        <v>10.9</v>
      </c>
      <c r="K18" s="11"/>
    </row>
    <row r="19" spans="1:11" ht="47.25" x14ac:dyDescent="0.25">
      <c r="A19" s="5"/>
      <c r="B19" s="6"/>
      <c r="C19" s="7"/>
      <c r="D19" s="7"/>
      <c r="E19" s="8"/>
      <c r="F19" s="9"/>
      <c r="G19" s="12">
        <v>3110</v>
      </c>
      <c r="H19" s="7">
        <v>62</v>
      </c>
      <c r="I19" s="8" t="s">
        <v>588</v>
      </c>
      <c r="J19" s="26">
        <v>62</v>
      </c>
      <c r="K19" s="11"/>
    </row>
    <row r="20" spans="1:11" ht="47.25" x14ac:dyDescent="0.25">
      <c r="A20" s="5"/>
      <c r="B20" s="6"/>
      <c r="C20" s="7"/>
      <c r="D20" s="7"/>
      <c r="E20" s="8"/>
      <c r="F20" s="9"/>
      <c r="G20" s="12">
        <v>3110</v>
      </c>
      <c r="H20" s="7">
        <v>16.329999999999998</v>
      </c>
      <c r="I20" s="8" t="s">
        <v>589</v>
      </c>
      <c r="J20" s="26">
        <v>16.329999999999998</v>
      </c>
      <c r="K20" s="11"/>
    </row>
    <row r="21" spans="1:11" ht="31.5" x14ac:dyDescent="0.25">
      <c r="A21" s="5"/>
      <c r="B21" s="6"/>
      <c r="C21" s="7"/>
      <c r="D21" s="7"/>
      <c r="E21" s="8"/>
      <c r="F21" s="9">
        <f t="shared" si="0"/>
        <v>0</v>
      </c>
      <c r="G21" s="12">
        <v>2240</v>
      </c>
      <c r="H21" s="7">
        <v>13.85</v>
      </c>
      <c r="I21" s="8" t="s">
        <v>590</v>
      </c>
      <c r="J21" s="26">
        <v>13.85</v>
      </c>
      <c r="K21" s="11"/>
    </row>
    <row r="22" spans="1:11" ht="31.5" x14ac:dyDescent="0.25">
      <c r="A22" s="5"/>
      <c r="B22" s="6"/>
      <c r="C22" s="7"/>
      <c r="D22" s="7"/>
      <c r="E22" s="8"/>
      <c r="F22" s="9"/>
      <c r="G22" s="12">
        <v>2240</v>
      </c>
      <c r="H22" s="7">
        <v>99.8</v>
      </c>
      <c r="I22" s="8" t="s">
        <v>591</v>
      </c>
      <c r="J22" s="26">
        <v>99.8</v>
      </c>
      <c r="K22" s="11"/>
    </row>
    <row r="23" spans="1:11" ht="15.75" x14ac:dyDescent="0.25">
      <c r="A23" s="5"/>
      <c r="B23" s="6"/>
      <c r="C23" s="7"/>
      <c r="D23" s="7"/>
      <c r="E23" s="8"/>
      <c r="F23" s="9"/>
      <c r="G23" s="12">
        <v>2240</v>
      </c>
      <c r="H23" s="7">
        <v>77.5</v>
      </c>
      <c r="I23" s="8" t="s">
        <v>592</v>
      </c>
      <c r="J23" s="26">
        <v>77.5</v>
      </c>
      <c r="K23" s="11"/>
    </row>
    <row r="24" spans="1:11" ht="31.5" x14ac:dyDescent="0.25">
      <c r="A24" s="5"/>
      <c r="B24" s="6"/>
      <c r="C24" s="7"/>
      <c r="D24" s="7"/>
      <c r="E24" s="8"/>
      <c r="F24" s="9"/>
      <c r="G24" s="12">
        <v>2240</v>
      </c>
      <c r="H24" s="7">
        <v>55.8</v>
      </c>
      <c r="I24" s="8" t="s">
        <v>593</v>
      </c>
      <c r="J24" s="26">
        <v>55.8</v>
      </c>
      <c r="K24" s="11"/>
    </row>
    <row r="25" spans="1:11" ht="15.75" x14ac:dyDescent="0.25">
      <c r="A25" s="5"/>
      <c r="B25" s="6"/>
      <c r="C25" s="7"/>
      <c r="D25" s="7"/>
      <c r="E25" s="8"/>
      <c r="F25" s="9"/>
      <c r="G25" s="12">
        <v>2240</v>
      </c>
      <c r="H25" s="7">
        <v>3.33</v>
      </c>
      <c r="I25" s="8" t="s">
        <v>594</v>
      </c>
      <c r="J25" s="26">
        <v>3.33</v>
      </c>
      <c r="K25" s="11"/>
    </row>
    <row r="26" spans="1:11" ht="31.5" x14ac:dyDescent="0.25">
      <c r="A26" s="5"/>
      <c r="B26" s="6"/>
      <c r="C26" s="7"/>
      <c r="D26" s="7"/>
      <c r="E26" s="8"/>
      <c r="F26" s="9"/>
      <c r="G26" s="12">
        <v>2240</v>
      </c>
      <c r="H26" s="7">
        <v>5.33</v>
      </c>
      <c r="I26" s="8" t="s">
        <v>595</v>
      </c>
      <c r="J26" s="26">
        <v>5.33</v>
      </c>
      <c r="K26" s="11"/>
    </row>
    <row r="27" spans="1:11" ht="31.5" x14ac:dyDescent="0.25">
      <c r="A27" s="5"/>
      <c r="B27" s="6"/>
      <c r="C27" s="7"/>
      <c r="D27" s="7"/>
      <c r="E27" s="8"/>
      <c r="F27" s="9"/>
      <c r="G27" s="12">
        <v>2240</v>
      </c>
      <c r="H27" s="7">
        <v>6.84</v>
      </c>
      <c r="I27" s="8" t="s">
        <v>596</v>
      </c>
      <c r="J27" s="26">
        <v>6.84</v>
      </c>
      <c r="K27" s="11"/>
    </row>
    <row r="28" spans="1:11" ht="31.5" x14ac:dyDescent="0.25">
      <c r="A28" s="5"/>
      <c r="B28" s="6"/>
      <c r="C28" s="7"/>
      <c r="D28" s="7"/>
      <c r="E28" s="8"/>
      <c r="F28" s="9"/>
      <c r="G28" s="12">
        <v>2240</v>
      </c>
      <c r="H28" s="7">
        <v>11.28</v>
      </c>
      <c r="I28" s="8" t="s">
        <v>597</v>
      </c>
      <c r="J28" s="26">
        <v>11.28</v>
      </c>
      <c r="K28" s="11"/>
    </row>
    <row r="29" spans="1:11" ht="31.5" x14ac:dyDescent="0.25">
      <c r="A29" s="5"/>
      <c r="B29" s="6"/>
      <c r="C29" s="7"/>
      <c r="D29" s="7"/>
      <c r="E29" s="8"/>
      <c r="F29" s="9"/>
      <c r="G29" s="12">
        <v>2240</v>
      </c>
      <c r="H29" s="7">
        <v>4.9000000000000004</v>
      </c>
      <c r="I29" s="8" t="s">
        <v>598</v>
      </c>
      <c r="J29" s="26">
        <v>4.9000000000000004</v>
      </c>
      <c r="K29" s="11"/>
    </row>
    <row r="30" spans="1:11" ht="31.5" x14ac:dyDescent="0.25">
      <c r="A30" s="5"/>
      <c r="B30" s="6"/>
      <c r="C30" s="7"/>
      <c r="D30" s="7"/>
      <c r="E30" s="8"/>
      <c r="F30" s="9"/>
      <c r="G30" s="26">
        <v>2240</v>
      </c>
      <c r="H30" s="7">
        <v>1.85</v>
      </c>
      <c r="I30" s="8" t="s">
        <v>599</v>
      </c>
      <c r="J30" s="26">
        <v>1.85</v>
      </c>
      <c r="K30" s="11"/>
    </row>
    <row r="31" spans="1:11" ht="15.75" x14ac:dyDescent="0.25">
      <c r="A31" s="5"/>
      <c r="B31" s="6"/>
      <c r="C31" s="7"/>
      <c r="D31" s="7"/>
      <c r="E31" s="8"/>
      <c r="F31" s="9"/>
      <c r="G31" s="26">
        <v>2240</v>
      </c>
      <c r="H31" s="7">
        <v>3.79</v>
      </c>
      <c r="I31" s="8" t="s">
        <v>600</v>
      </c>
      <c r="J31" s="26">
        <v>3.79</v>
      </c>
      <c r="K31" s="11"/>
    </row>
    <row r="32" spans="1:11" ht="31.5" x14ac:dyDescent="0.25">
      <c r="A32" s="5"/>
      <c r="B32" s="6"/>
      <c r="C32" s="7"/>
      <c r="D32" s="7"/>
      <c r="E32" s="8"/>
      <c r="F32" s="9"/>
      <c r="G32" s="26">
        <v>2240</v>
      </c>
      <c r="H32" s="7">
        <v>37.1</v>
      </c>
      <c r="I32" s="8" t="s">
        <v>601</v>
      </c>
      <c r="J32" s="26">
        <v>37.1</v>
      </c>
      <c r="K32" s="11"/>
    </row>
    <row r="33" spans="1:11" ht="15.75" x14ac:dyDescent="0.25">
      <c r="A33" s="5"/>
      <c r="B33" s="6"/>
      <c r="C33" s="7"/>
      <c r="D33" s="7"/>
      <c r="E33" s="8"/>
      <c r="F33" s="9">
        <f t="shared" si="0"/>
        <v>0</v>
      </c>
      <c r="G33" s="26">
        <v>2282</v>
      </c>
      <c r="H33" s="7">
        <v>16.38</v>
      </c>
      <c r="I33" s="8" t="s">
        <v>602</v>
      </c>
      <c r="J33" s="7">
        <v>16.38</v>
      </c>
      <c r="K33" s="11"/>
    </row>
    <row r="34" spans="1:11" ht="63" x14ac:dyDescent="0.25">
      <c r="A34" s="12"/>
      <c r="B34" s="6"/>
      <c r="C34" s="7"/>
      <c r="D34" s="7"/>
      <c r="E34" s="8"/>
      <c r="F34" s="9">
        <f t="shared" si="0"/>
        <v>0</v>
      </c>
      <c r="G34" s="26">
        <v>2210</v>
      </c>
      <c r="H34" s="7">
        <v>54.02</v>
      </c>
      <c r="I34" s="8" t="s">
        <v>603</v>
      </c>
      <c r="J34" s="7">
        <v>54.02</v>
      </c>
      <c r="K34" s="11"/>
    </row>
    <row r="35" spans="1:11" ht="53.25" customHeight="1" x14ac:dyDescent="0.25">
      <c r="A35" s="12"/>
      <c r="B35" s="6"/>
      <c r="C35" s="7"/>
      <c r="D35" s="7"/>
      <c r="E35" s="8"/>
      <c r="F35" s="9">
        <f t="shared" si="0"/>
        <v>0</v>
      </c>
      <c r="G35" s="26"/>
      <c r="H35" s="7"/>
      <c r="J35" s="7"/>
      <c r="K35" s="11"/>
    </row>
    <row r="36" spans="1:11" ht="15.75" x14ac:dyDescent="0.25">
      <c r="A36" s="5"/>
      <c r="B36" s="6"/>
      <c r="C36" s="7"/>
      <c r="D36" s="7"/>
      <c r="E36" s="8"/>
      <c r="F36" s="9">
        <f t="shared" si="0"/>
        <v>0</v>
      </c>
      <c r="G36" s="26"/>
      <c r="H36" s="7"/>
      <c r="I36" s="8"/>
      <c r="J36" s="7"/>
      <c r="K36" s="11"/>
    </row>
    <row r="37" spans="1:11" ht="15.75" x14ac:dyDescent="0.25">
      <c r="A37" s="5"/>
      <c r="B37" s="6"/>
      <c r="C37" s="7"/>
      <c r="D37" s="7"/>
      <c r="E37" s="8"/>
      <c r="F37" s="9">
        <f t="shared" si="0"/>
        <v>0</v>
      </c>
      <c r="G37" s="26"/>
      <c r="H37" s="7"/>
      <c r="I37" s="8"/>
      <c r="J37" s="7"/>
      <c r="K37" s="11"/>
    </row>
    <row r="38" spans="1:11" ht="15.75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x14ac:dyDescent="0.25">
      <c r="A44" s="12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x14ac:dyDescent="0.25">
      <c r="A46" s="5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x14ac:dyDescent="0.25">
      <c r="A47" s="5"/>
      <c r="B47" s="6"/>
      <c r="C47" s="7"/>
      <c r="D47" s="7"/>
      <c r="E47" s="8"/>
      <c r="F47" s="9">
        <f t="shared" si="0"/>
        <v>0</v>
      </c>
      <c r="G47" s="6"/>
      <c r="H47" s="7"/>
      <c r="I47" s="8"/>
      <c r="J47" s="7"/>
      <c r="K47" s="11"/>
    </row>
    <row r="48" spans="1:11" ht="15.75" x14ac:dyDescent="0.25">
      <c r="A48" s="5"/>
      <c r="B48" s="6"/>
      <c r="C48" s="7"/>
      <c r="D48" s="7"/>
      <c r="E48" s="8"/>
      <c r="F48" s="9">
        <f t="shared" si="0"/>
        <v>0</v>
      </c>
      <c r="G48" s="6"/>
      <c r="H48" s="7"/>
      <c r="I48" s="8"/>
      <c r="J48" s="7"/>
      <c r="K48" s="11"/>
    </row>
    <row r="49" spans="1:11" ht="15.75" x14ac:dyDescent="0.25">
      <c r="A49" s="5"/>
      <c r="B49" s="6"/>
      <c r="C49" s="7"/>
      <c r="D49" s="7"/>
      <c r="E49" s="8"/>
      <c r="F49" s="9">
        <f t="shared" si="0"/>
        <v>0</v>
      </c>
      <c r="G49" s="6"/>
      <c r="H49" s="7"/>
      <c r="I49" s="8"/>
      <c r="J49" s="7"/>
      <c r="K49" s="11"/>
    </row>
    <row r="50" spans="1:11" ht="15.75" x14ac:dyDescent="0.25">
      <c r="A50" s="5"/>
      <c r="B50" s="6"/>
      <c r="C50" s="7"/>
      <c r="D50" s="7"/>
      <c r="E50" s="8"/>
      <c r="F50" s="9">
        <f t="shared" si="0"/>
        <v>0</v>
      </c>
      <c r="G50" s="6"/>
      <c r="H50" s="7"/>
      <c r="I50" s="8"/>
      <c r="J50" s="7"/>
      <c r="K50" s="11"/>
    </row>
    <row r="51" spans="1:11" ht="15.75" x14ac:dyDescent="0.25">
      <c r="A51" s="5"/>
      <c r="B51" s="6"/>
      <c r="C51" s="7"/>
      <c r="D51" s="7"/>
      <c r="E51" s="8"/>
      <c r="F51" s="9">
        <f t="shared" si="0"/>
        <v>0</v>
      </c>
      <c r="G51" s="6"/>
      <c r="H51" s="7"/>
      <c r="I51" s="8"/>
      <c r="J51" s="7"/>
      <c r="K51" s="11"/>
    </row>
    <row r="52" spans="1:11" ht="15.75" x14ac:dyDescent="0.25">
      <c r="A52" s="5"/>
      <c r="B52" s="6"/>
      <c r="C52" s="7"/>
      <c r="D52" s="7"/>
      <c r="E52" s="8"/>
      <c r="F52" s="9">
        <f t="shared" si="0"/>
        <v>0</v>
      </c>
      <c r="G52" s="6"/>
      <c r="H52" s="7"/>
      <c r="I52" s="8"/>
      <c r="J52" s="7"/>
      <c r="K52" s="11"/>
    </row>
    <row r="53" spans="1:11" ht="15.75" x14ac:dyDescent="0.25">
      <c r="A53" s="5"/>
      <c r="B53" s="6"/>
      <c r="C53" s="7"/>
      <c r="D53" s="7"/>
      <c r="E53" s="8"/>
      <c r="F53" s="9">
        <f t="shared" si="0"/>
        <v>0</v>
      </c>
      <c r="G53" s="6"/>
      <c r="H53" s="7"/>
      <c r="I53" s="8"/>
      <c r="J53" s="7"/>
      <c r="K53" s="11"/>
    </row>
    <row r="54" spans="1:11" ht="15.75" x14ac:dyDescent="0.25">
      <c r="A54" s="12"/>
      <c r="B54" s="6"/>
      <c r="C54" s="7"/>
      <c r="D54" s="7"/>
      <c r="E54" s="8"/>
      <c r="F54" s="9">
        <f t="shared" si="0"/>
        <v>0</v>
      </c>
      <c r="G54" s="6"/>
      <c r="H54" s="7"/>
      <c r="I54" s="8"/>
      <c r="J54" s="7"/>
      <c r="K54" s="11"/>
    </row>
    <row r="55" spans="1:11" ht="15.75" x14ac:dyDescent="0.25">
      <c r="A55" s="12"/>
      <c r="B55" s="6"/>
      <c r="C55" s="7"/>
      <c r="D55" s="7"/>
      <c r="E55" s="8"/>
      <c r="F55" s="9">
        <f t="shared" si="0"/>
        <v>0</v>
      </c>
      <c r="G55" s="6"/>
      <c r="H55" s="7"/>
      <c r="I55" s="8"/>
      <c r="J55" s="7"/>
      <c r="K55" s="11"/>
    </row>
    <row r="56" spans="1:11" ht="15.75" x14ac:dyDescent="0.25">
      <c r="A56" s="5"/>
      <c r="B56" s="6"/>
      <c r="C56" s="7"/>
      <c r="D56" s="7"/>
      <c r="E56" s="8"/>
      <c r="F56" s="9">
        <f t="shared" si="0"/>
        <v>0</v>
      </c>
      <c r="G56" s="6"/>
      <c r="H56" s="7"/>
      <c r="I56" s="8"/>
      <c r="J56" s="7"/>
      <c r="K56" s="11"/>
    </row>
    <row r="57" spans="1:11" ht="15.75" x14ac:dyDescent="0.25">
      <c r="A57" s="5"/>
      <c r="B57" s="6"/>
      <c r="C57" s="7"/>
      <c r="D57" s="7"/>
      <c r="E57" s="8"/>
      <c r="F57" s="9">
        <f t="shared" si="0"/>
        <v>0</v>
      </c>
      <c r="G57" s="6"/>
      <c r="H57" s="7"/>
      <c r="I57" s="8"/>
      <c r="J57" s="7"/>
      <c r="K57" s="11"/>
    </row>
    <row r="58" spans="1:11" ht="15.75" x14ac:dyDescent="0.25">
      <c r="A58" s="5"/>
      <c r="B58" s="6"/>
      <c r="C58" s="7"/>
      <c r="D58" s="7"/>
      <c r="E58" s="8"/>
      <c r="F58" s="9">
        <f t="shared" si="0"/>
        <v>0</v>
      </c>
      <c r="G58" s="6"/>
      <c r="H58" s="7"/>
      <c r="I58" s="8"/>
      <c r="J58" s="7"/>
      <c r="K58" s="11"/>
    </row>
    <row r="59" spans="1:11" ht="15.75" x14ac:dyDescent="0.25">
      <c r="A59" s="5"/>
      <c r="B59" s="6"/>
      <c r="C59" s="7"/>
      <c r="D59" s="7"/>
      <c r="E59" s="8"/>
      <c r="F59" s="9">
        <f t="shared" si="0"/>
        <v>0</v>
      </c>
      <c r="G59" s="6"/>
      <c r="H59" s="7"/>
      <c r="I59" s="8"/>
      <c r="J59" s="7"/>
      <c r="K59" s="11"/>
    </row>
    <row r="60" spans="1:11" ht="15.75" x14ac:dyDescent="0.25">
      <c r="A60" s="5"/>
      <c r="B60" s="6"/>
      <c r="C60" s="7"/>
      <c r="D60" s="7"/>
      <c r="E60" s="8"/>
      <c r="F60" s="9">
        <f t="shared" si="0"/>
        <v>0</v>
      </c>
      <c r="G60" s="6"/>
      <c r="H60" s="7"/>
      <c r="I60" s="8"/>
      <c r="J60" s="7"/>
      <c r="K60" s="11"/>
    </row>
    <row r="61" spans="1:11" ht="15.75" x14ac:dyDescent="0.25">
      <c r="A61" s="5"/>
      <c r="B61" s="6"/>
      <c r="C61" s="7"/>
      <c r="D61" s="7"/>
      <c r="E61" s="8"/>
      <c r="F61" s="9">
        <f t="shared" si="0"/>
        <v>0</v>
      </c>
      <c r="G61" s="6"/>
      <c r="H61" s="7"/>
      <c r="I61" s="8"/>
      <c r="J61" s="7"/>
      <c r="K61" s="11"/>
    </row>
    <row r="62" spans="1:11" ht="15.75" x14ac:dyDescent="0.25">
      <c r="A62" s="5"/>
      <c r="B62" s="6"/>
      <c r="C62" s="7"/>
      <c r="D62" s="7"/>
      <c r="E62" s="8"/>
      <c r="F62" s="9">
        <f t="shared" si="0"/>
        <v>0</v>
      </c>
      <c r="G62" s="6"/>
      <c r="H62" s="7"/>
      <c r="I62" s="8"/>
      <c r="J62" s="7"/>
      <c r="K62" s="11"/>
    </row>
    <row r="63" spans="1:11" ht="15.75" x14ac:dyDescent="0.25">
      <c r="A63" s="5"/>
      <c r="B63" s="6"/>
      <c r="C63" s="7"/>
      <c r="D63" s="7"/>
      <c r="E63" s="8"/>
      <c r="F63" s="9">
        <f t="shared" si="0"/>
        <v>0</v>
      </c>
      <c r="G63" s="6"/>
      <c r="H63" s="7"/>
      <c r="I63" s="8"/>
      <c r="J63" s="7"/>
      <c r="K63" s="11"/>
    </row>
    <row r="64" spans="1:11" ht="15.75" x14ac:dyDescent="0.25">
      <c r="A64" s="12"/>
      <c r="B64" s="6"/>
      <c r="C64" s="7"/>
      <c r="D64" s="7"/>
      <c r="E64" s="8"/>
      <c r="F64" s="9">
        <f t="shared" si="0"/>
        <v>0</v>
      </c>
      <c r="G64" s="6"/>
      <c r="H64" s="7"/>
      <c r="I64" s="8"/>
      <c r="J64" s="7"/>
      <c r="K64" s="11"/>
    </row>
    <row r="65" spans="1:11" ht="15.75" x14ac:dyDescent="0.25">
      <c r="A65" s="12"/>
      <c r="B65" s="6"/>
      <c r="C65" s="7"/>
      <c r="D65" s="7"/>
      <c r="E65" s="8"/>
      <c r="F65" s="9">
        <f t="shared" si="0"/>
        <v>0</v>
      </c>
      <c r="G65" s="6"/>
      <c r="H65" s="7"/>
      <c r="I65" s="8"/>
      <c r="J65" s="7"/>
      <c r="K65" s="11"/>
    </row>
    <row r="66" spans="1:11" ht="15.75" x14ac:dyDescent="0.25">
      <c r="A66" s="13"/>
      <c r="B66" s="14"/>
      <c r="C66" s="15"/>
      <c r="D66" s="15"/>
      <c r="E66" s="16"/>
      <c r="F66" s="9">
        <f t="shared" si="0"/>
        <v>0</v>
      </c>
      <c r="G66" s="14"/>
      <c r="H66" s="15"/>
      <c r="I66" s="16"/>
      <c r="J66" s="15"/>
      <c r="K66" s="11"/>
    </row>
    <row r="67" spans="1:11" ht="15.75" x14ac:dyDescent="0.25">
      <c r="A67" s="13"/>
      <c r="B67" s="14"/>
      <c r="C67" s="15"/>
      <c r="D67" s="15"/>
      <c r="E67" s="16"/>
      <c r="F67" s="9">
        <f t="shared" si="0"/>
        <v>0</v>
      </c>
      <c r="G67" s="14"/>
      <c r="H67" s="15"/>
      <c r="I67" s="16"/>
      <c r="J67" s="15"/>
      <c r="K67" s="11"/>
    </row>
    <row r="68" spans="1:11" ht="15.75" x14ac:dyDescent="0.25">
      <c r="A68" s="13"/>
      <c r="B68" s="14"/>
      <c r="C68" s="15"/>
      <c r="D68" s="15"/>
      <c r="E68" s="16"/>
      <c r="F68" s="9">
        <f t="shared" si="0"/>
        <v>0</v>
      </c>
      <c r="G68" s="14"/>
      <c r="H68" s="15"/>
      <c r="I68" s="16"/>
      <c r="J68" s="15"/>
      <c r="K68" s="11"/>
    </row>
    <row r="69" spans="1:11" ht="15.75" x14ac:dyDescent="0.25">
      <c r="A69" s="14"/>
      <c r="B69" s="17" t="s">
        <v>16</v>
      </c>
      <c r="C69" s="18">
        <f>SUM(C7:C68)</f>
        <v>302.18</v>
      </c>
      <c r="D69" s="18">
        <f>SUM(D7:D68)</f>
        <v>241.34</v>
      </c>
      <c r="E69" s="19"/>
      <c r="F69" s="20">
        <f>SUM(C69,D69)</f>
        <v>543.52</v>
      </c>
      <c r="G69" s="21"/>
      <c r="H69" s="18">
        <f>SUM(H7:H68)</f>
        <v>524.04</v>
      </c>
      <c r="I69" s="19"/>
      <c r="J69" s="18">
        <f>SUM(J7:J68)</f>
        <v>771.38</v>
      </c>
      <c r="K69" s="22">
        <f>C69-H69</f>
        <v>-221.85999999999996</v>
      </c>
    </row>
    <row r="72" spans="1:11" ht="15.75" x14ac:dyDescent="0.25">
      <c r="B72" s="23" t="s">
        <v>289</v>
      </c>
      <c r="F72" s="28"/>
      <c r="G72" s="57" t="s">
        <v>604</v>
      </c>
      <c r="H72" s="58"/>
    </row>
    <row r="73" spans="1:11" x14ac:dyDescent="0.25">
      <c r="B73" s="23"/>
      <c r="F73" s="24" t="s">
        <v>18</v>
      </c>
      <c r="G73" s="25"/>
      <c r="H73" s="25"/>
    </row>
    <row r="74" spans="1:11" ht="15.75" x14ac:dyDescent="0.25">
      <c r="B74" s="23" t="s">
        <v>605</v>
      </c>
      <c r="F74" s="28"/>
      <c r="G74" s="57" t="s">
        <v>606</v>
      </c>
      <c r="H74" s="58"/>
    </row>
    <row r="75" spans="1:11" x14ac:dyDescent="0.25">
      <c r="F75" s="24" t="s">
        <v>18</v>
      </c>
      <c r="G75" s="25"/>
      <c r="H75" s="25"/>
    </row>
  </sheetData>
  <mergeCells count="10">
    <mergeCell ref="G72:H72"/>
    <mergeCell ref="G74:H7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3.71093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3.71093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3.71093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3.71093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3.71093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3.71093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3.71093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3.71093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3.71093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3.71093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3.71093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3.71093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3.71093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3.71093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3.71093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3.71093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3.71093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3.71093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3.71093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3.71093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3.71093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3.71093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3.71093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3.71093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3.71093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3.71093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3.71093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3.71093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3.71093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3.71093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3.71093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3.71093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3.71093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3.71093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3.71093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3.71093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3.71093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3.71093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3.71093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3.71093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3.71093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3.71093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3.71093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3.71093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3.71093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3.71093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3.71093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3.71093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3.71093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3.71093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3.71093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3.71093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3.71093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3.71093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3.71093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3.71093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3.71093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3.71093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3.71093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3.71093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3.71093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3.71093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3.71093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3.71093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21" ht="18.75" customHeight="1" x14ac:dyDescent="0.25">
      <c r="K1" s="1"/>
      <c r="L1" s="1"/>
      <c r="M1" s="1" t="s">
        <v>0</v>
      </c>
    </row>
    <row r="2" spans="1:21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21" ht="61.5" customHeight="1" x14ac:dyDescent="0.25">
      <c r="A3" s="2"/>
      <c r="B3" s="59" t="s">
        <v>607</v>
      </c>
      <c r="C3" s="60"/>
      <c r="D3" s="60"/>
      <c r="E3" s="60"/>
      <c r="F3" s="60"/>
      <c r="G3" s="60"/>
      <c r="H3" s="60"/>
      <c r="I3" s="60"/>
      <c r="J3" s="60"/>
      <c r="K3" s="2"/>
    </row>
    <row r="4" spans="1:21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21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21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  <c r="U6" s="296"/>
    </row>
    <row r="7" spans="1:21" ht="15.75" x14ac:dyDescent="0.25">
      <c r="A7" s="5">
        <v>1</v>
      </c>
      <c r="B7" s="6" t="s">
        <v>608</v>
      </c>
      <c r="C7" s="297">
        <v>1941.98</v>
      </c>
      <c r="D7" s="297">
        <v>81.087000000000003</v>
      </c>
      <c r="E7" s="298" t="s">
        <v>609</v>
      </c>
      <c r="F7" s="299">
        <f>SUM(C7,D7)</f>
        <v>2023.067</v>
      </c>
      <c r="G7" s="33"/>
      <c r="H7" s="36"/>
      <c r="I7" s="8" t="s">
        <v>609</v>
      </c>
      <c r="J7" s="297">
        <v>81.087000000000003</v>
      </c>
      <c r="K7" s="300"/>
    </row>
    <row r="8" spans="1:21" ht="31.5" x14ac:dyDescent="0.25">
      <c r="A8" s="5"/>
      <c r="B8" s="6"/>
      <c r="C8" s="36"/>
      <c r="D8" s="297">
        <v>120.304</v>
      </c>
      <c r="E8" s="298" t="s">
        <v>25</v>
      </c>
      <c r="F8" s="299">
        <f t="shared" ref="F8:F55" si="0">SUM(C8,D8)</f>
        <v>120.304</v>
      </c>
      <c r="G8" s="33"/>
      <c r="H8" s="36"/>
      <c r="I8" s="8" t="s">
        <v>25</v>
      </c>
      <c r="J8" s="297">
        <v>130.304</v>
      </c>
      <c r="K8" s="300"/>
    </row>
    <row r="9" spans="1:21" ht="15.75" x14ac:dyDescent="0.25">
      <c r="A9" s="5"/>
      <c r="B9" s="6"/>
      <c r="C9" s="36"/>
      <c r="D9" s="297">
        <v>14.727</v>
      </c>
      <c r="E9" s="298" t="s">
        <v>26</v>
      </c>
      <c r="F9" s="299">
        <f t="shared" si="0"/>
        <v>14.727</v>
      </c>
      <c r="G9" s="33"/>
      <c r="H9" s="36"/>
      <c r="I9" s="8" t="s">
        <v>26</v>
      </c>
      <c r="J9" s="297">
        <v>14.727</v>
      </c>
      <c r="K9" s="300"/>
    </row>
    <row r="10" spans="1:21" ht="15.75" x14ac:dyDescent="0.25">
      <c r="A10" s="5"/>
      <c r="B10" s="6"/>
      <c r="C10" s="36"/>
      <c r="D10" s="297">
        <v>88.183000000000007</v>
      </c>
      <c r="E10" s="298" t="s">
        <v>58</v>
      </c>
      <c r="F10" s="299">
        <f t="shared" si="0"/>
        <v>88.183000000000007</v>
      </c>
      <c r="G10" s="33"/>
      <c r="H10" s="36"/>
      <c r="I10" s="8" t="s">
        <v>58</v>
      </c>
      <c r="J10" s="297">
        <v>88.183000000000007</v>
      </c>
      <c r="K10" s="300"/>
    </row>
    <row r="11" spans="1:21" ht="15.75" x14ac:dyDescent="0.25">
      <c r="A11" s="5"/>
      <c r="B11" s="6"/>
      <c r="C11" s="36"/>
      <c r="D11" s="297">
        <v>67.638999999999996</v>
      </c>
      <c r="E11" s="298" t="s">
        <v>24</v>
      </c>
      <c r="F11" s="299">
        <f t="shared" si="0"/>
        <v>67.638999999999996</v>
      </c>
      <c r="G11" s="33"/>
      <c r="H11" s="36"/>
      <c r="I11" s="8" t="s">
        <v>610</v>
      </c>
      <c r="J11" s="297">
        <v>13.94</v>
      </c>
      <c r="K11" s="300"/>
    </row>
    <row r="12" spans="1:21" ht="31.5" x14ac:dyDescent="0.25">
      <c r="A12" s="5"/>
      <c r="B12" s="6"/>
      <c r="C12" s="36"/>
      <c r="D12" s="297">
        <v>3.2090000000000001</v>
      </c>
      <c r="E12" s="298" t="s">
        <v>68</v>
      </c>
      <c r="F12" s="299">
        <f t="shared" si="0"/>
        <v>3.2090000000000001</v>
      </c>
      <c r="G12" s="12"/>
      <c r="H12" s="36"/>
      <c r="I12" s="298" t="s">
        <v>24</v>
      </c>
      <c r="J12" s="297">
        <f>D14+D11</f>
        <v>643.80700000000002</v>
      </c>
      <c r="K12" s="300"/>
    </row>
    <row r="13" spans="1:21" ht="15.75" x14ac:dyDescent="0.25">
      <c r="A13" s="5"/>
      <c r="B13" s="6"/>
      <c r="C13" s="36"/>
      <c r="D13" s="297">
        <v>157.595</v>
      </c>
      <c r="E13" s="298" t="s">
        <v>332</v>
      </c>
      <c r="F13" s="299">
        <f t="shared" si="0"/>
        <v>157.595</v>
      </c>
      <c r="G13" s="12"/>
      <c r="H13" s="36"/>
      <c r="I13" s="298" t="s">
        <v>68</v>
      </c>
      <c r="J13" s="297">
        <v>3.2090000000000001</v>
      </c>
      <c r="K13" s="300"/>
    </row>
    <row r="14" spans="1:21" ht="31.5" x14ac:dyDescent="0.25">
      <c r="A14" s="12">
        <v>2</v>
      </c>
      <c r="B14" s="8" t="s">
        <v>320</v>
      </c>
      <c r="C14" s="36"/>
      <c r="D14" s="297">
        <v>576.16800000000001</v>
      </c>
      <c r="E14" s="298" t="s">
        <v>24</v>
      </c>
      <c r="F14" s="299">
        <f t="shared" si="0"/>
        <v>576.16800000000001</v>
      </c>
      <c r="G14" s="301"/>
      <c r="H14" s="301"/>
      <c r="I14" s="298" t="s">
        <v>332</v>
      </c>
      <c r="J14" s="297">
        <v>157595</v>
      </c>
      <c r="K14" s="300"/>
    </row>
    <row r="15" spans="1:21" ht="47.25" x14ac:dyDescent="0.25">
      <c r="A15" s="12"/>
      <c r="B15" s="8" t="s">
        <v>611</v>
      </c>
      <c r="C15" s="36"/>
      <c r="D15" s="297">
        <v>13.94</v>
      </c>
      <c r="E15" s="298" t="s">
        <v>67</v>
      </c>
      <c r="F15" s="299">
        <f t="shared" si="0"/>
        <v>13.94</v>
      </c>
      <c r="G15" s="301"/>
      <c r="H15" s="302"/>
      <c r="I15" s="8"/>
      <c r="J15" s="303"/>
      <c r="K15" s="300"/>
    </row>
    <row r="16" spans="1:21" ht="15.75" x14ac:dyDescent="0.25">
      <c r="A16" s="12"/>
      <c r="B16" s="8"/>
      <c r="C16" s="36"/>
      <c r="D16" s="297"/>
      <c r="E16" s="298"/>
      <c r="F16" s="299">
        <f t="shared" si="0"/>
        <v>0</v>
      </c>
      <c r="G16" s="301"/>
      <c r="H16" s="302"/>
      <c r="I16" s="304"/>
      <c r="J16" s="303"/>
      <c r="K16" s="300"/>
    </row>
    <row r="17" spans="1:11" ht="15.75" x14ac:dyDescent="0.25">
      <c r="A17" s="12"/>
      <c r="B17" s="8"/>
      <c r="C17" s="36"/>
      <c r="D17" s="297"/>
      <c r="E17" s="8"/>
      <c r="F17" s="299">
        <f t="shared" si="0"/>
        <v>0</v>
      </c>
      <c r="G17" s="305"/>
      <c r="H17" s="306"/>
      <c r="I17" s="307"/>
      <c r="J17" s="303"/>
      <c r="K17" s="300"/>
    </row>
    <row r="18" spans="1:11" ht="15" customHeight="1" x14ac:dyDescent="0.25">
      <c r="A18" s="12"/>
      <c r="B18" s="6"/>
      <c r="C18" s="36"/>
      <c r="D18" s="297"/>
      <c r="E18" s="8"/>
      <c r="F18" s="299">
        <f t="shared" si="0"/>
        <v>0</v>
      </c>
      <c r="G18" s="12"/>
      <c r="H18" s="308"/>
      <c r="I18" s="8"/>
      <c r="J18" s="303"/>
      <c r="K18" s="300"/>
    </row>
    <row r="19" spans="1:11" ht="15" customHeight="1" x14ac:dyDescent="0.25">
      <c r="A19" s="12"/>
      <c r="B19" s="6"/>
      <c r="C19" s="36"/>
      <c r="D19" s="297"/>
      <c r="E19" s="8"/>
      <c r="F19" s="299">
        <f t="shared" si="0"/>
        <v>0</v>
      </c>
      <c r="G19" s="12"/>
      <c r="H19" s="308"/>
      <c r="I19" s="8"/>
      <c r="J19" s="303"/>
      <c r="K19" s="300"/>
    </row>
    <row r="20" spans="1:11" ht="15" customHeight="1" x14ac:dyDescent="0.25">
      <c r="A20" s="12"/>
      <c r="B20" s="6"/>
      <c r="C20" s="36"/>
      <c r="D20" s="297"/>
      <c r="E20" s="8"/>
      <c r="F20" s="299">
        <f t="shared" si="0"/>
        <v>0</v>
      </c>
      <c r="G20" s="12">
        <v>2220</v>
      </c>
      <c r="H20" s="308">
        <v>80.852999999999994</v>
      </c>
      <c r="I20" s="8" t="s">
        <v>612</v>
      </c>
      <c r="J20" s="303"/>
      <c r="K20" s="300"/>
    </row>
    <row r="21" spans="1:11" ht="15.75" x14ac:dyDescent="0.25">
      <c r="A21" s="5"/>
      <c r="B21" s="6"/>
      <c r="C21" s="36"/>
      <c r="D21" s="297"/>
      <c r="E21" s="8"/>
      <c r="F21" s="299">
        <f t="shared" si="0"/>
        <v>0</v>
      </c>
      <c r="G21" s="12">
        <v>2240</v>
      </c>
      <c r="H21" s="308">
        <v>166.678</v>
      </c>
      <c r="I21" s="8" t="s">
        <v>613</v>
      </c>
      <c r="J21" s="303"/>
      <c r="K21" s="300"/>
    </row>
    <row r="22" spans="1:11" ht="15.75" x14ac:dyDescent="0.25">
      <c r="A22" s="5"/>
      <c r="B22" s="6"/>
      <c r="C22" s="36"/>
      <c r="D22" s="297"/>
      <c r="E22" s="8"/>
      <c r="F22" s="299">
        <f t="shared" si="0"/>
        <v>0</v>
      </c>
      <c r="G22" s="12">
        <v>2282</v>
      </c>
      <c r="H22" s="308">
        <v>16.239999999999998</v>
      </c>
      <c r="I22" s="8" t="s">
        <v>287</v>
      </c>
      <c r="J22" s="303"/>
      <c r="K22" s="300"/>
    </row>
    <row r="23" spans="1:11" ht="15.75" x14ac:dyDescent="0.25">
      <c r="A23" s="5"/>
      <c r="B23" s="6"/>
      <c r="C23" s="36"/>
      <c r="D23" s="297"/>
      <c r="E23" s="8"/>
      <c r="F23" s="299">
        <f t="shared" si="0"/>
        <v>0</v>
      </c>
      <c r="G23" s="12">
        <v>3110</v>
      </c>
      <c r="H23" s="308">
        <v>1286.4169999999999</v>
      </c>
      <c r="I23" s="8" t="s">
        <v>614</v>
      </c>
      <c r="J23" s="303"/>
      <c r="K23" s="300"/>
    </row>
    <row r="24" spans="1:11" ht="15.75" x14ac:dyDescent="0.25">
      <c r="A24" s="5"/>
      <c r="B24" s="6"/>
      <c r="C24" s="36"/>
      <c r="D24" s="297"/>
      <c r="E24" s="8"/>
      <c r="F24" s="299">
        <f t="shared" si="0"/>
        <v>0</v>
      </c>
      <c r="G24" s="12">
        <v>3132</v>
      </c>
      <c r="H24" s="308">
        <v>944.65800000000002</v>
      </c>
      <c r="I24" s="8" t="s">
        <v>288</v>
      </c>
      <c r="J24" s="303"/>
      <c r="K24" s="300"/>
    </row>
    <row r="25" spans="1:11" ht="15.75" hidden="1" x14ac:dyDescent="0.25">
      <c r="A25" s="5"/>
      <c r="B25" s="6"/>
      <c r="C25" s="36"/>
      <c r="D25" s="297"/>
      <c r="E25" s="8"/>
      <c r="F25" s="309">
        <f t="shared" si="0"/>
        <v>0</v>
      </c>
      <c r="G25" s="6"/>
      <c r="H25" s="310"/>
      <c r="I25" s="8"/>
      <c r="J25" s="303"/>
      <c r="K25" s="300"/>
    </row>
    <row r="26" spans="1:11" ht="15.75" hidden="1" x14ac:dyDescent="0.25">
      <c r="A26" s="5"/>
      <c r="B26" s="6"/>
      <c r="C26" s="36"/>
      <c r="D26" s="297"/>
      <c r="E26" s="8"/>
      <c r="F26" s="309">
        <f t="shared" si="0"/>
        <v>0</v>
      </c>
      <c r="G26" s="6"/>
      <c r="H26" s="310"/>
      <c r="I26" s="8"/>
      <c r="J26" s="303"/>
      <c r="K26" s="300"/>
    </row>
    <row r="27" spans="1:11" ht="15.75" hidden="1" x14ac:dyDescent="0.25">
      <c r="A27" s="5"/>
      <c r="B27" s="6"/>
      <c r="C27" s="36"/>
      <c r="D27" s="297"/>
      <c r="E27" s="8"/>
      <c r="F27" s="309">
        <f t="shared" si="0"/>
        <v>0</v>
      </c>
      <c r="G27" s="6"/>
      <c r="H27" s="310"/>
      <c r="I27" s="8"/>
      <c r="J27" s="303"/>
      <c r="K27" s="300"/>
    </row>
    <row r="28" spans="1:11" ht="15.75" hidden="1" x14ac:dyDescent="0.25">
      <c r="A28" s="5"/>
      <c r="B28" s="6"/>
      <c r="C28" s="36"/>
      <c r="D28" s="297"/>
      <c r="E28" s="8"/>
      <c r="F28" s="309">
        <f t="shared" si="0"/>
        <v>0</v>
      </c>
      <c r="G28" s="6"/>
      <c r="H28" s="310"/>
      <c r="I28" s="8"/>
      <c r="J28" s="303"/>
      <c r="K28" s="300"/>
    </row>
    <row r="29" spans="1:11" ht="15.75" hidden="1" x14ac:dyDescent="0.25">
      <c r="A29" s="5"/>
      <c r="B29" s="6"/>
      <c r="C29" s="36"/>
      <c r="D29" s="297"/>
      <c r="E29" s="8"/>
      <c r="F29" s="309">
        <f t="shared" si="0"/>
        <v>0</v>
      </c>
      <c r="G29" s="6"/>
      <c r="H29" s="310"/>
      <c r="I29" s="8"/>
      <c r="J29" s="303"/>
      <c r="K29" s="300"/>
    </row>
    <row r="30" spans="1:11" ht="15.75" hidden="1" x14ac:dyDescent="0.25">
      <c r="A30" s="12"/>
      <c r="B30" s="6"/>
      <c r="C30" s="36"/>
      <c r="D30" s="297"/>
      <c r="E30" s="8"/>
      <c r="F30" s="309">
        <f t="shared" si="0"/>
        <v>0</v>
      </c>
      <c r="G30" s="6"/>
      <c r="H30" s="310"/>
      <c r="I30" s="8"/>
      <c r="J30" s="303"/>
      <c r="K30" s="300"/>
    </row>
    <row r="31" spans="1:11" ht="15.75" hidden="1" x14ac:dyDescent="0.25">
      <c r="A31" s="12"/>
      <c r="B31" s="6"/>
      <c r="C31" s="36"/>
      <c r="D31" s="297"/>
      <c r="E31" s="8"/>
      <c r="F31" s="309">
        <f t="shared" si="0"/>
        <v>0</v>
      </c>
      <c r="G31" s="6"/>
      <c r="H31" s="310"/>
      <c r="I31" s="8"/>
      <c r="J31" s="303"/>
      <c r="K31" s="300"/>
    </row>
    <row r="32" spans="1:11" ht="15.75" hidden="1" x14ac:dyDescent="0.25">
      <c r="A32" s="5"/>
      <c r="B32" s="6"/>
      <c r="C32" s="36"/>
      <c r="D32" s="297"/>
      <c r="E32" s="8"/>
      <c r="F32" s="309">
        <f t="shared" si="0"/>
        <v>0</v>
      </c>
      <c r="G32" s="6"/>
      <c r="H32" s="310"/>
      <c r="I32" s="8"/>
      <c r="J32" s="303"/>
      <c r="K32" s="300"/>
    </row>
    <row r="33" spans="1:11" ht="15.75" hidden="1" x14ac:dyDescent="0.25">
      <c r="A33" s="5"/>
      <c r="B33" s="6"/>
      <c r="C33" s="36"/>
      <c r="D33" s="297"/>
      <c r="E33" s="8"/>
      <c r="F33" s="309">
        <f t="shared" si="0"/>
        <v>0</v>
      </c>
      <c r="G33" s="6"/>
      <c r="H33" s="310"/>
      <c r="I33" s="8"/>
      <c r="J33" s="303"/>
      <c r="K33" s="300"/>
    </row>
    <row r="34" spans="1:11" ht="15.75" hidden="1" x14ac:dyDescent="0.25">
      <c r="A34" s="5"/>
      <c r="B34" s="6"/>
      <c r="C34" s="36"/>
      <c r="D34" s="297"/>
      <c r="E34" s="8"/>
      <c r="F34" s="309">
        <f t="shared" si="0"/>
        <v>0</v>
      </c>
      <c r="G34" s="6"/>
      <c r="H34" s="310"/>
      <c r="I34" s="8"/>
      <c r="J34" s="303"/>
      <c r="K34" s="300"/>
    </row>
    <row r="35" spans="1:11" ht="15.75" hidden="1" x14ac:dyDescent="0.25">
      <c r="A35" s="5"/>
      <c r="B35" s="6"/>
      <c r="C35" s="36"/>
      <c r="D35" s="297"/>
      <c r="E35" s="8"/>
      <c r="F35" s="309">
        <f t="shared" si="0"/>
        <v>0</v>
      </c>
      <c r="G35" s="6"/>
      <c r="H35" s="310"/>
      <c r="I35" s="8"/>
      <c r="J35" s="303"/>
      <c r="K35" s="300"/>
    </row>
    <row r="36" spans="1:11" ht="15.75" hidden="1" x14ac:dyDescent="0.25">
      <c r="A36" s="5"/>
      <c r="B36" s="6"/>
      <c r="C36" s="36"/>
      <c r="D36" s="297"/>
      <c r="E36" s="8"/>
      <c r="F36" s="309">
        <f t="shared" si="0"/>
        <v>0</v>
      </c>
      <c r="G36" s="6"/>
      <c r="H36" s="310"/>
      <c r="I36" s="8"/>
      <c r="J36" s="303"/>
      <c r="K36" s="300"/>
    </row>
    <row r="37" spans="1:11" ht="15.75" hidden="1" x14ac:dyDescent="0.25">
      <c r="A37" s="5"/>
      <c r="B37" s="6"/>
      <c r="C37" s="36"/>
      <c r="D37" s="297"/>
      <c r="E37" s="8"/>
      <c r="F37" s="309">
        <f t="shared" si="0"/>
        <v>0</v>
      </c>
      <c r="G37" s="6"/>
      <c r="H37" s="310"/>
      <c r="I37" s="8"/>
      <c r="J37" s="303"/>
      <c r="K37" s="300"/>
    </row>
    <row r="38" spans="1:11" ht="15.75" hidden="1" x14ac:dyDescent="0.25">
      <c r="A38" s="5"/>
      <c r="B38" s="6"/>
      <c r="C38" s="36"/>
      <c r="D38" s="297"/>
      <c r="E38" s="8"/>
      <c r="F38" s="309">
        <f t="shared" si="0"/>
        <v>0</v>
      </c>
      <c r="G38" s="6"/>
      <c r="H38" s="310"/>
      <c r="I38" s="8"/>
      <c r="J38" s="303"/>
      <c r="K38" s="300"/>
    </row>
    <row r="39" spans="1:11" ht="15.75" hidden="1" x14ac:dyDescent="0.25">
      <c r="A39" s="5"/>
      <c r="B39" s="6"/>
      <c r="C39" s="36"/>
      <c r="D39" s="297"/>
      <c r="E39" s="8"/>
      <c r="F39" s="309">
        <f t="shared" si="0"/>
        <v>0</v>
      </c>
      <c r="G39" s="6"/>
      <c r="H39" s="310"/>
      <c r="I39" s="8"/>
      <c r="J39" s="303"/>
      <c r="K39" s="300"/>
    </row>
    <row r="40" spans="1:11" ht="15.75" hidden="1" x14ac:dyDescent="0.25">
      <c r="A40" s="12"/>
      <c r="B40" s="6"/>
      <c r="C40" s="36"/>
      <c r="D40" s="297"/>
      <c r="E40" s="8"/>
      <c r="F40" s="309">
        <f t="shared" si="0"/>
        <v>0</v>
      </c>
      <c r="G40" s="6"/>
      <c r="H40" s="310"/>
      <c r="I40" s="8"/>
      <c r="J40" s="303"/>
      <c r="K40" s="300"/>
    </row>
    <row r="41" spans="1:11" ht="15.75" hidden="1" x14ac:dyDescent="0.25">
      <c r="A41" s="12"/>
      <c r="B41" s="6"/>
      <c r="C41" s="36"/>
      <c r="D41" s="297"/>
      <c r="E41" s="8"/>
      <c r="F41" s="309">
        <f t="shared" si="0"/>
        <v>0</v>
      </c>
      <c r="G41" s="6"/>
      <c r="H41" s="310"/>
      <c r="I41" s="8"/>
      <c r="J41" s="303"/>
      <c r="K41" s="300"/>
    </row>
    <row r="42" spans="1:11" ht="15.75" hidden="1" x14ac:dyDescent="0.25">
      <c r="A42" s="5"/>
      <c r="B42" s="6"/>
      <c r="C42" s="36"/>
      <c r="D42" s="297"/>
      <c r="E42" s="8"/>
      <c r="F42" s="309">
        <f t="shared" si="0"/>
        <v>0</v>
      </c>
      <c r="G42" s="6"/>
      <c r="H42" s="310"/>
      <c r="I42" s="8"/>
      <c r="J42" s="303"/>
      <c r="K42" s="300"/>
    </row>
    <row r="43" spans="1:11" ht="15.75" hidden="1" x14ac:dyDescent="0.25">
      <c r="A43" s="5"/>
      <c r="B43" s="6"/>
      <c r="C43" s="36"/>
      <c r="D43" s="297"/>
      <c r="E43" s="8"/>
      <c r="F43" s="309">
        <f t="shared" si="0"/>
        <v>0</v>
      </c>
      <c r="G43" s="6"/>
      <c r="H43" s="310"/>
      <c r="I43" s="8"/>
      <c r="J43" s="303"/>
      <c r="K43" s="300"/>
    </row>
    <row r="44" spans="1:11" ht="15.75" hidden="1" x14ac:dyDescent="0.25">
      <c r="A44" s="5"/>
      <c r="B44" s="6"/>
      <c r="C44" s="36"/>
      <c r="D44" s="297"/>
      <c r="E44" s="8"/>
      <c r="F44" s="309">
        <f t="shared" si="0"/>
        <v>0</v>
      </c>
      <c r="G44" s="6"/>
      <c r="H44" s="310"/>
      <c r="I44" s="8"/>
      <c r="J44" s="303"/>
      <c r="K44" s="300"/>
    </row>
    <row r="45" spans="1:11" ht="15.75" hidden="1" x14ac:dyDescent="0.25">
      <c r="A45" s="5"/>
      <c r="B45" s="6"/>
      <c r="C45" s="36"/>
      <c r="D45" s="297"/>
      <c r="E45" s="8"/>
      <c r="F45" s="309">
        <f t="shared" si="0"/>
        <v>0</v>
      </c>
      <c r="G45" s="6"/>
      <c r="H45" s="310"/>
      <c r="I45" s="8"/>
      <c r="J45" s="303"/>
      <c r="K45" s="300"/>
    </row>
    <row r="46" spans="1:11" ht="15.75" hidden="1" x14ac:dyDescent="0.25">
      <c r="A46" s="5"/>
      <c r="B46" s="6"/>
      <c r="C46" s="36"/>
      <c r="D46" s="297"/>
      <c r="E46" s="8"/>
      <c r="F46" s="309">
        <f t="shared" si="0"/>
        <v>0</v>
      </c>
      <c r="G46" s="6"/>
      <c r="H46" s="310"/>
      <c r="I46" s="8"/>
      <c r="J46" s="303"/>
      <c r="K46" s="300"/>
    </row>
    <row r="47" spans="1:11" ht="15.75" hidden="1" x14ac:dyDescent="0.25">
      <c r="A47" s="5"/>
      <c r="B47" s="6"/>
      <c r="C47" s="36"/>
      <c r="D47" s="297"/>
      <c r="E47" s="8"/>
      <c r="F47" s="309">
        <f t="shared" si="0"/>
        <v>0</v>
      </c>
      <c r="G47" s="6"/>
      <c r="H47" s="310"/>
      <c r="I47" s="8"/>
      <c r="J47" s="303"/>
      <c r="K47" s="300"/>
    </row>
    <row r="48" spans="1:11" ht="15.75" hidden="1" x14ac:dyDescent="0.25">
      <c r="A48" s="5"/>
      <c r="B48" s="6"/>
      <c r="C48" s="36"/>
      <c r="D48" s="297"/>
      <c r="E48" s="8"/>
      <c r="F48" s="309">
        <f t="shared" si="0"/>
        <v>0</v>
      </c>
      <c r="G48" s="6"/>
      <c r="H48" s="310"/>
      <c r="I48" s="8"/>
      <c r="J48" s="303"/>
      <c r="K48" s="300"/>
    </row>
    <row r="49" spans="1:11" ht="15.75" hidden="1" x14ac:dyDescent="0.25">
      <c r="A49" s="5"/>
      <c r="B49" s="6"/>
      <c r="C49" s="36"/>
      <c r="D49" s="297"/>
      <c r="E49" s="8"/>
      <c r="F49" s="309">
        <f t="shared" si="0"/>
        <v>0</v>
      </c>
      <c r="G49" s="6"/>
      <c r="H49" s="310"/>
      <c r="I49" s="8"/>
      <c r="J49" s="303"/>
      <c r="K49" s="300"/>
    </row>
    <row r="50" spans="1:11" ht="15.75" hidden="1" x14ac:dyDescent="0.25">
      <c r="A50" s="12"/>
      <c r="B50" s="6"/>
      <c r="C50" s="36"/>
      <c r="D50" s="297"/>
      <c r="E50" s="8"/>
      <c r="F50" s="309">
        <f t="shared" si="0"/>
        <v>0</v>
      </c>
      <c r="G50" s="6"/>
      <c r="H50" s="310"/>
      <c r="I50" s="8"/>
      <c r="J50" s="303"/>
      <c r="K50" s="300"/>
    </row>
    <row r="51" spans="1:11" ht="15.75" hidden="1" x14ac:dyDescent="0.25">
      <c r="A51" s="12"/>
      <c r="B51" s="6"/>
      <c r="C51" s="36"/>
      <c r="D51" s="297"/>
      <c r="E51" s="8"/>
      <c r="F51" s="309">
        <f t="shared" si="0"/>
        <v>0</v>
      </c>
      <c r="G51" s="6"/>
      <c r="H51" s="310"/>
      <c r="I51" s="8"/>
      <c r="J51" s="303"/>
      <c r="K51" s="300"/>
    </row>
    <row r="52" spans="1:11" ht="15.75" hidden="1" x14ac:dyDescent="0.25">
      <c r="A52" s="13"/>
      <c r="B52" s="14"/>
      <c r="C52" s="39"/>
      <c r="D52" s="311"/>
      <c r="E52" s="16"/>
      <c r="F52" s="309">
        <f t="shared" si="0"/>
        <v>0</v>
      </c>
      <c r="G52" s="14"/>
      <c r="H52" s="312"/>
      <c r="I52" s="16"/>
      <c r="J52" s="313"/>
      <c r="K52" s="300"/>
    </row>
    <row r="53" spans="1:11" ht="15.75" hidden="1" x14ac:dyDescent="0.25">
      <c r="A53" s="13"/>
      <c r="B53" s="14"/>
      <c r="C53" s="39"/>
      <c r="D53" s="311"/>
      <c r="E53" s="16"/>
      <c r="F53" s="309">
        <f t="shared" si="0"/>
        <v>0</v>
      </c>
      <c r="G53" s="14"/>
      <c r="H53" s="312"/>
      <c r="I53" s="16"/>
      <c r="J53" s="313"/>
      <c r="K53" s="300"/>
    </row>
    <row r="54" spans="1:11" ht="15.75" hidden="1" x14ac:dyDescent="0.25">
      <c r="A54" s="13"/>
      <c r="B54" s="14"/>
      <c r="C54" s="39"/>
      <c r="D54" s="311"/>
      <c r="E54" s="16"/>
      <c r="F54" s="309">
        <f t="shared" si="0"/>
        <v>0</v>
      </c>
      <c r="G54" s="14"/>
      <c r="H54" s="312"/>
      <c r="I54" s="16"/>
      <c r="J54" s="313"/>
      <c r="K54" s="300"/>
    </row>
    <row r="55" spans="1:11" ht="15.75" x14ac:dyDescent="0.25">
      <c r="A55" s="14"/>
      <c r="B55" s="17" t="s">
        <v>16</v>
      </c>
      <c r="C55" s="314">
        <f>SUM(C7:C54)</f>
        <v>1941.98</v>
      </c>
      <c r="D55" s="314">
        <f>SUM(D7:D54)</f>
        <v>1122.8520000000001</v>
      </c>
      <c r="E55" s="19"/>
      <c r="F55" s="315">
        <f t="shared" si="0"/>
        <v>3064.8320000000003</v>
      </c>
      <c r="G55" s="21"/>
      <c r="H55" s="316">
        <f>SUM(H7:H54)</f>
        <v>2494.846</v>
      </c>
      <c r="I55" s="19"/>
      <c r="J55" s="317">
        <f>SUM(J7:J54)</f>
        <v>158570.25700000001</v>
      </c>
      <c r="K55" s="318">
        <f>C55-H55</f>
        <v>-552.86599999999999</v>
      </c>
    </row>
    <row r="58" spans="1:11" ht="15.75" x14ac:dyDescent="0.25">
      <c r="B58" s="23" t="s">
        <v>20</v>
      </c>
      <c r="F58" s="28"/>
      <c r="G58" s="57" t="s">
        <v>615</v>
      </c>
      <c r="H58" s="58"/>
    </row>
    <row r="59" spans="1:11" x14ac:dyDescent="0.25">
      <c r="B59" s="23"/>
      <c r="F59" s="24" t="s">
        <v>18</v>
      </c>
      <c r="G59" s="25"/>
      <c r="H59" s="25"/>
    </row>
    <row r="60" spans="1:11" ht="15.75" x14ac:dyDescent="0.25">
      <c r="B60" s="23" t="s">
        <v>19</v>
      </c>
      <c r="F60" s="28"/>
      <c r="G60" s="57" t="s">
        <v>616</v>
      </c>
      <c r="H60" s="58"/>
    </row>
    <row r="61" spans="1:11" x14ac:dyDescent="0.25">
      <c r="F61" s="24" t="s">
        <v>18</v>
      </c>
      <c r="G61" s="25"/>
      <c r="H61" s="25"/>
    </row>
  </sheetData>
  <mergeCells count="10">
    <mergeCell ref="G58:H58"/>
    <mergeCell ref="G60:H6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6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3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5.5703125" customWidth="1"/>
    <col min="3" max="3" width="16.28515625" customWidth="1"/>
    <col min="4" max="4" width="13.5703125" customWidth="1"/>
    <col min="5" max="5" width="22.85546875" customWidth="1"/>
    <col min="6" max="6" width="15.85546875" customWidth="1"/>
    <col min="7" max="7" width="16.5703125" style="319" customWidth="1"/>
    <col min="8" max="8" width="14.28515625" customWidth="1"/>
    <col min="9" max="9" width="23.5703125" customWidth="1"/>
    <col min="10" max="10" width="14" customWidth="1"/>
    <col min="11" max="11" width="15.5703125" customWidth="1"/>
  </cols>
  <sheetData>
    <row r="1" spans="1:13" ht="18.75" customHeight="1" x14ac:dyDescent="0.25">
      <c r="J1" s="1" t="s">
        <v>0</v>
      </c>
      <c r="K1" s="1"/>
      <c r="L1" s="1"/>
      <c r="M1" s="1"/>
    </row>
    <row r="2" spans="1:13" ht="39" customHeight="1" x14ac:dyDescent="0.3">
      <c r="A2" s="2"/>
      <c r="B2" s="2"/>
      <c r="C2" s="2"/>
      <c r="D2" s="2"/>
      <c r="E2" s="2"/>
      <c r="F2" s="320" t="s">
        <v>31</v>
      </c>
      <c r="G2" s="321"/>
      <c r="H2" s="3"/>
      <c r="I2" s="3"/>
      <c r="J2" s="322" t="s">
        <v>617</v>
      </c>
      <c r="K2" s="322"/>
      <c r="L2" s="4"/>
      <c r="M2" s="4"/>
    </row>
    <row r="3" spans="1:13" ht="24" customHeight="1" x14ac:dyDescent="0.3">
      <c r="A3" s="2"/>
      <c r="B3" s="2"/>
      <c r="C3" s="2"/>
      <c r="D3" s="320" t="s">
        <v>618</v>
      </c>
      <c r="E3" s="320"/>
      <c r="F3" s="320"/>
      <c r="G3" s="321"/>
      <c r="H3" s="3"/>
      <c r="I3" s="3"/>
      <c r="K3" s="4"/>
      <c r="L3" s="4"/>
      <c r="M3" s="4"/>
    </row>
    <row r="4" spans="1:13" ht="29.25" customHeight="1" x14ac:dyDescent="0.35">
      <c r="A4" s="2"/>
      <c r="B4" s="2"/>
      <c r="D4" s="323" t="s">
        <v>619</v>
      </c>
      <c r="E4" s="323"/>
      <c r="F4" s="324"/>
      <c r="G4" s="325"/>
      <c r="H4" s="323"/>
      <c r="I4" s="323"/>
      <c r="J4" s="323"/>
      <c r="K4" s="326"/>
      <c r="L4" s="327"/>
      <c r="M4" s="327"/>
    </row>
    <row r="5" spans="1:13" ht="20.25" customHeight="1" x14ac:dyDescent="0.35">
      <c r="A5" s="2"/>
      <c r="B5" s="2"/>
      <c r="D5" s="326"/>
      <c r="E5" s="328" t="s">
        <v>620</v>
      </c>
      <c r="F5" s="329"/>
      <c r="G5" s="330"/>
      <c r="H5" s="326"/>
      <c r="I5" s="326"/>
      <c r="J5" s="326"/>
      <c r="K5" s="326"/>
      <c r="L5" s="327"/>
      <c r="M5" s="327"/>
    </row>
    <row r="6" spans="1:13" ht="4.5" customHeight="1" x14ac:dyDescent="0.25">
      <c r="A6" s="2"/>
      <c r="B6" s="59" t="s">
        <v>621</v>
      </c>
      <c r="C6" s="60"/>
      <c r="D6" s="60"/>
      <c r="E6" s="60"/>
      <c r="F6" s="60"/>
      <c r="G6" s="60"/>
      <c r="H6" s="60"/>
      <c r="I6" s="60"/>
      <c r="J6" s="60"/>
      <c r="K6" s="2"/>
      <c r="L6" s="27"/>
    </row>
    <row r="7" spans="1:13" ht="10.5" customHeight="1" x14ac:dyDescent="0.25">
      <c r="A7" s="61" t="s">
        <v>622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3" ht="33" customHeight="1" x14ac:dyDescent="0.25">
      <c r="A8" s="62" t="s">
        <v>3</v>
      </c>
      <c r="B8" s="62" t="s">
        <v>4</v>
      </c>
      <c r="C8" s="63" t="s">
        <v>5</v>
      </c>
      <c r="D8" s="63"/>
      <c r="E8" s="63"/>
      <c r="F8" s="63" t="s">
        <v>6</v>
      </c>
      <c r="G8" s="63" t="s">
        <v>7</v>
      </c>
      <c r="H8" s="63"/>
      <c r="I8" s="63"/>
      <c r="J8" s="63"/>
      <c r="K8" s="64" t="s">
        <v>8</v>
      </c>
    </row>
    <row r="9" spans="1:13" ht="158.25" customHeight="1" x14ac:dyDescent="0.25">
      <c r="A9" s="62"/>
      <c r="B9" s="62"/>
      <c r="C9" s="34" t="s">
        <v>9</v>
      </c>
      <c r="D9" s="34" t="s">
        <v>10</v>
      </c>
      <c r="E9" s="34" t="s">
        <v>11</v>
      </c>
      <c r="F9" s="63"/>
      <c r="G9" s="35" t="s">
        <v>12</v>
      </c>
      <c r="H9" s="34" t="s">
        <v>13</v>
      </c>
      <c r="I9" s="34" t="s">
        <v>14</v>
      </c>
      <c r="J9" s="34" t="s">
        <v>13</v>
      </c>
      <c r="K9" s="64"/>
    </row>
    <row r="10" spans="1:13" ht="47.25" x14ac:dyDescent="0.25">
      <c r="A10" s="5">
        <v>1</v>
      </c>
      <c r="B10" s="6" t="s">
        <v>623</v>
      </c>
      <c r="C10" s="331">
        <v>0.5</v>
      </c>
      <c r="D10" s="7"/>
      <c r="E10" s="8"/>
      <c r="F10" s="9">
        <f t="shared" ref="F10:F73" si="0">SUM(C10,D10)</f>
        <v>0.5</v>
      </c>
      <c r="G10" s="332">
        <v>2240</v>
      </c>
      <c r="H10" s="333">
        <v>16.998000000000001</v>
      </c>
      <c r="I10" s="334" t="s">
        <v>624</v>
      </c>
      <c r="J10" s="331"/>
      <c r="K10" s="11"/>
    </row>
    <row r="11" spans="1:13" ht="31.5" x14ac:dyDescent="0.25">
      <c r="A11" s="5">
        <v>2</v>
      </c>
      <c r="B11" s="6" t="s">
        <v>625</v>
      </c>
      <c r="C11" s="331">
        <v>3</v>
      </c>
      <c r="D11" s="7"/>
      <c r="E11" s="8"/>
      <c r="F11" s="9">
        <f t="shared" si="0"/>
        <v>3</v>
      </c>
      <c r="G11" s="332">
        <v>3110</v>
      </c>
      <c r="H11" s="333">
        <v>20.887</v>
      </c>
      <c r="I11" s="334" t="s">
        <v>626</v>
      </c>
      <c r="J11" s="331"/>
      <c r="K11" s="11"/>
    </row>
    <row r="12" spans="1:13" ht="31.5" x14ac:dyDescent="0.25">
      <c r="A12" s="5">
        <v>3</v>
      </c>
      <c r="B12" s="6" t="s">
        <v>627</v>
      </c>
      <c r="C12" s="331">
        <v>4.5</v>
      </c>
      <c r="D12" s="7"/>
      <c r="E12" s="8"/>
      <c r="F12" s="9">
        <f t="shared" si="0"/>
        <v>4.5</v>
      </c>
      <c r="G12" s="332">
        <v>3110</v>
      </c>
      <c r="H12" s="332">
        <v>15.997999999999999</v>
      </c>
      <c r="I12" s="334" t="s">
        <v>628</v>
      </c>
      <c r="J12" s="331"/>
      <c r="K12" s="11"/>
    </row>
    <row r="13" spans="1:13" ht="31.5" x14ac:dyDescent="0.25">
      <c r="A13" s="5">
        <v>4</v>
      </c>
      <c r="B13" s="6" t="s">
        <v>629</v>
      </c>
      <c r="C13" s="331">
        <v>0.9</v>
      </c>
      <c r="D13" s="7"/>
      <c r="E13" s="8"/>
      <c r="F13" s="9">
        <f t="shared" si="0"/>
        <v>0.9</v>
      </c>
      <c r="G13" s="332">
        <v>3110</v>
      </c>
      <c r="H13" s="332">
        <v>26.9</v>
      </c>
      <c r="I13" s="334" t="s">
        <v>630</v>
      </c>
      <c r="J13" s="331"/>
      <c r="K13" s="11"/>
    </row>
    <row r="14" spans="1:13" ht="47.25" x14ac:dyDescent="0.25">
      <c r="A14" s="5">
        <v>5</v>
      </c>
      <c r="B14" s="6" t="s">
        <v>631</v>
      </c>
      <c r="C14" s="331">
        <v>0.2</v>
      </c>
      <c r="D14" s="7"/>
      <c r="E14" s="8"/>
      <c r="F14" s="9">
        <f t="shared" si="0"/>
        <v>0.2</v>
      </c>
      <c r="G14" s="332">
        <v>3110</v>
      </c>
      <c r="H14" s="333">
        <v>120</v>
      </c>
      <c r="I14" s="334" t="s">
        <v>632</v>
      </c>
      <c r="J14" s="331"/>
      <c r="K14" s="11"/>
    </row>
    <row r="15" spans="1:13" ht="31.5" x14ac:dyDescent="0.25">
      <c r="A15" s="5">
        <v>6</v>
      </c>
      <c r="B15" s="33" t="s">
        <v>633</v>
      </c>
      <c r="C15" s="335">
        <v>0.2</v>
      </c>
      <c r="D15" s="7"/>
      <c r="E15" s="8"/>
      <c r="F15" s="9">
        <f t="shared" si="0"/>
        <v>0.2</v>
      </c>
      <c r="G15" s="336">
        <v>3110</v>
      </c>
      <c r="H15" s="337">
        <v>34.24</v>
      </c>
      <c r="I15" s="338" t="s">
        <v>634</v>
      </c>
      <c r="J15" s="335"/>
      <c r="K15" s="11"/>
    </row>
    <row r="16" spans="1:13" ht="31.5" x14ac:dyDescent="0.25">
      <c r="A16" s="5">
        <v>7</v>
      </c>
      <c r="B16" s="6" t="s">
        <v>635</v>
      </c>
      <c r="C16" s="331">
        <v>5</v>
      </c>
      <c r="D16" s="7"/>
      <c r="E16" s="8"/>
      <c r="F16" s="9">
        <f t="shared" si="0"/>
        <v>5</v>
      </c>
      <c r="G16" s="332">
        <v>2275</v>
      </c>
      <c r="H16" s="333">
        <v>18</v>
      </c>
      <c r="I16" s="334" t="s">
        <v>636</v>
      </c>
      <c r="J16" s="331"/>
      <c r="K16" s="11"/>
    </row>
    <row r="17" spans="1:11" ht="15.75" x14ac:dyDescent="0.25">
      <c r="A17" s="5">
        <v>8</v>
      </c>
      <c r="B17" s="6" t="s">
        <v>637</v>
      </c>
      <c r="C17" s="331">
        <v>1</v>
      </c>
      <c r="D17" s="7"/>
      <c r="E17" s="8"/>
      <c r="F17" s="9">
        <f t="shared" si="0"/>
        <v>1</v>
      </c>
      <c r="G17" s="332">
        <v>2210</v>
      </c>
      <c r="H17" s="333">
        <v>6.9390000000000001</v>
      </c>
      <c r="I17" s="334" t="s">
        <v>638</v>
      </c>
      <c r="J17" s="331"/>
      <c r="K17" s="11"/>
    </row>
    <row r="18" spans="1:11" ht="47.25" x14ac:dyDescent="0.25">
      <c r="A18" s="12">
        <v>9</v>
      </c>
      <c r="B18" s="6" t="s">
        <v>639</v>
      </c>
      <c r="C18" s="331">
        <v>3</v>
      </c>
      <c r="D18" s="7"/>
      <c r="E18" s="8"/>
      <c r="F18" s="9">
        <f t="shared" si="0"/>
        <v>3</v>
      </c>
      <c r="G18" s="332">
        <v>2210</v>
      </c>
      <c r="H18" s="333">
        <v>5.9130000000000003</v>
      </c>
      <c r="I18" s="334" t="s">
        <v>640</v>
      </c>
      <c r="J18" s="331"/>
      <c r="K18" s="11"/>
    </row>
    <row r="19" spans="1:11" ht="47.25" x14ac:dyDescent="0.25">
      <c r="A19" s="12">
        <v>10</v>
      </c>
      <c r="B19" s="6" t="s">
        <v>641</v>
      </c>
      <c r="C19" s="331">
        <v>1</v>
      </c>
      <c r="D19" s="7"/>
      <c r="E19" s="8"/>
      <c r="F19" s="9">
        <f t="shared" si="0"/>
        <v>1</v>
      </c>
      <c r="G19" s="332">
        <v>2210</v>
      </c>
      <c r="H19" s="332">
        <v>70.966999999999999</v>
      </c>
      <c r="I19" s="334" t="s">
        <v>642</v>
      </c>
      <c r="J19" s="331"/>
      <c r="K19" s="11"/>
    </row>
    <row r="20" spans="1:11" ht="31.5" x14ac:dyDescent="0.25">
      <c r="A20" s="5">
        <v>11</v>
      </c>
      <c r="B20" s="6" t="s">
        <v>643</v>
      </c>
      <c r="C20" s="331">
        <v>0.2</v>
      </c>
      <c r="D20" s="7"/>
      <c r="E20" s="8"/>
      <c r="F20" s="9">
        <f t="shared" si="0"/>
        <v>0.2</v>
      </c>
      <c r="G20" s="332">
        <v>2210</v>
      </c>
      <c r="H20" s="332">
        <v>142.03200000000001</v>
      </c>
      <c r="I20" s="334" t="s">
        <v>644</v>
      </c>
      <c r="J20" s="331"/>
      <c r="K20" s="11"/>
    </row>
    <row r="21" spans="1:11" ht="129.75" customHeight="1" x14ac:dyDescent="0.25">
      <c r="A21" s="5">
        <v>12</v>
      </c>
      <c r="B21" s="6" t="s">
        <v>645</v>
      </c>
      <c r="C21" s="331">
        <v>0.2</v>
      </c>
      <c r="D21" s="7"/>
      <c r="E21" s="8"/>
      <c r="F21" s="9">
        <f t="shared" si="0"/>
        <v>0.2</v>
      </c>
      <c r="G21" s="332">
        <v>2282</v>
      </c>
      <c r="H21" s="333">
        <v>0.86199999999999999</v>
      </c>
      <c r="I21" s="334" t="s">
        <v>646</v>
      </c>
      <c r="J21" s="331"/>
      <c r="K21" s="11"/>
    </row>
    <row r="22" spans="1:11" ht="204" customHeight="1" x14ac:dyDescent="0.25">
      <c r="A22" s="5">
        <v>13</v>
      </c>
      <c r="B22" s="6" t="s">
        <v>647</v>
      </c>
      <c r="C22" s="331">
        <v>0.7</v>
      </c>
      <c r="D22" s="7"/>
      <c r="E22" s="8"/>
      <c r="F22" s="9">
        <f t="shared" si="0"/>
        <v>0.7</v>
      </c>
      <c r="G22" s="332">
        <v>2282</v>
      </c>
      <c r="H22" s="333">
        <v>14.4</v>
      </c>
      <c r="I22" s="334" t="s">
        <v>648</v>
      </c>
      <c r="J22" s="331"/>
      <c r="K22" s="11"/>
    </row>
    <row r="23" spans="1:11" ht="103.5" customHeight="1" x14ac:dyDescent="0.25">
      <c r="A23" s="5">
        <v>14</v>
      </c>
      <c r="B23" s="6" t="s">
        <v>649</v>
      </c>
      <c r="C23" s="331">
        <v>1</v>
      </c>
      <c r="D23" s="7"/>
      <c r="E23" s="8"/>
      <c r="F23" s="9">
        <f t="shared" si="0"/>
        <v>1</v>
      </c>
      <c r="G23" s="332">
        <v>2282</v>
      </c>
      <c r="H23" s="333">
        <v>2.3039999999999998</v>
      </c>
      <c r="I23" s="334" t="s">
        <v>650</v>
      </c>
      <c r="J23" s="331"/>
      <c r="K23" s="11"/>
    </row>
    <row r="24" spans="1:11" ht="15.75" x14ac:dyDescent="0.25">
      <c r="A24" s="5">
        <v>15</v>
      </c>
      <c r="B24" s="6" t="s">
        <v>651</v>
      </c>
      <c r="C24" s="331">
        <v>0.5</v>
      </c>
      <c r="D24" s="7"/>
      <c r="E24" s="8"/>
      <c r="F24" s="9">
        <f t="shared" si="0"/>
        <v>0.5</v>
      </c>
      <c r="G24" s="26"/>
      <c r="H24" s="48"/>
      <c r="I24" s="29"/>
      <c r="J24" s="331"/>
      <c r="K24" s="11"/>
    </row>
    <row r="25" spans="1:11" ht="15.75" x14ac:dyDescent="0.25">
      <c r="A25" s="5">
        <v>16</v>
      </c>
      <c r="B25" s="6" t="s">
        <v>625</v>
      </c>
      <c r="C25" s="331">
        <v>1.5</v>
      </c>
      <c r="D25" s="7"/>
      <c r="E25" s="8"/>
      <c r="F25" s="9">
        <f t="shared" si="0"/>
        <v>1.5</v>
      </c>
      <c r="G25" s="26"/>
      <c r="H25" s="48"/>
      <c r="I25" s="29"/>
      <c r="J25" s="331"/>
      <c r="K25" s="11"/>
    </row>
    <row r="26" spans="1:11" ht="15.75" x14ac:dyDescent="0.25">
      <c r="A26" s="5">
        <v>17</v>
      </c>
      <c r="B26" s="6" t="s">
        <v>652</v>
      </c>
      <c r="C26" s="331">
        <v>4</v>
      </c>
      <c r="D26" s="7"/>
      <c r="E26" s="8"/>
      <c r="F26" s="9">
        <f t="shared" si="0"/>
        <v>4</v>
      </c>
      <c r="G26" s="26"/>
      <c r="H26" s="48"/>
      <c r="I26" s="29"/>
      <c r="J26" s="331"/>
      <c r="K26" s="11"/>
    </row>
    <row r="27" spans="1:11" ht="15.75" x14ac:dyDescent="0.25">
      <c r="A27" s="5">
        <v>18</v>
      </c>
      <c r="B27" s="6" t="s">
        <v>653</v>
      </c>
      <c r="C27" s="331">
        <v>1</v>
      </c>
      <c r="D27" s="7"/>
      <c r="E27" s="8"/>
      <c r="F27" s="9">
        <f t="shared" si="0"/>
        <v>1</v>
      </c>
      <c r="G27" s="26"/>
      <c r="H27" s="48"/>
      <c r="I27" s="6"/>
      <c r="J27" s="331"/>
      <c r="K27" s="11"/>
    </row>
    <row r="28" spans="1:11" ht="15.75" x14ac:dyDescent="0.25">
      <c r="A28" s="12">
        <v>19</v>
      </c>
      <c r="B28" s="6" t="s">
        <v>654</v>
      </c>
      <c r="C28" s="331">
        <v>1</v>
      </c>
      <c r="D28" s="7"/>
      <c r="E28" s="8"/>
      <c r="F28" s="9">
        <f t="shared" si="0"/>
        <v>1</v>
      </c>
      <c r="G28" s="26"/>
      <c r="H28" s="48"/>
      <c r="I28" s="6"/>
      <c r="J28" s="331"/>
      <c r="K28" s="11"/>
    </row>
    <row r="29" spans="1:11" ht="15.75" x14ac:dyDescent="0.25">
      <c r="A29" s="12">
        <v>20</v>
      </c>
      <c r="B29" s="6" t="s">
        <v>655</v>
      </c>
      <c r="C29" s="331">
        <v>1</v>
      </c>
      <c r="D29" s="7"/>
      <c r="E29" s="8"/>
      <c r="F29" s="9">
        <f t="shared" si="0"/>
        <v>1</v>
      </c>
      <c r="G29" s="26"/>
      <c r="H29" s="48"/>
      <c r="I29" s="6"/>
      <c r="J29" s="331"/>
      <c r="K29" s="11"/>
    </row>
    <row r="30" spans="1:11" ht="15.75" x14ac:dyDescent="0.25">
      <c r="A30" s="5">
        <v>21</v>
      </c>
      <c r="B30" s="6" t="s">
        <v>656</v>
      </c>
      <c r="C30" s="331">
        <v>1</v>
      </c>
      <c r="D30" s="7"/>
      <c r="E30" s="8"/>
      <c r="F30" s="9">
        <f t="shared" si="0"/>
        <v>1</v>
      </c>
      <c r="G30" s="26"/>
      <c r="H30" s="48"/>
      <c r="I30" s="6"/>
      <c r="J30" s="331"/>
      <c r="K30" s="11"/>
    </row>
    <row r="31" spans="1:11" ht="15.75" x14ac:dyDescent="0.25">
      <c r="A31" s="5">
        <v>22</v>
      </c>
      <c r="B31" s="6" t="s">
        <v>657</v>
      </c>
      <c r="C31" s="331">
        <v>2</v>
      </c>
      <c r="D31" s="7"/>
      <c r="E31" s="8"/>
      <c r="F31" s="9">
        <f t="shared" si="0"/>
        <v>2</v>
      </c>
      <c r="G31" s="26"/>
      <c r="H31" s="48"/>
      <c r="I31" s="6"/>
      <c r="J31" s="331"/>
      <c r="K31" s="11"/>
    </row>
    <row r="32" spans="1:11" ht="15.75" x14ac:dyDescent="0.25">
      <c r="A32" s="5">
        <v>23</v>
      </c>
      <c r="B32" s="6" t="s">
        <v>658</v>
      </c>
      <c r="C32" s="331">
        <v>1.5</v>
      </c>
      <c r="D32" s="7"/>
      <c r="E32" s="8"/>
      <c r="F32" s="9">
        <f t="shared" si="0"/>
        <v>1.5</v>
      </c>
      <c r="G32" s="26"/>
      <c r="H32" s="48"/>
      <c r="I32" s="6"/>
      <c r="J32" s="331"/>
      <c r="K32" s="11"/>
    </row>
    <row r="33" spans="1:11" ht="15.75" x14ac:dyDescent="0.25">
      <c r="A33" s="5">
        <v>24</v>
      </c>
      <c r="B33" s="6" t="s">
        <v>659</v>
      </c>
      <c r="C33" s="331">
        <v>1</v>
      </c>
      <c r="D33" s="7"/>
      <c r="E33" s="8"/>
      <c r="F33" s="9">
        <f t="shared" si="0"/>
        <v>1</v>
      </c>
      <c r="G33" s="26"/>
      <c r="H33" s="48"/>
      <c r="I33" s="6"/>
      <c r="J33" s="331"/>
      <c r="K33" s="11"/>
    </row>
    <row r="34" spans="1:11" ht="15.75" x14ac:dyDescent="0.25">
      <c r="A34" s="5">
        <v>25</v>
      </c>
      <c r="B34" s="6" t="s">
        <v>660</v>
      </c>
      <c r="C34" s="331">
        <v>1</v>
      </c>
      <c r="D34" s="7"/>
      <c r="E34" s="8"/>
      <c r="F34" s="9">
        <f t="shared" si="0"/>
        <v>1</v>
      </c>
      <c r="G34" s="26"/>
      <c r="H34" s="48"/>
      <c r="I34" s="6"/>
      <c r="J34" s="331"/>
      <c r="K34" s="11"/>
    </row>
    <row r="35" spans="1:11" ht="15.75" x14ac:dyDescent="0.25">
      <c r="A35" s="5">
        <v>26</v>
      </c>
      <c r="B35" s="6" t="s">
        <v>661</v>
      </c>
      <c r="C35" s="331">
        <v>0.5</v>
      </c>
      <c r="D35" s="7"/>
      <c r="E35" s="8"/>
      <c r="F35" s="9">
        <f t="shared" si="0"/>
        <v>0.5</v>
      </c>
      <c r="G35" s="26"/>
      <c r="H35" s="48"/>
      <c r="I35" s="6"/>
      <c r="J35" s="331"/>
      <c r="K35" s="11"/>
    </row>
    <row r="36" spans="1:11" ht="15.75" x14ac:dyDescent="0.25">
      <c r="A36" s="5">
        <v>27</v>
      </c>
      <c r="B36" s="6" t="s">
        <v>662</v>
      </c>
      <c r="C36" s="331">
        <v>0.5</v>
      </c>
      <c r="D36" s="7"/>
      <c r="E36" s="8"/>
      <c r="F36" s="9">
        <f t="shared" si="0"/>
        <v>0.5</v>
      </c>
      <c r="G36" s="26"/>
      <c r="H36" s="48"/>
      <c r="I36" s="6"/>
      <c r="J36" s="331"/>
      <c r="K36" s="11"/>
    </row>
    <row r="37" spans="1:11" ht="15.75" x14ac:dyDescent="0.25">
      <c r="A37" s="5">
        <v>28</v>
      </c>
      <c r="B37" s="6" t="s">
        <v>663</v>
      </c>
      <c r="C37" s="331">
        <v>0.5</v>
      </c>
      <c r="D37" s="7"/>
      <c r="E37" s="8"/>
      <c r="F37" s="9">
        <f t="shared" si="0"/>
        <v>0.5</v>
      </c>
      <c r="G37" s="26"/>
      <c r="H37" s="48"/>
      <c r="I37" s="6"/>
      <c r="J37" s="331"/>
      <c r="K37" s="11"/>
    </row>
    <row r="38" spans="1:11" ht="15.75" x14ac:dyDescent="0.25">
      <c r="A38" s="12">
        <v>29</v>
      </c>
      <c r="B38" s="6" t="s">
        <v>664</v>
      </c>
      <c r="C38" s="331">
        <v>0.5</v>
      </c>
      <c r="D38" s="7"/>
      <c r="E38" s="8"/>
      <c r="F38" s="9">
        <f t="shared" si="0"/>
        <v>0.5</v>
      </c>
      <c r="G38" s="26"/>
      <c r="H38" s="48"/>
      <c r="I38" s="6"/>
      <c r="J38" s="331"/>
      <c r="K38" s="11"/>
    </row>
    <row r="39" spans="1:11" ht="15.75" x14ac:dyDescent="0.25">
      <c r="A39" s="12">
        <v>30</v>
      </c>
      <c r="B39" s="6" t="s">
        <v>665</v>
      </c>
      <c r="C39" s="331">
        <v>0.2</v>
      </c>
      <c r="D39" s="7"/>
      <c r="E39" s="8"/>
      <c r="F39" s="9">
        <f t="shared" si="0"/>
        <v>0.2</v>
      </c>
      <c r="G39" s="26"/>
      <c r="H39" s="48"/>
      <c r="I39" s="6"/>
      <c r="J39" s="331"/>
      <c r="K39" s="11"/>
    </row>
    <row r="40" spans="1:11" ht="15.75" x14ac:dyDescent="0.25">
      <c r="A40" s="5">
        <v>31</v>
      </c>
      <c r="B40" s="6" t="s">
        <v>666</v>
      </c>
      <c r="C40" s="331">
        <v>0.5</v>
      </c>
      <c r="D40" s="7"/>
      <c r="E40" s="8"/>
      <c r="F40" s="9">
        <f t="shared" si="0"/>
        <v>0.5</v>
      </c>
      <c r="G40" s="26"/>
      <c r="H40" s="48"/>
      <c r="I40" s="6"/>
      <c r="J40" s="331"/>
      <c r="K40" s="11"/>
    </row>
    <row r="41" spans="1:11" ht="15.75" x14ac:dyDescent="0.25">
      <c r="A41" s="5">
        <v>32</v>
      </c>
      <c r="B41" s="6" t="s">
        <v>667</v>
      </c>
      <c r="C41" s="331">
        <v>0.5</v>
      </c>
      <c r="D41" s="7"/>
      <c r="E41" s="8"/>
      <c r="F41" s="9">
        <f t="shared" si="0"/>
        <v>0.5</v>
      </c>
      <c r="G41" s="26"/>
      <c r="H41" s="48"/>
      <c r="I41" s="6"/>
      <c r="J41" s="331"/>
      <c r="K41" s="11"/>
    </row>
    <row r="42" spans="1:11" ht="15.75" x14ac:dyDescent="0.25">
      <c r="A42" s="5">
        <v>33</v>
      </c>
      <c r="B42" s="6" t="s">
        <v>668</v>
      </c>
      <c r="C42" s="331">
        <v>0.5</v>
      </c>
      <c r="D42" s="7"/>
      <c r="E42" s="8"/>
      <c r="F42" s="9">
        <f t="shared" si="0"/>
        <v>0.5</v>
      </c>
      <c r="G42" s="26"/>
      <c r="H42" s="48"/>
      <c r="I42" s="6"/>
      <c r="J42" s="331"/>
      <c r="K42" s="11"/>
    </row>
    <row r="43" spans="1:11" ht="15.75" x14ac:dyDescent="0.25">
      <c r="A43" s="5">
        <v>34</v>
      </c>
      <c r="B43" s="6" t="s">
        <v>669</v>
      </c>
      <c r="C43" s="331">
        <v>0.5</v>
      </c>
      <c r="D43" s="7"/>
      <c r="E43" s="8"/>
      <c r="F43" s="9">
        <f t="shared" si="0"/>
        <v>0.5</v>
      </c>
      <c r="G43" s="26"/>
      <c r="H43" s="48"/>
      <c r="I43" s="6"/>
      <c r="J43" s="331"/>
      <c r="K43" s="11"/>
    </row>
    <row r="44" spans="1:11" ht="15.75" x14ac:dyDescent="0.25">
      <c r="A44" s="5">
        <v>35</v>
      </c>
      <c r="B44" s="6" t="s">
        <v>670</v>
      </c>
      <c r="C44" s="331">
        <v>0.5</v>
      </c>
      <c r="D44" s="7"/>
      <c r="E44" s="8"/>
      <c r="F44" s="9">
        <f t="shared" si="0"/>
        <v>0.5</v>
      </c>
      <c r="G44" s="26"/>
      <c r="H44" s="48"/>
      <c r="I44" s="6"/>
      <c r="J44" s="331"/>
      <c r="K44" s="11"/>
    </row>
    <row r="45" spans="1:11" ht="15.75" x14ac:dyDescent="0.25">
      <c r="A45" s="5">
        <v>36</v>
      </c>
      <c r="B45" s="6" t="s">
        <v>671</v>
      </c>
      <c r="C45" s="331">
        <v>1</v>
      </c>
      <c r="D45" s="7"/>
      <c r="E45" s="8"/>
      <c r="F45" s="9">
        <f t="shared" si="0"/>
        <v>1</v>
      </c>
      <c r="G45" s="26"/>
      <c r="H45" s="48"/>
      <c r="I45" s="6"/>
      <c r="J45" s="331"/>
      <c r="K45" s="11"/>
    </row>
    <row r="46" spans="1:11" ht="15.75" x14ac:dyDescent="0.25">
      <c r="A46" s="5">
        <v>37</v>
      </c>
      <c r="B46" s="6" t="s">
        <v>672</v>
      </c>
      <c r="C46" s="331">
        <v>0.9</v>
      </c>
      <c r="D46" s="7"/>
      <c r="E46" s="8"/>
      <c r="F46" s="9">
        <f t="shared" si="0"/>
        <v>0.9</v>
      </c>
      <c r="G46" s="26"/>
      <c r="H46" s="48"/>
      <c r="I46" s="339"/>
      <c r="J46" s="331"/>
      <c r="K46" s="11"/>
    </row>
    <row r="47" spans="1:11" ht="15.75" x14ac:dyDescent="0.25">
      <c r="A47" s="5">
        <v>38</v>
      </c>
      <c r="B47" s="6" t="s">
        <v>673</v>
      </c>
      <c r="C47" s="331">
        <v>1.5</v>
      </c>
      <c r="D47" s="7"/>
      <c r="E47" s="8"/>
      <c r="F47" s="9">
        <f t="shared" si="0"/>
        <v>1.5</v>
      </c>
      <c r="G47" s="26"/>
      <c r="H47" s="48"/>
      <c r="I47" s="6"/>
      <c r="J47" s="331"/>
      <c r="K47" s="11"/>
    </row>
    <row r="48" spans="1:11" ht="15.75" x14ac:dyDescent="0.25">
      <c r="A48" s="12">
        <v>39</v>
      </c>
      <c r="B48" s="6" t="s">
        <v>674</v>
      </c>
      <c r="C48" s="331">
        <v>0.5</v>
      </c>
      <c r="D48" s="7"/>
      <c r="E48" s="8"/>
      <c r="F48" s="9">
        <f t="shared" si="0"/>
        <v>0.5</v>
      </c>
      <c r="G48" s="26"/>
      <c r="H48" s="48"/>
      <c r="I48" s="6"/>
      <c r="J48" s="331"/>
      <c r="K48" s="11"/>
    </row>
    <row r="49" spans="1:11" ht="15.75" x14ac:dyDescent="0.25">
      <c r="A49" s="12">
        <v>40</v>
      </c>
      <c r="B49" s="6" t="s">
        <v>675</v>
      </c>
      <c r="C49" s="331">
        <v>0.5</v>
      </c>
      <c r="D49" s="7"/>
      <c r="E49" s="8"/>
      <c r="F49" s="9">
        <f t="shared" si="0"/>
        <v>0.5</v>
      </c>
      <c r="G49" s="26"/>
      <c r="H49" s="48"/>
      <c r="I49" s="6"/>
      <c r="J49" s="331"/>
      <c r="K49" s="11"/>
    </row>
    <row r="50" spans="1:11" ht="15.75" x14ac:dyDescent="0.25">
      <c r="A50" s="5">
        <v>41</v>
      </c>
      <c r="B50" s="6" t="s">
        <v>676</v>
      </c>
      <c r="C50" s="331">
        <v>2</v>
      </c>
      <c r="D50" s="7"/>
      <c r="E50" s="8"/>
      <c r="F50" s="9">
        <f t="shared" si="0"/>
        <v>2</v>
      </c>
      <c r="G50" s="26"/>
      <c r="H50" s="48"/>
      <c r="I50" s="6"/>
      <c r="J50" s="331"/>
      <c r="K50" s="11"/>
    </row>
    <row r="51" spans="1:11" ht="15.75" x14ac:dyDescent="0.25">
      <c r="A51" s="5">
        <v>42</v>
      </c>
      <c r="B51" s="6" t="s">
        <v>677</v>
      </c>
      <c r="C51" s="331">
        <v>0.5</v>
      </c>
      <c r="D51" s="7"/>
      <c r="E51" s="8"/>
      <c r="F51" s="9">
        <f t="shared" si="0"/>
        <v>0.5</v>
      </c>
      <c r="G51" s="26"/>
      <c r="H51" s="48"/>
      <c r="I51" s="6"/>
      <c r="J51" s="331"/>
      <c r="K51" s="11"/>
    </row>
    <row r="52" spans="1:11" ht="15.75" x14ac:dyDescent="0.25">
      <c r="A52" s="5">
        <v>43</v>
      </c>
      <c r="B52" s="6" t="s">
        <v>678</v>
      </c>
      <c r="C52" s="331">
        <v>0.5</v>
      </c>
      <c r="D52" s="7"/>
      <c r="E52" s="8"/>
      <c r="F52" s="9">
        <f t="shared" si="0"/>
        <v>0.5</v>
      </c>
      <c r="G52" s="26"/>
      <c r="H52" s="48"/>
      <c r="I52" s="6"/>
      <c r="J52" s="331"/>
      <c r="K52" s="11"/>
    </row>
    <row r="53" spans="1:11" ht="15.75" x14ac:dyDescent="0.25">
      <c r="A53" s="5">
        <v>44</v>
      </c>
      <c r="B53" s="6" t="s">
        <v>679</v>
      </c>
      <c r="C53" s="331">
        <v>1</v>
      </c>
      <c r="D53" s="7"/>
      <c r="E53" s="8"/>
      <c r="F53" s="9">
        <f t="shared" si="0"/>
        <v>1</v>
      </c>
      <c r="G53" s="26"/>
      <c r="H53" s="48"/>
      <c r="I53" s="6"/>
      <c r="J53" s="331"/>
      <c r="K53" s="11"/>
    </row>
    <row r="54" spans="1:11" ht="15.75" x14ac:dyDescent="0.25">
      <c r="A54" s="5">
        <v>45</v>
      </c>
      <c r="B54" s="6" t="s">
        <v>680</v>
      </c>
      <c r="C54" s="331">
        <v>0.5</v>
      </c>
      <c r="D54" s="7"/>
      <c r="E54" s="8"/>
      <c r="F54" s="9">
        <f t="shared" si="0"/>
        <v>0.5</v>
      </c>
      <c r="G54" s="26"/>
      <c r="H54" s="48"/>
      <c r="I54" s="6"/>
      <c r="J54" s="331"/>
      <c r="K54" s="11"/>
    </row>
    <row r="55" spans="1:11" ht="15.75" x14ac:dyDescent="0.25">
      <c r="A55" s="5">
        <v>46</v>
      </c>
      <c r="B55" s="6" t="s">
        <v>681</v>
      </c>
      <c r="C55" s="331">
        <v>0.5</v>
      </c>
      <c r="D55" s="7"/>
      <c r="E55" s="8"/>
      <c r="F55" s="9">
        <f t="shared" si="0"/>
        <v>0.5</v>
      </c>
      <c r="G55" s="26"/>
      <c r="H55" s="48"/>
      <c r="I55" s="6"/>
      <c r="J55" s="331"/>
      <c r="K55" s="11"/>
    </row>
    <row r="56" spans="1:11" ht="15.75" x14ac:dyDescent="0.25">
      <c r="A56" s="5">
        <v>47</v>
      </c>
      <c r="B56" s="6" t="s">
        <v>682</v>
      </c>
      <c r="C56" s="331">
        <v>1</v>
      </c>
      <c r="D56" s="7"/>
      <c r="E56" s="8"/>
      <c r="F56" s="9">
        <f t="shared" si="0"/>
        <v>1</v>
      </c>
      <c r="G56" s="26"/>
      <c r="H56" s="48"/>
      <c r="I56" s="6"/>
      <c r="J56" s="331"/>
      <c r="K56" s="11"/>
    </row>
    <row r="57" spans="1:11" ht="15.75" x14ac:dyDescent="0.25">
      <c r="A57" s="5">
        <v>48</v>
      </c>
      <c r="B57" s="6" t="s">
        <v>683</v>
      </c>
      <c r="C57" s="331">
        <v>0.5</v>
      </c>
      <c r="D57" s="7"/>
      <c r="E57" s="8"/>
      <c r="F57" s="9">
        <f t="shared" si="0"/>
        <v>0.5</v>
      </c>
      <c r="G57" s="26"/>
      <c r="H57" s="48"/>
      <c r="I57" s="6"/>
      <c r="J57" s="331"/>
      <c r="K57" s="11"/>
    </row>
    <row r="58" spans="1:11" ht="15.75" x14ac:dyDescent="0.25">
      <c r="A58" s="12">
        <v>49</v>
      </c>
      <c r="B58" s="6" t="s">
        <v>684</v>
      </c>
      <c r="C58" s="331">
        <v>2</v>
      </c>
      <c r="D58" s="7"/>
      <c r="E58" s="8"/>
      <c r="F58" s="9">
        <f t="shared" si="0"/>
        <v>2</v>
      </c>
      <c r="G58" s="26"/>
      <c r="H58" s="48"/>
      <c r="I58" s="6"/>
      <c r="J58" s="331"/>
      <c r="K58" s="11"/>
    </row>
    <row r="59" spans="1:11" ht="15.75" x14ac:dyDescent="0.25">
      <c r="A59" s="12">
        <v>50</v>
      </c>
      <c r="B59" s="6" t="s">
        <v>685</v>
      </c>
      <c r="C59" s="331">
        <v>0.5</v>
      </c>
      <c r="D59" s="7"/>
      <c r="E59" s="8"/>
      <c r="F59" s="9">
        <f t="shared" si="0"/>
        <v>0.5</v>
      </c>
      <c r="G59" s="26"/>
      <c r="H59" s="48"/>
      <c r="I59" s="6"/>
      <c r="J59" s="331"/>
      <c r="K59" s="11"/>
    </row>
    <row r="60" spans="1:11" ht="15.75" x14ac:dyDescent="0.25">
      <c r="A60" s="5">
        <v>51</v>
      </c>
      <c r="B60" s="6" t="s">
        <v>686</v>
      </c>
      <c r="C60" s="331">
        <v>0.5</v>
      </c>
      <c r="D60" s="7"/>
      <c r="E60" s="8"/>
      <c r="F60" s="9">
        <f t="shared" si="0"/>
        <v>0.5</v>
      </c>
      <c r="G60" s="26"/>
      <c r="H60" s="48"/>
      <c r="I60" s="6"/>
      <c r="J60" s="331"/>
      <c r="K60" s="11"/>
    </row>
    <row r="61" spans="1:11" ht="15.75" x14ac:dyDescent="0.25">
      <c r="A61" s="5">
        <v>52</v>
      </c>
      <c r="B61" s="6" t="s">
        <v>687</v>
      </c>
      <c r="C61" s="331">
        <v>0.5</v>
      </c>
      <c r="D61" s="7"/>
      <c r="E61" s="8"/>
      <c r="F61" s="9">
        <f t="shared" si="0"/>
        <v>0.5</v>
      </c>
      <c r="G61" s="26"/>
      <c r="H61" s="48"/>
      <c r="I61" s="6"/>
      <c r="J61" s="331"/>
      <c r="K61" s="11"/>
    </row>
    <row r="62" spans="1:11" ht="15.75" x14ac:dyDescent="0.25">
      <c r="A62" s="5">
        <v>53</v>
      </c>
      <c r="B62" s="6" t="s">
        <v>688</v>
      </c>
      <c r="C62" s="331">
        <v>0.5</v>
      </c>
      <c r="D62" s="7"/>
      <c r="E62" s="8"/>
      <c r="F62" s="9">
        <f t="shared" si="0"/>
        <v>0.5</v>
      </c>
      <c r="G62" s="26"/>
      <c r="H62" s="48"/>
      <c r="I62" s="6"/>
      <c r="J62" s="331"/>
      <c r="K62" s="11"/>
    </row>
    <row r="63" spans="1:11" ht="15.75" x14ac:dyDescent="0.25">
      <c r="A63" s="5">
        <v>54</v>
      </c>
      <c r="B63" s="6" t="s">
        <v>689</v>
      </c>
      <c r="C63" s="331">
        <v>0.5</v>
      </c>
      <c r="D63" s="7"/>
      <c r="E63" s="8"/>
      <c r="F63" s="9">
        <f t="shared" si="0"/>
        <v>0.5</v>
      </c>
      <c r="G63" s="26"/>
      <c r="H63" s="48"/>
      <c r="I63" s="6"/>
      <c r="J63" s="331"/>
      <c r="K63" s="11"/>
    </row>
    <row r="64" spans="1:11" ht="15.75" x14ac:dyDescent="0.25">
      <c r="A64" s="5">
        <v>55</v>
      </c>
      <c r="B64" s="6" t="s">
        <v>690</v>
      </c>
      <c r="C64" s="331">
        <v>3</v>
      </c>
      <c r="D64" s="7"/>
      <c r="E64" s="8"/>
      <c r="F64" s="9">
        <f t="shared" si="0"/>
        <v>3</v>
      </c>
      <c r="G64" s="26"/>
      <c r="H64" s="48"/>
      <c r="I64" s="6"/>
      <c r="J64" s="331"/>
      <c r="K64" s="11"/>
    </row>
    <row r="65" spans="1:11" ht="15.75" x14ac:dyDescent="0.25">
      <c r="A65" s="5">
        <v>56</v>
      </c>
      <c r="B65" s="6" t="s">
        <v>691</v>
      </c>
      <c r="C65" s="331">
        <v>0.5</v>
      </c>
      <c r="D65" s="7"/>
      <c r="E65" s="340"/>
      <c r="F65" s="9">
        <f t="shared" si="0"/>
        <v>0.5</v>
      </c>
      <c r="G65" s="26"/>
      <c r="H65" s="48"/>
      <c r="I65" s="6"/>
      <c r="J65" s="331"/>
      <c r="K65" s="11"/>
    </row>
    <row r="66" spans="1:11" ht="15.75" x14ac:dyDescent="0.25">
      <c r="A66" s="5">
        <v>57</v>
      </c>
      <c r="B66" s="6" t="s">
        <v>692</v>
      </c>
      <c r="C66" s="331">
        <v>0.5</v>
      </c>
      <c r="D66" s="7"/>
      <c r="E66" s="8"/>
      <c r="F66" s="9">
        <f t="shared" si="0"/>
        <v>0.5</v>
      </c>
      <c r="G66" s="26"/>
      <c r="H66" s="48"/>
      <c r="I66" s="6"/>
      <c r="J66" s="331"/>
      <c r="K66" s="11"/>
    </row>
    <row r="67" spans="1:11" ht="15.75" x14ac:dyDescent="0.25">
      <c r="A67" s="5">
        <v>58</v>
      </c>
      <c r="B67" s="6" t="s">
        <v>693</v>
      </c>
      <c r="C67" s="331">
        <v>3</v>
      </c>
      <c r="D67" s="7"/>
      <c r="E67" s="8"/>
      <c r="F67" s="9">
        <f t="shared" si="0"/>
        <v>3</v>
      </c>
      <c r="G67" s="26"/>
      <c r="H67" s="48"/>
      <c r="I67" s="6"/>
      <c r="J67" s="331"/>
      <c r="K67" s="11"/>
    </row>
    <row r="68" spans="1:11" ht="15.75" x14ac:dyDescent="0.25">
      <c r="A68" s="12">
        <v>59</v>
      </c>
      <c r="B68" s="6" t="s">
        <v>694</v>
      </c>
      <c r="C68" s="331">
        <v>1</v>
      </c>
      <c r="D68" s="7"/>
      <c r="E68" s="8"/>
      <c r="F68" s="9">
        <f t="shared" si="0"/>
        <v>1</v>
      </c>
      <c r="G68" s="26"/>
      <c r="H68" s="48"/>
      <c r="I68" s="6"/>
      <c r="J68" s="331"/>
      <c r="K68" s="11"/>
    </row>
    <row r="69" spans="1:11" ht="15.75" x14ac:dyDescent="0.25">
      <c r="A69" s="12">
        <v>60</v>
      </c>
      <c r="B69" s="6" t="s">
        <v>695</v>
      </c>
      <c r="C69" s="331">
        <v>0.5</v>
      </c>
      <c r="D69" s="7"/>
      <c r="E69" s="8"/>
      <c r="F69" s="9">
        <f t="shared" si="0"/>
        <v>0.5</v>
      </c>
      <c r="G69" s="26"/>
      <c r="H69" s="48"/>
      <c r="I69" s="6"/>
      <c r="J69" s="331"/>
      <c r="K69" s="11"/>
    </row>
    <row r="70" spans="1:11" ht="15.75" x14ac:dyDescent="0.25">
      <c r="A70" s="5">
        <v>61</v>
      </c>
      <c r="B70" s="6" t="s">
        <v>696</v>
      </c>
      <c r="C70" s="331">
        <v>0.5</v>
      </c>
      <c r="D70" s="7"/>
      <c r="E70" s="8"/>
      <c r="F70" s="9">
        <f t="shared" si="0"/>
        <v>0.5</v>
      </c>
      <c r="G70" s="26"/>
      <c r="H70" s="48"/>
      <c r="I70" s="6"/>
      <c r="J70" s="331"/>
      <c r="K70" s="11"/>
    </row>
    <row r="71" spans="1:11" ht="15.75" x14ac:dyDescent="0.25">
      <c r="A71" s="5">
        <v>62</v>
      </c>
      <c r="B71" s="6" t="s">
        <v>697</v>
      </c>
      <c r="C71" s="331">
        <v>0.3</v>
      </c>
      <c r="D71" s="7"/>
      <c r="E71" s="8"/>
      <c r="F71" s="9">
        <f t="shared" si="0"/>
        <v>0.3</v>
      </c>
      <c r="G71" s="26"/>
      <c r="H71" s="48"/>
      <c r="I71" s="6"/>
      <c r="J71" s="331"/>
      <c r="K71" s="11"/>
    </row>
    <row r="72" spans="1:11" ht="15.75" x14ac:dyDescent="0.25">
      <c r="A72" s="5">
        <v>63</v>
      </c>
      <c r="B72" s="6" t="s">
        <v>698</v>
      </c>
      <c r="C72" s="331">
        <v>0.3</v>
      </c>
      <c r="D72" s="7"/>
      <c r="E72" s="8"/>
      <c r="F72" s="9">
        <f t="shared" si="0"/>
        <v>0.3</v>
      </c>
      <c r="G72" s="26"/>
      <c r="H72" s="48"/>
      <c r="I72" s="6"/>
      <c r="J72" s="331"/>
      <c r="K72" s="11"/>
    </row>
    <row r="73" spans="1:11" ht="15.75" x14ac:dyDescent="0.25">
      <c r="A73" s="5">
        <v>64</v>
      </c>
      <c r="B73" s="6" t="s">
        <v>699</v>
      </c>
      <c r="C73" s="331">
        <v>0.3</v>
      </c>
      <c r="D73" s="7"/>
      <c r="E73" s="8"/>
      <c r="F73" s="9">
        <f t="shared" si="0"/>
        <v>0.3</v>
      </c>
      <c r="G73" s="26"/>
      <c r="H73" s="48"/>
      <c r="I73" s="6"/>
      <c r="J73" s="331"/>
      <c r="K73" s="11"/>
    </row>
    <row r="74" spans="1:11" ht="15.75" x14ac:dyDescent="0.25">
      <c r="A74" s="5">
        <v>65</v>
      </c>
      <c r="B74" s="6" t="s">
        <v>700</v>
      </c>
      <c r="C74" s="331">
        <v>2</v>
      </c>
      <c r="D74" s="7"/>
      <c r="E74" s="8"/>
      <c r="F74" s="9">
        <f t="shared" ref="F74:F137" si="1">SUM(C74,D74)</f>
        <v>2</v>
      </c>
      <c r="G74" s="26"/>
      <c r="H74" s="48"/>
      <c r="I74" s="6"/>
      <c r="J74" s="331"/>
      <c r="K74" s="11"/>
    </row>
    <row r="75" spans="1:11" ht="15.75" x14ac:dyDescent="0.25">
      <c r="A75" s="5">
        <v>66</v>
      </c>
      <c r="B75" s="6" t="s">
        <v>701</v>
      </c>
      <c r="C75" s="331">
        <v>1</v>
      </c>
      <c r="D75" s="7"/>
      <c r="E75" s="8"/>
      <c r="F75" s="9">
        <f t="shared" si="1"/>
        <v>1</v>
      </c>
      <c r="G75" s="26"/>
      <c r="H75" s="48"/>
      <c r="I75" s="6"/>
      <c r="J75" s="331"/>
      <c r="K75" s="11"/>
    </row>
    <row r="76" spans="1:11" ht="15.75" x14ac:dyDescent="0.25">
      <c r="A76" s="5">
        <v>67</v>
      </c>
      <c r="B76" s="6" t="s">
        <v>702</v>
      </c>
      <c r="C76" s="331">
        <v>1</v>
      </c>
      <c r="D76" s="7"/>
      <c r="E76" s="8"/>
      <c r="F76" s="9">
        <f t="shared" si="1"/>
        <v>1</v>
      </c>
      <c r="G76" s="26"/>
      <c r="H76" s="48"/>
      <c r="I76" s="6"/>
      <c r="J76" s="331"/>
      <c r="K76" s="11"/>
    </row>
    <row r="77" spans="1:11" ht="15.75" x14ac:dyDescent="0.25">
      <c r="A77" s="5">
        <v>68</v>
      </c>
      <c r="B77" s="6" t="s">
        <v>637</v>
      </c>
      <c r="C77" s="331">
        <v>1</v>
      </c>
      <c r="D77" s="7"/>
      <c r="E77" s="8"/>
      <c r="F77" s="9">
        <f t="shared" si="1"/>
        <v>1</v>
      </c>
      <c r="G77" s="26"/>
      <c r="H77" s="48"/>
      <c r="I77" s="6"/>
      <c r="J77" s="331"/>
      <c r="K77" s="11"/>
    </row>
    <row r="78" spans="1:11" ht="15.75" x14ac:dyDescent="0.25">
      <c r="A78" s="12">
        <v>69</v>
      </c>
      <c r="B78" s="6" t="s">
        <v>703</v>
      </c>
      <c r="C78" s="331">
        <v>0.3</v>
      </c>
      <c r="D78" s="7"/>
      <c r="E78" s="8"/>
      <c r="F78" s="9">
        <f t="shared" si="1"/>
        <v>0.3</v>
      </c>
      <c r="G78" s="26"/>
      <c r="H78" s="48"/>
      <c r="I78" s="6"/>
      <c r="J78" s="331"/>
      <c r="K78" s="11"/>
    </row>
    <row r="79" spans="1:11" ht="15.75" x14ac:dyDescent="0.25">
      <c r="A79" s="12">
        <v>70</v>
      </c>
      <c r="B79" s="6" t="s">
        <v>704</v>
      </c>
      <c r="C79" s="331">
        <v>1</v>
      </c>
      <c r="D79" s="7"/>
      <c r="E79" s="8"/>
      <c r="F79" s="9">
        <f t="shared" si="1"/>
        <v>1</v>
      </c>
      <c r="G79" s="26"/>
      <c r="H79" s="48"/>
      <c r="I79" s="6"/>
      <c r="J79" s="331"/>
      <c r="K79" s="11"/>
    </row>
    <row r="80" spans="1:11" ht="15.75" x14ac:dyDescent="0.25">
      <c r="A80" s="5">
        <v>71</v>
      </c>
      <c r="B80" s="6" t="s">
        <v>705</v>
      </c>
      <c r="C80" s="331">
        <v>0.5</v>
      </c>
      <c r="D80" s="7"/>
      <c r="E80" s="8"/>
      <c r="F80" s="9">
        <f t="shared" si="1"/>
        <v>0.5</v>
      </c>
      <c r="G80" s="26"/>
      <c r="H80" s="48"/>
      <c r="I80" s="6"/>
      <c r="J80" s="331"/>
      <c r="K80" s="11"/>
    </row>
    <row r="81" spans="1:11" ht="15.75" x14ac:dyDescent="0.25">
      <c r="A81" s="5">
        <v>72</v>
      </c>
      <c r="B81" s="6" t="s">
        <v>706</v>
      </c>
      <c r="C81" s="331">
        <v>2</v>
      </c>
      <c r="D81" s="7"/>
      <c r="E81" s="8"/>
      <c r="F81" s="9">
        <f t="shared" si="1"/>
        <v>2</v>
      </c>
      <c r="G81" s="26"/>
      <c r="H81" s="48"/>
      <c r="I81" s="6"/>
      <c r="J81" s="331"/>
      <c r="K81" s="11"/>
    </row>
    <row r="82" spans="1:11" ht="15.75" x14ac:dyDescent="0.25">
      <c r="A82" s="5">
        <v>73</v>
      </c>
      <c r="B82" s="6" t="s">
        <v>707</v>
      </c>
      <c r="C82" s="331">
        <v>0.5</v>
      </c>
      <c r="D82" s="7"/>
      <c r="E82" s="8"/>
      <c r="F82" s="9">
        <f t="shared" si="1"/>
        <v>0.5</v>
      </c>
      <c r="G82" s="26"/>
      <c r="H82" s="48"/>
      <c r="I82" s="6"/>
      <c r="J82" s="331"/>
      <c r="K82" s="11"/>
    </row>
    <row r="83" spans="1:11" ht="15.75" x14ac:dyDescent="0.25">
      <c r="A83" s="5">
        <v>74</v>
      </c>
      <c r="B83" s="6" t="s">
        <v>708</v>
      </c>
      <c r="C83" s="331">
        <v>0.35</v>
      </c>
      <c r="D83" s="7"/>
      <c r="E83" s="8"/>
      <c r="F83" s="9">
        <f t="shared" si="1"/>
        <v>0.35</v>
      </c>
      <c r="G83" s="26"/>
      <c r="H83" s="48"/>
      <c r="I83" s="6"/>
      <c r="J83" s="331"/>
      <c r="K83" s="11"/>
    </row>
    <row r="84" spans="1:11" ht="15.75" x14ac:dyDescent="0.25">
      <c r="A84" s="5">
        <v>75</v>
      </c>
      <c r="B84" s="6" t="s">
        <v>709</v>
      </c>
      <c r="C84" s="331">
        <v>0.5</v>
      </c>
      <c r="D84" s="7"/>
      <c r="E84" s="8"/>
      <c r="F84" s="9">
        <f t="shared" si="1"/>
        <v>0.5</v>
      </c>
      <c r="G84" s="26"/>
      <c r="H84" s="48"/>
      <c r="I84" s="6"/>
      <c r="J84" s="331"/>
      <c r="K84" s="11"/>
    </row>
    <row r="85" spans="1:11" ht="15.75" x14ac:dyDescent="0.25">
      <c r="A85" s="5">
        <v>76</v>
      </c>
      <c r="B85" s="6" t="s">
        <v>710</v>
      </c>
      <c r="C85" s="331">
        <v>1.5</v>
      </c>
      <c r="D85" s="7"/>
      <c r="E85" s="8"/>
      <c r="F85" s="9">
        <f t="shared" si="1"/>
        <v>1.5</v>
      </c>
      <c r="G85" s="26"/>
      <c r="H85" s="48"/>
      <c r="I85" s="6"/>
      <c r="J85" s="331"/>
      <c r="K85" s="11"/>
    </row>
    <row r="86" spans="1:11" ht="15.75" x14ac:dyDescent="0.25">
      <c r="A86" s="5">
        <v>77</v>
      </c>
      <c r="B86" s="6" t="s">
        <v>656</v>
      </c>
      <c r="C86" s="331">
        <v>1</v>
      </c>
      <c r="D86" s="7"/>
      <c r="E86" s="8"/>
      <c r="F86" s="9">
        <f t="shared" si="1"/>
        <v>1</v>
      </c>
      <c r="G86" s="26"/>
      <c r="H86" s="48"/>
      <c r="I86" s="6"/>
      <c r="J86" s="331"/>
      <c r="K86" s="11"/>
    </row>
    <row r="87" spans="1:11" ht="15.75" x14ac:dyDescent="0.25">
      <c r="A87" s="5">
        <v>78</v>
      </c>
      <c r="B87" s="6" t="s">
        <v>711</v>
      </c>
      <c r="C87" s="331">
        <v>0.8</v>
      </c>
      <c r="D87" s="7"/>
      <c r="E87" s="8"/>
      <c r="F87" s="9">
        <f t="shared" si="1"/>
        <v>0.8</v>
      </c>
      <c r="G87" s="26"/>
      <c r="H87" s="48"/>
      <c r="I87" s="6"/>
      <c r="J87" s="331"/>
      <c r="K87" s="11"/>
    </row>
    <row r="88" spans="1:11" ht="15.75" x14ac:dyDescent="0.25">
      <c r="A88" s="12">
        <v>79</v>
      </c>
      <c r="B88" s="6" t="s">
        <v>712</v>
      </c>
      <c r="C88" s="331">
        <v>3</v>
      </c>
      <c r="D88" s="7"/>
      <c r="E88" s="8"/>
      <c r="F88" s="9">
        <f t="shared" si="1"/>
        <v>3</v>
      </c>
      <c r="G88" s="26"/>
      <c r="H88" s="48"/>
      <c r="I88" s="6"/>
      <c r="J88" s="331"/>
      <c r="K88" s="11"/>
    </row>
    <row r="89" spans="1:11" ht="15.75" x14ac:dyDescent="0.25">
      <c r="A89" s="12">
        <v>80</v>
      </c>
      <c r="B89" s="6" t="s">
        <v>713</v>
      </c>
      <c r="C89" s="331">
        <v>0.5</v>
      </c>
      <c r="D89" s="7"/>
      <c r="E89" s="8"/>
      <c r="F89" s="9">
        <f t="shared" si="1"/>
        <v>0.5</v>
      </c>
      <c r="G89" s="26"/>
      <c r="H89" s="48"/>
      <c r="I89" s="6"/>
      <c r="J89" s="331"/>
      <c r="K89" s="11"/>
    </row>
    <row r="90" spans="1:11" ht="15.75" x14ac:dyDescent="0.25">
      <c r="A90" s="5">
        <v>81</v>
      </c>
      <c r="B90" s="6" t="s">
        <v>714</v>
      </c>
      <c r="C90" s="331">
        <v>0.4</v>
      </c>
      <c r="D90" s="7"/>
      <c r="E90" s="8"/>
      <c r="F90" s="9">
        <f t="shared" si="1"/>
        <v>0.4</v>
      </c>
      <c r="G90" s="26"/>
      <c r="H90" s="48"/>
      <c r="I90" s="6"/>
      <c r="J90" s="331"/>
      <c r="K90" s="11"/>
    </row>
    <row r="91" spans="1:11" ht="15.75" x14ac:dyDescent="0.25">
      <c r="A91" s="5">
        <v>82</v>
      </c>
      <c r="B91" s="6" t="s">
        <v>715</v>
      </c>
      <c r="C91" s="331">
        <v>2</v>
      </c>
      <c r="D91" s="7"/>
      <c r="E91" s="8"/>
      <c r="F91" s="9">
        <f t="shared" si="1"/>
        <v>2</v>
      </c>
      <c r="G91" s="26"/>
      <c r="H91" s="48"/>
      <c r="I91" s="6"/>
      <c r="J91" s="331"/>
      <c r="K91" s="11"/>
    </row>
    <row r="92" spans="1:11" ht="15.75" x14ac:dyDescent="0.25">
      <c r="A92" s="5">
        <v>83</v>
      </c>
      <c r="B92" s="6" t="s">
        <v>716</v>
      </c>
      <c r="C92" s="331">
        <v>0.5</v>
      </c>
      <c r="D92" s="7"/>
      <c r="E92" s="8"/>
      <c r="F92" s="9">
        <f t="shared" si="1"/>
        <v>0.5</v>
      </c>
      <c r="G92" s="26"/>
      <c r="H92" s="48"/>
      <c r="I92" s="6"/>
      <c r="J92" s="331"/>
      <c r="K92" s="11"/>
    </row>
    <row r="93" spans="1:11" ht="15.75" x14ac:dyDescent="0.25">
      <c r="A93" s="5">
        <v>84</v>
      </c>
      <c r="B93" s="6" t="s">
        <v>717</v>
      </c>
      <c r="C93" s="331">
        <v>0.5</v>
      </c>
      <c r="D93" s="7"/>
      <c r="E93" s="8"/>
      <c r="F93" s="9">
        <f t="shared" si="1"/>
        <v>0.5</v>
      </c>
      <c r="G93" s="26"/>
      <c r="H93" s="48"/>
      <c r="I93" s="6"/>
      <c r="J93" s="331"/>
      <c r="K93" s="11"/>
    </row>
    <row r="94" spans="1:11" ht="15.75" x14ac:dyDescent="0.25">
      <c r="A94" s="5">
        <v>85</v>
      </c>
      <c r="B94" s="6" t="s">
        <v>718</v>
      </c>
      <c r="C94" s="331">
        <v>0.9</v>
      </c>
      <c r="D94" s="7"/>
      <c r="E94" s="8"/>
      <c r="F94" s="9">
        <f t="shared" si="1"/>
        <v>0.9</v>
      </c>
      <c r="G94" s="26"/>
      <c r="H94" s="48"/>
      <c r="I94" s="6"/>
      <c r="J94" s="331"/>
      <c r="K94" s="11"/>
    </row>
    <row r="95" spans="1:11" ht="15.75" x14ac:dyDescent="0.25">
      <c r="A95" s="5">
        <v>86</v>
      </c>
      <c r="B95" s="6" t="s">
        <v>719</v>
      </c>
      <c r="C95" s="331">
        <v>0.5</v>
      </c>
      <c r="D95" s="7"/>
      <c r="E95" s="8"/>
      <c r="F95" s="9">
        <f t="shared" si="1"/>
        <v>0.5</v>
      </c>
      <c r="G95" s="26"/>
      <c r="H95" s="48"/>
      <c r="I95" s="6"/>
      <c r="J95" s="331"/>
      <c r="K95" s="11"/>
    </row>
    <row r="96" spans="1:11" ht="15.75" x14ac:dyDescent="0.25">
      <c r="A96" s="5">
        <v>87</v>
      </c>
      <c r="B96" s="6" t="s">
        <v>720</v>
      </c>
      <c r="C96" s="331">
        <v>0.5</v>
      </c>
      <c r="D96" s="331"/>
      <c r="E96" s="8"/>
      <c r="F96" s="9">
        <f t="shared" si="1"/>
        <v>0.5</v>
      </c>
      <c r="G96" s="26"/>
      <c r="H96" s="48"/>
      <c r="I96" s="6"/>
      <c r="J96" s="331"/>
      <c r="K96" s="11"/>
    </row>
    <row r="97" spans="1:11" ht="15.75" x14ac:dyDescent="0.25">
      <c r="A97" s="5">
        <v>88</v>
      </c>
      <c r="B97" s="6" t="s">
        <v>721</v>
      </c>
      <c r="C97" s="331">
        <v>0.4</v>
      </c>
      <c r="D97" s="331"/>
      <c r="E97" s="8"/>
      <c r="F97" s="9">
        <f t="shared" si="1"/>
        <v>0.4</v>
      </c>
      <c r="G97" s="26"/>
      <c r="H97" s="48"/>
      <c r="I97" s="6"/>
      <c r="J97" s="331"/>
      <c r="K97" s="11"/>
    </row>
    <row r="98" spans="1:11" ht="15.75" x14ac:dyDescent="0.25">
      <c r="A98" s="12">
        <v>89</v>
      </c>
      <c r="B98" s="6" t="s">
        <v>722</v>
      </c>
      <c r="C98" s="331">
        <v>1</v>
      </c>
      <c r="D98" s="331"/>
      <c r="E98" s="8"/>
      <c r="F98" s="9">
        <f t="shared" si="1"/>
        <v>1</v>
      </c>
      <c r="G98" s="26"/>
      <c r="H98" s="48"/>
      <c r="I98" s="6"/>
      <c r="J98" s="331"/>
      <c r="K98" s="11"/>
    </row>
    <row r="99" spans="1:11" ht="15.75" x14ac:dyDescent="0.25">
      <c r="A99" s="12">
        <v>90</v>
      </c>
      <c r="B99" s="6" t="s">
        <v>723</v>
      </c>
      <c r="C99" s="331">
        <v>0.4</v>
      </c>
      <c r="D99" s="331"/>
      <c r="E99" s="8"/>
      <c r="F99" s="9">
        <f t="shared" si="1"/>
        <v>0.4</v>
      </c>
      <c r="G99" s="26"/>
      <c r="H99" s="48"/>
      <c r="I99" s="6"/>
      <c r="J99" s="331"/>
      <c r="K99" s="11"/>
    </row>
    <row r="100" spans="1:11" ht="15.75" x14ac:dyDescent="0.25">
      <c r="A100" s="5">
        <v>91</v>
      </c>
      <c r="B100" s="6" t="s">
        <v>724</v>
      </c>
      <c r="C100" s="331">
        <v>0.2</v>
      </c>
      <c r="D100" s="331"/>
      <c r="E100" s="8"/>
      <c r="F100" s="9">
        <f t="shared" si="1"/>
        <v>0.2</v>
      </c>
      <c r="G100" s="26"/>
      <c r="H100" s="48"/>
      <c r="I100" s="6"/>
      <c r="J100" s="331"/>
      <c r="K100" s="11"/>
    </row>
    <row r="101" spans="1:11" ht="15.75" x14ac:dyDescent="0.25">
      <c r="A101" s="5">
        <v>92</v>
      </c>
      <c r="B101" s="6" t="s">
        <v>725</v>
      </c>
      <c r="C101" s="331">
        <v>0.1</v>
      </c>
      <c r="D101" s="331"/>
      <c r="E101" s="8"/>
      <c r="F101" s="9">
        <f t="shared" si="1"/>
        <v>0.1</v>
      </c>
      <c r="G101" s="26"/>
      <c r="H101" s="48"/>
      <c r="I101" s="6"/>
      <c r="J101" s="331"/>
      <c r="K101" s="11"/>
    </row>
    <row r="102" spans="1:11" ht="15.75" x14ac:dyDescent="0.25">
      <c r="A102" s="5">
        <v>93</v>
      </c>
      <c r="B102" s="6" t="s">
        <v>726</v>
      </c>
      <c r="C102" s="331">
        <v>1</v>
      </c>
      <c r="D102" s="331"/>
      <c r="E102" s="8"/>
      <c r="F102" s="9">
        <f t="shared" si="1"/>
        <v>1</v>
      </c>
      <c r="G102" s="26"/>
      <c r="H102" s="48"/>
      <c r="I102" s="6"/>
      <c r="J102" s="331"/>
      <c r="K102" s="11"/>
    </row>
    <row r="103" spans="1:11" ht="15.75" x14ac:dyDescent="0.25">
      <c r="A103" s="5">
        <v>94</v>
      </c>
      <c r="B103" s="6" t="s">
        <v>727</v>
      </c>
      <c r="C103" s="331">
        <v>1</v>
      </c>
      <c r="D103" s="331"/>
      <c r="E103" s="8"/>
      <c r="F103" s="9">
        <f t="shared" si="1"/>
        <v>1</v>
      </c>
      <c r="G103" s="26"/>
      <c r="H103" s="48"/>
      <c r="I103" s="6"/>
      <c r="J103" s="331"/>
      <c r="K103" s="11"/>
    </row>
    <row r="104" spans="1:11" ht="15.75" x14ac:dyDescent="0.25">
      <c r="A104" s="5">
        <v>95</v>
      </c>
      <c r="B104" s="6" t="s">
        <v>708</v>
      </c>
      <c r="C104" s="331">
        <v>0.3</v>
      </c>
      <c r="D104" s="331"/>
      <c r="E104" s="8"/>
      <c r="F104" s="9">
        <f t="shared" si="1"/>
        <v>0.3</v>
      </c>
      <c r="G104" s="26"/>
      <c r="H104" s="48"/>
      <c r="I104" s="6"/>
      <c r="J104" s="331"/>
      <c r="K104" s="11"/>
    </row>
    <row r="105" spans="1:11" ht="15.75" x14ac:dyDescent="0.25">
      <c r="A105" s="5">
        <v>96</v>
      </c>
      <c r="B105" s="6" t="s">
        <v>728</v>
      </c>
      <c r="C105" s="331">
        <v>3</v>
      </c>
      <c r="D105" s="331"/>
      <c r="E105" s="8"/>
      <c r="F105" s="9">
        <f t="shared" si="1"/>
        <v>3</v>
      </c>
      <c r="G105" s="26"/>
      <c r="H105" s="48"/>
      <c r="I105" s="6"/>
      <c r="J105" s="331"/>
      <c r="K105" s="11"/>
    </row>
    <row r="106" spans="1:11" ht="15.75" x14ac:dyDescent="0.25">
      <c r="A106" s="5">
        <v>97</v>
      </c>
      <c r="B106" s="6" t="s">
        <v>729</v>
      </c>
      <c r="C106" s="331">
        <v>0.3</v>
      </c>
      <c r="D106" s="331"/>
      <c r="E106" s="8"/>
      <c r="F106" s="9">
        <f t="shared" si="1"/>
        <v>0.3</v>
      </c>
      <c r="G106" s="26"/>
      <c r="H106" s="48"/>
      <c r="I106" s="6"/>
      <c r="J106" s="331"/>
      <c r="K106" s="11"/>
    </row>
    <row r="107" spans="1:11" ht="15.75" x14ac:dyDescent="0.25">
      <c r="A107" s="5">
        <v>98</v>
      </c>
      <c r="B107" s="6" t="s">
        <v>730</v>
      </c>
      <c r="C107" s="331">
        <v>0.5</v>
      </c>
      <c r="D107" s="331"/>
      <c r="E107" s="8"/>
      <c r="F107" s="9">
        <f t="shared" si="1"/>
        <v>0.5</v>
      </c>
      <c r="G107" s="26"/>
      <c r="H107" s="48"/>
      <c r="I107" s="6"/>
      <c r="J107" s="331"/>
      <c r="K107" s="11"/>
    </row>
    <row r="108" spans="1:11" ht="15.75" x14ac:dyDescent="0.25">
      <c r="A108" s="12">
        <v>99</v>
      </c>
      <c r="B108" s="6" t="s">
        <v>731</v>
      </c>
      <c r="C108" s="331">
        <v>0.5</v>
      </c>
      <c r="D108" s="331"/>
      <c r="E108" s="8"/>
      <c r="F108" s="9">
        <f t="shared" si="1"/>
        <v>0.5</v>
      </c>
      <c r="G108" s="26"/>
      <c r="H108" s="48"/>
      <c r="I108" s="6"/>
      <c r="J108" s="331"/>
      <c r="K108" s="11"/>
    </row>
    <row r="109" spans="1:11" ht="15.75" x14ac:dyDescent="0.25">
      <c r="A109" s="12">
        <v>100</v>
      </c>
      <c r="B109" s="6" t="s">
        <v>732</v>
      </c>
      <c r="C109" s="331">
        <v>0.5</v>
      </c>
      <c r="D109" s="331"/>
      <c r="E109" s="8"/>
      <c r="F109" s="9">
        <f t="shared" si="1"/>
        <v>0.5</v>
      </c>
      <c r="G109" s="26"/>
      <c r="H109" s="48"/>
      <c r="I109" s="6"/>
      <c r="J109" s="331"/>
      <c r="K109" s="11"/>
    </row>
    <row r="110" spans="1:11" ht="15.75" x14ac:dyDescent="0.25">
      <c r="A110" s="5">
        <v>101</v>
      </c>
      <c r="B110" s="6" t="s">
        <v>733</v>
      </c>
      <c r="C110" s="331">
        <v>0.2</v>
      </c>
      <c r="D110" s="331"/>
      <c r="E110" s="8"/>
      <c r="F110" s="9">
        <f t="shared" si="1"/>
        <v>0.2</v>
      </c>
      <c r="G110" s="26"/>
      <c r="H110" s="48"/>
      <c r="I110" s="6"/>
      <c r="J110" s="331"/>
      <c r="K110" s="11"/>
    </row>
    <row r="111" spans="1:11" ht="15.75" x14ac:dyDescent="0.25">
      <c r="A111" s="5">
        <v>102</v>
      </c>
      <c r="B111" s="6" t="s">
        <v>734</v>
      </c>
      <c r="C111" s="331">
        <v>0.2</v>
      </c>
      <c r="D111" s="331"/>
      <c r="E111" s="8"/>
      <c r="F111" s="9">
        <f t="shared" si="1"/>
        <v>0.2</v>
      </c>
      <c r="G111" s="26"/>
      <c r="H111" s="48"/>
      <c r="I111" s="6"/>
      <c r="J111" s="331"/>
      <c r="K111" s="11"/>
    </row>
    <row r="112" spans="1:11" ht="15.75" x14ac:dyDescent="0.25">
      <c r="A112" s="5">
        <v>103</v>
      </c>
      <c r="B112" s="6" t="s">
        <v>735</v>
      </c>
      <c r="C112" s="331">
        <v>0.3</v>
      </c>
      <c r="D112" s="331"/>
      <c r="E112" s="8"/>
      <c r="F112" s="9">
        <f t="shared" si="1"/>
        <v>0.3</v>
      </c>
      <c r="G112" s="26"/>
      <c r="H112" s="48"/>
      <c r="I112" s="6"/>
      <c r="J112" s="331"/>
      <c r="K112" s="11"/>
    </row>
    <row r="113" spans="1:11" ht="15.75" x14ac:dyDescent="0.25">
      <c r="A113" s="5">
        <v>104</v>
      </c>
      <c r="B113" s="6" t="s">
        <v>736</v>
      </c>
      <c r="C113" s="331">
        <v>0.3</v>
      </c>
      <c r="D113" s="331"/>
      <c r="E113" s="8"/>
      <c r="F113" s="9">
        <f t="shared" si="1"/>
        <v>0.3</v>
      </c>
      <c r="G113" s="26"/>
      <c r="H113" s="48"/>
      <c r="I113" s="6"/>
      <c r="J113" s="331"/>
      <c r="K113" s="11"/>
    </row>
    <row r="114" spans="1:11" ht="15.75" x14ac:dyDescent="0.25">
      <c r="A114" s="5">
        <v>105</v>
      </c>
      <c r="B114" s="6" t="s">
        <v>737</v>
      </c>
      <c r="C114" s="331">
        <v>0.5</v>
      </c>
      <c r="D114" s="331"/>
      <c r="E114" s="8"/>
      <c r="F114" s="9">
        <f t="shared" si="1"/>
        <v>0.5</v>
      </c>
      <c r="G114" s="26"/>
      <c r="H114" s="48"/>
      <c r="I114" s="6"/>
      <c r="J114" s="331"/>
      <c r="K114" s="11"/>
    </row>
    <row r="115" spans="1:11" ht="15.75" x14ac:dyDescent="0.25">
      <c r="A115" s="5">
        <v>106</v>
      </c>
      <c r="B115" s="6" t="s">
        <v>738</v>
      </c>
      <c r="C115" s="331">
        <v>1</v>
      </c>
      <c r="D115" s="331"/>
      <c r="E115" s="8"/>
      <c r="F115" s="9">
        <f t="shared" si="1"/>
        <v>1</v>
      </c>
      <c r="G115" s="341"/>
      <c r="H115" s="48"/>
      <c r="I115" s="6"/>
      <c r="J115" s="331"/>
      <c r="K115" s="11"/>
    </row>
    <row r="116" spans="1:11" ht="15.75" x14ac:dyDescent="0.25">
      <c r="A116" s="5">
        <v>107</v>
      </c>
      <c r="B116" s="6" t="s">
        <v>673</v>
      </c>
      <c r="C116" s="331">
        <v>1.5</v>
      </c>
      <c r="D116" s="331"/>
      <c r="E116" s="8"/>
      <c r="F116" s="9">
        <f t="shared" si="1"/>
        <v>1.5</v>
      </c>
      <c r="G116" s="26"/>
      <c r="H116" s="48"/>
      <c r="I116" s="6"/>
      <c r="J116" s="331"/>
      <c r="K116" s="11"/>
    </row>
    <row r="117" spans="1:11" ht="15.75" x14ac:dyDescent="0.25">
      <c r="A117" s="5">
        <v>108</v>
      </c>
      <c r="B117" s="6" t="s">
        <v>739</v>
      </c>
      <c r="C117" s="331">
        <v>2</v>
      </c>
      <c r="D117" s="331"/>
      <c r="E117" s="8"/>
      <c r="F117" s="9">
        <f t="shared" si="1"/>
        <v>2</v>
      </c>
      <c r="G117" s="26"/>
      <c r="H117" s="48"/>
      <c r="I117" s="6"/>
      <c r="J117" s="331"/>
      <c r="K117" s="11"/>
    </row>
    <row r="118" spans="1:11" ht="15.75" x14ac:dyDescent="0.25">
      <c r="A118" s="12">
        <v>109</v>
      </c>
      <c r="B118" s="6" t="s">
        <v>715</v>
      </c>
      <c r="C118" s="331">
        <v>2.8</v>
      </c>
      <c r="D118" s="331"/>
      <c r="E118" s="8"/>
      <c r="F118" s="9">
        <f t="shared" si="1"/>
        <v>2.8</v>
      </c>
      <c r="G118" s="26"/>
      <c r="H118" s="48"/>
      <c r="I118" s="6"/>
      <c r="J118" s="331"/>
      <c r="K118" s="11"/>
    </row>
    <row r="119" spans="1:11" ht="15.75" x14ac:dyDescent="0.25">
      <c r="A119" s="12">
        <v>110</v>
      </c>
      <c r="B119" s="6" t="s">
        <v>740</v>
      </c>
      <c r="C119" s="331">
        <v>0.5</v>
      </c>
      <c r="D119" s="331"/>
      <c r="E119" s="8"/>
      <c r="F119" s="9">
        <f t="shared" si="1"/>
        <v>0.5</v>
      </c>
      <c r="G119" s="26"/>
      <c r="H119" s="48"/>
      <c r="I119" s="6"/>
      <c r="J119" s="331"/>
      <c r="K119" s="11"/>
    </row>
    <row r="120" spans="1:11" ht="15.75" x14ac:dyDescent="0.25">
      <c r="A120" s="5">
        <v>111</v>
      </c>
      <c r="B120" s="6" t="s">
        <v>741</v>
      </c>
      <c r="C120" s="331">
        <v>0.5</v>
      </c>
      <c r="D120" s="331"/>
      <c r="E120" s="8"/>
      <c r="F120" s="9">
        <f t="shared" si="1"/>
        <v>0.5</v>
      </c>
      <c r="G120" s="26"/>
      <c r="H120" s="48"/>
      <c r="I120" s="6"/>
      <c r="J120" s="331"/>
      <c r="K120" s="11"/>
    </row>
    <row r="121" spans="1:11" ht="15.75" x14ac:dyDescent="0.25">
      <c r="A121" s="5">
        <v>112</v>
      </c>
      <c r="B121" s="6" t="s">
        <v>742</v>
      </c>
      <c r="C121" s="331">
        <v>0.5</v>
      </c>
      <c r="D121" s="331"/>
      <c r="E121" s="8"/>
      <c r="F121" s="9">
        <f t="shared" si="1"/>
        <v>0.5</v>
      </c>
      <c r="G121" s="26"/>
      <c r="H121" s="48"/>
      <c r="I121" s="6"/>
      <c r="J121" s="331"/>
      <c r="K121" s="11"/>
    </row>
    <row r="122" spans="1:11" ht="15.75" x14ac:dyDescent="0.25">
      <c r="A122" s="5">
        <v>113</v>
      </c>
      <c r="B122" s="6" t="s">
        <v>743</v>
      </c>
      <c r="C122" s="331">
        <v>0.5</v>
      </c>
      <c r="D122" s="331"/>
      <c r="E122" s="8"/>
      <c r="F122" s="9">
        <f t="shared" si="1"/>
        <v>0.5</v>
      </c>
      <c r="G122" s="26"/>
      <c r="H122" s="48"/>
      <c r="I122" s="6"/>
      <c r="J122" s="331"/>
      <c r="K122" s="11"/>
    </row>
    <row r="123" spans="1:11" ht="15.75" x14ac:dyDescent="0.25">
      <c r="A123" s="5">
        <v>114</v>
      </c>
      <c r="B123" s="6" t="s">
        <v>744</v>
      </c>
      <c r="C123" s="331">
        <v>0.5</v>
      </c>
      <c r="D123" s="331"/>
      <c r="E123" s="8"/>
      <c r="F123" s="9">
        <f t="shared" si="1"/>
        <v>0.5</v>
      </c>
      <c r="G123" s="26"/>
      <c r="H123" s="48"/>
      <c r="I123" s="6"/>
      <c r="J123" s="331"/>
      <c r="K123" s="11"/>
    </row>
    <row r="124" spans="1:11" ht="15.75" x14ac:dyDescent="0.25">
      <c r="A124" s="5">
        <v>115</v>
      </c>
      <c r="B124" s="6" t="s">
        <v>745</v>
      </c>
      <c r="C124" s="331">
        <v>1</v>
      </c>
      <c r="D124" s="331"/>
      <c r="E124" s="8"/>
      <c r="F124" s="9">
        <f t="shared" si="1"/>
        <v>1</v>
      </c>
      <c r="G124" s="26"/>
      <c r="H124" s="48"/>
      <c r="I124" s="6"/>
      <c r="J124" s="331"/>
      <c r="K124" s="11"/>
    </row>
    <row r="125" spans="1:11" ht="15.75" x14ac:dyDescent="0.25">
      <c r="A125" s="5">
        <v>116</v>
      </c>
      <c r="B125" s="6" t="s">
        <v>746</v>
      </c>
      <c r="C125" s="331">
        <v>0.5</v>
      </c>
      <c r="D125" s="331"/>
      <c r="E125" s="8"/>
      <c r="F125" s="9">
        <f t="shared" si="1"/>
        <v>0.5</v>
      </c>
      <c r="G125" s="26"/>
      <c r="H125" s="48"/>
      <c r="I125" s="6"/>
      <c r="J125" s="331"/>
      <c r="K125" s="11"/>
    </row>
    <row r="126" spans="1:11" ht="15.75" x14ac:dyDescent="0.25">
      <c r="A126" s="5">
        <v>117</v>
      </c>
      <c r="B126" s="6" t="s">
        <v>747</v>
      </c>
      <c r="C126" s="331">
        <v>0.5</v>
      </c>
      <c r="D126" s="331"/>
      <c r="E126" s="8"/>
      <c r="F126" s="9">
        <f t="shared" si="1"/>
        <v>0.5</v>
      </c>
      <c r="G126" s="26"/>
      <c r="H126" s="48"/>
      <c r="I126" s="6"/>
      <c r="J126" s="331"/>
      <c r="K126" s="11"/>
    </row>
    <row r="127" spans="1:11" ht="15.75" x14ac:dyDescent="0.25">
      <c r="A127" s="5">
        <v>118</v>
      </c>
      <c r="B127" s="6" t="s">
        <v>748</v>
      </c>
      <c r="C127" s="331">
        <v>0.1</v>
      </c>
      <c r="D127" s="331"/>
      <c r="E127" s="8"/>
      <c r="F127" s="9">
        <f t="shared" si="1"/>
        <v>0.1</v>
      </c>
      <c r="G127" s="26"/>
      <c r="H127" s="48"/>
      <c r="I127" s="6"/>
      <c r="J127" s="331"/>
      <c r="K127" s="11"/>
    </row>
    <row r="128" spans="1:11" ht="15.75" x14ac:dyDescent="0.25">
      <c r="A128" s="12">
        <v>119</v>
      </c>
      <c r="B128" s="6" t="s">
        <v>749</v>
      </c>
      <c r="C128" s="331">
        <v>0.1</v>
      </c>
      <c r="D128" s="331"/>
      <c r="E128" s="8"/>
      <c r="F128" s="9">
        <f t="shared" si="1"/>
        <v>0.1</v>
      </c>
      <c r="G128" s="26"/>
      <c r="H128" s="48"/>
      <c r="I128" s="6"/>
      <c r="J128" s="331"/>
      <c r="K128" s="11"/>
    </row>
    <row r="129" spans="1:11" ht="15.75" x14ac:dyDescent="0.25">
      <c r="A129" s="12">
        <v>120</v>
      </c>
      <c r="B129" s="6" t="s">
        <v>750</v>
      </c>
      <c r="C129" s="331">
        <v>0.2</v>
      </c>
      <c r="D129" s="331"/>
      <c r="E129" s="8"/>
      <c r="F129" s="9">
        <f t="shared" si="1"/>
        <v>0.2</v>
      </c>
      <c r="G129" s="26"/>
      <c r="H129" s="48"/>
      <c r="I129" s="6"/>
      <c r="J129" s="331"/>
      <c r="K129" s="11"/>
    </row>
    <row r="130" spans="1:11" ht="15.75" x14ac:dyDescent="0.25">
      <c r="A130" s="5">
        <v>121</v>
      </c>
      <c r="B130" s="6" t="s">
        <v>751</v>
      </c>
      <c r="C130" s="331">
        <v>0.2</v>
      </c>
      <c r="D130" s="331"/>
      <c r="E130" s="342"/>
      <c r="F130" s="9">
        <f t="shared" si="1"/>
        <v>0.2</v>
      </c>
      <c r="G130" s="26"/>
      <c r="H130" s="48"/>
      <c r="I130" s="6"/>
      <c r="J130" s="331"/>
      <c r="K130" s="11"/>
    </row>
    <row r="131" spans="1:11" ht="15.75" x14ac:dyDescent="0.25">
      <c r="A131" s="5">
        <v>122</v>
      </c>
      <c r="B131" s="6" t="s">
        <v>752</v>
      </c>
      <c r="C131" s="331">
        <v>0.4</v>
      </c>
      <c r="D131" s="331"/>
      <c r="E131" s="8"/>
      <c r="F131" s="9">
        <f t="shared" si="1"/>
        <v>0.4</v>
      </c>
      <c r="G131" s="26"/>
      <c r="H131" s="48"/>
      <c r="I131" s="6"/>
      <c r="J131" s="331"/>
      <c r="K131" s="11"/>
    </row>
    <row r="132" spans="1:11" ht="15.75" x14ac:dyDescent="0.25">
      <c r="A132" s="5">
        <v>123</v>
      </c>
      <c r="B132" s="6" t="s">
        <v>753</v>
      </c>
      <c r="C132" s="331">
        <v>1.5</v>
      </c>
      <c r="D132" s="331"/>
      <c r="E132" s="8"/>
      <c r="F132" s="9">
        <f t="shared" si="1"/>
        <v>1.5</v>
      </c>
      <c r="G132" s="26"/>
      <c r="H132" s="48"/>
      <c r="I132" s="6"/>
      <c r="J132" s="331"/>
      <c r="K132" s="11"/>
    </row>
    <row r="133" spans="1:11" ht="15.75" x14ac:dyDescent="0.25">
      <c r="A133" s="5">
        <v>124</v>
      </c>
      <c r="B133" s="6" t="s">
        <v>658</v>
      </c>
      <c r="C133" s="331">
        <v>1.5</v>
      </c>
      <c r="D133" s="331"/>
      <c r="E133" s="8"/>
      <c r="F133" s="9">
        <f t="shared" si="1"/>
        <v>1.5</v>
      </c>
      <c r="G133" s="26"/>
      <c r="H133" s="48"/>
      <c r="I133" s="6"/>
      <c r="J133" s="331"/>
      <c r="K133" s="11"/>
    </row>
    <row r="134" spans="1:11" ht="15.75" x14ac:dyDescent="0.25">
      <c r="A134" s="5">
        <v>125</v>
      </c>
      <c r="B134" s="6" t="s">
        <v>754</v>
      </c>
      <c r="C134" s="331">
        <v>3</v>
      </c>
      <c r="D134" s="331"/>
      <c r="E134" s="8"/>
      <c r="F134" s="9">
        <f t="shared" si="1"/>
        <v>3</v>
      </c>
      <c r="G134" s="26"/>
      <c r="H134" s="48"/>
      <c r="I134" s="6"/>
      <c r="J134" s="331"/>
      <c r="K134" s="11"/>
    </row>
    <row r="135" spans="1:11" ht="15.75" x14ac:dyDescent="0.25">
      <c r="A135" s="5">
        <v>126</v>
      </c>
      <c r="B135" s="6" t="s">
        <v>660</v>
      </c>
      <c r="C135" s="331">
        <v>1</v>
      </c>
      <c r="D135" s="331"/>
      <c r="E135" s="8"/>
      <c r="F135" s="9">
        <f t="shared" si="1"/>
        <v>1</v>
      </c>
      <c r="G135" s="26"/>
      <c r="H135" s="48"/>
      <c r="I135" s="6"/>
      <c r="J135" s="331"/>
      <c r="K135" s="11"/>
    </row>
    <row r="136" spans="1:11" ht="15.75" x14ac:dyDescent="0.25">
      <c r="A136" s="5">
        <v>127</v>
      </c>
      <c r="B136" s="6" t="s">
        <v>755</v>
      </c>
      <c r="C136" s="331">
        <v>0.2</v>
      </c>
      <c r="D136" s="331"/>
      <c r="E136" s="8"/>
      <c r="F136" s="9">
        <f t="shared" si="1"/>
        <v>0.2</v>
      </c>
      <c r="G136" s="26"/>
      <c r="H136" s="48"/>
      <c r="I136" s="6"/>
      <c r="J136" s="331"/>
      <c r="K136" s="11"/>
    </row>
    <row r="137" spans="1:11" ht="15.75" x14ac:dyDescent="0.25">
      <c r="A137" s="5">
        <v>128</v>
      </c>
      <c r="B137" s="6" t="s">
        <v>756</v>
      </c>
      <c r="C137" s="331">
        <v>1.5</v>
      </c>
      <c r="D137" s="331"/>
      <c r="E137" s="8"/>
      <c r="F137" s="9">
        <f t="shared" si="1"/>
        <v>1.5</v>
      </c>
      <c r="G137" s="26"/>
      <c r="H137" s="48"/>
      <c r="I137" s="6"/>
      <c r="J137" s="331"/>
      <c r="K137" s="11"/>
    </row>
    <row r="138" spans="1:11" ht="15.75" x14ac:dyDescent="0.25">
      <c r="A138" s="12">
        <v>129</v>
      </c>
      <c r="B138" s="6" t="s">
        <v>757</v>
      </c>
      <c r="C138" s="331">
        <v>0.6</v>
      </c>
      <c r="D138" s="331"/>
      <c r="E138" s="8"/>
      <c r="F138" s="9">
        <f t="shared" ref="F138:F201" si="2">SUM(C138,D138)</f>
        <v>0.6</v>
      </c>
      <c r="G138" s="26"/>
      <c r="H138" s="295"/>
      <c r="I138" s="6"/>
      <c r="J138" s="331"/>
      <c r="K138" s="11"/>
    </row>
    <row r="139" spans="1:11" ht="15.75" x14ac:dyDescent="0.25">
      <c r="A139" s="12">
        <v>130</v>
      </c>
      <c r="B139" s="6" t="s">
        <v>758</v>
      </c>
      <c r="C139" s="331">
        <v>0.5</v>
      </c>
      <c r="D139" s="331"/>
      <c r="E139" s="8"/>
      <c r="F139" s="9">
        <f t="shared" si="2"/>
        <v>0.5</v>
      </c>
      <c r="G139" s="26"/>
      <c r="H139" s="331"/>
      <c r="I139" s="6"/>
      <c r="J139" s="331"/>
      <c r="K139" s="11"/>
    </row>
    <row r="140" spans="1:11" ht="15.75" x14ac:dyDescent="0.25">
      <c r="A140" s="5">
        <v>131</v>
      </c>
      <c r="B140" s="6" t="s">
        <v>759</v>
      </c>
      <c r="C140" s="331">
        <v>0.5</v>
      </c>
      <c r="D140" s="331"/>
      <c r="E140" s="8"/>
      <c r="F140" s="9">
        <f t="shared" si="2"/>
        <v>0.5</v>
      </c>
      <c r="G140" s="26"/>
      <c r="H140" s="331"/>
      <c r="I140" s="6"/>
      <c r="J140" s="331"/>
      <c r="K140" s="11"/>
    </row>
    <row r="141" spans="1:11" ht="15.75" x14ac:dyDescent="0.25">
      <c r="A141" s="5">
        <v>132</v>
      </c>
      <c r="B141" s="6" t="s">
        <v>760</v>
      </c>
      <c r="C141" s="331">
        <v>5</v>
      </c>
      <c r="D141" s="331"/>
      <c r="E141" s="8"/>
      <c r="F141" s="9">
        <f t="shared" si="2"/>
        <v>5</v>
      </c>
      <c r="G141" s="26"/>
      <c r="H141" s="331"/>
      <c r="I141" s="6"/>
      <c r="J141" s="331"/>
      <c r="K141" s="11"/>
    </row>
    <row r="142" spans="1:11" ht="15.75" x14ac:dyDescent="0.25">
      <c r="A142" s="5">
        <v>133</v>
      </c>
      <c r="B142" s="6" t="s">
        <v>647</v>
      </c>
      <c r="C142" s="331">
        <v>0.7</v>
      </c>
      <c r="D142" s="331"/>
      <c r="E142" s="8"/>
      <c r="F142" s="9">
        <f t="shared" si="2"/>
        <v>0.7</v>
      </c>
      <c r="G142" s="26"/>
      <c r="H142" s="331"/>
      <c r="I142" s="6"/>
      <c r="J142" s="331"/>
      <c r="K142" s="11"/>
    </row>
    <row r="143" spans="1:11" ht="15.75" x14ac:dyDescent="0.25">
      <c r="A143" s="5">
        <v>134</v>
      </c>
      <c r="B143" s="6" t="s">
        <v>761</v>
      </c>
      <c r="C143" s="331">
        <v>2</v>
      </c>
      <c r="D143" s="331"/>
      <c r="E143" s="8"/>
      <c r="F143" s="9">
        <f t="shared" si="2"/>
        <v>2</v>
      </c>
      <c r="G143" s="26"/>
      <c r="H143" s="331"/>
      <c r="I143" s="6"/>
      <c r="J143" s="331"/>
      <c r="K143" s="11"/>
    </row>
    <row r="144" spans="1:11" ht="15.75" x14ac:dyDescent="0.25">
      <c r="A144" s="5">
        <v>135</v>
      </c>
      <c r="B144" s="6" t="s">
        <v>762</v>
      </c>
      <c r="C144" s="331">
        <v>0.3</v>
      </c>
      <c r="D144" s="331"/>
      <c r="E144" s="8"/>
      <c r="F144" s="9">
        <f t="shared" si="2"/>
        <v>0.3</v>
      </c>
      <c r="G144" s="26"/>
      <c r="H144" s="331"/>
      <c r="I144" s="6"/>
      <c r="J144" s="331"/>
      <c r="K144" s="11"/>
    </row>
    <row r="145" spans="1:11" ht="15.75" x14ac:dyDescent="0.25">
      <c r="A145" s="5">
        <v>136</v>
      </c>
      <c r="B145" s="6" t="s">
        <v>763</v>
      </c>
      <c r="C145" s="331">
        <v>0.2</v>
      </c>
      <c r="D145" s="331"/>
      <c r="E145" s="8"/>
      <c r="F145" s="9">
        <f t="shared" si="2"/>
        <v>0.2</v>
      </c>
      <c r="G145" s="26"/>
      <c r="H145" s="331"/>
      <c r="I145" s="6"/>
      <c r="J145" s="331"/>
      <c r="K145" s="11"/>
    </row>
    <row r="146" spans="1:11" ht="15.75" x14ac:dyDescent="0.25">
      <c r="A146" s="5">
        <v>137</v>
      </c>
      <c r="B146" s="6" t="s">
        <v>764</v>
      </c>
      <c r="C146" s="331">
        <v>0.3</v>
      </c>
      <c r="D146" s="331"/>
      <c r="E146" s="8"/>
      <c r="F146" s="9">
        <f t="shared" si="2"/>
        <v>0.3</v>
      </c>
      <c r="G146" s="26"/>
      <c r="H146" s="331"/>
      <c r="I146" s="6"/>
      <c r="J146" s="331"/>
      <c r="K146" s="11"/>
    </row>
    <row r="147" spans="1:11" ht="15.75" x14ac:dyDescent="0.25">
      <c r="A147" s="5">
        <v>138</v>
      </c>
      <c r="B147" s="6" t="s">
        <v>698</v>
      </c>
      <c r="C147" s="331">
        <v>0.3</v>
      </c>
      <c r="D147" s="331"/>
      <c r="E147" s="8"/>
      <c r="F147" s="9">
        <f t="shared" si="2"/>
        <v>0.3</v>
      </c>
      <c r="G147" s="26"/>
      <c r="H147" s="331"/>
      <c r="I147" s="6"/>
      <c r="J147" s="331"/>
      <c r="K147" s="11"/>
    </row>
    <row r="148" spans="1:11" ht="15.75" x14ac:dyDescent="0.25">
      <c r="A148" s="12">
        <v>139</v>
      </c>
      <c r="B148" s="6" t="s">
        <v>765</v>
      </c>
      <c r="C148" s="331">
        <v>3</v>
      </c>
      <c r="D148" s="331"/>
      <c r="E148" s="8"/>
      <c r="F148" s="9">
        <f t="shared" si="2"/>
        <v>3</v>
      </c>
      <c r="G148" s="26"/>
      <c r="H148" s="331"/>
      <c r="I148" s="6"/>
      <c r="J148" s="331"/>
      <c r="K148" s="11"/>
    </row>
    <row r="149" spans="1:11" ht="15.75" x14ac:dyDescent="0.25">
      <c r="A149" s="12">
        <v>140</v>
      </c>
      <c r="B149" s="6" t="s">
        <v>687</v>
      </c>
      <c r="C149" s="331">
        <v>0.5</v>
      </c>
      <c r="D149" s="331"/>
      <c r="E149" s="8"/>
      <c r="F149" s="9">
        <f t="shared" si="2"/>
        <v>0.5</v>
      </c>
      <c r="G149" s="26"/>
      <c r="H149" s="331"/>
      <c r="I149" s="6"/>
      <c r="J149" s="331"/>
      <c r="K149" s="11"/>
    </row>
    <row r="150" spans="1:11" ht="15.75" x14ac:dyDescent="0.25">
      <c r="A150" s="5">
        <v>141</v>
      </c>
      <c r="B150" s="6" t="s">
        <v>707</v>
      </c>
      <c r="C150" s="331">
        <v>0.5</v>
      </c>
      <c r="D150" s="331"/>
      <c r="E150" s="8"/>
      <c r="F150" s="9">
        <f t="shared" si="2"/>
        <v>0.5</v>
      </c>
      <c r="G150" s="26"/>
      <c r="H150" s="331"/>
      <c r="I150" s="6"/>
      <c r="J150" s="331"/>
      <c r="K150" s="11"/>
    </row>
    <row r="151" spans="1:11" ht="15.75" x14ac:dyDescent="0.25">
      <c r="A151" s="5">
        <v>142</v>
      </c>
      <c r="B151" s="6" t="s">
        <v>766</v>
      </c>
      <c r="C151" s="331">
        <v>0.5</v>
      </c>
      <c r="D151" s="331"/>
      <c r="E151" s="8"/>
      <c r="F151" s="9">
        <f t="shared" si="2"/>
        <v>0.5</v>
      </c>
      <c r="G151" s="26"/>
      <c r="H151" s="331"/>
      <c r="I151" s="6"/>
      <c r="J151" s="331"/>
      <c r="K151" s="11"/>
    </row>
    <row r="152" spans="1:11" ht="15.75" x14ac:dyDescent="0.25">
      <c r="A152" s="5">
        <v>143</v>
      </c>
      <c r="B152" s="6" t="s">
        <v>767</v>
      </c>
      <c r="C152" s="331">
        <v>0.5</v>
      </c>
      <c r="D152" s="331"/>
      <c r="E152" s="8"/>
      <c r="F152" s="9">
        <f t="shared" si="2"/>
        <v>0.5</v>
      </c>
      <c r="G152" s="26"/>
      <c r="H152" s="331"/>
      <c r="I152" s="6"/>
      <c r="J152" s="331"/>
      <c r="K152" s="11"/>
    </row>
    <row r="153" spans="1:11" ht="15.75" x14ac:dyDescent="0.25">
      <c r="A153" s="5">
        <v>144</v>
      </c>
      <c r="B153" s="6" t="s">
        <v>768</v>
      </c>
      <c r="C153" s="331">
        <v>0.5</v>
      </c>
      <c r="D153" s="331"/>
      <c r="E153" s="8"/>
      <c r="F153" s="9">
        <f t="shared" si="2"/>
        <v>0.5</v>
      </c>
      <c r="G153" s="26"/>
      <c r="H153" s="331"/>
      <c r="I153" s="6"/>
      <c r="J153" s="331"/>
      <c r="K153" s="11"/>
    </row>
    <row r="154" spans="1:11" ht="15.75" x14ac:dyDescent="0.25">
      <c r="A154" s="5">
        <v>145</v>
      </c>
      <c r="B154" s="6" t="s">
        <v>761</v>
      </c>
      <c r="C154" s="331">
        <v>1</v>
      </c>
      <c r="D154" s="331"/>
      <c r="E154" s="8"/>
      <c r="F154" s="9">
        <f t="shared" si="2"/>
        <v>1</v>
      </c>
      <c r="G154" s="26"/>
      <c r="H154" s="331"/>
      <c r="I154" s="6"/>
      <c r="J154" s="331"/>
      <c r="K154" s="11"/>
    </row>
    <row r="155" spans="1:11" ht="15.75" x14ac:dyDescent="0.25">
      <c r="A155" s="5">
        <v>146</v>
      </c>
      <c r="B155" s="6" t="s">
        <v>769</v>
      </c>
      <c r="C155" s="331">
        <v>1</v>
      </c>
      <c r="D155" s="331"/>
      <c r="E155" s="8"/>
      <c r="F155" s="9">
        <f t="shared" si="2"/>
        <v>1</v>
      </c>
      <c r="G155" s="26"/>
      <c r="H155" s="331"/>
      <c r="I155" s="6"/>
      <c r="J155" s="331"/>
      <c r="K155" s="11"/>
    </row>
    <row r="156" spans="1:11" ht="15.75" x14ac:dyDescent="0.25">
      <c r="A156" s="5">
        <v>147</v>
      </c>
      <c r="B156" s="6" t="s">
        <v>770</v>
      </c>
      <c r="C156" s="331">
        <v>2</v>
      </c>
      <c r="D156" s="331"/>
      <c r="E156" s="8"/>
      <c r="F156" s="9">
        <f t="shared" si="2"/>
        <v>2</v>
      </c>
      <c r="G156" s="26"/>
      <c r="H156" s="331"/>
      <c r="I156" s="6"/>
      <c r="J156" s="331"/>
      <c r="K156" s="11"/>
    </row>
    <row r="157" spans="1:11" ht="15.75" x14ac:dyDescent="0.25">
      <c r="A157" s="5">
        <v>148</v>
      </c>
      <c r="B157" s="6" t="s">
        <v>771</v>
      </c>
      <c r="C157" s="331">
        <v>2</v>
      </c>
      <c r="D157" s="331"/>
      <c r="E157" s="8"/>
      <c r="F157" s="9">
        <f t="shared" si="2"/>
        <v>2</v>
      </c>
      <c r="G157" s="26"/>
      <c r="H157" s="331"/>
      <c r="I157" s="6"/>
      <c r="J157" s="331"/>
      <c r="K157" s="11"/>
    </row>
    <row r="158" spans="1:11" ht="15.75" x14ac:dyDescent="0.25">
      <c r="A158" s="12">
        <v>149</v>
      </c>
      <c r="B158" s="6" t="s">
        <v>656</v>
      </c>
      <c r="C158" s="331">
        <v>1</v>
      </c>
      <c r="D158" s="331"/>
      <c r="E158" s="8"/>
      <c r="F158" s="9">
        <f t="shared" si="2"/>
        <v>1</v>
      </c>
      <c r="G158" s="26"/>
      <c r="H158" s="331"/>
      <c r="I158" s="6"/>
      <c r="J158" s="331"/>
      <c r="K158" s="11"/>
    </row>
    <row r="159" spans="1:11" ht="15.75" x14ac:dyDescent="0.25">
      <c r="A159" s="12">
        <v>150</v>
      </c>
      <c r="B159" s="6" t="s">
        <v>772</v>
      </c>
      <c r="C159" s="331">
        <v>1.5</v>
      </c>
      <c r="D159" s="331"/>
      <c r="E159" s="8"/>
      <c r="F159" s="9">
        <f t="shared" si="2"/>
        <v>1.5</v>
      </c>
      <c r="G159" s="26"/>
      <c r="H159" s="331"/>
      <c r="I159" s="6"/>
      <c r="J159" s="331"/>
      <c r="K159" s="11"/>
    </row>
    <row r="160" spans="1:11" ht="15.75" x14ac:dyDescent="0.25">
      <c r="A160" s="5">
        <v>151</v>
      </c>
      <c r="B160" s="6" t="s">
        <v>682</v>
      </c>
      <c r="C160" s="331">
        <v>3</v>
      </c>
      <c r="D160" s="331"/>
      <c r="E160" s="8"/>
      <c r="F160" s="9">
        <f t="shared" si="2"/>
        <v>3</v>
      </c>
      <c r="G160" s="26"/>
      <c r="H160" s="331"/>
      <c r="I160" s="6"/>
      <c r="J160" s="331"/>
      <c r="K160" s="11"/>
    </row>
    <row r="161" spans="1:11" ht="15.75" x14ac:dyDescent="0.25">
      <c r="A161" s="5">
        <v>152</v>
      </c>
      <c r="B161" s="6" t="s">
        <v>773</v>
      </c>
      <c r="C161" s="331">
        <v>3.6</v>
      </c>
      <c r="D161" s="331"/>
      <c r="E161" s="8"/>
      <c r="F161" s="9">
        <f t="shared" si="2"/>
        <v>3.6</v>
      </c>
      <c r="G161" s="26"/>
      <c r="H161" s="331"/>
      <c r="I161" s="6"/>
      <c r="J161" s="331"/>
      <c r="K161" s="11"/>
    </row>
    <row r="162" spans="1:11" ht="15.75" x14ac:dyDescent="0.25">
      <c r="A162" s="5">
        <v>153</v>
      </c>
      <c r="B162" s="6" t="s">
        <v>774</v>
      </c>
      <c r="C162" s="331">
        <v>0.2</v>
      </c>
      <c r="D162" s="331"/>
      <c r="E162" s="8"/>
      <c r="F162" s="9">
        <f t="shared" si="2"/>
        <v>0.2</v>
      </c>
      <c r="G162" s="26"/>
      <c r="H162" s="331"/>
      <c r="I162" s="6"/>
      <c r="J162" s="331"/>
      <c r="K162" s="11"/>
    </row>
    <row r="163" spans="1:11" ht="15.75" x14ac:dyDescent="0.25">
      <c r="A163" s="5">
        <v>154</v>
      </c>
      <c r="B163" s="6" t="s">
        <v>775</v>
      </c>
      <c r="C163" s="331">
        <v>2</v>
      </c>
      <c r="D163" s="331"/>
      <c r="E163" s="8"/>
      <c r="F163" s="9">
        <f t="shared" si="2"/>
        <v>2</v>
      </c>
      <c r="G163" s="26"/>
      <c r="H163" s="331"/>
      <c r="I163" s="6"/>
      <c r="J163" s="331"/>
      <c r="K163" s="11"/>
    </row>
    <row r="164" spans="1:11" ht="15.75" x14ac:dyDescent="0.25">
      <c r="A164" s="5">
        <v>155</v>
      </c>
      <c r="B164" s="6" t="s">
        <v>776</v>
      </c>
      <c r="C164" s="331">
        <v>0.5</v>
      </c>
      <c r="D164" s="331"/>
      <c r="E164" s="8"/>
      <c r="F164" s="9">
        <f t="shared" si="2"/>
        <v>0.5</v>
      </c>
      <c r="G164" s="26"/>
      <c r="H164" s="331"/>
      <c r="I164" s="6"/>
      <c r="J164" s="331"/>
      <c r="K164" s="11"/>
    </row>
    <row r="165" spans="1:11" ht="15.75" x14ac:dyDescent="0.25">
      <c r="A165" s="5">
        <v>156</v>
      </c>
      <c r="B165" s="6" t="s">
        <v>777</v>
      </c>
      <c r="C165" s="331">
        <v>0.5</v>
      </c>
      <c r="D165" s="331"/>
      <c r="E165" s="8"/>
      <c r="F165" s="9">
        <f t="shared" si="2"/>
        <v>0.5</v>
      </c>
      <c r="G165" s="26"/>
      <c r="H165" s="331"/>
      <c r="I165" s="6"/>
      <c r="J165" s="331"/>
      <c r="K165" s="11"/>
    </row>
    <row r="166" spans="1:11" ht="15.75" x14ac:dyDescent="0.25">
      <c r="A166" s="5">
        <v>157</v>
      </c>
      <c r="B166" s="6" t="s">
        <v>778</v>
      </c>
      <c r="C166" s="331">
        <v>0.5</v>
      </c>
      <c r="D166" s="331"/>
      <c r="E166" s="8"/>
      <c r="F166" s="9">
        <f t="shared" si="2"/>
        <v>0.5</v>
      </c>
      <c r="G166" s="26"/>
      <c r="H166" s="331"/>
      <c r="I166" s="6"/>
      <c r="J166" s="331"/>
      <c r="K166" s="11"/>
    </row>
    <row r="167" spans="1:11" ht="15.75" x14ac:dyDescent="0.25">
      <c r="A167" s="5">
        <v>158</v>
      </c>
      <c r="B167" s="6" t="s">
        <v>687</v>
      </c>
      <c r="C167" s="331">
        <v>0.5</v>
      </c>
      <c r="D167" s="331"/>
      <c r="E167" s="8"/>
      <c r="F167" s="9">
        <f t="shared" si="2"/>
        <v>0.5</v>
      </c>
      <c r="G167" s="26"/>
      <c r="H167" s="331"/>
      <c r="I167" s="6"/>
      <c r="J167" s="331"/>
      <c r="K167" s="11"/>
    </row>
    <row r="168" spans="1:11" ht="15.75" x14ac:dyDescent="0.25">
      <c r="A168" s="12">
        <v>159</v>
      </c>
      <c r="B168" s="6" t="s">
        <v>707</v>
      </c>
      <c r="C168" s="331">
        <v>0.5</v>
      </c>
      <c r="D168" s="331"/>
      <c r="E168" s="8"/>
      <c r="F168" s="9">
        <f t="shared" si="2"/>
        <v>0.5</v>
      </c>
      <c r="G168" s="26"/>
      <c r="H168" s="331"/>
      <c r="I168" s="6"/>
      <c r="J168" s="331"/>
      <c r="K168" s="11"/>
    </row>
    <row r="169" spans="1:11" ht="15.75" x14ac:dyDescent="0.25">
      <c r="A169" s="12">
        <v>160</v>
      </c>
      <c r="B169" s="6" t="s">
        <v>779</v>
      </c>
      <c r="C169" s="331">
        <v>0.5</v>
      </c>
      <c r="D169" s="331"/>
      <c r="E169" s="8"/>
      <c r="F169" s="9">
        <f t="shared" si="2"/>
        <v>0.5</v>
      </c>
      <c r="G169" s="26"/>
      <c r="H169" s="331"/>
      <c r="I169" s="6"/>
      <c r="J169" s="331"/>
      <c r="K169" s="11"/>
    </row>
    <row r="170" spans="1:11" ht="15.75" x14ac:dyDescent="0.25">
      <c r="A170" s="5">
        <v>161</v>
      </c>
      <c r="B170" s="6" t="s">
        <v>780</v>
      </c>
      <c r="C170" s="331">
        <v>1.5</v>
      </c>
      <c r="D170" s="331"/>
      <c r="E170" s="8"/>
      <c r="F170" s="9">
        <f t="shared" si="2"/>
        <v>1.5</v>
      </c>
      <c r="G170" s="26"/>
      <c r="H170" s="331"/>
      <c r="I170" s="6"/>
      <c r="J170" s="331"/>
      <c r="K170" s="11"/>
    </row>
    <row r="171" spans="1:11" ht="15.75" x14ac:dyDescent="0.25">
      <c r="A171" s="5">
        <v>162</v>
      </c>
      <c r="B171" s="6" t="s">
        <v>781</v>
      </c>
      <c r="C171" s="331">
        <v>2</v>
      </c>
      <c r="D171" s="331"/>
      <c r="E171" s="8"/>
      <c r="F171" s="9">
        <f t="shared" si="2"/>
        <v>2</v>
      </c>
      <c r="G171" s="26"/>
      <c r="H171" s="331"/>
      <c r="I171" s="6"/>
      <c r="J171" s="331"/>
      <c r="K171" s="11"/>
    </row>
    <row r="172" spans="1:11" ht="15.75" x14ac:dyDescent="0.25">
      <c r="A172" s="5">
        <v>163</v>
      </c>
      <c r="B172" s="6" t="s">
        <v>705</v>
      </c>
      <c r="C172" s="331">
        <v>0.5</v>
      </c>
      <c r="D172" s="331"/>
      <c r="E172" s="8"/>
      <c r="F172" s="9">
        <f t="shared" si="2"/>
        <v>0.5</v>
      </c>
      <c r="G172" s="26"/>
      <c r="H172" s="331"/>
      <c r="I172" s="6"/>
      <c r="J172" s="331"/>
      <c r="K172" s="11"/>
    </row>
    <row r="173" spans="1:11" ht="15.75" x14ac:dyDescent="0.25">
      <c r="A173" s="5">
        <v>164</v>
      </c>
      <c r="B173" s="6" t="s">
        <v>782</v>
      </c>
      <c r="C173" s="331">
        <v>1</v>
      </c>
      <c r="D173" s="331"/>
      <c r="E173" s="8"/>
      <c r="F173" s="9">
        <f t="shared" si="2"/>
        <v>1</v>
      </c>
      <c r="G173" s="26"/>
      <c r="H173" s="331"/>
      <c r="I173" s="6"/>
      <c r="J173" s="331"/>
      <c r="K173" s="11"/>
    </row>
    <row r="174" spans="1:11" ht="15.75" x14ac:dyDescent="0.25">
      <c r="A174" s="5">
        <v>165</v>
      </c>
      <c r="B174" s="6" t="s">
        <v>783</v>
      </c>
      <c r="C174" s="331">
        <v>2</v>
      </c>
      <c r="D174" s="331"/>
      <c r="E174" s="8"/>
      <c r="F174" s="9">
        <f t="shared" si="2"/>
        <v>2</v>
      </c>
      <c r="G174" s="26"/>
      <c r="H174" s="331"/>
      <c r="I174" s="6"/>
      <c r="J174" s="331"/>
      <c r="K174" s="11"/>
    </row>
    <row r="175" spans="1:11" ht="15.75" x14ac:dyDescent="0.25">
      <c r="A175" s="5">
        <v>166</v>
      </c>
      <c r="B175" s="6" t="s">
        <v>683</v>
      </c>
      <c r="C175" s="331">
        <v>0.6</v>
      </c>
      <c r="D175" s="331"/>
      <c r="E175" s="8"/>
      <c r="F175" s="9">
        <f t="shared" si="2"/>
        <v>0.6</v>
      </c>
      <c r="G175" s="26"/>
      <c r="H175" s="331"/>
      <c r="I175" s="6"/>
      <c r="J175" s="331"/>
      <c r="K175" s="11"/>
    </row>
    <row r="176" spans="1:11" ht="15.75" x14ac:dyDescent="0.25">
      <c r="A176" s="5">
        <v>167</v>
      </c>
      <c r="B176" s="6" t="s">
        <v>784</v>
      </c>
      <c r="C176" s="331">
        <v>1</v>
      </c>
      <c r="D176" s="331"/>
      <c r="E176" s="8"/>
      <c r="F176" s="9">
        <f t="shared" si="2"/>
        <v>1</v>
      </c>
      <c r="G176" s="26"/>
      <c r="H176" s="331"/>
      <c r="I176" s="6"/>
      <c r="J176" s="331"/>
      <c r="K176" s="11"/>
    </row>
    <row r="177" spans="1:11" ht="15.75" x14ac:dyDescent="0.25">
      <c r="A177" s="5">
        <v>168</v>
      </c>
      <c r="B177" s="6" t="s">
        <v>785</v>
      </c>
      <c r="C177" s="331">
        <v>0.5</v>
      </c>
      <c r="D177" s="331"/>
      <c r="E177" s="8"/>
      <c r="F177" s="9">
        <f t="shared" si="2"/>
        <v>0.5</v>
      </c>
      <c r="G177" s="26"/>
      <c r="H177" s="331"/>
      <c r="I177" s="6"/>
      <c r="J177" s="331"/>
      <c r="K177" s="11"/>
    </row>
    <row r="178" spans="1:11" ht="15.75" x14ac:dyDescent="0.25">
      <c r="A178" s="12">
        <v>169</v>
      </c>
      <c r="B178" s="6" t="s">
        <v>786</v>
      </c>
      <c r="C178" s="331">
        <v>0.2</v>
      </c>
      <c r="D178" s="331"/>
      <c r="E178" s="8"/>
      <c r="F178" s="9">
        <f t="shared" si="2"/>
        <v>0.2</v>
      </c>
      <c r="G178" s="26"/>
      <c r="H178" s="331"/>
      <c r="I178" s="6"/>
      <c r="J178" s="331"/>
      <c r="K178" s="11"/>
    </row>
    <row r="179" spans="1:11" ht="15.75" x14ac:dyDescent="0.25">
      <c r="A179" s="12">
        <v>170</v>
      </c>
      <c r="B179" s="6" t="s">
        <v>787</v>
      </c>
      <c r="C179" s="331">
        <v>0.5</v>
      </c>
      <c r="D179" s="331"/>
      <c r="E179" s="8"/>
      <c r="F179" s="9">
        <f t="shared" si="2"/>
        <v>0.5</v>
      </c>
      <c r="G179" s="26"/>
      <c r="H179" s="331"/>
      <c r="I179" s="6"/>
      <c r="J179" s="331"/>
      <c r="K179" s="11"/>
    </row>
    <row r="180" spans="1:11" ht="15.75" x14ac:dyDescent="0.25">
      <c r="A180" s="5">
        <v>171</v>
      </c>
      <c r="B180" s="6" t="s">
        <v>788</v>
      </c>
      <c r="C180" s="331">
        <v>0.8</v>
      </c>
      <c r="D180" s="331"/>
      <c r="E180" s="8"/>
      <c r="F180" s="9">
        <f t="shared" si="2"/>
        <v>0.8</v>
      </c>
      <c r="G180" s="26"/>
      <c r="H180" s="331"/>
      <c r="I180" s="6"/>
      <c r="J180" s="331"/>
      <c r="K180" s="11"/>
    </row>
    <row r="181" spans="1:11" ht="15.75" x14ac:dyDescent="0.25">
      <c r="A181" s="5">
        <v>172</v>
      </c>
      <c r="B181" s="6" t="s">
        <v>789</v>
      </c>
      <c r="C181" s="331">
        <v>0.5</v>
      </c>
      <c r="D181" s="331"/>
      <c r="E181" s="8"/>
      <c r="F181" s="9">
        <f t="shared" si="2"/>
        <v>0.5</v>
      </c>
      <c r="G181" s="26"/>
      <c r="H181" s="331"/>
      <c r="I181" s="6"/>
      <c r="J181" s="331"/>
      <c r="K181" s="11"/>
    </row>
    <row r="182" spans="1:11" ht="15.75" x14ac:dyDescent="0.25">
      <c r="A182" s="5">
        <v>173</v>
      </c>
      <c r="B182" s="6" t="s">
        <v>767</v>
      </c>
      <c r="C182" s="331">
        <v>0.5</v>
      </c>
      <c r="D182" s="331"/>
      <c r="E182" s="8"/>
      <c r="F182" s="9">
        <f t="shared" si="2"/>
        <v>0.5</v>
      </c>
      <c r="G182" s="26"/>
      <c r="H182" s="331"/>
      <c r="I182" s="6"/>
      <c r="J182" s="331"/>
      <c r="K182" s="11"/>
    </row>
    <row r="183" spans="1:11" ht="15.75" x14ac:dyDescent="0.25">
      <c r="A183" s="5">
        <v>174</v>
      </c>
      <c r="B183" s="6" t="s">
        <v>778</v>
      </c>
      <c r="C183" s="331">
        <v>0.5</v>
      </c>
      <c r="D183" s="331"/>
      <c r="E183" s="8"/>
      <c r="F183" s="9">
        <f t="shared" si="2"/>
        <v>0.5</v>
      </c>
      <c r="G183" s="26"/>
      <c r="H183" s="331"/>
      <c r="I183" s="6"/>
      <c r="J183" s="331"/>
      <c r="K183" s="11"/>
    </row>
    <row r="184" spans="1:11" ht="15.75" x14ac:dyDescent="0.25">
      <c r="A184" s="5">
        <v>175</v>
      </c>
      <c r="B184" s="6" t="s">
        <v>711</v>
      </c>
      <c r="C184" s="331">
        <v>1</v>
      </c>
      <c r="D184" s="331"/>
      <c r="E184" s="8"/>
      <c r="F184" s="9">
        <f t="shared" si="2"/>
        <v>1</v>
      </c>
      <c r="G184" s="26"/>
      <c r="H184" s="331"/>
      <c r="I184" s="6"/>
      <c r="J184" s="331"/>
      <c r="K184" s="11"/>
    </row>
    <row r="185" spans="1:11" ht="15.75" x14ac:dyDescent="0.25">
      <c r="A185" s="5">
        <v>176</v>
      </c>
      <c r="B185" s="6" t="s">
        <v>710</v>
      </c>
      <c r="C185" s="331">
        <v>1.5</v>
      </c>
      <c r="D185" s="331"/>
      <c r="E185" s="8"/>
      <c r="F185" s="9">
        <f t="shared" si="2"/>
        <v>1.5</v>
      </c>
      <c r="G185" s="26"/>
      <c r="H185" s="331"/>
      <c r="I185" s="6"/>
      <c r="J185" s="331"/>
      <c r="K185" s="11"/>
    </row>
    <row r="186" spans="1:11" ht="15.75" x14ac:dyDescent="0.25">
      <c r="A186" s="5">
        <v>177</v>
      </c>
      <c r="B186" s="6" t="s">
        <v>790</v>
      </c>
      <c r="C186" s="331">
        <v>6.4</v>
      </c>
      <c r="D186" s="331"/>
      <c r="E186" s="8"/>
      <c r="F186" s="9">
        <f t="shared" si="2"/>
        <v>6.4</v>
      </c>
      <c r="G186" s="26"/>
      <c r="H186" s="331"/>
      <c r="I186" s="6"/>
      <c r="J186" s="331"/>
      <c r="K186" s="11"/>
    </row>
    <row r="187" spans="1:11" ht="15.75" x14ac:dyDescent="0.25">
      <c r="A187" s="5">
        <v>178</v>
      </c>
      <c r="B187" s="6" t="s">
        <v>791</v>
      </c>
      <c r="C187" s="331">
        <v>3</v>
      </c>
      <c r="D187" s="331"/>
      <c r="E187" s="8"/>
      <c r="F187" s="9">
        <f t="shared" si="2"/>
        <v>3</v>
      </c>
      <c r="G187" s="26"/>
      <c r="H187" s="331"/>
      <c r="I187" s="6"/>
      <c r="J187" s="331"/>
      <c r="K187" s="11"/>
    </row>
    <row r="188" spans="1:11" ht="15.75" x14ac:dyDescent="0.25">
      <c r="A188" s="12">
        <v>179</v>
      </c>
      <c r="B188" s="6" t="s">
        <v>792</v>
      </c>
      <c r="C188" s="331">
        <v>0.1</v>
      </c>
      <c r="D188" s="331"/>
      <c r="E188" s="340"/>
      <c r="F188" s="9">
        <f t="shared" si="2"/>
        <v>0.1</v>
      </c>
      <c r="G188" s="26"/>
      <c r="H188" s="331"/>
      <c r="I188" s="6"/>
      <c r="J188" s="331"/>
      <c r="K188" s="11"/>
    </row>
    <row r="189" spans="1:11" ht="15.75" x14ac:dyDescent="0.25">
      <c r="A189" s="12">
        <v>180</v>
      </c>
      <c r="B189" s="6" t="s">
        <v>793</v>
      </c>
      <c r="C189" s="331">
        <v>3</v>
      </c>
      <c r="D189" s="331"/>
      <c r="E189" s="8"/>
      <c r="F189" s="9">
        <f t="shared" si="2"/>
        <v>3</v>
      </c>
      <c r="G189" s="26"/>
      <c r="H189" s="331"/>
      <c r="I189" s="6"/>
      <c r="J189" s="331"/>
      <c r="K189" s="11"/>
    </row>
    <row r="190" spans="1:11" ht="15.75" x14ac:dyDescent="0.25">
      <c r="A190" s="5">
        <v>181</v>
      </c>
      <c r="B190" s="6" t="s">
        <v>794</v>
      </c>
      <c r="C190" s="331">
        <v>2</v>
      </c>
      <c r="D190" s="331"/>
      <c r="E190" s="8"/>
      <c r="F190" s="9">
        <f t="shared" si="2"/>
        <v>2</v>
      </c>
      <c r="G190" s="26"/>
      <c r="H190" s="331"/>
      <c r="I190" s="6"/>
      <c r="J190" s="331"/>
      <c r="K190" s="11"/>
    </row>
    <row r="191" spans="1:11" ht="15.75" x14ac:dyDescent="0.25">
      <c r="A191" s="5">
        <v>182</v>
      </c>
      <c r="B191" s="6" t="s">
        <v>795</v>
      </c>
      <c r="C191" s="331">
        <v>1</v>
      </c>
      <c r="D191" s="331"/>
      <c r="E191" s="8"/>
      <c r="F191" s="9">
        <f t="shared" si="2"/>
        <v>1</v>
      </c>
      <c r="G191" s="26"/>
      <c r="H191" s="331"/>
      <c r="I191" s="6"/>
      <c r="J191" s="331"/>
      <c r="K191" s="11"/>
    </row>
    <row r="192" spans="1:11" ht="15.75" x14ac:dyDescent="0.25">
      <c r="A192" s="5">
        <v>183</v>
      </c>
      <c r="B192" s="6" t="s">
        <v>796</v>
      </c>
      <c r="C192" s="331">
        <v>0.2</v>
      </c>
      <c r="D192" s="331"/>
      <c r="E192" s="8"/>
      <c r="F192" s="9">
        <f t="shared" si="2"/>
        <v>0.2</v>
      </c>
      <c r="G192" s="26"/>
      <c r="H192" s="331"/>
      <c r="I192" s="6"/>
      <c r="J192" s="331"/>
      <c r="K192" s="11"/>
    </row>
    <row r="193" spans="1:11" ht="15.75" x14ac:dyDescent="0.25">
      <c r="A193" s="5">
        <v>184</v>
      </c>
      <c r="B193" s="6" t="s">
        <v>797</v>
      </c>
      <c r="C193" s="331">
        <v>2</v>
      </c>
      <c r="D193" s="331"/>
      <c r="E193" s="8"/>
      <c r="F193" s="9">
        <f t="shared" si="2"/>
        <v>2</v>
      </c>
      <c r="G193" s="26"/>
      <c r="H193" s="331"/>
      <c r="I193" s="6"/>
      <c r="J193" s="331"/>
      <c r="K193" s="11"/>
    </row>
    <row r="194" spans="1:11" ht="15.75" x14ac:dyDescent="0.25">
      <c r="A194" s="5">
        <v>185</v>
      </c>
      <c r="B194" s="6" t="s">
        <v>798</v>
      </c>
      <c r="C194" s="331">
        <v>1</v>
      </c>
      <c r="D194" s="331"/>
      <c r="E194" s="8"/>
      <c r="F194" s="9">
        <f t="shared" si="2"/>
        <v>1</v>
      </c>
      <c r="G194" s="26"/>
      <c r="H194" s="331"/>
      <c r="I194" s="6"/>
      <c r="J194" s="331"/>
      <c r="K194" s="11"/>
    </row>
    <row r="195" spans="1:11" ht="15.75" x14ac:dyDescent="0.25">
      <c r="A195" s="5">
        <v>186</v>
      </c>
      <c r="B195" s="6" t="s">
        <v>799</v>
      </c>
      <c r="C195" s="331">
        <v>2</v>
      </c>
      <c r="D195" s="331"/>
      <c r="E195" s="8"/>
      <c r="F195" s="9">
        <f t="shared" si="2"/>
        <v>2</v>
      </c>
      <c r="G195" s="26"/>
      <c r="H195" s="331"/>
      <c r="I195" s="6"/>
      <c r="J195" s="331"/>
      <c r="K195" s="11"/>
    </row>
    <row r="196" spans="1:11" ht="15.75" x14ac:dyDescent="0.25">
      <c r="A196" s="5">
        <v>187</v>
      </c>
      <c r="B196" s="6" t="s">
        <v>800</v>
      </c>
      <c r="C196" s="331">
        <v>1</v>
      </c>
      <c r="D196" s="331"/>
      <c r="E196" s="8"/>
      <c r="F196" s="9">
        <f t="shared" si="2"/>
        <v>1</v>
      </c>
      <c r="G196" s="26"/>
      <c r="H196" s="331"/>
      <c r="I196" s="6"/>
      <c r="J196" s="331"/>
      <c r="K196" s="11"/>
    </row>
    <row r="197" spans="1:11" ht="15.75" x14ac:dyDescent="0.25">
      <c r="A197" s="5">
        <v>188</v>
      </c>
      <c r="B197" s="6" t="s">
        <v>801</v>
      </c>
      <c r="C197" s="331">
        <v>0.2</v>
      </c>
      <c r="D197" s="7"/>
      <c r="E197" s="8"/>
      <c r="F197" s="9">
        <f t="shared" si="2"/>
        <v>0.2</v>
      </c>
      <c r="G197" s="26"/>
      <c r="H197" s="331"/>
      <c r="I197" s="6"/>
      <c r="J197" s="331"/>
      <c r="K197" s="11"/>
    </row>
    <row r="198" spans="1:11" ht="15.75" x14ac:dyDescent="0.25">
      <c r="A198" s="12">
        <v>189</v>
      </c>
      <c r="B198" s="6" t="s">
        <v>802</v>
      </c>
      <c r="C198" s="331">
        <v>3</v>
      </c>
      <c r="D198" s="7"/>
      <c r="E198" s="8"/>
      <c r="F198" s="9">
        <f t="shared" si="2"/>
        <v>3</v>
      </c>
      <c r="G198" s="26"/>
      <c r="H198" s="331"/>
      <c r="I198" s="6"/>
      <c r="J198" s="331"/>
      <c r="K198" s="11"/>
    </row>
    <row r="199" spans="1:11" ht="15.75" x14ac:dyDescent="0.25">
      <c r="A199" s="12">
        <v>190</v>
      </c>
      <c r="B199" s="6" t="s">
        <v>803</v>
      </c>
      <c r="C199" s="331">
        <v>1</v>
      </c>
      <c r="D199" s="7"/>
      <c r="E199" s="8"/>
      <c r="F199" s="9">
        <f t="shared" si="2"/>
        <v>1</v>
      </c>
      <c r="G199" s="341"/>
      <c r="H199" s="331"/>
      <c r="I199" s="6"/>
      <c r="J199" s="331"/>
      <c r="K199" s="11"/>
    </row>
    <row r="200" spans="1:11" ht="15.75" x14ac:dyDescent="0.25">
      <c r="A200" s="5">
        <v>191</v>
      </c>
      <c r="B200" s="6" t="s">
        <v>804</v>
      </c>
      <c r="C200" s="331">
        <v>0.4</v>
      </c>
      <c r="D200" s="7"/>
      <c r="E200" s="8"/>
      <c r="F200" s="9">
        <f t="shared" si="2"/>
        <v>0.4</v>
      </c>
      <c r="G200" s="26"/>
      <c r="H200" s="331"/>
      <c r="I200" s="6"/>
      <c r="J200" s="331"/>
      <c r="K200" s="11"/>
    </row>
    <row r="201" spans="1:11" ht="15.75" x14ac:dyDescent="0.25">
      <c r="A201" s="5">
        <v>192</v>
      </c>
      <c r="B201" s="6" t="s">
        <v>750</v>
      </c>
      <c r="C201" s="331">
        <v>0.2</v>
      </c>
      <c r="D201" s="7"/>
      <c r="E201" s="8"/>
      <c r="F201" s="9">
        <f t="shared" si="2"/>
        <v>0.2</v>
      </c>
      <c r="G201" s="26"/>
      <c r="H201" s="331"/>
      <c r="I201" s="6"/>
      <c r="J201" s="331"/>
      <c r="K201" s="11"/>
    </row>
    <row r="202" spans="1:11" ht="15.75" x14ac:dyDescent="0.25">
      <c r="A202" s="5">
        <v>193</v>
      </c>
      <c r="B202" s="6" t="s">
        <v>805</v>
      </c>
      <c r="C202" s="331">
        <v>0.2</v>
      </c>
      <c r="D202" s="7"/>
      <c r="E202" s="8"/>
      <c r="F202" s="9">
        <f t="shared" ref="F202:F265" si="3">SUM(C202,D202)</f>
        <v>0.2</v>
      </c>
      <c r="G202" s="26"/>
      <c r="H202" s="331"/>
      <c r="I202" s="6"/>
      <c r="J202" s="331"/>
      <c r="K202" s="11"/>
    </row>
    <row r="203" spans="1:11" ht="15.75" x14ac:dyDescent="0.25">
      <c r="A203" s="5">
        <v>194</v>
      </c>
      <c r="B203" s="6" t="s">
        <v>806</v>
      </c>
      <c r="C203" s="331">
        <v>0.2</v>
      </c>
      <c r="D203" s="7"/>
      <c r="E203" s="8"/>
      <c r="F203" s="9">
        <f t="shared" si="3"/>
        <v>0.2</v>
      </c>
      <c r="G203" s="26"/>
      <c r="H203" s="331"/>
      <c r="I203" s="6"/>
      <c r="J203" s="331"/>
      <c r="K203" s="11"/>
    </row>
    <row r="204" spans="1:11" ht="15.75" x14ac:dyDescent="0.25">
      <c r="A204" s="5">
        <v>195</v>
      </c>
      <c r="B204" s="6" t="s">
        <v>807</v>
      </c>
      <c r="C204" s="331">
        <v>0.2</v>
      </c>
      <c r="D204" s="7"/>
      <c r="E204" s="8"/>
      <c r="F204" s="9">
        <f t="shared" si="3"/>
        <v>0.2</v>
      </c>
      <c r="G204" s="26"/>
      <c r="H204" s="331"/>
      <c r="I204" s="6"/>
      <c r="J204" s="331"/>
      <c r="K204" s="11"/>
    </row>
    <row r="205" spans="1:11" ht="15.75" x14ac:dyDescent="0.25">
      <c r="A205" s="5">
        <v>196</v>
      </c>
      <c r="B205" s="6" t="s">
        <v>808</v>
      </c>
      <c r="C205" s="331">
        <v>0.1</v>
      </c>
      <c r="D205" s="7"/>
      <c r="E205" s="8"/>
      <c r="F205" s="9">
        <f t="shared" si="3"/>
        <v>0.1</v>
      </c>
      <c r="G205" s="26"/>
      <c r="H205" s="331"/>
      <c r="I205" s="6"/>
      <c r="J205" s="331"/>
      <c r="K205" s="11"/>
    </row>
    <row r="206" spans="1:11" ht="15.75" x14ac:dyDescent="0.25">
      <c r="A206" s="5">
        <v>197</v>
      </c>
      <c r="B206" s="6" t="s">
        <v>809</v>
      </c>
      <c r="C206" s="331">
        <v>0.1</v>
      </c>
      <c r="D206" s="7"/>
      <c r="E206" s="8"/>
      <c r="F206" s="9">
        <f t="shared" si="3"/>
        <v>0.1</v>
      </c>
      <c r="G206" s="26"/>
      <c r="H206" s="331"/>
      <c r="I206" s="6"/>
      <c r="J206" s="331"/>
      <c r="K206" s="11"/>
    </row>
    <row r="207" spans="1:11" ht="15.75" x14ac:dyDescent="0.25">
      <c r="A207" s="5">
        <v>198</v>
      </c>
      <c r="B207" s="6" t="s">
        <v>810</v>
      </c>
      <c r="C207" s="331">
        <v>2</v>
      </c>
      <c r="D207" s="7"/>
      <c r="E207" s="8"/>
      <c r="F207" s="9">
        <f t="shared" si="3"/>
        <v>2</v>
      </c>
      <c r="G207" s="26"/>
      <c r="H207" s="331"/>
      <c r="I207" s="6"/>
      <c r="J207" s="331"/>
      <c r="K207" s="11"/>
    </row>
    <row r="208" spans="1:11" ht="15.75" x14ac:dyDescent="0.25">
      <c r="A208" s="12">
        <v>199</v>
      </c>
      <c r="B208" s="6" t="s">
        <v>811</v>
      </c>
      <c r="C208" s="331">
        <v>0.2</v>
      </c>
      <c r="D208" s="7"/>
      <c r="E208" s="8"/>
      <c r="F208" s="9">
        <f t="shared" si="3"/>
        <v>0.2</v>
      </c>
      <c r="G208" s="26"/>
      <c r="H208" s="331"/>
      <c r="I208" s="6"/>
      <c r="J208" s="331"/>
      <c r="K208" s="11"/>
    </row>
    <row r="209" spans="1:11" ht="15.75" x14ac:dyDescent="0.25">
      <c r="A209" s="12">
        <v>200</v>
      </c>
      <c r="B209" s="6" t="s">
        <v>812</v>
      </c>
      <c r="C209" s="331">
        <v>2</v>
      </c>
      <c r="D209" s="7"/>
      <c r="E209" s="8"/>
      <c r="F209" s="9">
        <f t="shared" si="3"/>
        <v>2</v>
      </c>
      <c r="G209" s="26"/>
      <c r="H209" s="331"/>
      <c r="I209" s="6"/>
      <c r="J209" s="331"/>
      <c r="K209" s="11"/>
    </row>
    <row r="210" spans="1:11" ht="15.75" x14ac:dyDescent="0.25">
      <c r="A210" s="5">
        <v>201</v>
      </c>
      <c r="B210" s="6" t="s">
        <v>726</v>
      </c>
      <c r="C210" s="331">
        <v>2</v>
      </c>
      <c r="D210" s="7"/>
      <c r="E210" s="8"/>
      <c r="F210" s="9">
        <f t="shared" si="3"/>
        <v>2</v>
      </c>
      <c r="G210" s="26"/>
      <c r="H210" s="331"/>
      <c r="I210" s="6"/>
      <c r="J210" s="331"/>
      <c r="K210" s="11"/>
    </row>
    <row r="211" spans="1:11" ht="15.75" x14ac:dyDescent="0.25">
      <c r="A211" s="5">
        <v>202</v>
      </c>
      <c r="B211" s="6" t="s">
        <v>813</v>
      </c>
      <c r="C211" s="331">
        <v>1</v>
      </c>
      <c r="D211" s="7"/>
      <c r="E211" s="8"/>
      <c r="F211" s="9">
        <f t="shared" si="3"/>
        <v>1</v>
      </c>
      <c r="G211" s="26"/>
      <c r="H211" s="331"/>
      <c r="I211" s="6"/>
      <c r="J211" s="331"/>
      <c r="K211" s="11"/>
    </row>
    <row r="212" spans="1:11" ht="15.75" x14ac:dyDescent="0.25">
      <c r="A212" s="5">
        <v>203</v>
      </c>
      <c r="B212" s="6" t="s">
        <v>814</v>
      </c>
      <c r="C212" s="331">
        <v>0.25</v>
      </c>
      <c r="D212" s="7"/>
      <c r="E212" s="8"/>
      <c r="F212" s="9">
        <f t="shared" si="3"/>
        <v>0.25</v>
      </c>
      <c r="G212" s="343"/>
      <c r="H212" s="331"/>
      <c r="I212" s="6"/>
      <c r="J212" s="331"/>
      <c r="K212" s="11"/>
    </row>
    <row r="213" spans="1:11" ht="15.75" x14ac:dyDescent="0.25">
      <c r="A213" s="5">
        <v>204</v>
      </c>
      <c r="B213" s="6" t="s">
        <v>815</v>
      </c>
      <c r="C213" s="331">
        <v>0.25</v>
      </c>
      <c r="D213" s="7"/>
      <c r="E213" s="8"/>
      <c r="F213" s="9">
        <f t="shared" si="3"/>
        <v>0.25</v>
      </c>
      <c r="G213" s="26"/>
      <c r="H213" s="331"/>
      <c r="I213" s="6"/>
      <c r="J213" s="331"/>
      <c r="K213" s="11"/>
    </row>
    <row r="214" spans="1:11" ht="15.75" x14ac:dyDescent="0.25">
      <c r="A214" s="5">
        <v>205</v>
      </c>
      <c r="B214" s="6" t="s">
        <v>816</v>
      </c>
      <c r="C214" s="331">
        <v>0.25</v>
      </c>
      <c r="D214" s="7"/>
      <c r="E214" s="8"/>
      <c r="F214" s="9">
        <f t="shared" si="3"/>
        <v>0.25</v>
      </c>
      <c r="G214" s="26"/>
      <c r="H214" s="331"/>
      <c r="I214" s="6"/>
      <c r="J214" s="331"/>
      <c r="K214" s="11"/>
    </row>
    <row r="215" spans="1:11" ht="15.75" x14ac:dyDescent="0.25">
      <c r="A215" s="5">
        <v>206</v>
      </c>
      <c r="B215" s="6" t="s">
        <v>817</v>
      </c>
      <c r="C215" s="331">
        <v>0.25</v>
      </c>
      <c r="D215" s="7"/>
      <c r="E215" s="8"/>
      <c r="F215" s="9">
        <f t="shared" si="3"/>
        <v>0.25</v>
      </c>
      <c r="G215" s="26"/>
      <c r="H215" s="331"/>
      <c r="I215" s="6"/>
      <c r="J215" s="331"/>
      <c r="K215" s="11"/>
    </row>
    <row r="216" spans="1:11" ht="15.75" x14ac:dyDescent="0.25">
      <c r="A216" s="5">
        <v>207</v>
      </c>
      <c r="B216" s="6" t="s">
        <v>818</v>
      </c>
      <c r="C216" s="331">
        <v>0.2</v>
      </c>
      <c r="D216" s="7"/>
      <c r="E216" s="8"/>
      <c r="F216" s="9">
        <f t="shared" si="3"/>
        <v>0.2</v>
      </c>
      <c r="G216" s="26"/>
      <c r="H216" s="331"/>
      <c r="I216" s="6"/>
      <c r="J216" s="331"/>
      <c r="K216" s="11"/>
    </row>
    <row r="217" spans="1:11" ht="15.75" x14ac:dyDescent="0.25">
      <c r="A217" s="5">
        <v>208</v>
      </c>
      <c r="B217" s="6" t="s">
        <v>819</v>
      </c>
      <c r="C217" s="331">
        <v>0.2</v>
      </c>
      <c r="D217" s="7"/>
      <c r="E217" s="8"/>
      <c r="F217" s="9">
        <f t="shared" si="3"/>
        <v>0.2</v>
      </c>
      <c r="G217" s="26"/>
      <c r="H217" s="331"/>
      <c r="I217" s="6"/>
      <c r="J217" s="331"/>
      <c r="K217" s="11"/>
    </row>
    <row r="218" spans="1:11" ht="15.75" x14ac:dyDescent="0.25">
      <c r="A218" s="12">
        <v>209</v>
      </c>
      <c r="B218" s="6" t="s">
        <v>763</v>
      </c>
      <c r="C218" s="331">
        <v>0.1</v>
      </c>
      <c r="D218" s="7"/>
      <c r="E218" s="8"/>
      <c r="F218" s="9">
        <f t="shared" si="3"/>
        <v>0.1</v>
      </c>
      <c r="G218" s="26"/>
      <c r="H218" s="331"/>
      <c r="I218" s="6"/>
      <c r="J218" s="331"/>
      <c r="K218" s="11"/>
    </row>
    <row r="219" spans="1:11" ht="15.75" x14ac:dyDescent="0.25">
      <c r="A219" s="12">
        <v>210</v>
      </c>
      <c r="B219" s="6" t="s">
        <v>820</v>
      </c>
      <c r="C219" s="331">
        <v>0.1</v>
      </c>
      <c r="D219" s="7"/>
      <c r="E219" s="8"/>
      <c r="F219" s="9">
        <f t="shared" si="3"/>
        <v>0.1</v>
      </c>
      <c r="G219" s="26"/>
      <c r="H219" s="331"/>
      <c r="I219" s="6"/>
      <c r="J219" s="331"/>
      <c r="K219" s="11"/>
    </row>
    <row r="220" spans="1:11" ht="15.75" x14ac:dyDescent="0.25">
      <c r="A220" s="5">
        <v>211</v>
      </c>
      <c r="B220" s="6" t="s">
        <v>821</v>
      </c>
      <c r="C220" s="331">
        <v>0.2</v>
      </c>
      <c r="D220" s="7"/>
      <c r="E220" s="8"/>
      <c r="F220" s="9">
        <f t="shared" si="3"/>
        <v>0.2</v>
      </c>
      <c r="G220" s="26"/>
      <c r="H220" s="331"/>
      <c r="I220" s="6"/>
      <c r="J220" s="331"/>
      <c r="K220" s="11"/>
    </row>
    <row r="221" spans="1:11" ht="15.75" x14ac:dyDescent="0.25">
      <c r="A221" s="5">
        <v>212</v>
      </c>
      <c r="B221" s="6" t="s">
        <v>822</v>
      </c>
      <c r="C221" s="331">
        <v>0.5</v>
      </c>
      <c r="D221" s="7"/>
      <c r="E221" s="8"/>
      <c r="F221" s="9">
        <f t="shared" si="3"/>
        <v>0.5</v>
      </c>
      <c r="G221" s="26"/>
      <c r="H221" s="331"/>
      <c r="I221" s="6"/>
      <c r="J221" s="331"/>
      <c r="K221" s="11"/>
    </row>
    <row r="222" spans="1:11" ht="15.75" x14ac:dyDescent="0.25">
      <c r="A222" s="5">
        <v>213</v>
      </c>
      <c r="B222" s="6" t="s">
        <v>823</v>
      </c>
      <c r="C222" s="331">
        <v>0.5</v>
      </c>
      <c r="D222" s="7"/>
      <c r="E222" s="8"/>
      <c r="F222" s="9">
        <f t="shared" si="3"/>
        <v>0.5</v>
      </c>
      <c r="G222" s="26"/>
      <c r="H222" s="331"/>
      <c r="I222" s="6"/>
      <c r="J222" s="331"/>
      <c r="K222" s="11"/>
    </row>
    <row r="223" spans="1:11" ht="15.75" x14ac:dyDescent="0.25">
      <c r="A223" s="5">
        <v>214</v>
      </c>
      <c r="B223" s="6" t="s">
        <v>824</v>
      </c>
      <c r="C223" s="331">
        <v>1</v>
      </c>
      <c r="D223" s="7"/>
      <c r="E223" s="8"/>
      <c r="F223" s="9">
        <f t="shared" si="3"/>
        <v>1</v>
      </c>
      <c r="G223" s="26"/>
      <c r="H223" s="331"/>
      <c r="I223" s="6"/>
      <c r="J223" s="331"/>
      <c r="K223" s="11"/>
    </row>
    <row r="224" spans="1:11" ht="15.75" x14ac:dyDescent="0.25">
      <c r="A224" s="5">
        <v>215</v>
      </c>
      <c r="B224" s="6" t="s">
        <v>825</v>
      </c>
      <c r="C224" s="331">
        <v>1</v>
      </c>
      <c r="D224" s="7"/>
      <c r="E224" s="8"/>
      <c r="F224" s="9">
        <f t="shared" si="3"/>
        <v>1</v>
      </c>
      <c r="G224" s="26"/>
      <c r="H224" s="331"/>
      <c r="I224" s="6"/>
      <c r="J224" s="331"/>
      <c r="K224" s="11"/>
    </row>
    <row r="225" spans="1:11" ht="15.75" x14ac:dyDescent="0.25">
      <c r="A225" s="5">
        <v>216</v>
      </c>
      <c r="B225" s="6" t="s">
        <v>826</v>
      </c>
      <c r="C225" s="331">
        <v>0.5</v>
      </c>
      <c r="D225" s="7"/>
      <c r="E225" s="8"/>
      <c r="F225" s="9">
        <f t="shared" si="3"/>
        <v>0.5</v>
      </c>
      <c r="G225" s="26"/>
      <c r="H225" s="331"/>
      <c r="I225" s="6"/>
      <c r="J225" s="331"/>
      <c r="K225" s="11"/>
    </row>
    <row r="226" spans="1:11" ht="15.75" x14ac:dyDescent="0.25">
      <c r="A226" s="5">
        <v>217</v>
      </c>
      <c r="B226" s="6" t="s">
        <v>827</v>
      </c>
      <c r="C226" s="331">
        <v>0.7</v>
      </c>
      <c r="D226" s="7"/>
      <c r="E226" s="8"/>
      <c r="F226" s="9">
        <f t="shared" si="3"/>
        <v>0.7</v>
      </c>
      <c r="G226" s="26"/>
      <c r="H226" s="331"/>
      <c r="I226" s="6"/>
      <c r="J226" s="331"/>
      <c r="K226" s="11"/>
    </row>
    <row r="227" spans="1:11" ht="15.75" x14ac:dyDescent="0.25">
      <c r="A227" s="5">
        <v>218</v>
      </c>
      <c r="B227" s="6" t="s">
        <v>828</v>
      </c>
      <c r="C227" s="331">
        <v>0.5</v>
      </c>
      <c r="D227" s="7"/>
      <c r="E227" s="8"/>
      <c r="F227" s="9">
        <f t="shared" si="3"/>
        <v>0.5</v>
      </c>
      <c r="G227" s="26"/>
      <c r="H227" s="331"/>
      <c r="I227" s="6"/>
      <c r="J227" s="331"/>
      <c r="K227" s="11"/>
    </row>
    <row r="228" spans="1:11" ht="15.75" x14ac:dyDescent="0.25">
      <c r="A228" s="12">
        <v>219</v>
      </c>
      <c r="B228" s="6" t="s">
        <v>829</v>
      </c>
      <c r="C228" s="331">
        <v>0.25</v>
      </c>
      <c r="D228" s="7"/>
      <c r="E228" s="8"/>
      <c r="F228" s="9">
        <f t="shared" si="3"/>
        <v>0.25</v>
      </c>
      <c r="G228" s="26"/>
      <c r="H228" s="331"/>
      <c r="I228" s="6"/>
      <c r="J228" s="331"/>
      <c r="K228" s="11"/>
    </row>
    <row r="229" spans="1:11" ht="15.75" x14ac:dyDescent="0.25">
      <c r="A229" s="12">
        <v>220</v>
      </c>
      <c r="B229" s="6" t="s">
        <v>830</v>
      </c>
      <c r="C229" s="331">
        <v>0.25</v>
      </c>
      <c r="D229" s="7"/>
      <c r="E229" s="8"/>
      <c r="F229" s="9">
        <f t="shared" si="3"/>
        <v>0.25</v>
      </c>
      <c r="G229" s="26"/>
      <c r="H229" s="331"/>
      <c r="I229" s="6"/>
      <c r="J229" s="331"/>
      <c r="K229" s="11"/>
    </row>
    <row r="230" spans="1:11" ht="15.75" x14ac:dyDescent="0.25">
      <c r="A230" s="5">
        <v>221</v>
      </c>
      <c r="B230" s="6" t="s">
        <v>831</v>
      </c>
      <c r="C230" s="331">
        <v>0.25</v>
      </c>
      <c r="D230" s="7"/>
      <c r="E230" s="8"/>
      <c r="F230" s="9">
        <f t="shared" si="3"/>
        <v>0.25</v>
      </c>
      <c r="G230" s="26"/>
      <c r="H230" s="331"/>
      <c r="I230" s="6"/>
      <c r="J230" s="331"/>
      <c r="K230" s="11"/>
    </row>
    <row r="231" spans="1:11" ht="15.75" x14ac:dyDescent="0.25">
      <c r="A231" s="5">
        <v>222</v>
      </c>
      <c r="B231" s="6" t="s">
        <v>832</v>
      </c>
      <c r="C231" s="331">
        <v>0.25</v>
      </c>
      <c r="D231" s="7"/>
      <c r="E231" s="8"/>
      <c r="F231" s="9">
        <f t="shared" si="3"/>
        <v>0.25</v>
      </c>
      <c r="G231" s="26"/>
      <c r="H231" s="331"/>
      <c r="I231" s="6"/>
      <c r="J231" s="331"/>
      <c r="K231" s="11"/>
    </row>
    <row r="232" spans="1:11" ht="15.75" x14ac:dyDescent="0.25">
      <c r="A232" s="5">
        <v>223</v>
      </c>
      <c r="B232" s="6" t="s">
        <v>833</v>
      </c>
      <c r="C232" s="331">
        <v>3</v>
      </c>
      <c r="D232" s="7"/>
      <c r="E232" s="8"/>
      <c r="F232" s="9">
        <f t="shared" si="3"/>
        <v>3</v>
      </c>
      <c r="G232" s="26"/>
      <c r="H232" s="331"/>
      <c r="I232" s="6"/>
      <c r="J232" s="331"/>
      <c r="K232" s="11"/>
    </row>
    <row r="233" spans="1:11" ht="15.75" x14ac:dyDescent="0.25">
      <c r="A233" s="5">
        <v>224</v>
      </c>
      <c r="B233" s="6" t="s">
        <v>834</v>
      </c>
      <c r="C233" s="331">
        <v>1.5</v>
      </c>
      <c r="D233" s="7"/>
      <c r="E233" s="8"/>
      <c r="F233" s="9">
        <f t="shared" si="3"/>
        <v>1.5</v>
      </c>
      <c r="G233" s="26"/>
      <c r="H233" s="331"/>
      <c r="I233" s="6"/>
      <c r="J233" s="331"/>
      <c r="K233" s="11"/>
    </row>
    <row r="234" spans="1:11" ht="15.75" x14ac:dyDescent="0.25">
      <c r="A234" s="5">
        <v>225</v>
      </c>
      <c r="B234" s="6" t="s">
        <v>835</v>
      </c>
      <c r="C234" s="331">
        <v>3</v>
      </c>
      <c r="D234" s="7"/>
      <c r="E234" s="8"/>
      <c r="F234" s="9">
        <f t="shared" si="3"/>
        <v>3</v>
      </c>
      <c r="G234" s="26"/>
      <c r="H234" s="331"/>
      <c r="I234" s="6"/>
      <c r="J234" s="331"/>
      <c r="K234" s="11"/>
    </row>
    <row r="235" spans="1:11" ht="15.75" x14ac:dyDescent="0.25">
      <c r="A235" s="5">
        <v>226</v>
      </c>
      <c r="B235" s="6" t="s">
        <v>836</v>
      </c>
      <c r="C235" s="331">
        <v>0.5</v>
      </c>
      <c r="D235" s="7"/>
      <c r="E235" s="8"/>
      <c r="F235" s="9">
        <f t="shared" si="3"/>
        <v>0.5</v>
      </c>
      <c r="G235" s="26"/>
      <c r="H235" s="331"/>
      <c r="I235" s="6"/>
      <c r="J235" s="331"/>
      <c r="K235" s="11"/>
    </row>
    <row r="236" spans="1:11" ht="15.75" x14ac:dyDescent="0.25">
      <c r="A236" s="5">
        <v>227</v>
      </c>
      <c r="B236" s="6" t="s">
        <v>837</v>
      </c>
      <c r="C236" s="331">
        <v>0.5</v>
      </c>
      <c r="D236" s="7"/>
      <c r="E236" s="8"/>
      <c r="F236" s="9">
        <f t="shared" si="3"/>
        <v>0.5</v>
      </c>
      <c r="G236" s="26"/>
      <c r="H236" s="331"/>
      <c r="I236" s="6"/>
      <c r="J236" s="331"/>
      <c r="K236" s="11"/>
    </row>
    <row r="237" spans="1:11" ht="15.75" x14ac:dyDescent="0.25">
      <c r="A237" s="5">
        <v>228</v>
      </c>
      <c r="B237" s="6" t="s">
        <v>754</v>
      </c>
      <c r="C237" s="331">
        <v>6</v>
      </c>
      <c r="D237" s="7"/>
      <c r="E237" s="8"/>
      <c r="F237" s="9">
        <f t="shared" si="3"/>
        <v>6</v>
      </c>
      <c r="G237" s="26"/>
      <c r="H237" s="331"/>
      <c r="I237" s="6"/>
      <c r="J237" s="331"/>
      <c r="K237" s="11"/>
    </row>
    <row r="238" spans="1:11" ht="15.75" x14ac:dyDescent="0.25">
      <c r="A238" s="12">
        <v>229</v>
      </c>
      <c r="B238" s="6" t="s">
        <v>838</v>
      </c>
      <c r="C238" s="331">
        <v>0.5</v>
      </c>
      <c r="D238" s="7"/>
      <c r="E238" s="8"/>
      <c r="F238" s="9">
        <f t="shared" si="3"/>
        <v>0.5</v>
      </c>
      <c r="G238" s="26"/>
      <c r="H238" s="331"/>
      <c r="I238" s="6"/>
      <c r="J238" s="331"/>
      <c r="K238" s="11"/>
    </row>
    <row r="239" spans="1:11" ht="15.75" x14ac:dyDescent="0.25">
      <c r="A239" s="12">
        <v>230</v>
      </c>
      <c r="B239" s="6" t="s">
        <v>839</v>
      </c>
      <c r="C239" s="331">
        <v>0.5</v>
      </c>
      <c r="D239" s="7"/>
      <c r="E239" s="8"/>
      <c r="F239" s="9">
        <f t="shared" si="3"/>
        <v>0.5</v>
      </c>
      <c r="G239" s="26"/>
      <c r="H239" s="331"/>
      <c r="I239" s="6"/>
      <c r="J239" s="331"/>
      <c r="K239" s="11"/>
    </row>
    <row r="240" spans="1:11" ht="15.75" x14ac:dyDescent="0.25">
      <c r="A240" s="5">
        <v>231</v>
      </c>
      <c r="B240" s="6" t="s">
        <v>840</v>
      </c>
      <c r="C240" s="331">
        <v>2</v>
      </c>
      <c r="D240" s="7"/>
      <c r="E240" s="8"/>
      <c r="F240" s="9">
        <f t="shared" si="3"/>
        <v>2</v>
      </c>
      <c r="G240" s="26"/>
      <c r="H240" s="331"/>
      <c r="I240" s="6"/>
      <c r="J240" s="331"/>
      <c r="K240" s="11"/>
    </row>
    <row r="241" spans="1:11" ht="15.75" x14ac:dyDescent="0.25">
      <c r="A241" s="5">
        <v>232</v>
      </c>
      <c r="B241" s="6" t="s">
        <v>760</v>
      </c>
      <c r="C241" s="331">
        <v>4</v>
      </c>
      <c r="D241" s="7"/>
      <c r="E241" s="8"/>
      <c r="F241" s="9">
        <f t="shared" si="3"/>
        <v>4</v>
      </c>
      <c r="G241" s="26"/>
      <c r="H241" s="331"/>
      <c r="I241" s="6"/>
      <c r="J241" s="331"/>
      <c r="K241" s="11"/>
    </row>
    <row r="242" spans="1:11" ht="15.75" x14ac:dyDescent="0.25">
      <c r="A242" s="5">
        <v>233</v>
      </c>
      <c r="B242" s="6" t="s">
        <v>658</v>
      </c>
      <c r="C242" s="331">
        <v>1.5</v>
      </c>
      <c r="D242" s="7"/>
      <c r="E242" s="8"/>
      <c r="F242" s="9">
        <f t="shared" si="3"/>
        <v>1.5</v>
      </c>
      <c r="G242" s="26"/>
      <c r="H242" s="331"/>
      <c r="I242" s="6"/>
      <c r="J242" s="331"/>
      <c r="K242" s="11"/>
    </row>
    <row r="243" spans="1:11" ht="15.75" x14ac:dyDescent="0.25">
      <c r="A243" s="5">
        <v>234</v>
      </c>
      <c r="B243" s="6" t="s">
        <v>841</v>
      </c>
      <c r="C243" s="331">
        <v>3</v>
      </c>
      <c r="D243" s="7"/>
      <c r="E243" s="8"/>
      <c r="F243" s="9">
        <f t="shared" si="3"/>
        <v>3</v>
      </c>
      <c r="G243" s="26"/>
      <c r="H243" s="331"/>
      <c r="I243" s="6"/>
      <c r="J243" s="331"/>
      <c r="K243" s="11"/>
    </row>
    <row r="244" spans="1:11" ht="15.75" x14ac:dyDescent="0.25">
      <c r="A244" s="5">
        <v>235</v>
      </c>
      <c r="B244" s="6" t="s">
        <v>698</v>
      </c>
      <c r="C244" s="331">
        <v>0.3</v>
      </c>
      <c r="D244" s="7"/>
      <c r="E244" s="8"/>
      <c r="F244" s="9">
        <f t="shared" si="3"/>
        <v>0.3</v>
      </c>
      <c r="G244" s="343"/>
      <c r="H244" s="331"/>
      <c r="I244" s="6"/>
      <c r="J244" s="331"/>
      <c r="K244" s="11"/>
    </row>
    <row r="245" spans="1:11" ht="15.75" x14ac:dyDescent="0.25">
      <c r="A245" s="5">
        <v>236</v>
      </c>
      <c r="B245" s="6" t="s">
        <v>842</v>
      </c>
      <c r="C245" s="331">
        <v>0.5</v>
      </c>
      <c r="D245" s="7"/>
      <c r="E245" s="8"/>
      <c r="F245" s="9">
        <f t="shared" si="3"/>
        <v>0.5</v>
      </c>
      <c r="G245" s="26"/>
      <c r="H245" s="331"/>
      <c r="I245" s="6"/>
      <c r="J245" s="331"/>
      <c r="K245" s="11"/>
    </row>
    <row r="246" spans="1:11" ht="15.75" x14ac:dyDescent="0.25">
      <c r="A246" s="5">
        <v>237</v>
      </c>
      <c r="B246" s="6" t="s">
        <v>843</v>
      </c>
      <c r="C246" s="331">
        <v>0.5</v>
      </c>
      <c r="D246" s="7"/>
      <c r="E246" s="8"/>
      <c r="F246" s="9">
        <f t="shared" si="3"/>
        <v>0.5</v>
      </c>
      <c r="G246" s="26"/>
      <c r="H246" s="331"/>
      <c r="I246" s="6"/>
      <c r="J246" s="331"/>
      <c r="K246" s="11"/>
    </row>
    <row r="247" spans="1:11" ht="15.75" x14ac:dyDescent="0.25">
      <c r="A247" s="5">
        <v>238</v>
      </c>
      <c r="B247" s="6" t="s">
        <v>844</v>
      </c>
      <c r="C247" s="331">
        <v>0.5</v>
      </c>
      <c r="D247" s="7"/>
      <c r="E247" s="8"/>
      <c r="F247" s="9">
        <f t="shared" si="3"/>
        <v>0.5</v>
      </c>
      <c r="G247" s="26"/>
      <c r="H247" s="331"/>
      <c r="I247" s="6"/>
      <c r="J247" s="331"/>
      <c r="K247" s="11"/>
    </row>
    <row r="248" spans="1:11" ht="15.75" x14ac:dyDescent="0.25">
      <c r="A248" s="12">
        <v>239</v>
      </c>
      <c r="B248" s="6" t="s">
        <v>845</v>
      </c>
      <c r="C248" s="331">
        <v>0.7</v>
      </c>
      <c r="D248" s="7"/>
      <c r="E248" s="8"/>
      <c r="F248" s="9">
        <f t="shared" si="3"/>
        <v>0.7</v>
      </c>
      <c r="G248" s="26"/>
      <c r="H248" s="331"/>
      <c r="I248" s="6"/>
      <c r="J248" s="331"/>
      <c r="K248" s="11"/>
    </row>
    <row r="249" spans="1:11" ht="15.75" x14ac:dyDescent="0.25">
      <c r="A249" s="12">
        <v>240</v>
      </c>
      <c r="B249" s="6" t="s">
        <v>846</v>
      </c>
      <c r="C249" s="331">
        <v>1</v>
      </c>
      <c r="D249" s="7"/>
      <c r="E249" s="8"/>
      <c r="F249" s="9">
        <f t="shared" si="3"/>
        <v>1</v>
      </c>
      <c r="G249" s="26"/>
      <c r="H249" s="331"/>
      <c r="I249" s="6"/>
      <c r="J249" s="331"/>
      <c r="K249" s="11"/>
    </row>
    <row r="250" spans="1:11" ht="15.75" x14ac:dyDescent="0.25">
      <c r="A250" s="5">
        <v>241</v>
      </c>
      <c r="B250" s="6" t="s">
        <v>682</v>
      </c>
      <c r="C250" s="331">
        <v>3</v>
      </c>
      <c r="D250" s="7"/>
      <c r="E250" s="8"/>
      <c r="F250" s="9">
        <f t="shared" si="3"/>
        <v>3</v>
      </c>
      <c r="G250" s="26"/>
      <c r="H250" s="331"/>
      <c r="I250" s="6"/>
      <c r="J250" s="331"/>
      <c r="K250" s="11"/>
    </row>
    <row r="251" spans="1:11" ht="15.75" x14ac:dyDescent="0.25">
      <c r="A251" s="5">
        <v>242</v>
      </c>
      <c r="B251" s="6" t="s">
        <v>840</v>
      </c>
      <c r="C251" s="331">
        <v>1</v>
      </c>
      <c r="D251" s="7"/>
      <c r="E251" s="8"/>
      <c r="F251" s="9">
        <f t="shared" si="3"/>
        <v>1</v>
      </c>
      <c r="G251" s="26"/>
      <c r="H251" s="331"/>
      <c r="I251" s="6"/>
      <c r="J251" s="331"/>
      <c r="K251" s="11"/>
    </row>
    <row r="252" spans="1:11" ht="15.75" x14ac:dyDescent="0.25">
      <c r="A252" s="5">
        <v>243</v>
      </c>
      <c r="B252" s="6" t="s">
        <v>685</v>
      </c>
      <c r="C252" s="331">
        <v>0.2</v>
      </c>
      <c r="D252" s="7"/>
      <c r="E252" s="8"/>
      <c r="F252" s="9">
        <f t="shared" si="3"/>
        <v>0.2</v>
      </c>
      <c r="G252" s="26"/>
      <c r="H252" s="331"/>
      <c r="I252" s="6"/>
      <c r="J252" s="331"/>
      <c r="K252" s="11"/>
    </row>
    <row r="253" spans="1:11" ht="15.75" x14ac:dyDescent="0.25">
      <c r="A253" s="5">
        <v>244</v>
      </c>
      <c r="B253" s="6" t="s">
        <v>847</v>
      </c>
      <c r="C253" s="331">
        <v>1</v>
      </c>
      <c r="D253" s="7"/>
      <c r="E253" s="8"/>
      <c r="F253" s="9">
        <f t="shared" si="3"/>
        <v>1</v>
      </c>
      <c r="G253" s="26"/>
      <c r="H253" s="331"/>
      <c r="I253" s="6"/>
      <c r="J253" s="331"/>
      <c r="K253" s="11"/>
    </row>
    <row r="254" spans="1:11" ht="15.75" x14ac:dyDescent="0.25">
      <c r="A254" s="5">
        <v>245</v>
      </c>
      <c r="B254" s="6" t="s">
        <v>848</v>
      </c>
      <c r="C254" s="331">
        <v>0.5</v>
      </c>
      <c r="D254" s="7"/>
      <c r="E254" s="8"/>
      <c r="F254" s="9">
        <f t="shared" si="3"/>
        <v>0.5</v>
      </c>
      <c r="G254" s="26"/>
      <c r="H254" s="331"/>
      <c r="I254" s="6"/>
      <c r="J254" s="331"/>
      <c r="K254" s="11"/>
    </row>
    <row r="255" spans="1:11" ht="15.75" x14ac:dyDescent="0.25">
      <c r="A255" s="5">
        <v>246</v>
      </c>
      <c r="B255" s="6" t="s">
        <v>849</v>
      </c>
      <c r="C255" s="331">
        <v>1</v>
      </c>
      <c r="D255" s="7"/>
      <c r="E255" s="8"/>
      <c r="F255" s="9">
        <f t="shared" si="3"/>
        <v>1</v>
      </c>
      <c r="G255" s="26"/>
      <c r="H255" s="331"/>
      <c r="I255" s="6"/>
      <c r="J255" s="331"/>
      <c r="K255" s="11"/>
    </row>
    <row r="256" spans="1:11" ht="15.75" x14ac:dyDescent="0.25">
      <c r="A256" s="5">
        <v>247</v>
      </c>
      <c r="B256" s="6" t="s">
        <v>850</v>
      </c>
      <c r="C256" s="331">
        <v>1.5</v>
      </c>
      <c r="D256" s="7"/>
      <c r="E256" s="8"/>
      <c r="F256" s="9">
        <f t="shared" si="3"/>
        <v>1.5</v>
      </c>
      <c r="G256" s="26"/>
      <c r="H256" s="331"/>
      <c r="I256" s="6"/>
      <c r="J256" s="331"/>
      <c r="K256" s="11"/>
    </row>
    <row r="257" spans="1:11" ht="15.75" x14ac:dyDescent="0.25">
      <c r="A257" s="5">
        <v>248</v>
      </c>
      <c r="B257" s="6" t="s">
        <v>851</v>
      </c>
      <c r="C257" s="331">
        <v>0.5</v>
      </c>
      <c r="D257" s="7"/>
      <c r="E257" s="8"/>
      <c r="F257" s="9">
        <f t="shared" si="3"/>
        <v>0.5</v>
      </c>
      <c r="G257" s="26"/>
      <c r="H257" s="331"/>
      <c r="I257" s="6"/>
      <c r="J257" s="331"/>
      <c r="K257" s="11"/>
    </row>
    <row r="258" spans="1:11" ht="15.75" x14ac:dyDescent="0.25">
      <c r="A258" s="12">
        <v>249</v>
      </c>
      <c r="B258" s="6" t="s">
        <v>813</v>
      </c>
      <c r="C258" s="331">
        <v>1</v>
      </c>
      <c r="D258" s="7"/>
      <c r="E258" s="8"/>
      <c r="F258" s="9">
        <f t="shared" si="3"/>
        <v>1</v>
      </c>
      <c r="G258" s="26"/>
      <c r="H258" s="331"/>
      <c r="I258" s="6"/>
      <c r="J258" s="331"/>
      <c r="K258" s="11"/>
    </row>
    <row r="259" spans="1:11" ht="15.75" x14ac:dyDescent="0.25">
      <c r="A259" s="12">
        <v>250</v>
      </c>
      <c r="B259" s="6" t="s">
        <v>852</v>
      </c>
      <c r="C259" s="331">
        <v>0.5</v>
      </c>
      <c r="D259" s="7"/>
      <c r="E259" s="8"/>
      <c r="F259" s="9">
        <f t="shared" si="3"/>
        <v>0.5</v>
      </c>
      <c r="G259" s="26"/>
      <c r="H259" s="331"/>
      <c r="I259" s="6"/>
      <c r="J259" s="331"/>
      <c r="K259" s="11"/>
    </row>
    <row r="260" spans="1:11" ht="15.75" x14ac:dyDescent="0.25">
      <c r="A260" s="5">
        <v>251</v>
      </c>
      <c r="B260" s="6" t="s">
        <v>853</v>
      </c>
      <c r="C260" s="331">
        <v>0.5</v>
      </c>
      <c r="D260" s="7"/>
      <c r="E260" s="8"/>
      <c r="F260" s="9">
        <f t="shared" si="3"/>
        <v>0.5</v>
      </c>
      <c r="G260" s="26"/>
      <c r="H260" s="331"/>
      <c r="I260" s="6"/>
      <c r="J260" s="331"/>
      <c r="K260" s="11"/>
    </row>
    <row r="261" spans="1:11" ht="15.75" x14ac:dyDescent="0.25">
      <c r="A261" s="5">
        <v>252</v>
      </c>
      <c r="B261" s="6" t="s">
        <v>854</v>
      </c>
      <c r="C261" s="331">
        <v>3</v>
      </c>
      <c r="D261" s="7"/>
      <c r="E261" s="8"/>
      <c r="F261" s="9">
        <f t="shared" si="3"/>
        <v>3</v>
      </c>
      <c r="G261" s="343"/>
      <c r="H261" s="331"/>
      <c r="I261" s="6"/>
      <c r="J261" s="331"/>
      <c r="K261" s="11"/>
    </row>
    <row r="262" spans="1:11" ht="15.75" x14ac:dyDescent="0.25">
      <c r="A262" s="5">
        <v>253</v>
      </c>
      <c r="B262" s="6" t="s">
        <v>711</v>
      </c>
      <c r="C262" s="331">
        <v>1.5</v>
      </c>
      <c r="D262" s="7"/>
      <c r="E262" s="8"/>
      <c r="F262" s="9">
        <f t="shared" si="3"/>
        <v>1.5</v>
      </c>
      <c r="G262" s="26"/>
      <c r="H262" s="331"/>
      <c r="I262" s="6"/>
      <c r="J262" s="331"/>
      <c r="K262" s="11"/>
    </row>
    <row r="263" spans="1:11" ht="15.75" x14ac:dyDescent="0.25">
      <c r="A263" s="5">
        <v>254</v>
      </c>
      <c r="B263" s="6" t="s">
        <v>855</v>
      </c>
      <c r="C263" s="331">
        <v>0.4</v>
      </c>
      <c r="D263" s="7"/>
      <c r="E263" s="8"/>
      <c r="F263" s="9">
        <f t="shared" si="3"/>
        <v>0.4</v>
      </c>
      <c r="G263" s="26"/>
      <c r="H263" s="331"/>
      <c r="I263" s="6"/>
      <c r="J263" s="331"/>
      <c r="K263" s="11"/>
    </row>
    <row r="264" spans="1:11" ht="15.75" x14ac:dyDescent="0.25">
      <c r="A264" s="5">
        <v>255</v>
      </c>
      <c r="B264" s="6" t="s">
        <v>856</v>
      </c>
      <c r="C264" s="331">
        <v>3</v>
      </c>
      <c r="D264" s="7"/>
      <c r="E264" s="8"/>
      <c r="F264" s="9">
        <f t="shared" si="3"/>
        <v>3</v>
      </c>
      <c r="G264" s="26"/>
      <c r="H264" s="331"/>
      <c r="I264" s="6"/>
      <c r="J264" s="331"/>
      <c r="K264" s="11"/>
    </row>
    <row r="265" spans="1:11" ht="15.75" x14ac:dyDescent="0.25">
      <c r="A265" s="5">
        <v>256</v>
      </c>
      <c r="B265" s="6" t="s">
        <v>857</v>
      </c>
      <c r="C265" s="331">
        <v>0.5</v>
      </c>
      <c r="D265" s="7"/>
      <c r="E265" s="8"/>
      <c r="F265" s="9">
        <f t="shared" si="3"/>
        <v>0.5</v>
      </c>
      <c r="G265" s="26"/>
      <c r="H265" s="331"/>
      <c r="I265" s="6"/>
      <c r="J265" s="331"/>
      <c r="K265" s="11"/>
    </row>
    <row r="266" spans="1:11" ht="15.75" x14ac:dyDescent="0.25">
      <c r="A266" s="5">
        <v>257</v>
      </c>
      <c r="B266" s="6" t="s">
        <v>683</v>
      </c>
      <c r="C266" s="331">
        <v>0.5</v>
      </c>
      <c r="D266" s="7"/>
      <c r="E266" s="8"/>
      <c r="F266" s="9">
        <f t="shared" ref="F266:F295" si="4">SUM(C266,D266)</f>
        <v>0.5</v>
      </c>
      <c r="G266" s="26"/>
      <c r="H266" s="331"/>
      <c r="I266" s="6"/>
      <c r="J266" s="331"/>
      <c r="K266" s="11"/>
    </row>
    <row r="267" spans="1:11" ht="15.75" x14ac:dyDescent="0.25">
      <c r="A267" s="5">
        <v>258</v>
      </c>
      <c r="B267" s="6" t="s">
        <v>858</v>
      </c>
      <c r="C267" s="331">
        <v>0.5</v>
      </c>
      <c r="D267" s="7"/>
      <c r="E267" s="8"/>
      <c r="F267" s="9">
        <f t="shared" si="4"/>
        <v>0.5</v>
      </c>
      <c r="G267" s="26"/>
      <c r="H267" s="295"/>
      <c r="I267" s="6"/>
      <c r="J267" s="331"/>
      <c r="K267" s="11"/>
    </row>
    <row r="268" spans="1:11" ht="15.75" x14ac:dyDescent="0.25">
      <c r="A268" s="12">
        <v>259</v>
      </c>
      <c r="B268" s="6" t="s">
        <v>822</v>
      </c>
      <c r="C268" s="331">
        <v>0.5</v>
      </c>
      <c r="D268" s="7"/>
      <c r="E268" s="8"/>
      <c r="F268" s="9">
        <f t="shared" si="4"/>
        <v>0.5</v>
      </c>
      <c r="G268" s="26"/>
      <c r="H268" s="295"/>
      <c r="I268" s="6"/>
      <c r="J268" s="331"/>
      <c r="K268" s="11"/>
    </row>
    <row r="269" spans="1:11" ht="15.75" x14ac:dyDescent="0.25">
      <c r="A269" s="12">
        <v>260</v>
      </c>
      <c r="B269" s="6" t="s">
        <v>859</v>
      </c>
      <c r="C269" s="331">
        <v>0.5</v>
      </c>
      <c r="D269" s="7"/>
      <c r="E269" s="8"/>
      <c r="F269" s="9">
        <f t="shared" si="4"/>
        <v>0.5</v>
      </c>
      <c r="G269" s="26"/>
      <c r="H269" s="295"/>
      <c r="I269" s="6"/>
      <c r="J269" s="331"/>
      <c r="K269" s="11"/>
    </row>
    <row r="270" spans="1:11" ht="15.75" x14ac:dyDescent="0.25">
      <c r="A270" s="5">
        <v>261</v>
      </c>
      <c r="B270" s="6" t="s">
        <v>860</v>
      </c>
      <c r="C270" s="331">
        <v>0.5</v>
      </c>
      <c r="D270" s="7"/>
      <c r="E270" s="8"/>
      <c r="F270" s="9">
        <f t="shared" si="4"/>
        <v>0.5</v>
      </c>
      <c r="G270" s="26"/>
      <c r="H270" s="295"/>
      <c r="I270" s="6"/>
      <c r="J270" s="331"/>
      <c r="K270" s="11"/>
    </row>
    <row r="271" spans="1:11" ht="15.75" x14ac:dyDescent="0.25">
      <c r="A271" s="5">
        <v>262</v>
      </c>
      <c r="B271" s="6" t="s">
        <v>861</v>
      </c>
      <c r="C271" s="331">
        <v>1.5</v>
      </c>
      <c r="D271" s="7"/>
      <c r="E271" s="8"/>
      <c r="F271" s="9">
        <f t="shared" si="4"/>
        <v>1.5</v>
      </c>
      <c r="G271" s="26"/>
      <c r="H271" s="295"/>
      <c r="I271" s="6"/>
      <c r="J271" s="331"/>
      <c r="K271" s="11"/>
    </row>
    <row r="272" spans="1:11" ht="15.75" x14ac:dyDescent="0.25">
      <c r="A272" s="5">
        <v>263</v>
      </c>
      <c r="B272" s="6" t="s">
        <v>861</v>
      </c>
      <c r="C272" s="331">
        <v>0.9</v>
      </c>
      <c r="D272" s="7"/>
      <c r="E272" s="8"/>
      <c r="F272" s="9">
        <f t="shared" si="4"/>
        <v>0.9</v>
      </c>
      <c r="G272" s="26"/>
      <c r="H272" s="295"/>
      <c r="I272" s="6"/>
      <c r="J272" s="331"/>
      <c r="K272" s="11"/>
    </row>
    <row r="273" spans="1:17" ht="15.75" x14ac:dyDescent="0.25">
      <c r="A273" s="5">
        <v>264</v>
      </c>
      <c r="B273" s="6" t="s">
        <v>862</v>
      </c>
      <c r="C273" s="331">
        <v>1</v>
      </c>
      <c r="D273" s="7"/>
      <c r="E273" s="8"/>
      <c r="F273" s="9">
        <f t="shared" si="4"/>
        <v>1</v>
      </c>
      <c r="G273" s="26"/>
      <c r="H273" s="295"/>
      <c r="I273" s="6"/>
      <c r="J273" s="331"/>
      <c r="K273" s="11"/>
    </row>
    <row r="274" spans="1:17" ht="16.5" thickBot="1" x14ac:dyDescent="0.3">
      <c r="A274" s="5">
        <v>265</v>
      </c>
      <c r="B274" s="6" t="s">
        <v>862</v>
      </c>
      <c r="C274" s="331">
        <v>1</v>
      </c>
      <c r="D274" s="7"/>
      <c r="E274" s="8"/>
      <c r="F274" s="9">
        <f t="shared" si="4"/>
        <v>1</v>
      </c>
      <c r="G274" s="341"/>
      <c r="H274" s="295"/>
      <c r="I274" s="6"/>
      <c r="J274" s="331"/>
      <c r="K274" s="11"/>
    </row>
    <row r="275" spans="1:17" ht="31.5" x14ac:dyDescent="0.25">
      <c r="A275" s="5">
        <v>266</v>
      </c>
      <c r="B275" s="344" t="s">
        <v>863</v>
      </c>
      <c r="C275" s="331"/>
      <c r="D275" s="7">
        <v>48</v>
      </c>
      <c r="E275" s="8" t="s">
        <v>864</v>
      </c>
      <c r="F275" s="32">
        <f t="shared" si="4"/>
        <v>48</v>
      </c>
      <c r="G275" s="26"/>
      <c r="H275" s="295"/>
      <c r="I275" s="8" t="str">
        <f>E275</f>
        <v>прожектор освітлювальний</v>
      </c>
      <c r="J275" s="331">
        <f>D275</f>
        <v>48</v>
      </c>
      <c r="K275" s="11"/>
    </row>
    <row r="276" spans="1:17" ht="31.5" x14ac:dyDescent="0.25">
      <c r="A276" s="5">
        <v>267</v>
      </c>
      <c r="B276" s="282" t="s">
        <v>865</v>
      </c>
      <c r="C276" s="331"/>
      <c r="D276" s="7">
        <v>5.5</v>
      </c>
      <c r="E276" s="8" t="s">
        <v>866</v>
      </c>
      <c r="F276" s="32">
        <f t="shared" si="4"/>
        <v>5.5</v>
      </c>
      <c r="G276" s="26"/>
      <c r="H276" s="295"/>
      <c r="I276" s="8" t="str">
        <f t="shared" ref="I276:I295" si="5">E276</f>
        <v>скульптура "Звіре-Верблюд"</v>
      </c>
      <c r="J276" s="331">
        <f t="shared" ref="J276:J295" si="6">D276</f>
        <v>5.5</v>
      </c>
      <c r="K276" s="11"/>
      <c r="P276" s="345"/>
    </row>
    <row r="277" spans="1:17" ht="63" x14ac:dyDescent="0.25">
      <c r="A277" s="346">
        <v>268</v>
      </c>
      <c r="B277" s="347" t="s">
        <v>867</v>
      </c>
      <c r="C277" s="348"/>
      <c r="D277" s="7">
        <v>11</v>
      </c>
      <c r="E277" s="8" t="s">
        <v>868</v>
      </c>
      <c r="F277" s="32">
        <f t="shared" si="4"/>
        <v>11</v>
      </c>
      <c r="G277" s="26"/>
      <c r="H277" s="295"/>
      <c r="I277" s="8" t="str">
        <f t="shared" si="5"/>
        <v>огороджувальна сітка для футбольного поля; футбольні ворота</v>
      </c>
      <c r="J277" s="331">
        <f t="shared" si="6"/>
        <v>11</v>
      </c>
      <c r="K277" s="11"/>
      <c r="P277" s="345"/>
    </row>
    <row r="278" spans="1:17" ht="15.75" x14ac:dyDescent="0.25">
      <c r="A278" s="349">
        <v>269</v>
      </c>
      <c r="B278" s="347" t="s">
        <v>869</v>
      </c>
      <c r="C278" s="350"/>
      <c r="D278" s="7">
        <v>1.5</v>
      </c>
      <c r="E278" s="8" t="s">
        <v>870</v>
      </c>
      <c r="F278" s="32">
        <f t="shared" si="4"/>
        <v>1.5</v>
      </c>
      <c r="G278" s="26"/>
      <c r="H278" s="295"/>
      <c r="I278" s="8" t="str">
        <f t="shared" si="5"/>
        <v>Інсталяція "Ковчег"</v>
      </c>
      <c r="J278" s="331">
        <f t="shared" si="6"/>
        <v>1.5</v>
      </c>
      <c r="K278" s="11"/>
      <c r="P278" s="345"/>
    </row>
    <row r="279" spans="1:17" ht="31.5" x14ac:dyDescent="0.25">
      <c r="A279" s="349">
        <v>270</v>
      </c>
      <c r="B279" s="347" t="s">
        <v>871</v>
      </c>
      <c r="C279" s="350"/>
      <c r="D279" s="7">
        <v>8.5</v>
      </c>
      <c r="E279" s="8" t="s">
        <v>872</v>
      </c>
      <c r="F279" s="32">
        <f t="shared" si="4"/>
        <v>8.5</v>
      </c>
      <c r="G279" s="26"/>
      <c r="H279" s="295"/>
      <c r="I279" s="8" t="str">
        <f t="shared" si="5"/>
        <v>Урни прямокутні та урна круглі</v>
      </c>
      <c r="J279" s="331">
        <f t="shared" si="6"/>
        <v>8.5</v>
      </c>
      <c r="K279" s="11"/>
      <c r="P279" s="345"/>
    </row>
    <row r="280" spans="1:17" ht="15.75" x14ac:dyDescent="0.25">
      <c r="A280" s="346">
        <v>271</v>
      </c>
      <c r="B280" s="347" t="s">
        <v>873</v>
      </c>
      <c r="C280" s="350"/>
      <c r="D280" s="7">
        <v>1</v>
      </c>
      <c r="E280" s="8" t="s">
        <v>874</v>
      </c>
      <c r="F280" s="32">
        <f t="shared" si="4"/>
        <v>1</v>
      </c>
      <c r="G280" s="26"/>
      <c r="H280" s="295"/>
      <c r="I280" s="8" t="str">
        <f t="shared" si="5"/>
        <v>Інсталяція "Парасоля"</v>
      </c>
      <c r="J280" s="331">
        <f t="shared" si="6"/>
        <v>1</v>
      </c>
      <c r="K280" s="11"/>
      <c r="P280" s="345"/>
    </row>
    <row r="281" spans="1:17" ht="47.25" x14ac:dyDescent="0.25">
      <c r="A281" s="346">
        <v>272</v>
      </c>
      <c r="B281" s="347" t="s">
        <v>875</v>
      </c>
      <c r="C281" s="350"/>
      <c r="D281" s="7">
        <v>5.9</v>
      </c>
      <c r="E281" s="8" t="s">
        <v>876</v>
      </c>
      <c r="F281" s="32">
        <f t="shared" si="4"/>
        <v>5.9</v>
      </c>
      <c r="G281" s="26"/>
      <c r="H281" s="295"/>
      <c r="I281" s="8" t="str">
        <f t="shared" si="5"/>
        <v>Скульптура народного мистецтва "Мексиканець"</v>
      </c>
      <c r="J281" s="331">
        <f t="shared" si="6"/>
        <v>5.9</v>
      </c>
      <c r="K281" s="11"/>
      <c r="P281" s="345"/>
    </row>
    <row r="282" spans="1:17" ht="78.75" x14ac:dyDescent="0.25">
      <c r="A282" s="5">
        <v>273</v>
      </c>
      <c r="B282" s="282" t="s">
        <v>877</v>
      </c>
      <c r="C282" s="295"/>
      <c r="D282" s="7">
        <v>3</v>
      </c>
      <c r="E282" s="8" t="s">
        <v>878</v>
      </c>
      <c r="F282" s="32">
        <f t="shared" si="4"/>
        <v>3</v>
      </c>
      <c r="G282" s="26"/>
      <c r="H282" s="295"/>
      <c r="I282" s="8" t="str">
        <f t="shared" si="5"/>
        <v>скульптура "Міміка-Подив", скульптура "Міміка-Радість", скульптура "Міміка-Сон"</v>
      </c>
      <c r="J282" s="331">
        <f t="shared" si="6"/>
        <v>3</v>
      </c>
      <c r="K282" s="11"/>
      <c r="P282" s="345"/>
    </row>
    <row r="283" spans="1:17" ht="34.5" customHeight="1" x14ac:dyDescent="0.25">
      <c r="A283" s="5">
        <v>274</v>
      </c>
      <c r="B283" s="351" t="s">
        <v>879</v>
      </c>
      <c r="C283" s="295"/>
      <c r="D283" s="7">
        <v>1.5</v>
      </c>
      <c r="E283" s="8" t="s">
        <v>880</v>
      </c>
      <c r="F283" s="32">
        <f t="shared" si="4"/>
        <v>1.5</v>
      </c>
      <c r="G283" s="26"/>
      <c r="H283" s="295"/>
      <c r="I283" s="8" t="str">
        <f t="shared" si="5"/>
        <v>скульптура "Санчо Панса та віслюк"</v>
      </c>
      <c r="J283" s="331">
        <f t="shared" si="6"/>
        <v>1.5</v>
      </c>
      <c r="K283" s="11"/>
      <c r="P283" s="345"/>
    </row>
    <row r="284" spans="1:17" ht="31.5" x14ac:dyDescent="0.25">
      <c r="A284" s="346">
        <v>275</v>
      </c>
      <c r="B284" s="347" t="s">
        <v>881</v>
      </c>
      <c r="C284" s="350"/>
      <c r="D284" s="7">
        <v>5</v>
      </c>
      <c r="E284" s="8" t="s">
        <v>882</v>
      </c>
      <c r="F284" s="32">
        <f t="shared" si="4"/>
        <v>5</v>
      </c>
      <c r="G284" s="26"/>
      <c r="H284" s="295"/>
      <c r="I284" s="8" t="str">
        <f t="shared" si="5"/>
        <v>скульптура "Музикант"</v>
      </c>
      <c r="J284" s="331">
        <f t="shared" si="6"/>
        <v>5</v>
      </c>
      <c r="K284" s="11"/>
      <c r="P284" s="345"/>
    </row>
    <row r="285" spans="1:17" ht="31.5" x14ac:dyDescent="0.25">
      <c r="A285" s="346">
        <v>276</v>
      </c>
      <c r="B285" s="347" t="s">
        <v>883</v>
      </c>
      <c r="C285" s="350"/>
      <c r="D285" s="7">
        <v>14.7</v>
      </c>
      <c r="E285" s="8" t="s">
        <v>884</v>
      </c>
      <c r="F285" s="32">
        <f t="shared" si="4"/>
        <v>14.7</v>
      </c>
      <c r="G285" s="26"/>
      <c r="H285" s="295"/>
      <c r="I285" s="8" t="str">
        <f t="shared" si="5"/>
        <v>ковдри Руно силікон з кантом 140*205 сірі</v>
      </c>
      <c r="J285" s="331">
        <f t="shared" si="6"/>
        <v>14.7</v>
      </c>
      <c r="K285" s="11"/>
      <c r="P285" s="345"/>
    </row>
    <row r="286" spans="1:17" ht="47.25" x14ac:dyDescent="0.25">
      <c r="A286" s="346">
        <v>277</v>
      </c>
      <c r="B286" s="347" t="s">
        <v>885</v>
      </c>
      <c r="C286" s="350"/>
      <c r="D286" s="7">
        <v>0.08</v>
      </c>
      <c r="E286" s="8" t="s">
        <v>886</v>
      </c>
      <c r="F286" s="32">
        <f t="shared" si="4"/>
        <v>0.08</v>
      </c>
      <c r="G286" s="26"/>
      <c r="H286" s="295"/>
      <c r="I286" s="8" t="str">
        <f t="shared" si="5"/>
        <v>медичний нержавіючий бікс ᴓ16см</v>
      </c>
      <c r="J286" s="331">
        <f t="shared" si="6"/>
        <v>0.08</v>
      </c>
      <c r="K286" s="11"/>
      <c r="P286" s="345"/>
    </row>
    <row r="287" spans="1:17" ht="15.75" x14ac:dyDescent="0.25">
      <c r="A287" s="346">
        <v>278</v>
      </c>
      <c r="B287" s="347" t="s">
        <v>887</v>
      </c>
      <c r="C287" s="350"/>
      <c r="D287" s="303">
        <v>0.71399999999999997</v>
      </c>
      <c r="E287" s="8" t="s">
        <v>888</v>
      </c>
      <c r="F287" s="32">
        <f t="shared" si="4"/>
        <v>0.71399999999999997</v>
      </c>
      <c r="G287" s="26"/>
      <c r="H287" s="295"/>
      <c r="I287" s="8" t="str">
        <f t="shared" si="5"/>
        <v>вогнегасник ВП-3 (3)</v>
      </c>
      <c r="J287" s="331">
        <f t="shared" si="6"/>
        <v>0.71399999999999997</v>
      </c>
      <c r="K287" s="11"/>
      <c r="P287" s="345"/>
    </row>
    <row r="288" spans="1:17" ht="22.5" customHeight="1" x14ac:dyDescent="0.25">
      <c r="A288" s="349">
        <v>279</v>
      </c>
      <c r="B288" s="347" t="s">
        <v>889</v>
      </c>
      <c r="C288" s="350"/>
      <c r="D288" s="7">
        <v>4.2</v>
      </c>
      <c r="E288" s="8" t="s">
        <v>890</v>
      </c>
      <c r="F288" s="32">
        <f t="shared" si="4"/>
        <v>4.2</v>
      </c>
      <c r="G288" s="26"/>
      <c r="H288" s="295"/>
      <c r="I288" s="8" t="str">
        <f t="shared" si="5"/>
        <v>SMART BOOK-141 C3</v>
      </c>
      <c r="J288" s="331">
        <f t="shared" si="6"/>
        <v>4.2</v>
      </c>
      <c r="K288" s="11"/>
      <c r="P288" s="345"/>
      <c r="Q288" s="27"/>
    </row>
    <row r="289" spans="1:17" ht="47.25" customHeight="1" x14ac:dyDescent="0.25">
      <c r="A289" s="349">
        <v>280</v>
      </c>
      <c r="B289" s="347" t="s">
        <v>891</v>
      </c>
      <c r="C289" s="350"/>
      <c r="D289" s="7">
        <v>9.34</v>
      </c>
      <c r="E289" s="8" t="s">
        <v>892</v>
      </c>
      <c r="F289" s="32">
        <f t="shared" si="4"/>
        <v>9.34</v>
      </c>
      <c r="G289" s="26"/>
      <c r="H289" s="295"/>
      <c r="I289" s="8" t="str">
        <f t="shared" si="5"/>
        <v>підковдра, простирадло, наволка, наматрасник (вологостійкий)</v>
      </c>
      <c r="J289" s="331">
        <f t="shared" si="6"/>
        <v>9.34</v>
      </c>
      <c r="K289" s="11"/>
      <c r="P289" s="345"/>
      <c r="Q289" s="27"/>
    </row>
    <row r="290" spans="1:17" ht="21.75" customHeight="1" x14ac:dyDescent="0.25">
      <c r="A290" s="346">
        <v>281</v>
      </c>
      <c r="B290" s="347" t="s">
        <v>893</v>
      </c>
      <c r="C290" s="350"/>
      <c r="D290" s="7">
        <v>1</v>
      </c>
      <c r="E290" s="8" t="s">
        <v>894</v>
      </c>
      <c r="F290" s="32">
        <f t="shared" si="4"/>
        <v>1</v>
      </c>
      <c r="G290" s="26"/>
      <c r="H290" s="295"/>
      <c r="I290" s="8" t="str">
        <f t="shared" si="5"/>
        <v>велотренажер</v>
      </c>
      <c r="J290" s="331">
        <f t="shared" si="6"/>
        <v>1</v>
      </c>
      <c r="K290" s="11"/>
      <c r="P290" s="345"/>
      <c r="Q290" s="27"/>
    </row>
    <row r="291" spans="1:17" ht="192.75" customHeight="1" x14ac:dyDescent="0.25">
      <c r="A291" s="346">
        <v>282</v>
      </c>
      <c r="B291" s="347" t="s">
        <v>895</v>
      </c>
      <c r="C291" s="350"/>
      <c r="D291" s="36">
        <v>2.0257000000000001</v>
      </c>
      <c r="E291" s="8" t="s">
        <v>896</v>
      </c>
      <c r="F291" s="32">
        <f t="shared" si="4"/>
        <v>2.0257000000000001</v>
      </c>
      <c r="G291" s="26"/>
      <c r="H291" s="295"/>
      <c r="I291" s="8" t="str">
        <f t="shared" si="5"/>
        <v>одноступеневий тест для вияв. ВІЛ 1/2 (HIV 1/2) в цільній крові/сироватці/плазмі; швидкий тест для визначення антитіл до ВІЛ 1/2 тип CAPTIVE тест картка; рукавички мед. огляд. нітрилові нестер. неприпудр.; Ланцет; серветки просочені спирт. р-ном</v>
      </c>
      <c r="J291" s="331">
        <f t="shared" si="6"/>
        <v>2.0257000000000001</v>
      </c>
      <c r="K291" s="11"/>
      <c r="P291" s="345"/>
      <c r="Q291" s="27"/>
    </row>
    <row r="292" spans="1:17" ht="409.5" x14ac:dyDescent="0.25">
      <c r="A292" s="346">
        <v>283</v>
      </c>
      <c r="B292" s="352" t="s">
        <v>897</v>
      </c>
      <c r="C292" s="350"/>
      <c r="D292" s="7">
        <v>54.014699999999998</v>
      </c>
      <c r="E292" s="8" t="s">
        <v>898</v>
      </c>
      <c r="F292" s="32">
        <f t="shared" si="4"/>
        <v>54.014699999999998</v>
      </c>
      <c r="G292" s="26"/>
      <c r="H292" s="295"/>
      <c r="I292" s="8" t="str">
        <f t="shared" si="5"/>
        <v>дзеркала, двері металічні 2000*860*40 мм з замком; двері дерев"яні без коробки 2000*900*40 мм; Двері ламіновані міжкімнатні без коробки 2000*900*40 мм; решітки металеві 2400*1800 мм із стулкою, що відкривається, ролета 75*150 світло-бежева, ролета 70*150 см  світло-бежева, плінтус-короб 2500*48*18 м; заглушки декоративні; плитка для підлоги ВУЛКАНО БЕЖЕВА 40*40 см; затирка (фуга) POLIMIN FUCAсвітлий беж, 2 кг; хрестики дистанційні 2 мм (200 шт); клей для плитки CM-11 ПЛЮС 25 кг; гіпсокартон звичайний та ін</v>
      </c>
      <c r="J292" s="331">
        <f t="shared" si="6"/>
        <v>54.014699999999998</v>
      </c>
      <c r="K292" s="11"/>
      <c r="P292" s="345"/>
      <c r="Q292" s="27"/>
    </row>
    <row r="293" spans="1:17" ht="235.5" customHeight="1" x14ac:dyDescent="0.25">
      <c r="A293" s="346">
        <v>284</v>
      </c>
      <c r="B293" s="352" t="s">
        <v>897</v>
      </c>
      <c r="C293" s="350"/>
      <c r="D293" s="7">
        <v>35.805999999999997</v>
      </c>
      <c r="E293" s="8" t="s">
        <v>899</v>
      </c>
      <c r="F293" s="32">
        <f t="shared" si="4"/>
        <v>35.805999999999997</v>
      </c>
      <c r="G293" s="26"/>
      <c r="H293" s="295"/>
      <c r="I293" s="8" t="str">
        <f t="shared" si="5"/>
        <v xml:space="preserve">фарби акварельні медові Africa 14 кольорові, без пензлика, картон Economix; фарби гуашеві Africa 12 кольорові по 20 мл Economix;олівці кольорові професійні акварельні ART PRO, 36 кол, трик; фарби акрилові художні, 12 кольорів; петлі тренувальні TRX, оверлок Janome T34; Швейна машина Janome </v>
      </c>
      <c r="J293" s="331">
        <f t="shared" si="6"/>
        <v>35.805999999999997</v>
      </c>
      <c r="K293" s="11"/>
      <c r="P293" s="345"/>
      <c r="Q293" s="27"/>
    </row>
    <row r="294" spans="1:17" ht="188.25" customHeight="1" x14ac:dyDescent="0.25">
      <c r="A294" s="346">
        <v>285</v>
      </c>
      <c r="B294" s="49" t="s">
        <v>895</v>
      </c>
      <c r="C294" s="350"/>
      <c r="D294" s="7">
        <v>0.17580000000000001</v>
      </c>
      <c r="E294" s="8" t="s">
        <v>900</v>
      </c>
      <c r="F294" s="32">
        <f t="shared" si="4"/>
        <v>0.17580000000000001</v>
      </c>
      <c r="G294" s="26"/>
      <c r="H294" s="295"/>
      <c r="I294" s="8" t="str">
        <f t="shared" si="5"/>
        <v>WJ-Швидкий тест для виявлення антитіл до вірісу імунодефіциту людини ВІЛ (колоїдне золото), цільна кров/сироватка/плазма), комплект включає тест-касети (10 шт), розчинник (1 фл), ланцети (10 шт), піпетки (10 шт), спиртові серветки (10 шт))</v>
      </c>
      <c r="J294" s="331">
        <f t="shared" si="6"/>
        <v>0.17580000000000001</v>
      </c>
      <c r="K294" s="11"/>
      <c r="P294" s="27"/>
      <c r="Q294" s="27"/>
    </row>
    <row r="295" spans="1:17" ht="63" x14ac:dyDescent="0.25">
      <c r="A295" s="346">
        <v>286</v>
      </c>
      <c r="B295" s="352" t="s">
        <v>901</v>
      </c>
      <c r="C295" s="350"/>
      <c r="D295" s="7">
        <v>6.0350000000000001</v>
      </c>
      <c r="E295" s="8" t="s">
        <v>902</v>
      </c>
      <c r="F295" s="32">
        <f t="shared" si="4"/>
        <v>6.0350000000000001</v>
      </c>
      <c r="G295" s="26"/>
      <c r="H295" s="295"/>
      <c r="I295" s="8" t="str">
        <f t="shared" si="5"/>
        <v>телевізор AKAI, кріплення на стіну під телевізор, матрац ортопедичний</v>
      </c>
      <c r="J295" s="331">
        <f t="shared" si="6"/>
        <v>6.0350000000000001</v>
      </c>
      <c r="K295" s="11"/>
    </row>
    <row r="296" spans="1:17" ht="15.75" x14ac:dyDescent="0.25">
      <c r="A296" s="5"/>
      <c r="B296" s="14"/>
      <c r="C296" s="15"/>
      <c r="D296" s="15"/>
      <c r="E296" s="16"/>
      <c r="F296" s="9">
        <f>SUM(C296,D296)</f>
        <v>0</v>
      </c>
      <c r="G296" s="177"/>
      <c r="H296" s="47"/>
      <c r="I296" s="16"/>
      <c r="J296" s="15"/>
      <c r="K296" s="11"/>
    </row>
    <row r="297" spans="1:17" ht="15.75" x14ac:dyDescent="0.25">
      <c r="A297" s="14"/>
      <c r="B297" s="17" t="s">
        <v>16</v>
      </c>
      <c r="C297" s="18">
        <f>SUM(C10:C296)</f>
        <v>269.64999999999975</v>
      </c>
      <c r="D297" s="18">
        <f>SUM(D10:D296)</f>
        <v>218.99119999999999</v>
      </c>
      <c r="E297" s="19"/>
      <c r="F297" s="20">
        <f>SUM(C297,D297)</f>
        <v>488.64119999999974</v>
      </c>
      <c r="G297" s="353"/>
      <c r="H297" s="18">
        <f>SUM(H10:H296)</f>
        <v>496.44</v>
      </c>
      <c r="I297" s="19"/>
      <c r="J297" s="18">
        <f>SUM(J10:J296)</f>
        <v>218.99119999999999</v>
      </c>
      <c r="K297" s="22">
        <f>C297-H297</f>
        <v>-226.79000000000025</v>
      </c>
    </row>
    <row r="300" spans="1:17" ht="15.75" x14ac:dyDescent="0.25">
      <c r="B300" s="23" t="s">
        <v>221</v>
      </c>
      <c r="F300" s="354" t="s">
        <v>903</v>
      </c>
      <c r="G300" s="57"/>
      <c r="H300" s="57"/>
    </row>
    <row r="301" spans="1:17" x14ac:dyDescent="0.25">
      <c r="B301" s="23"/>
      <c r="D301" s="355" t="s">
        <v>904</v>
      </c>
      <c r="F301" s="24" t="s">
        <v>905</v>
      </c>
      <c r="G301" s="356"/>
      <c r="H301" s="25"/>
    </row>
    <row r="302" spans="1:17" ht="15.75" x14ac:dyDescent="0.25">
      <c r="B302" s="23" t="s">
        <v>19</v>
      </c>
      <c r="F302" s="354" t="s">
        <v>906</v>
      </c>
      <c r="G302" s="57"/>
      <c r="H302" s="58"/>
    </row>
    <row r="303" spans="1:17" x14ac:dyDescent="0.25">
      <c r="D303" s="357" t="s">
        <v>38</v>
      </c>
      <c r="F303" s="24" t="s">
        <v>907</v>
      </c>
      <c r="G303" s="356"/>
      <c r="H303" s="25"/>
    </row>
  </sheetData>
  <mergeCells count="19">
    <mergeCell ref="P288:P289"/>
    <mergeCell ref="P290:P291"/>
    <mergeCell ref="P292:P293"/>
    <mergeCell ref="G300:H300"/>
    <mergeCell ref="G302:H302"/>
    <mergeCell ref="P276:P277"/>
    <mergeCell ref="P278:P279"/>
    <mergeCell ref="P280:P281"/>
    <mergeCell ref="P282:P283"/>
    <mergeCell ref="P284:P285"/>
    <mergeCell ref="P286:P287"/>
    <mergeCell ref="B6:J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paperSize="9" scale="78" fitToHeight="0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C4" zoomScale="90" zoomScaleNormal="90" workbookViewId="0">
      <selection activeCell="F31" sqref="F31"/>
    </sheetView>
  </sheetViews>
  <sheetFormatPr defaultRowHeight="15" x14ac:dyDescent="0.25"/>
  <cols>
    <col min="1" max="1" width="7.28515625" style="129" customWidth="1"/>
    <col min="2" max="2" width="39.5703125" style="129" customWidth="1"/>
    <col min="3" max="3" width="16.28515625" style="129" customWidth="1"/>
    <col min="4" max="4" width="16" style="129" customWidth="1"/>
    <col min="5" max="5" width="37.7109375" style="129" customWidth="1"/>
    <col min="6" max="6" width="15.85546875" style="129" customWidth="1"/>
    <col min="7" max="7" width="16.5703125" style="129" customWidth="1"/>
    <col min="8" max="8" width="14.28515625" style="129" customWidth="1"/>
    <col min="9" max="9" width="37.140625" style="129" customWidth="1"/>
    <col min="10" max="10" width="14" style="129" customWidth="1"/>
    <col min="11" max="11" width="15.5703125" style="129" customWidth="1"/>
    <col min="12" max="12" width="3.85546875" style="129" customWidth="1"/>
    <col min="13" max="13" width="3.5703125" style="129" customWidth="1"/>
    <col min="14" max="14" width="4.140625" style="129" customWidth="1"/>
    <col min="15" max="15" width="2.85546875" style="129" customWidth="1"/>
    <col min="16" max="16" width="3.5703125" style="129" customWidth="1"/>
    <col min="17" max="17" width="3.42578125" style="129" customWidth="1"/>
    <col min="18" max="18" width="4.85546875" style="129" customWidth="1"/>
    <col min="19" max="19" width="3.28515625" style="129" customWidth="1"/>
    <col min="20" max="256" width="9.140625" style="129"/>
    <col min="257" max="257" width="7.28515625" style="129" customWidth="1"/>
    <col min="258" max="258" width="39.5703125" style="129" customWidth="1"/>
    <col min="259" max="259" width="16.28515625" style="129" customWidth="1"/>
    <col min="260" max="260" width="16" style="129" customWidth="1"/>
    <col min="261" max="261" width="37.7109375" style="129" customWidth="1"/>
    <col min="262" max="262" width="15.85546875" style="129" customWidth="1"/>
    <col min="263" max="263" width="16.5703125" style="129" customWidth="1"/>
    <col min="264" max="264" width="14.28515625" style="129" customWidth="1"/>
    <col min="265" max="265" width="37.140625" style="129" customWidth="1"/>
    <col min="266" max="266" width="14" style="129" customWidth="1"/>
    <col min="267" max="267" width="15.5703125" style="129" customWidth="1"/>
    <col min="268" max="268" width="3.85546875" style="129" customWidth="1"/>
    <col min="269" max="269" width="3.5703125" style="129" customWidth="1"/>
    <col min="270" max="270" width="4.140625" style="129" customWidth="1"/>
    <col min="271" max="271" width="2.85546875" style="129" customWidth="1"/>
    <col min="272" max="272" width="3.5703125" style="129" customWidth="1"/>
    <col min="273" max="273" width="3.42578125" style="129" customWidth="1"/>
    <col min="274" max="274" width="4.85546875" style="129" customWidth="1"/>
    <col min="275" max="275" width="3.28515625" style="129" customWidth="1"/>
    <col min="276" max="512" width="9.140625" style="129"/>
    <col min="513" max="513" width="7.28515625" style="129" customWidth="1"/>
    <col min="514" max="514" width="39.5703125" style="129" customWidth="1"/>
    <col min="515" max="515" width="16.28515625" style="129" customWidth="1"/>
    <col min="516" max="516" width="16" style="129" customWidth="1"/>
    <col min="517" max="517" width="37.7109375" style="129" customWidth="1"/>
    <col min="518" max="518" width="15.85546875" style="129" customWidth="1"/>
    <col min="519" max="519" width="16.5703125" style="129" customWidth="1"/>
    <col min="520" max="520" width="14.28515625" style="129" customWidth="1"/>
    <col min="521" max="521" width="37.140625" style="129" customWidth="1"/>
    <col min="522" max="522" width="14" style="129" customWidth="1"/>
    <col min="523" max="523" width="15.5703125" style="129" customWidth="1"/>
    <col min="524" max="524" width="3.85546875" style="129" customWidth="1"/>
    <col min="525" max="525" width="3.5703125" style="129" customWidth="1"/>
    <col min="526" max="526" width="4.140625" style="129" customWidth="1"/>
    <col min="527" max="527" width="2.85546875" style="129" customWidth="1"/>
    <col min="528" max="528" width="3.5703125" style="129" customWidth="1"/>
    <col min="529" max="529" width="3.42578125" style="129" customWidth="1"/>
    <col min="530" max="530" width="4.85546875" style="129" customWidth="1"/>
    <col min="531" max="531" width="3.28515625" style="129" customWidth="1"/>
    <col min="532" max="768" width="9.140625" style="129"/>
    <col min="769" max="769" width="7.28515625" style="129" customWidth="1"/>
    <col min="770" max="770" width="39.5703125" style="129" customWidth="1"/>
    <col min="771" max="771" width="16.28515625" style="129" customWidth="1"/>
    <col min="772" max="772" width="16" style="129" customWidth="1"/>
    <col min="773" max="773" width="37.7109375" style="129" customWidth="1"/>
    <col min="774" max="774" width="15.85546875" style="129" customWidth="1"/>
    <col min="775" max="775" width="16.5703125" style="129" customWidth="1"/>
    <col min="776" max="776" width="14.28515625" style="129" customWidth="1"/>
    <col min="777" max="777" width="37.140625" style="129" customWidth="1"/>
    <col min="778" max="778" width="14" style="129" customWidth="1"/>
    <col min="779" max="779" width="15.5703125" style="129" customWidth="1"/>
    <col min="780" max="780" width="3.85546875" style="129" customWidth="1"/>
    <col min="781" max="781" width="3.5703125" style="129" customWidth="1"/>
    <col min="782" max="782" width="4.140625" style="129" customWidth="1"/>
    <col min="783" max="783" width="2.85546875" style="129" customWidth="1"/>
    <col min="784" max="784" width="3.5703125" style="129" customWidth="1"/>
    <col min="785" max="785" width="3.42578125" style="129" customWidth="1"/>
    <col min="786" max="786" width="4.85546875" style="129" customWidth="1"/>
    <col min="787" max="787" width="3.28515625" style="129" customWidth="1"/>
    <col min="788" max="1024" width="9.140625" style="129"/>
    <col min="1025" max="1025" width="7.28515625" style="129" customWidth="1"/>
    <col min="1026" max="1026" width="39.5703125" style="129" customWidth="1"/>
    <col min="1027" max="1027" width="16.28515625" style="129" customWidth="1"/>
    <col min="1028" max="1028" width="16" style="129" customWidth="1"/>
    <col min="1029" max="1029" width="37.7109375" style="129" customWidth="1"/>
    <col min="1030" max="1030" width="15.85546875" style="129" customWidth="1"/>
    <col min="1031" max="1031" width="16.5703125" style="129" customWidth="1"/>
    <col min="1032" max="1032" width="14.28515625" style="129" customWidth="1"/>
    <col min="1033" max="1033" width="37.140625" style="129" customWidth="1"/>
    <col min="1034" max="1034" width="14" style="129" customWidth="1"/>
    <col min="1035" max="1035" width="15.5703125" style="129" customWidth="1"/>
    <col min="1036" max="1036" width="3.85546875" style="129" customWidth="1"/>
    <col min="1037" max="1037" width="3.5703125" style="129" customWidth="1"/>
    <col min="1038" max="1038" width="4.140625" style="129" customWidth="1"/>
    <col min="1039" max="1039" width="2.85546875" style="129" customWidth="1"/>
    <col min="1040" max="1040" width="3.5703125" style="129" customWidth="1"/>
    <col min="1041" max="1041" width="3.42578125" style="129" customWidth="1"/>
    <col min="1042" max="1042" width="4.85546875" style="129" customWidth="1"/>
    <col min="1043" max="1043" width="3.28515625" style="129" customWidth="1"/>
    <col min="1044" max="1280" width="9.140625" style="129"/>
    <col min="1281" max="1281" width="7.28515625" style="129" customWidth="1"/>
    <col min="1282" max="1282" width="39.5703125" style="129" customWidth="1"/>
    <col min="1283" max="1283" width="16.28515625" style="129" customWidth="1"/>
    <col min="1284" max="1284" width="16" style="129" customWidth="1"/>
    <col min="1285" max="1285" width="37.7109375" style="129" customWidth="1"/>
    <col min="1286" max="1286" width="15.85546875" style="129" customWidth="1"/>
    <col min="1287" max="1287" width="16.5703125" style="129" customWidth="1"/>
    <col min="1288" max="1288" width="14.28515625" style="129" customWidth="1"/>
    <col min="1289" max="1289" width="37.140625" style="129" customWidth="1"/>
    <col min="1290" max="1290" width="14" style="129" customWidth="1"/>
    <col min="1291" max="1291" width="15.5703125" style="129" customWidth="1"/>
    <col min="1292" max="1292" width="3.85546875" style="129" customWidth="1"/>
    <col min="1293" max="1293" width="3.5703125" style="129" customWidth="1"/>
    <col min="1294" max="1294" width="4.140625" style="129" customWidth="1"/>
    <col min="1295" max="1295" width="2.85546875" style="129" customWidth="1"/>
    <col min="1296" max="1296" width="3.5703125" style="129" customWidth="1"/>
    <col min="1297" max="1297" width="3.42578125" style="129" customWidth="1"/>
    <col min="1298" max="1298" width="4.85546875" style="129" customWidth="1"/>
    <col min="1299" max="1299" width="3.28515625" style="129" customWidth="1"/>
    <col min="1300" max="1536" width="9.140625" style="129"/>
    <col min="1537" max="1537" width="7.28515625" style="129" customWidth="1"/>
    <col min="1538" max="1538" width="39.5703125" style="129" customWidth="1"/>
    <col min="1539" max="1539" width="16.28515625" style="129" customWidth="1"/>
    <col min="1540" max="1540" width="16" style="129" customWidth="1"/>
    <col min="1541" max="1541" width="37.7109375" style="129" customWidth="1"/>
    <col min="1542" max="1542" width="15.85546875" style="129" customWidth="1"/>
    <col min="1543" max="1543" width="16.5703125" style="129" customWidth="1"/>
    <col min="1544" max="1544" width="14.28515625" style="129" customWidth="1"/>
    <col min="1545" max="1545" width="37.140625" style="129" customWidth="1"/>
    <col min="1546" max="1546" width="14" style="129" customWidth="1"/>
    <col min="1547" max="1547" width="15.5703125" style="129" customWidth="1"/>
    <col min="1548" max="1548" width="3.85546875" style="129" customWidth="1"/>
    <col min="1549" max="1549" width="3.5703125" style="129" customWidth="1"/>
    <col min="1550" max="1550" width="4.140625" style="129" customWidth="1"/>
    <col min="1551" max="1551" width="2.85546875" style="129" customWidth="1"/>
    <col min="1552" max="1552" width="3.5703125" style="129" customWidth="1"/>
    <col min="1553" max="1553" width="3.42578125" style="129" customWidth="1"/>
    <col min="1554" max="1554" width="4.85546875" style="129" customWidth="1"/>
    <col min="1555" max="1555" width="3.28515625" style="129" customWidth="1"/>
    <col min="1556" max="1792" width="9.140625" style="129"/>
    <col min="1793" max="1793" width="7.28515625" style="129" customWidth="1"/>
    <col min="1794" max="1794" width="39.5703125" style="129" customWidth="1"/>
    <col min="1795" max="1795" width="16.28515625" style="129" customWidth="1"/>
    <col min="1796" max="1796" width="16" style="129" customWidth="1"/>
    <col min="1797" max="1797" width="37.7109375" style="129" customWidth="1"/>
    <col min="1798" max="1798" width="15.85546875" style="129" customWidth="1"/>
    <col min="1799" max="1799" width="16.5703125" style="129" customWidth="1"/>
    <col min="1800" max="1800" width="14.28515625" style="129" customWidth="1"/>
    <col min="1801" max="1801" width="37.140625" style="129" customWidth="1"/>
    <col min="1802" max="1802" width="14" style="129" customWidth="1"/>
    <col min="1803" max="1803" width="15.5703125" style="129" customWidth="1"/>
    <col min="1804" max="1804" width="3.85546875" style="129" customWidth="1"/>
    <col min="1805" max="1805" width="3.5703125" style="129" customWidth="1"/>
    <col min="1806" max="1806" width="4.140625" style="129" customWidth="1"/>
    <col min="1807" max="1807" width="2.85546875" style="129" customWidth="1"/>
    <col min="1808" max="1808" width="3.5703125" style="129" customWidth="1"/>
    <col min="1809" max="1809" width="3.42578125" style="129" customWidth="1"/>
    <col min="1810" max="1810" width="4.85546875" style="129" customWidth="1"/>
    <col min="1811" max="1811" width="3.28515625" style="129" customWidth="1"/>
    <col min="1812" max="2048" width="9.140625" style="129"/>
    <col min="2049" max="2049" width="7.28515625" style="129" customWidth="1"/>
    <col min="2050" max="2050" width="39.5703125" style="129" customWidth="1"/>
    <col min="2051" max="2051" width="16.28515625" style="129" customWidth="1"/>
    <col min="2052" max="2052" width="16" style="129" customWidth="1"/>
    <col min="2053" max="2053" width="37.7109375" style="129" customWidth="1"/>
    <col min="2054" max="2054" width="15.85546875" style="129" customWidth="1"/>
    <col min="2055" max="2055" width="16.5703125" style="129" customWidth="1"/>
    <col min="2056" max="2056" width="14.28515625" style="129" customWidth="1"/>
    <col min="2057" max="2057" width="37.140625" style="129" customWidth="1"/>
    <col min="2058" max="2058" width="14" style="129" customWidth="1"/>
    <col min="2059" max="2059" width="15.5703125" style="129" customWidth="1"/>
    <col min="2060" max="2060" width="3.85546875" style="129" customWidth="1"/>
    <col min="2061" max="2061" width="3.5703125" style="129" customWidth="1"/>
    <col min="2062" max="2062" width="4.140625" style="129" customWidth="1"/>
    <col min="2063" max="2063" width="2.85546875" style="129" customWidth="1"/>
    <col min="2064" max="2064" width="3.5703125" style="129" customWidth="1"/>
    <col min="2065" max="2065" width="3.42578125" style="129" customWidth="1"/>
    <col min="2066" max="2066" width="4.85546875" style="129" customWidth="1"/>
    <col min="2067" max="2067" width="3.28515625" style="129" customWidth="1"/>
    <col min="2068" max="2304" width="9.140625" style="129"/>
    <col min="2305" max="2305" width="7.28515625" style="129" customWidth="1"/>
    <col min="2306" max="2306" width="39.5703125" style="129" customWidth="1"/>
    <col min="2307" max="2307" width="16.28515625" style="129" customWidth="1"/>
    <col min="2308" max="2308" width="16" style="129" customWidth="1"/>
    <col min="2309" max="2309" width="37.7109375" style="129" customWidth="1"/>
    <col min="2310" max="2310" width="15.85546875" style="129" customWidth="1"/>
    <col min="2311" max="2311" width="16.5703125" style="129" customWidth="1"/>
    <col min="2312" max="2312" width="14.28515625" style="129" customWidth="1"/>
    <col min="2313" max="2313" width="37.140625" style="129" customWidth="1"/>
    <col min="2314" max="2314" width="14" style="129" customWidth="1"/>
    <col min="2315" max="2315" width="15.5703125" style="129" customWidth="1"/>
    <col min="2316" max="2316" width="3.85546875" style="129" customWidth="1"/>
    <col min="2317" max="2317" width="3.5703125" style="129" customWidth="1"/>
    <col min="2318" max="2318" width="4.140625" style="129" customWidth="1"/>
    <col min="2319" max="2319" width="2.85546875" style="129" customWidth="1"/>
    <col min="2320" max="2320" width="3.5703125" style="129" customWidth="1"/>
    <col min="2321" max="2321" width="3.42578125" style="129" customWidth="1"/>
    <col min="2322" max="2322" width="4.85546875" style="129" customWidth="1"/>
    <col min="2323" max="2323" width="3.28515625" style="129" customWidth="1"/>
    <col min="2324" max="2560" width="9.140625" style="129"/>
    <col min="2561" max="2561" width="7.28515625" style="129" customWidth="1"/>
    <col min="2562" max="2562" width="39.5703125" style="129" customWidth="1"/>
    <col min="2563" max="2563" width="16.28515625" style="129" customWidth="1"/>
    <col min="2564" max="2564" width="16" style="129" customWidth="1"/>
    <col min="2565" max="2565" width="37.7109375" style="129" customWidth="1"/>
    <col min="2566" max="2566" width="15.85546875" style="129" customWidth="1"/>
    <col min="2567" max="2567" width="16.5703125" style="129" customWidth="1"/>
    <col min="2568" max="2568" width="14.28515625" style="129" customWidth="1"/>
    <col min="2569" max="2569" width="37.140625" style="129" customWidth="1"/>
    <col min="2570" max="2570" width="14" style="129" customWidth="1"/>
    <col min="2571" max="2571" width="15.5703125" style="129" customWidth="1"/>
    <col min="2572" max="2572" width="3.85546875" style="129" customWidth="1"/>
    <col min="2573" max="2573" width="3.5703125" style="129" customWidth="1"/>
    <col min="2574" max="2574" width="4.140625" style="129" customWidth="1"/>
    <col min="2575" max="2575" width="2.85546875" style="129" customWidth="1"/>
    <col min="2576" max="2576" width="3.5703125" style="129" customWidth="1"/>
    <col min="2577" max="2577" width="3.42578125" style="129" customWidth="1"/>
    <col min="2578" max="2578" width="4.85546875" style="129" customWidth="1"/>
    <col min="2579" max="2579" width="3.28515625" style="129" customWidth="1"/>
    <col min="2580" max="2816" width="9.140625" style="129"/>
    <col min="2817" max="2817" width="7.28515625" style="129" customWidth="1"/>
    <col min="2818" max="2818" width="39.5703125" style="129" customWidth="1"/>
    <col min="2819" max="2819" width="16.28515625" style="129" customWidth="1"/>
    <col min="2820" max="2820" width="16" style="129" customWidth="1"/>
    <col min="2821" max="2821" width="37.7109375" style="129" customWidth="1"/>
    <col min="2822" max="2822" width="15.85546875" style="129" customWidth="1"/>
    <col min="2823" max="2823" width="16.5703125" style="129" customWidth="1"/>
    <col min="2824" max="2824" width="14.28515625" style="129" customWidth="1"/>
    <col min="2825" max="2825" width="37.140625" style="129" customWidth="1"/>
    <col min="2826" max="2826" width="14" style="129" customWidth="1"/>
    <col min="2827" max="2827" width="15.5703125" style="129" customWidth="1"/>
    <col min="2828" max="2828" width="3.85546875" style="129" customWidth="1"/>
    <col min="2829" max="2829" width="3.5703125" style="129" customWidth="1"/>
    <col min="2830" max="2830" width="4.140625" style="129" customWidth="1"/>
    <col min="2831" max="2831" width="2.85546875" style="129" customWidth="1"/>
    <col min="2832" max="2832" width="3.5703125" style="129" customWidth="1"/>
    <col min="2833" max="2833" width="3.42578125" style="129" customWidth="1"/>
    <col min="2834" max="2834" width="4.85546875" style="129" customWidth="1"/>
    <col min="2835" max="2835" width="3.28515625" style="129" customWidth="1"/>
    <col min="2836" max="3072" width="9.140625" style="129"/>
    <col min="3073" max="3073" width="7.28515625" style="129" customWidth="1"/>
    <col min="3074" max="3074" width="39.5703125" style="129" customWidth="1"/>
    <col min="3075" max="3075" width="16.28515625" style="129" customWidth="1"/>
    <col min="3076" max="3076" width="16" style="129" customWidth="1"/>
    <col min="3077" max="3077" width="37.7109375" style="129" customWidth="1"/>
    <col min="3078" max="3078" width="15.85546875" style="129" customWidth="1"/>
    <col min="3079" max="3079" width="16.5703125" style="129" customWidth="1"/>
    <col min="3080" max="3080" width="14.28515625" style="129" customWidth="1"/>
    <col min="3081" max="3081" width="37.140625" style="129" customWidth="1"/>
    <col min="3082" max="3082" width="14" style="129" customWidth="1"/>
    <col min="3083" max="3083" width="15.5703125" style="129" customWidth="1"/>
    <col min="3084" max="3084" width="3.85546875" style="129" customWidth="1"/>
    <col min="3085" max="3085" width="3.5703125" style="129" customWidth="1"/>
    <col min="3086" max="3086" width="4.140625" style="129" customWidth="1"/>
    <col min="3087" max="3087" width="2.85546875" style="129" customWidth="1"/>
    <col min="3088" max="3088" width="3.5703125" style="129" customWidth="1"/>
    <col min="3089" max="3089" width="3.42578125" style="129" customWidth="1"/>
    <col min="3090" max="3090" width="4.85546875" style="129" customWidth="1"/>
    <col min="3091" max="3091" width="3.28515625" style="129" customWidth="1"/>
    <col min="3092" max="3328" width="9.140625" style="129"/>
    <col min="3329" max="3329" width="7.28515625" style="129" customWidth="1"/>
    <col min="3330" max="3330" width="39.5703125" style="129" customWidth="1"/>
    <col min="3331" max="3331" width="16.28515625" style="129" customWidth="1"/>
    <col min="3332" max="3332" width="16" style="129" customWidth="1"/>
    <col min="3333" max="3333" width="37.7109375" style="129" customWidth="1"/>
    <col min="3334" max="3334" width="15.85546875" style="129" customWidth="1"/>
    <col min="3335" max="3335" width="16.5703125" style="129" customWidth="1"/>
    <col min="3336" max="3336" width="14.28515625" style="129" customWidth="1"/>
    <col min="3337" max="3337" width="37.140625" style="129" customWidth="1"/>
    <col min="3338" max="3338" width="14" style="129" customWidth="1"/>
    <col min="3339" max="3339" width="15.5703125" style="129" customWidth="1"/>
    <col min="3340" max="3340" width="3.85546875" style="129" customWidth="1"/>
    <col min="3341" max="3341" width="3.5703125" style="129" customWidth="1"/>
    <col min="3342" max="3342" width="4.140625" style="129" customWidth="1"/>
    <col min="3343" max="3343" width="2.85546875" style="129" customWidth="1"/>
    <col min="3344" max="3344" width="3.5703125" style="129" customWidth="1"/>
    <col min="3345" max="3345" width="3.42578125" style="129" customWidth="1"/>
    <col min="3346" max="3346" width="4.85546875" style="129" customWidth="1"/>
    <col min="3347" max="3347" width="3.28515625" style="129" customWidth="1"/>
    <col min="3348" max="3584" width="9.140625" style="129"/>
    <col min="3585" max="3585" width="7.28515625" style="129" customWidth="1"/>
    <col min="3586" max="3586" width="39.5703125" style="129" customWidth="1"/>
    <col min="3587" max="3587" width="16.28515625" style="129" customWidth="1"/>
    <col min="3588" max="3588" width="16" style="129" customWidth="1"/>
    <col min="3589" max="3589" width="37.7109375" style="129" customWidth="1"/>
    <col min="3590" max="3590" width="15.85546875" style="129" customWidth="1"/>
    <col min="3591" max="3591" width="16.5703125" style="129" customWidth="1"/>
    <col min="3592" max="3592" width="14.28515625" style="129" customWidth="1"/>
    <col min="3593" max="3593" width="37.140625" style="129" customWidth="1"/>
    <col min="3594" max="3594" width="14" style="129" customWidth="1"/>
    <col min="3595" max="3595" width="15.5703125" style="129" customWidth="1"/>
    <col min="3596" max="3596" width="3.85546875" style="129" customWidth="1"/>
    <col min="3597" max="3597" width="3.5703125" style="129" customWidth="1"/>
    <col min="3598" max="3598" width="4.140625" style="129" customWidth="1"/>
    <col min="3599" max="3599" width="2.85546875" style="129" customWidth="1"/>
    <col min="3600" max="3600" width="3.5703125" style="129" customWidth="1"/>
    <col min="3601" max="3601" width="3.42578125" style="129" customWidth="1"/>
    <col min="3602" max="3602" width="4.85546875" style="129" customWidth="1"/>
    <col min="3603" max="3603" width="3.28515625" style="129" customWidth="1"/>
    <col min="3604" max="3840" width="9.140625" style="129"/>
    <col min="3841" max="3841" width="7.28515625" style="129" customWidth="1"/>
    <col min="3842" max="3842" width="39.5703125" style="129" customWidth="1"/>
    <col min="3843" max="3843" width="16.28515625" style="129" customWidth="1"/>
    <col min="3844" max="3844" width="16" style="129" customWidth="1"/>
    <col min="3845" max="3845" width="37.7109375" style="129" customWidth="1"/>
    <col min="3846" max="3846" width="15.85546875" style="129" customWidth="1"/>
    <col min="3847" max="3847" width="16.5703125" style="129" customWidth="1"/>
    <col min="3848" max="3848" width="14.28515625" style="129" customWidth="1"/>
    <col min="3849" max="3849" width="37.140625" style="129" customWidth="1"/>
    <col min="3850" max="3850" width="14" style="129" customWidth="1"/>
    <col min="3851" max="3851" width="15.5703125" style="129" customWidth="1"/>
    <col min="3852" max="3852" width="3.85546875" style="129" customWidth="1"/>
    <col min="3853" max="3853" width="3.5703125" style="129" customWidth="1"/>
    <col min="3854" max="3854" width="4.140625" style="129" customWidth="1"/>
    <col min="3855" max="3855" width="2.85546875" style="129" customWidth="1"/>
    <col min="3856" max="3856" width="3.5703125" style="129" customWidth="1"/>
    <col min="3857" max="3857" width="3.42578125" style="129" customWidth="1"/>
    <col min="3858" max="3858" width="4.85546875" style="129" customWidth="1"/>
    <col min="3859" max="3859" width="3.28515625" style="129" customWidth="1"/>
    <col min="3860" max="4096" width="9.140625" style="129"/>
    <col min="4097" max="4097" width="7.28515625" style="129" customWidth="1"/>
    <col min="4098" max="4098" width="39.5703125" style="129" customWidth="1"/>
    <col min="4099" max="4099" width="16.28515625" style="129" customWidth="1"/>
    <col min="4100" max="4100" width="16" style="129" customWidth="1"/>
    <col min="4101" max="4101" width="37.7109375" style="129" customWidth="1"/>
    <col min="4102" max="4102" width="15.85546875" style="129" customWidth="1"/>
    <col min="4103" max="4103" width="16.5703125" style="129" customWidth="1"/>
    <col min="4104" max="4104" width="14.28515625" style="129" customWidth="1"/>
    <col min="4105" max="4105" width="37.140625" style="129" customWidth="1"/>
    <col min="4106" max="4106" width="14" style="129" customWidth="1"/>
    <col min="4107" max="4107" width="15.5703125" style="129" customWidth="1"/>
    <col min="4108" max="4108" width="3.85546875" style="129" customWidth="1"/>
    <col min="4109" max="4109" width="3.5703125" style="129" customWidth="1"/>
    <col min="4110" max="4110" width="4.140625" style="129" customWidth="1"/>
    <col min="4111" max="4111" width="2.85546875" style="129" customWidth="1"/>
    <col min="4112" max="4112" width="3.5703125" style="129" customWidth="1"/>
    <col min="4113" max="4113" width="3.42578125" style="129" customWidth="1"/>
    <col min="4114" max="4114" width="4.85546875" style="129" customWidth="1"/>
    <col min="4115" max="4115" width="3.28515625" style="129" customWidth="1"/>
    <col min="4116" max="4352" width="9.140625" style="129"/>
    <col min="4353" max="4353" width="7.28515625" style="129" customWidth="1"/>
    <col min="4354" max="4354" width="39.5703125" style="129" customWidth="1"/>
    <col min="4355" max="4355" width="16.28515625" style="129" customWidth="1"/>
    <col min="4356" max="4356" width="16" style="129" customWidth="1"/>
    <col min="4357" max="4357" width="37.7109375" style="129" customWidth="1"/>
    <col min="4358" max="4358" width="15.85546875" style="129" customWidth="1"/>
    <col min="4359" max="4359" width="16.5703125" style="129" customWidth="1"/>
    <col min="4360" max="4360" width="14.28515625" style="129" customWidth="1"/>
    <col min="4361" max="4361" width="37.140625" style="129" customWidth="1"/>
    <col min="4362" max="4362" width="14" style="129" customWidth="1"/>
    <col min="4363" max="4363" width="15.5703125" style="129" customWidth="1"/>
    <col min="4364" max="4364" width="3.85546875" style="129" customWidth="1"/>
    <col min="4365" max="4365" width="3.5703125" style="129" customWidth="1"/>
    <col min="4366" max="4366" width="4.140625" style="129" customWidth="1"/>
    <col min="4367" max="4367" width="2.85546875" style="129" customWidth="1"/>
    <col min="4368" max="4368" width="3.5703125" style="129" customWidth="1"/>
    <col min="4369" max="4369" width="3.42578125" style="129" customWidth="1"/>
    <col min="4370" max="4370" width="4.85546875" style="129" customWidth="1"/>
    <col min="4371" max="4371" width="3.28515625" style="129" customWidth="1"/>
    <col min="4372" max="4608" width="9.140625" style="129"/>
    <col min="4609" max="4609" width="7.28515625" style="129" customWidth="1"/>
    <col min="4610" max="4610" width="39.5703125" style="129" customWidth="1"/>
    <col min="4611" max="4611" width="16.28515625" style="129" customWidth="1"/>
    <col min="4612" max="4612" width="16" style="129" customWidth="1"/>
    <col min="4613" max="4613" width="37.7109375" style="129" customWidth="1"/>
    <col min="4614" max="4614" width="15.85546875" style="129" customWidth="1"/>
    <col min="4615" max="4615" width="16.5703125" style="129" customWidth="1"/>
    <col min="4616" max="4616" width="14.28515625" style="129" customWidth="1"/>
    <col min="4617" max="4617" width="37.140625" style="129" customWidth="1"/>
    <col min="4618" max="4618" width="14" style="129" customWidth="1"/>
    <col min="4619" max="4619" width="15.5703125" style="129" customWidth="1"/>
    <col min="4620" max="4620" width="3.85546875" style="129" customWidth="1"/>
    <col min="4621" max="4621" width="3.5703125" style="129" customWidth="1"/>
    <col min="4622" max="4622" width="4.140625" style="129" customWidth="1"/>
    <col min="4623" max="4623" width="2.85546875" style="129" customWidth="1"/>
    <col min="4624" max="4624" width="3.5703125" style="129" customWidth="1"/>
    <col min="4625" max="4625" width="3.42578125" style="129" customWidth="1"/>
    <col min="4626" max="4626" width="4.85546875" style="129" customWidth="1"/>
    <col min="4627" max="4627" width="3.28515625" style="129" customWidth="1"/>
    <col min="4628" max="4864" width="9.140625" style="129"/>
    <col min="4865" max="4865" width="7.28515625" style="129" customWidth="1"/>
    <col min="4866" max="4866" width="39.5703125" style="129" customWidth="1"/>
    <col min="4867" max="4867" width="16.28515625" style="129" customWidth="1"/>
    <col min="4868" max="4868" width="16" style="129" customWidth="1"/>
    <col min="4869" max="4869" width="37.7109375" style="129" customWidth="1"/>
    <col min="4870" max="4870" width="15.85546875" style="129" customWidth="1"/>
    <col min="4871" max="4871" width="16.5703125" style="129" customWidth="1"/>
    <col min="4872" max="4872" width="14.28515625" style="129" customWidth="1"/>
    <col min="4873" max="4873" width="37.140625" style="129" customWidth="1"/>
    <col min="4874" max="4874" width="14" style="129" customWidth="1"/>
    <col min="4875" max="4875" width="15.5703125" style="129" customWidth="1"/>
    <col min="4876" max="4876" width="3.85546875" style="129" customWidth="1"/>
    <col min="4877" max="4877" width="3.5703125" style="129" customWidth="1"/>
    <col min="4878" max="4878" width="4.140625" style="129" customWidth="1"/>
    <col min="4879" max="4879" width="2.85546875" style="129" customWidth="1"/>
    <col min="4880" max="4880" width="3.5703125" style="129" customWidth="1"/>
    <col min="4881" max="4881" width="3.42578125" style="129" customWidth="1"/>
    <col min="4882" max="4882" width="4.85546875" style="129" customWidth="1"/>
    <col min="4883" max="4883" width="3.28515625" style="129" customWidth="1"/>
    <col min="4884" max="5120" width="9.140625" style="129"/>
    <col min="5121" max="5121" width="7.28515625" style="129" customWidth="1"/>
    <col min="5122" max="5122" width="39.5703125" style="129" customWidth="1"/>
    <col min="5123" max="5123" width="16.28515625" style="129" customWidth="1"/>
    <col min="5124" max="5124" width="16" style="129" customWidth="1"/>
    <col min="5125" max="5125" width="37.7109375" style="129" customWidth="1"/>
    <col min="5126" max="5126" width="15.85546875" style="129" customWidth="1"/>
    <col min="5127" max="5127" width="16.5703125" style="129" customWidth="1"/>
    <col min="5128" max="5128" width="14.28515625" style="129" customWidth="1"/>
    <col min="5129" max="5129" width="37.140625" style="129" customWidth="1"/>
    <col min="5130" max="5130" width="14" style="129" customWidth="1"/>
    <col min="5131" max="5131" width="15.5703125" style="129" customWidth="1"/>
    <col min="5132" max="5132" width="3.85546875" style="129" customWidth="1"/>
    <col min="5133" max="5133" width="3.5703125" style="129" customWidth="1"/>
    <col min="5134" max="5134" width="4.140625" style="129" customWidth="1"/>
    <col min="5135" max="5135" width="2.85546875" style="129" customWidth="1"/>
    <col min="5136" max="5136" width="3.5703125" style="129" customWidth="1"/>
    <col min="5137" max="5137" width="3.42578125" style="129" customWidth="1"/>
    <col min="5138" max="5138" width="4.85546875" style="129" customWidth="1"/>
    <col min="5139" max="5139" width="3.28515625" style="129" customWidth="1"/>
    <col min="5140" max="5376" width="9.140625" style="129"/>
    <col min="5377" max="5377" width="7.28515625" style="129" customWidth="1"/>
    <col min="5378" max="5378" width="39.5703125" style="129" customWidth="1"/>
    <col min="5379" max="5379" width="16.28515625" style="129" customWidth="1"/>
    <col min="5380" max="5380" width="16" style="129" customWidth="1"/>
    <col min="5381" max="5381" width="37.7109375" style="129" customWidth="1"/>
    <col min="5382" max="5382" width="15.85546875" style="129" customWidth="1"/>
    <col min="5383" max="5383" width="16.5703125" style="129" customWidth="1"/>
    <col min="5384" max="5384" width="14.28515625" style="129" customWidth="1"/>
    <col min="5385" max="5385" width="37.140625" style="129" customWidth="1"/>
    <col min="5386" max="5386" width="14" style="129" customWidth="1"/>
    <col min="5387" max="5387" width="15.5703125" style="129" customWidth="1"/>
    <col min="5388" max="5388" width="3.85546875" style="129" customWidth="1"/>
    <col min="5389" max="5389" width="3.5703125" style="129" customWidth="1"/>
    <col min="5390" max="5390" width="4.140625" style="129" customWidth="1"/>
    <col min="5391" max="5391" width="2.85546875" style="129" customWidth="1"/>
    <col min="5392" max="5392" width="3.5703125" style="129" customWidth="1"/>
    <col min="5393" max="5393" width="3.42578125" style="129" customWidth="1"/>
    <col min="5394" max="5394" width="4.85546875" style="129" customWidth="1"/>
    <col min="5395" max="5395" width="3.28515625" style="129" customWidth="1"/>
    <col min="5396" max="5632" width="9.140625" style="129"/>
    <col min="5633" max="5633" width="7.28515625" style="129" customWidth="1"/>
    <col min="5634" max="5634" width="39.5703125" style="129" customWidth="1"/>
    <col min="5635" max="5635" width="16.28515625" style="129" customWidth="1"/>
    <col min="5636" max="5636" width="16" style="129" customWidth="1"/>
    <col min="5637" max="5637" width="37.7109375" style="129" customWidth="1"/>
    <col min="5638" max="5638" width="15.85546875" style="129" customWidth="1"/>
    <col min="5639" max="5639" width="16.5703125" style="129" customWidth="1"/>
    <col min="5640" max="5640" width="14.28515625" style="129" customWidth="1"/>
    <col min="5641" max="5641" width="37.140625" style="129" customWidth="1"/>
    <col min="5642" max="5642" width="14" style="129" customWidth="1"/>
    <col min="5643" max="5643" width="15.5703125" style="129" customWidth="1"/>
    <col min="5644" max="5644" width="3.85546875" style="129" customWidth="1"/>
    <col min="5645" max="5645" width="3.5703125" style="129" customWidth="1"/>
    <col min="5646" max="5646" width="4.140625" style="129" customWidth="1"/>
    <col min="5647" max="5647" width="2.85546875" style="129" customWidth="1"/>
    <col min="5648" max="5648" width="3.5703125" style="129" customWidth="1"/>
    <col min="5649" max="5649" width="3.42578125" style="129" customWidth="1"/>
    <col min="5650" max="5650" width="4.85546875" style="129" customWidth="1"/>
    <col min="5651" max="5651" width="3.28515625" style="129" customWidth="1"/>
    <col min="5652" max="5888" width="9.140625" style="129"/>
    <col min="5889" max="5889" width="7.28515625" style="129" customWidth="1"/>
    <col min="5890" max="5890" width="39.5703125" style="129" customWidth="1"/>
    <col min="5891" max="5891" width="16.28515625" style="129" customWidth="1"/>
    <col min="5892" max="5892" width="16" style="129" customWidth="1"/>
    <col min="5893" max="5893" width="37.7109375" style="129" customWidth="1"/>
    <col min="5894" max="5894" width="15.85546875" style="129" customWidth="1"/>
    <col min="5895" max="5895" width="16.5703125" style="129" customWidth="1"/>
    <col min="5896" max="5896" width="14.28515625" style="129" customWidth="1"/>
    <col min="5897" max="5897" width="37.140625" style="129" customWidth="1"/>
    <col min="5898" max="5898" width="14" style="129" customWidth="1"/>
    <col min="5899" max="5899" width="15.5703125" style="129" customWidth="1"/>
    <col min="5900" max="5900" width="3.85546875" style="129" customWidth="1"/>
    <col min="5901" max="5901" width="3.5703125" style="129" customWidth="1"/>
    <col min="5902" max="5902" width="4.140625" style="129" customWidth="1"/>
    <col min="5903" max="5903" width="2.85546875" style="129" customWidth="1"/>
    <col min="5904" max="5904" width="3.5703125" style="129" customWidth="1"/>
    <col min="5905" max="5905" width="3.42578125" style="129" customWidth="1"/>
    <col min="5906" max="5906" width="4.85546875" style="129" customWidth="1"/>
    <col min="5907" max="5907" width="3.28515625" style="129" customWidth="1"/>
    <col min="5908" max="6144" width="9.140625" style="129"/>
    <col min="6145" max="6145" width="7.28515625" style="129" customWidth="1"/>
    <col min="6146" max="6146" width="39.5703125" style="129" customWidth="1"/>
    <col min="6147" max="6147" width="16.28515625" style="129" customWidth="1"/>
    <col min="6148" max="6148" width="16" style="129" customWidth="1"/>
    <col min="6149" max="6149" width="37.7109375" style="129" customWidth="1"/>
    <col min="6150" max="6150" width="15.85546875" style="129" customWidth="1"/>
    <col min="6151" max="6151" width="16.5703125" style="129" customWidth="1"/>
    <col min="6152" max="6152" width="14.28515625" style="129" customWidth="1"/>
    <col min="6153" max="6153" width="37.140625" style="129" customWidth="1"/>
    <col min="6154" max="6154" width="14" style="129" customWidth="1"/>
    <col min="6155" max="6155" width="15.5703125" style="129" customWidth="1"/>
    <col min="6156" max="6156" width="3.85546875" style="129" customWidth="1"/>
    <col min="6157" max="6157" width="3.5703125" style="129" customWidth="1"/>
    <col min="6158" max="6158" width="4.140625" style="129" customWidth="1"/>
    <col min="6159" max="6159" width="2.85546875" style="129" customWidth="1"/>
    <col min="6160" max="6160" width="3.5703125" style="129" customWidth="1"/>
    <col min="6161" max="6161" width="3.42578125" style="129" customWidth="1"/>
    <col min="6162" max="6162" width="4.85546875" style="129" customWidth="1"/>
    <col min="6163" max="6163" width="3.28515625" style="129" customWidth="1"/>
    <col min="6164" max="6400" width="9.140625" style="129"/>
    <col min="6401" max="6401" width="7.28515625" style="129" customWidth="1"/>
    <col min="6402" max="6402" width="39.5703125" style="129" customWidth="1"/>
    <col min="6403" max="6403" width="16.28515625" style="129" customWidth="1"/>
    <col min="6404" max="6404" width="16" style="129" customWidth="1"/>
    <col min="6405" max="6405" width="37.7109375" style="129" customWidth="1"/>
    <col min="6406" max="6406" width="15.85546875" style="129" customWidth="1"/>
    <col min="6407" max="6407" width="16.5703125" style="129" customWidth="1"/>
    <col min="6408" max="6408" width="14.28515625" style="129" customWidth="1"/>
    <col min="6409" max="6409" width="37.140625" style="129" customWidth="1"/>
    <col min="6410" max="6410" width="14" style="129" customWidth="1"/>
    <col min="6411" max="6411" width="15.5703125" style="129" customWidth="1"/>
    <col min="6412" max="6412" width="3.85546875" style="129" customWidth="1"/>
    <col min="6413" max="6413" width="3.5703125" style="129" customWidth="1"/>
    <col min="6414" max="6414" width="4.140625" style="129" customWidth="1"/>
    <col min="6415" max="6415" width="2.85546875" style="129" customWidth="1"/>
    <col min="6416" max="6416" width="3.5703125" style="129" customWidth="1"/>
    <col min="6417" max="6417" width="3.42578125" style="129" customWidth="1"/>
    <col min="6418" max="6418" width="4.85546875" style="129" customWidth="1"/>
    <col min="6419" max="6419" width="3.28515625" style="129" customWidth="1"/>
    <col min="6420" max="6656" width="9.140625" style="129"/>
    <col min="6657" max="6657" width="7.28515625" style="129" customWidth="1"/>
    <col min="6658" max="6658" width="39.5703125" style="129" customWidth="1"/>
    <col min="6659" max="6659" width="16.28515625" style="129" customWidth="1"/>
    <col min="6660" max="6660" width="16" style="129" customWidth="1"/>
    <col min="6661" max="6661" width="37.7109375" style="129" customWidth="1"/>
    <col min="6662" max="6662" width="15.85546875" style="129" customWidth="1"/>
    <col min="6663" max="6663" width="16.5703125" style="129" customWidth="1"/>
    <col min="6664" max="6664" width="14.28515625" style="129" customWidth="1"/>
    <col min="6665" max="6665" width="37.140625" style="129" customWidth="1"/>
    <col min="6666" max="6666" width="14" style="129" customWidth="1"/>
    <col min="6667" max="6667" width="15.5703125" style="129" customWidth="1"/>
    <col min="6668" max="6668" width="3.85546875" style="129" customWidth="1"/>
    <col min="6669" max="6669" width="3.5703125" style="129" customWidth="1"/>
    <col min="6670" max="6670" width="4.140625" style="129" customWidth="1"/>
    <col min="6671" max="6671" width="2.85546875" style="129" customWidth="1"/>
    <col min="6672" max="6672" width="3.5703125" style="129" customWidth="1"/>
    <col min="6673" max="6673" width="3.42578125" style="129" customWidth="1"/>
    <col min="6674" max="6674" width="4.85546875" style="129" customWidth="1"/>
    <col min="6675" max="6675" width="3.28515625" style="129" customWidth="1"/>
    <col min="6676" max="6912" width="9.140625" style="129"/>
    <col min="6913" max="6913" width="7.28515625" style="129" customWidth="1"/>
    <col min="6914" max="6914" width="39.5703125" style="129" customWidth="1"/>
    <col min="6915" max="6915" width="16.28515625" style="129" customWidth="1"/>
    <col min="6916" max="6916" width="16" style="129" customWidth="1"/>
    <col min="6917" max="6917" width="37.7109375" style="129" customWidth="1"/>
    <col min="6918" max="6918" width="15.85546875" style="129" customWidth="1"/>
    <col min="6919" max="6919" width="16.5703125" style="129" customWidth="1"/>
    <col min="6920" max="6920" width="14.28515625" style="129" customWidth="1"/>
    <col min="6921" max="6921" width="37.140625" style="129" customWidth="1"/>
    <col min="6922" max="6922" width="14" style="129" customWidth="1"/>
    <col min="6923" max="6923" width="15.5703125" style="129" customWidth="1"/>
    <col min="6924" max="6924" width="3.85546875" style="129" customWidth="1"/>
    <col min="6925" max="6925" width="3.5703125" style="129" customWidth="1"/>
    <col min="6926" max="6926" width="4.140625" style="129" customWidth="1"/>
    <col min="6927" max="6927" width="2.85546875" style="129" customWidth="1"/>
    <col min="6928" max="6928" width="3.5703125" style="129" customWidth="1"/>
    <col min="6929" max="6929" width="3.42578125" style="129" customWidth="1"/>
    <col min="6930" max="6930" width="4.85546875" style="129" customWidth="1"/>
    <col min="6931" max="6931" width="3.28515625" style="129" customWidth="1"/>
    <col min="6932" max="7168" width="9.140625" style="129"/>
    <col min="7169" max="7169" width="7.28515625" style="129" customWidth="1"/>
    <col min="7170" max="7170" width="39.5703125" style="129" customWidth="1"/>
    <col min="7171" max="7171" width="16.28515625" style="129" customWidth="1"/>
    <col min="7172" max="7172" width="16" style="129" customWidth="1"/>
    <col min="7173" max="7173" width="37.7109375" style="129" customWidth="1"/>
    <col min="7174" max="7174" width="15.85546875" style="129" customWidth="1"/>
    <col min="7175" max="7175" width="16.5703125" style="129" customWidth="1"/>
    <col min="7176" max="7176" width="14.28515625" style="129" customWidth="1"/>
    <col min="7177" max="7177" width="37.140625" style="129" customWidth="1"/>
    <col min="7178" max="7178" width="14" style="129" customWidth="1"/>
    <col min="7179" max="7179" width="15.5703125" style="129" customWidth="1"/>
    <col min="7180" max="7180" width="3.85546875" style="129" customWidth="1"/>
    <col min="7181" max="7181" width="3.5703125" style="129" customWidth="1"/>
    <col min="7182" max="7182" width="4.140625" style="129" customWidth="1"/>
    <col min="7183" max="7183" width="2.85546875" style="129" customWidth="1"/>
    <col min="7184" max="7184" width="3.5703125" style="129" customWidth="1"/>
    <col min="7185" max="7185" width="3.42578125" style="129" customWidth="1"/>
    <col min="7186" max="7186" width="4.85546875" style="129" customWidth="1"/>
    <col min="7187" max="7187" width="3.28515625" style="129" customWidth="1"/>
    <col min="7188" max="7424" width="9.140625" style="129"/>
    <col min="7425" max="7425" width="7.28515625" style="129" customWidth="1"/>
    <col min="7426" max="7426" width="39.5703125" style="129" customWidth="1"/>
    <col min="7427" max="7427" width="16.28515625" style="129" customWidth="1"/>
    <col min="7428" max="7428" width="16" style="129" customWidth="1"/>
    <col min="7429" max="7429" width="37.7109375" style="129" customWidth="1"/>
    <col min="7430" max="7430" width="15.85546875" style="129" customWidth="1"/>
    <col min="7431" max="7431" width="16.5703125" style="129" customWidth="1"/>
    <col min="7432" max="7432" width="14.28515625" style="129" customWidth="1"/>
    <col min="7433" max="7433" width="37.140625" style="129" customWidth="1"/>
    <col min="7434" max="7434" width="14" style="129" customWidth="1"/>
    <col min="7435" max="7435" width="15.5703125" style="129" customWidth="1"/>
    <col min="7436" max="7436" width="3.85546875" style="129" customWidth="1"/>
    <col min="7437" max="7437" width="3.5703125" style="129" customWidth="1"/>
    <col min="7438" max="7438" width="4.140625" style="129" customWidth="1"/>
    <col min="7439" max="7439" width="2.85546875" style="129" customWidth="1"/>
    <col min="7440" max="7440" width="3.5703125" style="129" customWidth="1"/>
    <col min="7441" max="7441" width="3.42578125" style="129" customWidth="1"/>
    <col min="7442" max="7442" width="4.85546875" style="129" customWidth="1"/>
    <col min="7443" max="7443" width="3.28515625" style="129" customWidth="1"/>
    <col min="7444" max="7680" width="9.140625" style="129"/>
    <col min="7681" max="7681" width="7.28515625" style="129" customWidth="1"/>
    <col min="7682" max="7682" width="39.5703125" style="129" customWidth="1"/>
    <col min="7683" max="7683" width="16.28515625" style="129" customWidth="1"/>
    <col min="7684" max="7684" width="16" style="129" customWidth="1"/>
    <col min="7685" max="7685" width="37.7109375" style="129" customWidth="1"/>
    <col min="7686" max="7686" width="15.85546875" style="129" customWidth="1"/>
    <col min="7687" max="7687" width="16.5703125" style="129" customWidth="1"/>
    <col min="7688" max="7688" width="14.28515625" style="129" customWidth="1"/>
    <col min="7689" max="7689" width="37.140625" style="129" customWidth="1"/>
    <col min="7690" max="7690" width="14" style="129" customWidth="1"/>
    <col min="7691" max="7691" width="15.5703125" style="129" customWidth="1"/>
    <col min="7692" max="7692" width="3.85546875" style="129" customWidth="1"/>
    <col min="7693" max="7693" width="3.5703125" style="129" customWidth="1"/>
    <col min="7694" max="7694" width="4.140625" style="129" customWidth="1"/>
    <col min="7695" max="7695" width="2.85546875" style="129" customWidth="1"/>
    <col min="7696" max="7696" width="3.5703125" style="129" customWidth="1"/>
    <col min="7697" max="7697" width="3.42578125" style="129" customWidth="1"/>
    <col min="7698" max="7698" width="4.85546875" style="129" customWidth="1"/>
    <col min="7699" max="7699" width="3.28515625" style="129" customWidth="1"/>
    <col min="7700" max="7936" width="9.140625" style="129"/>
    <col min="7937" max="7937" width="7.28515625" style="129" customWidth="1"/>
    <col min="7938" max="7938" width="39.5703125" style="129" customWidth="1"/>
    <col min="7939" max="7939" width="16.28515625" style="129" customWidth="1"/>
    <col min="7940" max="7940" width="16" style="129" customWidth="1"/>
    <col min="7941" max="7941" width="37.7109375" style="129" customWidth="1"/>
    <col min="7942" max="7942" width="15.85546875" style="129" customWidth="1"/>
    <col min="7943" max="7943" width="16.5703125" style="129" customWidth="1"/>
    <col min="7944" max="7944" width="14.28515625" style="129" customWidth="1"/>
    <col min="7945" max="7945" width="37.140625" style="129" customWidth="1"/>
    <col min="7946" max="7946" width="14" style="129" customWidth="1"/>
    <col min="7947" max="7947" width="15.5703125" style="129" customWidth="1"/>
    <col min="7948" max="7948" width="3.85546875" style="129" customWidth="1"/>
    <col min="7949" max="7949" width="3.5703125" style="129" customWidth="1"/>
    <col min="7950" max="7950" width="4.140625" style="129" customWidth="1"/>
    <col min="7951" max="7951" width="2.85546875" style="129" customWidth="1"/>
    <col min="7952" max="7952" width="3.5703125" style="129" customWidth="1"/>
    <col min="7953" max="7953" width="3.42578125" style="129" customWidth="1"/>
    <col min="7954" max="7954" width="4.85546875" style="129" customWidth="1"/>
    <col min="7955" max="7955" width="3.28515625" style="129" customWidth="1"/>
    <col min="7956" max="8192" width="9.140625" style="129"/>
    <col min="8193" max="8193" width="7.28515625" style="129" customWidth="1"/>
    <col min="8194" max="8194" width="39.5703125" style="129" customWidth="1"/>
    <col min="8195" max="8195" width="16.28515625" style="129" customWidth="1"/>
    <col min="8196" max="8196" width="16" style="129" customWidth="1"/>
    <col min="8197" max="8197" width="37.7109375" style="129" customWidth="1"/>
    <col min="8198" max="8198" width="15.85546875" style="129" customWidth="1"/>
    <col min="8199" max="8199" width="16.5703125" style="129" customWidth="1"/>
    <col min="8200" max="8200" width="14.28515625" style="129" customWidth="1"/>
    <col min="8201" max="8201" width="37.140625" style="129" customWidth="1"/>
    <col min="8202" max="8202" width="14" style="129" customWidth="1"/>
    <col min="8203" max="8203" width="15.5703125" style="129" customWidth="1"/>
    <col min="8204" max="8204" width="3.85546875" style="129" customWidth="1"/>
    <col min="8205" max="8205" width="3.5703125" style="129" customWidth="1"/>
    <col min="8206" max="8206" width="4.140625" style="129" customWidth="1"/>
    <col min="8207" max="8207" width="2.85546875" style="129" customWidth="1"/>
    <col min="8208" max="8208" width="3.5703125" style="129" customWidth="1"/>
    <col min="8209" max="8209" width="3.42578125" style="129" customWidth="1"/>
    <col min="8210" max="8210" width="4.85546875" style="129" customWidth="1"/>
    <col min="8211" max="8211" width="3.28515625" style="129" customWidth="1"/>
    <col min="8212" max="8448" width="9.140625" style="129"/>
    <col min="8449" max="8449" width="7.28515625" style="129" customWidth="1"/>
    <col min="8450" max="8450" width="39.5703125" style="129" customWidth="1"/>
    <col min="8451" max="8451" width="16.28515625" style="129" customWidth="1"/>
    <col min="8452" max="8452" width="16" style="129" customWidth="1"/>
    <col min="8453" max="8453" width="37.7109375" style="129" customWidth="1"/>
    <col min="8454" max="8454" width="15.85546875" style="129" customWidth="1"/>
    <col min="8455" max="8455" width="16.5703125" style="129" customWidth="1"/>
    <col min="8456" max="8456" width="14.28515625" style="129" customWidth="1"/>
    <col min="8457" max="8457" width="37.140625" style="129" customWidth="1"/>
    <col min="8458" max="8458" width="14" style="129" customWidth="1"/>
    <col min="8459" max="8459" width="15.5703125" style="129" customWidth="1"/>
    <col min="8460" max="8460" width="3.85546875" style="129" customWidth="1"/>
    <col min="8461" max="8461" width="3.5703125" style="129" customWidth="1"/>
    <col min="8462" max="8462" width="4.140625" style="129" customWidth="1"/>
    <col min="8463" max="8463" width="2.85546875" style="129" customWidth="1"/>
    <col min="8464" max="8464" width="3.5703125" style="129" customWidth="1"/>
    <col min="8465" max="8465" width="3.42578125" style="129" customWidth="1"/>
    <col min="8466" max="8466" width="4.85546875" style="129" customWidth="1"/>
    <col min="8467" max="8467" width="3.28515625" style="129" customWidth="1"/>
    <col min="8468" max="8704" width="9.140625" style="129"/>
    <col min="8705" max="8705" width="7.28515625" style="129" customWidth="1"/>
    <col min="8706" max="8706" width="39.5703125" style="129" customWidth="1"/>
    <col min="8707" max="8707" width="16.28515625" style="129" customWidth="1"/>
    <col min="8708" max="8708" width="16" style="129" customWidth="1"/>
    <col min="8709" max="8709" width="37.7109375" style="129" customWidth="1"/>
    <col min="8710" max="8710" width="15.85546875" style="129" customWidth="1"/>
    <col min="8711" max="8711" width="16.5703125" style="129" customWidth="1"/>
    <col min="8712" max="8712" width="14.28515625" style="129" customWidth="1"/>
    <col min="8713" max="8713" width="37.140625" style="129" customWidth="1"/>
    <col min="8714" max="8714" width="14" style="129" customWidth="1"/>
    <col min="8715" max="8715" width="15.5703125" style="129" customWidth="1"/>
    <col min="8716" max="8716" width="3.85546875" style="129" customWidth="1"/>
    <col min="8717" max="8717" width="3.5703125" style="129" customWidth="1"/>
    <col min="8718" max="8718" width="4.140625" style="129" customWidth="1"/>
    <col min="8719" max="8719" width="2.85546875" style="129" customWidth="1"/>
    <col min="8720" max="8720" width="3.5703125" style="129" customWidth="1"/>
    <col min="8721" max="8721" width="3.42578125" style="129" customWidth="1"/>
    <col min="8722" max="8722" width="4.85546875" style="129" customWidth="1"/>
    <col min="8723" max="8723" width="3.28515625" style="129" customWidth="1"/>
    <col min="8724" max="8960" width="9.140625" style="129"/>
    <col min="8961" max="8961" width="7.28515625" style="129" customWidth="1"/>
    <col min="8962" max="8962" width="39.5703125" style="129" customWidth="1"/>
    <col min="8963" max="8963" width="16.28515625" style="129" customWidth="1"/>
    <col min="8964" max="8964" width="16" style="129" customWidth="1"/>
    <col min="8965" max="8965" width="37.7109375" style="129" customWidth="1"/>
    <col min="8966" max="8966" width="15.85546875" style="129" customWidth="1"/>
    <col min="8967" max="8967" width="16.5703125" style="129" customWidth="1"/>
    <col min="8968" max="8968" width="14.28515625" style="129" customWidth="1"/>
    <col min="8969" max="8969" width="37.140625" style="129" customWidth="1"/>
    <col min="8970" max="8970" width="14" style="129" customWidth="1"/>
    <col min="8971" max="8971" width="15.5703125" style="129" customWidth="1"/>
    <col min="8972" max="8972" width="3.85546875" style="129" customWidth="1"/>
    <col min="8973" max="8973" width="3.5703125" style="129" customWidth="1"/>
    <col min="8974" max="8974" width="4.140625" style="129" customWidth="1"/>
    <col min="8975" max="8975" width="2.85546875" style="129" customWidth="1"/>
    <col min="8976" max="8976" width="3.5703125" style="129" customWidth="1"/>
    <col min="8977" max="8977" width="3.42578125" style="129" customWidth="1"/>
    <col min="8978" max="8978" width="4.85546875" style="129" customWidth="1"/>
    <col min="8979" max="8979" width="3.28515625" style="129" customWidth="1"/>
    <col min="8980" max="9216" width="9.140625" style="129"/>
    <col min="9217" max="9217" width="7.28515625" style="129" customWidth="1"/>
    <col min="9218" max="9218" width="39.5703125" style="129" customWidth="1"/>
    <col min="9219" max="9219" width="16.28515625" style="129" customWidth="1"/>
    <col min="9220" max="9220" width="16" style="129" customWidth="1"/>
    <col min="9221" max="9221" width="37.7109375" style="129" customWidth="1"/>
    <col min="9222" max="9222" width="15.85546875" style="129" customWidth="1"/>
    <col min="9223" max="9223" width="16.5703125" style="129" customWidth="1"/>
    <col min="9224" max="9224" width="14.28515625" style="129" customWidth="1"/>
    <col min="9225" max="9225" width="37.140625" style="129" customWidth="1"/>
    <col min="9226" max="9226" width="14" style="129" customWidth="1"/>
    <col min="9227" max="9227" width="15.5703125" style="129" customWidth="1"/>
    <col min="9228" max="9228" width="3.85546875" style="129" customWidth="1"/>
    <col min="9229" max="9229" width="3.5703125" style="129" customWidth="1"/>
    <col min="9230" max="9230" width="4.140625" style="129" customWidth="1"/>
    <col min="9231" max="9231" width="2.85546875" style="129" customWidth="1"/>
    <col min="9232" max="9232" width="3.5703125" style="129" customWidth="1"/>
    <col min="9233" max="9233" width="3.42578125" style="129" customWidth="1"/>
    <col min="9234" max="9234" width="4.85546875" style="129" customWidth="1"/>
    <col min="9235" max="9235" width="3.28515625" style="129" customWidth="1"/>
    <col min="9236" max="9472" width="9.140625" style="129"/>
    <col min="9473" max="9473" width="7.28515625" style="129" customWidth="1"/>
    <col min="9474" max="9474" width="39.5703125" style="129" customWidth="1"/>
    <col min="9475" max="9475" width="16.28515625" style="129" customWidth="1"/>
    <col min="9476" max="9476" width="16" style="129" customWidth="1"/>
    <col min="9477" max="9477" width="37.7109375" style="129" customWidth="1"/>
    <col min="9478" max="9478" width="15.85546875" style="129" customWidth="1"/>
    <col min="9479" max="9479" width="16.5703125" style="129" customWidth="1"/>
    <col min="9480" max="9480" width="14.28515625" style="129" customWidth="1"/>
    <col min="9481" max="9481" width="37.140625" style="129" customWidth="1"/>
    <col min="9482" max="9482" width="14" style="129" customWidth="1"/>
    <col min="9483" max="9483" width="15.5703125" style="129" customWidth="1"/>
    <col min="9484" max="9484" width="3.85546875" style="129" customWidth="1"/>
    <col min="9485" max="9485" width="3.5703125" style="129" customWidth="1"/>
    <col min="9486" max="9486" width="4.140625" style="129" customWidth="1"/>
    <col min="9487" max="9487" width="2.85546875" style="129" customWidth="1"/>
    <col min="9488" max="9488" width="3.5703125" style="129" customWidth="1"/>
    <col min="9489" max="9489" width="3.42578125" style="129" customWidth="1"/>
    <col min="9490" max="9490" width="4.85546875" style="129" customWidth="1"/>
    <col min="9491" max="9491" width="3.28515625" style="129" customWidth="1"/>
    <col min="9492" max="9728" width="9.140625" style="129"/>
    <col min="9729" max="9729" width="7.28515625" style="129" customWidth="1"/>
    <col min="9730" max="9730" width="39.5703125" style="129" customWidth="1"/>
    <col min="9731" max="9731" width="16.28515625" style="129" customWidth="1"/>
    <col min="9732" max="9732" width="16" style="129" customWidth="1"/>
    <col min="9733" max="9733" width="37.7109375" style="129" customWidth="1"/>
    <col min="9734" max="9734" width="15.85546875" style="129" customWidth="1"/>
    <col min="9735" max="9735" width="16.5703125" style="129" customWidth="1"/>
    <col min="9736" max="9736" width="14.28515625" style="129" customWidth="1"/>
    <col min="9737" max="9737" width="37.140625" style="129" customWidth="1"/>
    <col min="9738" max="9738" width="14" style="129" customWidth="1"/>
    <col min="9739" max="9739" width="15.5703125" style="129" customWidth="1"/>
    <col min="9740" max="9740" width="3.85546875" style="129" customWidth="1"/>
    <col min="9741" max="9741" width="3.5703125" style="129" customWidth="1"/>
    <col min="9742" max="9742" width="4.140625" style="129" customWidth="1"/>
    <col min="9743" max="9743" width="2.85546875" style="129" customWidth="1"/>
    <col min="9744" max="9744" width="3.5703125" style="129" customWidth="1"/>
    <col min="9745" max="9745" width="3.42578125" style="129" customWidth="1"/>
    <col min="9746" max="9746" width="4.85546875" style="129" customWidth="1"/>
    <col min="9747" max="9747" width="3.28515625" style="129" customWidth="1"/>
    <col min="9748" max="9984" width="9.140625" style="129"/>
    <col min="9985" max="9985" width="7.28515625" style="129" customWidth="1"/>
    <col min="9986" max="9986" width="39.5703125" style="129" customWidth="1"/>
    <col min="9987" max="9987" width="16.28515625" style="129" customWidth="1"/>
    <col min="9988" max="9988" width="16" style="129" customWidth="1"/>
    <col min="9989" max="9989" width="37.7109375" style="129" customWidth="1"/>
    <col min="9990" max="9990" width="15.85546875" style="129" customWidth="1"/>
    <col min="9991" max="9991" width="16.5703125" style="129" customWidth="1"/>
    <col min="9992" max="9992" width="14.28515625" style="129" customWidth="1"/>
    <col min="9993" max="9993" width="37.140625" style="129" customWidth="1"/>
    <col min="9994" max="9994" width="14" style="129" customWidth="1"/>
    <col min="9995" max="9995" width="15.5703125" style="129" customWidth="1"/>
    <col min="9996" max="9996" width="3.85546875" style="129" customWidth="1"/>
    <col min="9997" max="9997" width="3.5703125" style="129" customWidth="1"/>
    <col min="9998" max="9998" width="4.140625" style="129" customWidth="1"/>
    <col min="9999" max="9999" width="2.85546875" style="129" customWidth="1"/>
    <col min="10000" max="10000" width="3.5703125" style="129" customWidth="1"/>
    <col min="10001" max="10001" width="3.42578125" style="129" customWidth="1"/>
    <col min="10002" max="10002" width="4.85546875" style="129" customWidth="1"/>
    <col min="10003" max="10003" width="3.28515625" style="129" customWidth="1"/>
    <col min="10004" max="10240" width="9.140625" style="129"/>
    <col min="10241" max="10241" width="7.28515625" style="129" customWidth="1"/>
    <col min="10242" max="10242" width="39.5703125" style="129" customWidth="1"/>
    <col min="10243" max="10243" width="16.28515625" style="129" customWidth="1"/>
    <col min="10244" max="10244" width="16" style="129" customWidth="1"/>
    <col min="10245" max="10245" width="37.7109375" style="129" customWidth="1"/>
    <col min="10246" max="10246" width="15.85546875" style="129" customWidth="1"/>
    <col min="10247" max="10247" width="16.5703125" style="129" customWidth="1"/>
    <col min="10248" max="10248" width="14.28515625" style="129" customWidth="1"/>
    <col min="10249" max="10249" width="37.140625" style="129" customWidth="1"/>
    <col min="10250" max="10250" width="14" style="129" customWidth="1"/>
    <col min="10251" max="10251" width="15.5703125" style="129" customWidth="1"/>
    <col min="10252" max="10252" width="3.85546875" style="129" customWidth="1"/>
    <col min="10253" max="10253" width="3.5703125" style="129" customWidth="1"/>
    <col min="10254" max="10254" width="4.140625" style="129" customWidth="1"/>
    <col min="10255" max="10255" width="2.85546875" style="129" customWidth="1"/>
    <col min="10256" max="10256" width="3.5703125" style="129" customWidth="1"/>
    <col min="10257" max="10257" width="3.42578125" style="129" customWidth="1"/>
    <col min="10258" max="10258" width="4.85546875" style="129" customWidth="1"/>
    <col min="10259" max="10259" width="3.28515625" style="129" customWidth="1"/>
    <col min="10260" max="10496" width="9.140625" style="129"/>
    <col min="10497" max="10497" width="7.28515625" style="129" customWidth="1"/>
    <col min="10498" max="10498" width="39.5703125" style="129" customWidth="1"/>
    <col min="10499" max="10499" width="16.28515625" style="129" customWidth="1"/>
    <col min="10500" max="10500" width="16" style="129" customWidth="1"/>
    <col min="10501" max="10501" width="37.7109375" style="129" customWidth="1"/>
    <col min="10502" max="10502" width="15.85546875" style="129" customWidth="1"/>
    <col min="10503" max="10503" width="16.5703125" style="129" customWidth="1"/>
    <col min="10504" max="10504" width="14.28515625" style="129" customWidth="1"/>
    <col min="10505" max="10505" width="37.140625" style="129" customWidth="1"/>
    <col min="10506" max="10506" width="14" style="129" customWidth="1"/>
    <col min="10507" max="10507" width="15.5703125" style="129" customWidth="1"/>
    <col min="10508" max="10508" width="3.85546875" style="129" customWidth="1"/>
    <col min="10509" max="10509" width="3.5703125" style="129" customWidth="1"/>
    <col min="10510" max="10510" width="4.140625" style="129" customWidth="1"/>
    <col min="10511" max="10511" width="2.85546875" style="129" customWidth="1"/>
    <col min="10512" max="10512" width="3.5703125" style="129" customWidth="1"/>
    <col min="10513" max="10513" width="3.42578125" style="129" customWidth="1"/>
    <col min="10514" max="10514" width="4.85546875" style="129" customWidth="1"/>
    <col min="10515" max="10515" width="3.28515625" style="129" customWidth="1"/>
    <col min="10516" max="10752" width="9.140625" style="129"/>
    <col min="10753" max="10753" width="7.28515625" style="129" customWidth="1"/>
    <col min="10754" max="10754" width="39.5703125" style="129" customWidth="1"/>
    <col min="10755" max="10755" width="16.28515625" style="129" customWidth="1"/>
    <col min="10756" max="10756" width="16" style="129" customWidth="1"/>
    <col min="10757" max="10757" width="37.7109375" style="129" customWidth="1"/>
    <col min="10758" max="10758" width="15.85546875" style="129" customWidth="1"/>
    <col min="10759" max="10759" width="16.5703125" style="129" customWidth="1"/>
    <col min="10760" max="10760" width="14.28515625" style="129" customWidth="1"/>
    <col min="10761" max="10761" width="37.140625" style="129" customWidth="1"/>
    <col min="10762" max="10762" width="14" style="129" customWidth="1"/>
    <col min="10763" max="10763" width="15.5703125" style="129" customWidth="1"/>
    <col min="10764" max="10764" width="3.85546875" style="129" customWidth="1"/>
    <col min="10765" max="10765" width="3.5703125" style="129" customWidth="1"/>
    <col min="10766" max="10766" width="4.140625" style="129" customWidth="1"/>
    <col min="10767" max="10767" width="2.85546875" style="129" customWidth="1"/>
    <col min="10768" max="10768" width="3.5703125" style="129" customWidth="1"/>
    <col min="10769" max="10769" width="3.42578125" style="129" customWidth="1"/>
    <col min="10770" max="10770" width="4.85546875" style="129" customWidth="1"/>
    <col min="10771" max="10771" width="3.28515625" style="129" customWidth="1"/>
    <col min="10772" max="11008" width="9.140625" style="129"/>
    <col min="11009" max="11009" width="7.28515625" style="129" customWidth="1"/>
    <col min="11010" max="11010" width="39.5703125" style="129" customWidth="1"/>
    <col min="11011" max="11011" width="16.28515625" style="129" customWidth="1"/>
    <col min="11012" max="11012" width="16" style="129" customWidth="1"/>
    <col min="11013" max="11013" width="37.7109375" style="129" customWidth="1"/>
    <col min="11014" max="11014" width="15.85546875" style="129" customWidth="1"/>
    <col min="11015" max="11015" width="16.5703125" style="129" customWidth="1"/>
    <col min="11016" max="11016" width="14.28515625" style="129" customWidth="1"/>
    <col min="11017" max="11017" width="37.140625" style="129" customWidth="1"/>
    <col min="11018" max="11018" width="14" style="129" customWidth="1"/>
    <col min="11019" max="11019" width="15.5703125" style="129" customWidth="1"/>
    <col min="11020" max="11020" width="3.85546875" style="129" customWidth="1"/>
    <col min="11021" max="11021" width="3.5703125" style="129" customWidth="1"/>
    <col min="11022" max="11022" width="4.140625" style="129" customWidth="1"/>
    <col min="11023" max="11023" width="2.85546875" style="129" customWidth="1"/>
    <col min="11024" max="11024" width="3.5703125" style="129" customWidth="1"/>
    <col min="11025" max="11025" width="3.42578125" style="129" customWidth="1"/>
    <col min="11026" max="11026" width="4.85546875" style="129" customWidth="1"/>
    <col min="11027" max="11027" width="3.28515625" style="129" customWidth="1"/>
    <col min="11028" max="11264" width="9.140625" style="129"/>
    <col min="11265" max="11265" width="7.28515625" style="129" customWidth="1"/>
    <col min="11266" max="11266" width="39.5703125" style="129" customWidth="1"/>
    <col min="11267" max="11267" width="16.28515625" style="129" customWidth="1"/>
    <col min="11268" max="11268" width="16" style="129" customWidth="1"/>
    <col min="11269" max="11269" width="37.7109375" style="129" customWidth="1"/>
    <col min="11270" max="11270" width="15.85546875" style="129" customWidth="1"/>
    <col min="11271" max="11271" width="16.5703125" style="129" customWidth="1"/>
    <col min="11272" max="11272" width="14.28515625" style="129" customWidth="1"/>
    <col min="11273" max="11273" width="37.140625" style="129" customWidth="1"/>
    <col min="11274" max="11274" width="14" style="129" customWidth="1"/>
    <col min="11275" max="11275" width="15.5703125" style="129" customWidth="1"/>
    <col min="11276" max="11276" width="3.85546875" style="129" customWidth="1"/>
    <col min="11277" max="11277" width="3.5703125" style="129" customWidth="1"/>
    <col min="11278" max="11278" width="4.140625" style="129" customWidth="1"/>
    <col min="11279" max="11279" width="2.85546875" style="129" customWidth="1"/>
    <col min="11280" max="11280" width="3.5703125" style="129" customWidth="1"/>
    <col min="11281" max="11281" width="3.42578125" style="129" customWidth="1"/>
    <col min="11282" max="11282" width="4.85546875" style="129" customWidth="1"/>
    <col min="11283" max="11283" width="3.28515625" style="129" customWidth="1"/>
    <col min="11284" max="11520" width="9.140625" style="129"/>
    <col min="11521" max="11521" width="7.28515625" style="129" customWidth="1"/>
    <col min="11522" max="11522" width="39.5703125" style="129" customWidth="1"/>
    <col min="11523" max="11523" width="16.28515625" style="129" customWidth="1"/>
    <col min="11524" max="11524" width="16" style="129" customWidth="1"/>
    <col min="11525" max="11525" width="37.7109375" style="129" customWidth="1"/>
    <col min="11526" max="11526" width="15.85546875" style="129" customWidth="1"/>
    <col min="11527" max="11527" width="16.5703125" style="129" customWidth="1"/>
    <col min="11528" max="11528" width="14.28515625" style="129" customWidth="1"/>
    <col min="11529" max="11529" width="37.140625" style="129" customWidth="1"/>
    <col min="11530" max="11530" width="14" style="129" customWidth="1"/>
    <col min="11531" max="11531" width="15.5703125" style="129" customWidth="1"/>
    <col min="11532" max="11532" width="3.85546875" style="129" customWidth="1"/>
    <col min="11533" max="11533" width="3.5703125" style="129" customWidth="1"/>
    <col min="11534" max="11534" width="4.140625" style="129" customWidth="1"/>
    <col min="11535" max="11535" width="2.85546875" style="129" customWidth="1"/>
    <col min="11536" max="11536" width="3.5703125" style="129" customWidth="1"/>
    <col min="11537" max="11537" width="3.42578125" style="129" customWidth="1"/>
    <col min="11538" max="11538" width="4.85546875" style="129" customWidth="1"/>
    <col min="11539" max="11539" width="3.28515625" style="129" customWidth="1"/>
    <col min="11540" max="11776" width="9.140625" style="129"/>
    <col min="11777" max="11777" width="7.28515625" style="129" customWidth="1"/>
    <col min="11778" max="11778" width="39.5703125" style="129" customWidth="1"/>
    <col min="11779" max="11779" width="16.28515625" style="129" customWidth="1"/>
    <col min="11780" max="11780" width="16" style="129" customWidth="1"/>
    <col min="11781" max="11781" width="37.7109375" style="129" customWidth="1"/>
    <col min="11782" max="11782" width="15.85546875" style="129" customWidth="1"/>
    <col min="11783" max="11783" width="16.5703125" style="129" customWidth="1"/>
    <col min="11784" max="11784" width="14.28515625" style="129" customWidth="1"/>
    <col min="11785" max="11785" width="37.140625" style="129" customWidth="1"/>
    <col min="11786" max="11786" width="14" style="129" customWidth="1"/>
    <col min="11787" max="11787" width="15.5703125" style="129" customWidth="1"/>
    <col min="11788" max="11788" width="3.85546875" style="129" customWidth="1"/>
    <col min="11789" max="11789" width="3.5703125" style="129" customWidth="1"/>
    <col min="11790" max="11790" width="4.140625" style="129" customWidth="1"/>
    <col min="11791" max="11791" width="2.85546875" style="129" customWidth="1"/>
    <col min="11792" max="11792" width="3.5703125" style="129" customWidth="1"/>
    <col min="11793" max="11793" width="3.42578125" style="129" customWidth="1"/>
    <col min="11794" max="11794" width="4.85546875" style="129" customWidth="1"/>
    <col min="11795" max="11795" width="3.28515625" style="129" customWidth="1"/>
    <col min="11796" max="12032" width="9.140625" style="129"/>
    <col min="12033" max="12033" width="7.28515625" style="129" customWidth="1"/>
    <col min="12034" max="12034" width="39.5703125" style="129" customWidth="1"/>
    <col min="12035" max="12035" width="16.28515625" style="129" customWidth="1"/>
    <col min="12036" max="12036" width="16" style="129" customWidth="1"/>
    <col min="12037" max="12037" width="37.7109375" style="129" customWidth="1"/>
    <col min="12038" max="12038" width="15.85546875" style="129" customWidth="1"/>
    <col min="12039" max="12039" width="16.5703125" style="129" customWidth="1"/>
    <col min="12040" max="12040" width="14.28515625" style="129" customWidth="1"/>
    <col min="12041" max="12041" width="37.140625" style="129" customWidth="1"/>
    <col min="12042" max="12042" width="14" style="129" customWidth="1"/>
    <col min="12043" max="12043" width="15.5703125" style="129" customWidth="1"/>
    <col min="12044" max="12044" width="3.85546875" style="129" customWidth="1"/>
    <col min="12045" max="12045" width="3.5703125" style="129" customWidth="1"/>
    <col min="12046" max="12046" width="4.140625" style="129" customWidth="1"/>
    <col min="12047" max="12047" width="2.85546875" style="129" customWidth="1"/>
    <col min="12048" max="12048" width="3.5703125" style="129" customWidth="1"/>
    <col min="12049" max="12049" width="3.42578125" style="129" customWidth="1"/>
    <col min="12050" max="12050" width="4.85546875" style="129" customWidth="1"/>
    <col min="12051" max="12051" width="3.28515625" style="129" customWidth="1"/>
    <col min="12052" max="12288" width="9.140625" style="129"/>
    <col min="12289" max="12289" width="7.28515625" style="129" customWidth="1"/>
    <col min="12290" max="12290" width="39.5703125" style="129" customWidth="1"/>
    <col min="12291" max="12291" width="16.28515625" style="129" customWidth="1"/>
    <col min="12292" max="12292" width="16" style="129" customWidth="1"/>
    <col min="12293" max="12293" width="37.7109375" style="129" customWidth="1"/>
    <col min="12294" max="12294" width="15.85546875" style="129" customWidth="1"/>
    <col min="12295" max="12295" width="16.5703125" style="129" customWidth="1"/>
    <col min="12296" max="12296" width="14.28515625" style="129" customWidth="1"/>
    <col min="12297" max="12297" width="37.140625" style="129" customWidth="1"/>
    <col min="12298" max="12298" width="14" style="129" customWidth="1"/>
    <col min="12299" max="12299" width="15.5703125" style="129" customWidth="1"/>
    <col min="12300" max="12300" width="3.85546875" style="129" customWidth="1"/>
    <col min="12301" max="12301" width="3.5703125" style="129" customWidth="1"/>
    <col min="12302" max="12302" width="4.140625" style="129" customWidth="1"/>
    <col min="12303" max="12303" width="2.85546875" style="129" customWidth="1"/>
    <col min="12304" max="12304" width="3.5703125" style="129" customWidth="1"/>
    <col min="12305" max="12305" width="3.42578125" style="129" customWidth="1"/>
    <col min="12306" max="12306" width="4.85546875" style="129" customWidth="1"/>
    <col min="12307" max="12307" width="3.28515625" style="129" customWidth="1"/>
    <col min="12308" max="12544" width="9.140625" style="129"/>
    <col min="12545" max="12545" width="7.28515625" style="129" customWidth="1"/>
    <col min="12546" max="12546" width="39.5703125" style="129" customWidth="1"/>
    <col min="12547" max="12547" width="16.28515625" style="129" customWidth="1"/>
    <col min="12548" max="12548" width="16" style="129" customWidth="1"/>
    <col min="12549" max="12549" width="37.7109375" style="129" customWidth="1"/>
    <col min="12550" max="12550" width="15.85546875" style="129" customWidth="1"/>
    <col min="12551" max="12551" width="16.5703125" style="129" customWidth="1"/>
    <col min="12552" max="12552" width="14.28515625" style="129" customWidth="1"/>
    <col min="12553" max="12553" width="37.140625" style="129" customWidth="1"/>
    <col min="12554" max="12554" width="14" style="129" customWidth="1"/>
    <col min="12555" max="12555" width="15.5703125" style="129" customWidth="1"/>
    <col min="12556" max="12556" width="3.85546875" style="129" customWidth="1"/>
    <col min="12557" max="12557" width="3.5703125" style="129" customWidth="1"/>
    <col min="12558" max="12558" width="4.140625" style="129" customWidth="1"/>
    <col min="12559" max="12559" width="2.85546875" style="129" customWidth="1"/>
    <col min="12560" max="12560" width="3.5703125" style="129" customWidth="1"/>
    <col min="12561" max="12561" width="3.42578125" style="129" customWidth="1"/>
    <col min="12562" max="12562" width="4.85546875" style="129" customWidth="1"/>
    <col min="12563" max="12563" width="3.28515625" style="129" customWidth="1"/>
    <col min="12564" max="12800" width="9.140625" style="129"/>
    <col min="12801" max="12801" width="7.28515625" style="129" customWidth="1"/>
    <col min="12802" max="12802" width="39.5703125" style="129" customWidth="1"/>
    <col min="12803" max="12803" width="16.28515625" style="129" customWidth="1"/>
    <col min="12804" max="12804" width="16" style="129" customWidth="1"/>
    <col min="12805" max="12805" width="37.7109375" style="129" customWidth="1"/>
    <col min="12806" max="12806" width="15.85546875" style="129" customWidth="1"/>
    <col min="12807" max="12807" width="16.5703125" style="129" customWidth="1"/>
    <col min="12808" max="12808" width="14.28515625" style="129" customWidth="1"/>
    <col min="12809" max="12809" width="37.140625" style="129" customWidth="1"/>
    <col min="12810" max="12810" width="14" style="129" customWidth="1"/>
    <col min="12811" max="12811" width="15.5703125" style="129" customWidth="1"/>
    <col min="12812" max="12812" width="3.85546875" style="129" customWidth="1"/>
    <col min="12813" max="12813" width="3.5703125" style="129" customWidth="1"/>
    <col min="12814" max="12814" width="4.140625" style="129" customWidth="1"/>
    <col min="12815" max="12815" width="2.85546875" style="129" customWidth="1"/>
    <col min="12816" max="12816" width="3.5703125" style="129" customWidth="1"/>
    <col min="12817" max="12817" width="3.42578125" style="129" customWidth="1"/>
    <col min="12818" max="12818" width="4.85546875" style="129" customWidth="1"/>
    <col min="12819" max="12819" width="3.28515625" style="129" customWidth="1"/>
    <col min="12820" max="13056" width="9.140625" style="129"/>
    <col min="13057" max="13057" width="7.28515625" style="129" customWidth="1"/>
    <col min="13058" max="13058" width="39.5703125" style="129" customWidth="1"/>
    <col min="13059" max="13059" width="16.28515625" style="129" customWidth="1"/>
    <col min="13060" max="13060" width="16" style="129" customWidth="1"/>
    <col min="13061" max="13061" width="37.7109375" style="129" customWidth="1"/>
    <col min="13062" max="13062" width="15.85546875" style="129" customWidth="1"/>
    <col min="13063" max="13063" width="16.5703125" style="129" customWidth="1"/>
    <col min="13064" max="13064" width="14.28515625" style="129" customWidth="1"/>
    <col min="13065" max="13065" width="37.140625" style="129" customWidth="1"/>
    <col min="13066" max="13066" width="14" style="129" customWidth="1"/>
    <col min="13067" max="13067" width="15.5703125" style="129" customWidth="1"/>
    <col min="13068" max="13068" width="3.85546875" style="129" customWidth="1"/>
    <col min="13069" max="13069" width="3.5703125" style="129" customWidth="1"/>
    <col min="13070" max="13070" width="4.140625" style="129" customWidth="1"/>
    <col min="13071" max="13071" width="2.85546875" style="129" customWidth="1"/>
    <col min="13072" max="13072" width="3.5703125" style="129" customWidth="1"/>
    <col min="13073" max="13073" width="3.42578125" style="129" customWidth="1"/>
    <col min="13074" max="13074" width="4.85546875" style="129" customWidth="1"/>
    <col min="13075" max="13075" width="3.28515625" style="129" customWidth="1"/>
    <col min="13076" max="13312" width="9.140625" style="129"/>
    <col min="13313" max="13313" width="7.28515625" style="129" customWidth="1"/>
    <col min="13314" max="13314" width="39.5703125" style="129" customWidth="1"/>
    <col min="13315" max="13315" width="16.28515625" style="129" customWidth="1"/>
    <col min="13316" max="13316" width="16" style="129" customWidth="1"/>
    <col min="13317" max="13317" width="37.7109375" style="129" customWidth="1"/>
    <col min="13318" max="13318" width="15.85546875" style="129" customWidth="1"/>
    <col min="13319" max="13319" width="16.5703125" style="129" customWidth="1"/>
    <col min="13320" max="13320" width="14.28515625" style="129" customWidth="1"/>
    <col min="13321" max="13321" width="37.140625" style="129" customWidth="1"/>
    <col min="13322" max="13322" width="14" style="129" customWidth="1"/>
    <col min="13323" max="13323" width="15.5703125" style="129" customWidth="1"/>
    <col min="13324" max="13324" width="3.85546875" style="129" customWidth="1"/>
    <col min="13325" max="13325" width="3.5703125" style="129" customWidth="1"/>
    <col min="13326" max="13326" width="4.140625" style="129" customWidth="1"/>
    <col min="13327" max="13327" width="2.85546875" style="129" customWidth="1"/>
    <col min="13328" max="13328" width="3.5703125" style="129" customWidth="1"/>
    <col min="13329" max="13329" width="3.42578125" style="129" customWidth="1"/>
    <col min="13330" max="13330" width="4.85546875" style="129" customWidth="1"/>
    <col min="13331" max="13331" width="3.28515625" style="129" customWidth="1"/>
    <col min="13332" max="13568" width="9.140625" style="129"/>
    <col min="13569" max="13569" width="7.28515625" style="129" customWidth="1"/>
    <col min="13570" max="13570" width="39.5703125" style="129" customWidth="1"/>
    <col min="13571" max="13571" width="16.28515625" style="129" customWidth="1"/>
    <col min="13572" max="13572" width="16" style="129" customWidth="1"/>
    <col min="13573" max="13573" width="37.7109375" style="129" customWidth="1"/>
    <col min="13574" max="13574" width="15.85546875" style="129" customWidth="1"/>
    <col min="13575" max="13575" width="16.5703125" style="129" customWidth="1"/>
    <col min="13576" max="13576" width="14.28515625" style="129" customWidth="1"/>
    <col min="13577" max="13577" width="37.140625" style="129" customWidth="1"/>
    <col min="13578" max="13578" width="14" style="129" customWidth="1"/>
    <col min="13579" max="13579" width="15.5703125" style="129" customWidth="1"/>
    <col min="13580" max="13580" width="3.85546875" style="129" customWidth="1"/>
    <col min="13581" max="13581" width="3.5703125" style="129" customWidth="1"/>
    <col min="13582" max="13582" width="4.140625" style="129" customWidth="1"/>
    <col min="13583" max="13583" width="2.85546875" style="129" customWidth="1"/>
    <col min="13584" max="13584" width="3.5703125" style="129" customWidth="1"/>
    <col min="13585" max="13585" width="3.42578125" style="129" customWidth="1"/>
    <col min="13586" max="13586" width="4.85546875" style="129" customWidth="1"/>
    <col min="13587" max="13587" width="3.28515625" style="129" customWidth="1"/>
    <col min="13588" max="13824" width="9.140625" style="129"/>
    <col min="13825" max="13825" width="7.28515625" style="129" customWidth="1"/>
    <col min="13826" max="13826" width="39.5703125" style="129" customWidth="1"/>
    <col min="13827" max="13827" width="16.28515625" style="129" customWidth="1"/>
    <col min="13828" max="13828" width="16" style="129" customWidth="1"/>
    <col min="13829" max="13829" width="37.7109375" style="129" customWidth="1"/>
    <col min="13830" max="13830" width="15.85546875" style="129" customWidth="1"/>
    <col min="13831" max="13831" width="16.5703125" style="129" customWidth="1"/>
    <col min="13832" max="13832" width="14.28515625" style="129" customWidth="1"/>
    <col min="13833" max="13833" width="37.140625" style="129" customWidth="1"/>
    <col min="13834" max="13834" width="14" style="129" customWidth="1"/>
    <col min="13835" max="13835" width="15.5703125" style="129" customWidth="1"/>
    <col min="13836" max="13836" width="3.85546875" style="129" customWidth="1"/>
    <col min="13837" max="13837" width="3.5703125" style="129" customWidth="1"/>
    <col min="13838" max="13838" width="4.140625" style="129" customWidth="1"/>
    <col min="13839" max="13839" width="2.85546875" style="129" customWidth="1"/>
    <col min="13840" max="13840" width="3.5703125" style="129" customWidth="1"/>
    <col min="13841" max="13841" width="3.42578125" style="129" customWidth="1"/>
    <col min="13842" max="13842" width="4.85546875" style="129" customWidth="1"/>
    <col min="13843" max="13843" width="3.28515625" style="129" customWidth="1"/>
    <col min="13844" max="14080" width="9.140625" style="129"/>
    <col min="14081" max="14081" width="7.28515625" style="129" customWidth="1"/>
    <col min="14082" max="14082" width="39.5703125" style="129" customWidth="1"/>
    <col min="14083" max="14083" width="16.28515625" style="129" customWidth="1"/>
    <col min="14084" max="14084" width="16" style="129" customWidth="1"/>
    <col min="14085" max="14085" width="37.7109375" style="129" customWidth="1"/>
    <col min="14086" max="14086" width="15.85546875" style="129" customWidth="1"/>
    <col min="14087" max="14087" width="16.5703125" style="129" customWidth="1"/>
    <col min="14088" max="14088" width="14.28515625" style="129" customWidth="1"/>
    <col min="14089" max="14089" width="37.140625" style="129" customWidth="1"/>
    <col min="14090" max="14090" width="14" style="129" customWidth="1"/>
    <col min="14091" max="14091" width="15.5703125" style="129" customWidth="1"/>
    <col min="14092" max="14092" width="3.85546875" style="129" customWidth="1"/>
    <col min="14093" max="14093" width="3.5703125" style="129" customWidth="1"/>
    <col min="14094" max="14094" width="4.140625" style="129" customWidth="1"/>
    <col min="14095" max="14095" width="2.85546875" style="129" customWidth="1"/>
    <col min="14096" max="14096" width="3.5703125" style="129" customWidth="1"/>
    <col min="14097" max="14097" width="3.42578125" style="129" customWidth="1"/>
    <col min="14098" max="14098" width="4.85546875" style="129" customWidth="1"/>
    <col min="14099" max="14099" width="3.28515625" style="129" customWidth="1"/>
    <col min="14100" max="14336" width="9.140625" style="129"/>
    <col min="14337" max="14337" width="7.28515625" style="129" customWidth="1"/>
    <col min="14338" max="14338" width="39.5703125" style="129" customWidth="1"/>
    <col min="14339" max="14339" width="16.28515625" style="129" customWidth="1"/>
    <col min="14340" max="14340" width="16" style="129" customWidth="1"/>
    <col min="14341" max="14341" width="37.7109375" style="129" customWidth="1"/>
    <col min="14342" max="14342" width="15.85546875" style="129" customWidth="1"/>
    <col min="14343" max="14343" width="16.5703125" style="129" customWidth="1"/>
    <col min="14344" max="14344" width="14.28515625" style="129" customWidth="1"/>
    <col min="14345" max="14345" width="37.140625" style="129" customWidth="1"/>
    <col min="14346" max="14346" width="14" style="129" customWidth="1"/>
    <col min="14347" max="14347" width="15.5703125" style="129" customWidth="1"/>
    <col min="14348" max="14348" width="3.85546875" style="129" customWidth="1"/>
    <col min="14349" max="14349" width="3.5703125" style="129" customWidth="1"/>
    <col min="14350" max="14350" width="4.140625" style="129" customWidth="1"/>
    <col min="14351" max="14351" width="2.85546875" style="129" customWidth="1"/>
    <col min="14352" max="14352" width="3.5703125" style="129" customWidth="1"/>
    <col min="14353" max="14353" width="3.42578125" style="129" customWidth="1"/>
    <col min="14354" max="14354" width="4.85546875" style="129" customWidth="1"/>
    <col min="14355" max="14355" width="3.28515625" style="129" customWidth="1"/>
    <col min="14356" max="14592" width="9.140625" style="129"/>
    <col min="14593" max="14593" width="7.28515625" style="129" customWidth="1"/>
    <col min="14594" max="14594" width="39.5703125" style="129" customWidth="1"/>
    <col min="14595" max="14595" width="16.28515625" style="129" customWidth="1"/>
    <col min="14596" max="14596" width="16" style="129" customWidth="1"/>
    <col min="14597" max="14597" width="37.7109375" style="129" customWidth="1"/>
    <col min="14598" max="14598" width="15.85546875" style="129" customWidth="1"/>
    <col min="14599" max="14599" width="16.5703125" style="129" customWidth="1"/>
    <col min="14600" max="14600" width="14.28515625" style="129" customWidth="1"/>
    <col min="14601" max="14601" width="37.140625" style="129" customWidth="1"/>
    <col min="14602" max="14602" width="14" style="129" customWidth="1"/>
    <col min="14603" max="14603" width="15.5703125" style="129" customWidth="1"/>
    <col min="14604" max="14604" width="3.85546875" style="129" customWidth="1"/>
    <col min="14605" max="14605" width="3.5703125" style="129" customWidth="1"/>
    <col min="14606" max="14606" width="4.140625" style="129" customWidth="1"/>
    <col min="14607" max="14607" width="2.85546875" style="129" customWidth="1"/>
    <col min="14608" max="14608" width="3.5703125" style="129" customWidth="1"/>
    <col min="14609" max="14609" width="3.42578125" style="129" customWidth="1"/>
    <col min="14610" max="14610" width="4.85546875" style="129" customWidth="1"/>
    <col min="14611" max="14611" width="3.28515625" style="129" customWidth="1"/>
    <col min="14612" max="14848" width="9.140625" style="129"/>
    <col min="14849" max="14849" width="7.28515625" style="129" customWidth="1"/>
    <col min="14850" max="14850" width="39.5703125" style="129" customWidth="1"/>
    <col min="14851" max="14851" width="16.28515625" style="129" customWidth="1"/>
    <col min="14852" max="14852" width="16" style="129" customWidth="1"/>
    <col min="14853" max="14853" width="37.7109375" style="129" customWidth="1"/>
    <col min="14854" max="14854" width="15.85546875" style="129" customWidth="1"/>
    <col min="14855" max="14855" width="16.5703125" style="129" customWidth="1"/>
    <col min="14856" max="14856" width="14.28515625" style="129" customWidth="1"/>
    <col min="14857" max="14857" width="37.140625" style="129" customWidth="1"/>
    <col min="14858" max="14858" width="14" style="129" customWidth="1"/>
    <col min="14859" max="14859" width="15.5703125" style="129" customWidth="1"/>
    <col min="14860" max="14860" width="3.85546875" style="129" customWidth="1"/>
    <col min="14861" max="14861" width="3.5703125" style="129" customWidth="1"/>
    <col min="14862" max="14862" width="4.140625" style="129" customWidth="1"/>
    <col min="14863" max="14863" width="2.85546875" style="129" customWidth="1"/>
    <col min="14864" max="14864" width="3.5703125" style="129" customWidth="1"/>
    <col min="14865" max="14865" width="3.42578125" style="129" customWidth="1"/>
    <col min="14866" max="14866" width="4.85546875" style="129" customWidth="1"/>
    <col min="14867" max="14867" width="3.28515625" style="129" customWidth="1"/>
    <col min="14868" max="15104" width="9.140625" style="129"/>
    <col min="15105" max="15105" width="7.28515625" style="129" customWidth="1"/>
    <col min="15106" max="15106" width="39.5703125" style="129" customWidth="1"/>
    <col min="15107" max="15107" width="16.28515625" style="129" customWidth="1"/>
    <col min="15108" max="15108" width="16" style="129" customWidth="1"/>
    <col min="15109" max="15109" width="37.7109375" style="129" customWidth="1"/>
    <col min="15110" max="15110" width="15.85546875" style="129" customWidth="1"/>
    <col min="15111" max="15111" width="16.5703125" style="129" customWidth="1"/>
    <col min="15112" max="15112" width="14.28515625" style="129" customWidth="1"/>
    <col min="15113" max="15113" width="37.140625" style="129" customWidth="1"/>
    <col min="15114" max="15114" width="14" style="129" customWidth="1"/>
    <col min="15115" max="15115" width="15.5703125" style="129" customWidth="1"/>
    <col min="15116" max="15116" width="3.85546875" style="129" customWidth="1"/>
    <col min="15117" max="15117" width="3.5703125" style="129" customWidth="1"/>
    <col min="15118" max="15118" width="4.140625" style="129" customWidth="1"/>
    <col min="15119" max="15119" width="2.85546875" style="129" customWidth="1"/>
    <col min="15120" max="15120" width="3.5703125" style="129" customWidth="1"/>
    <col min="15121" max="15121" width="3.42578125" style="129" customWidth="1"/>
    <col min="15122" max="15122" width="4.85546875" style="129" customWidth="1"/>
    <col min="15123" max="15123" width="3.28515625" style="129" customWidth="1"/>
    <col min="15124" max="15360" width="9.140625" style="129"/>
    <col min="15361" max="15361" width="7.28515625" style="129" customWidth="1"/>
    <col min="15362" max="15362" width="39.5703125" style="129" customWidth="1"/>
    <col min="15363" max="15363" width="16.28515625" style="129" customWidth="1"/>
    <col min="15364" max="15364" width="16" style="129" customWidth="1"/>
    <col min="15365" max="15365" width="37.7109375" style="129" customWidth="1"/>
    <col min="15366" max="15366" width="15.85546875" style="129" customWidth="1"/>
    <col min="15367" max="15367" width="16.5703125" style="129" customWidth="1"/>
    <col min="15368" max="15368" width="14.28515625" style="129" customWidth="1"/>
    <col min="15369" max="15369" width="37.140625" style="129" customWidth="1"/>
    <col min="15370" max="15370" width="14" style="129" customWidth="1"/>
    <col min="15371" max="15371" width="15.5703125" style="129" customWidth="1"/>
    <col min="15372" max="15372" width="3.85546875" style="129" customWidth="1"/>
    <col min="15373" max="15373" width="3.5703125" style="129" customWidth="1"/>
    <col min="15374" max="15374" width="4.140625" style="129" customWidth="1"/>
    <col min="15375" max="15375" width="2.85546875" style="129" customWidth="1"/>
    <col min="15376" max="15376" width="3.5703125" style="129" customWidth="1"/>
    <col min="15377" max="15377" width="3.42578125" style="129" customWidth="1"/>
    <col min="15378" max="15378" width="4.85546875" style="129" customWidth="1"/>
    <col min="15379" max="15379" width="3.28515625" style="129" customWidth="1"/>
    <col min="15380" max="15616" width="9.140625" style="129"/>
    <col min="15617" max="15617" width="7.28515625" style="129" customWidth="1"/>
    <col min="15618" max="15618" width="39.5703125" style="129" customWidth="1"/>
    <col min="15619" max="15619" width="16.28515625" style="129" customWidth="1"/>
    <col min="15620" max="15620" width="16" style="129" customWidth="1"/>
    <col min="15621" max="15621" width="37.7109375" style="129" customWidth="1"/>
    <col min="15622" max="15622" width="15.85546875" style="129" customWidth="1"/>
    <col min="15623" max="15623" width="16.5703125" style="129" customWidth="1"/>
    <col min="15624" max="15624" width="14.28515625" style="129" customWidth="1"/>
    <col min="15625" max="15625" width="37.140625" style="129" customWidth="1"/>
    <col min="15626" max="15626" width="14" style="129" customWidth="1"/>
    <col min="15627" max="15627" width="15.5703125" style="129" customWidth="1"/>
    <col min="15628" max="15628" width="3.85546875" style="129" customWidth="1"/>
    <col min="15629" max="15629" width="3.5703125" style="129" customWidth="1"/>
    <col min="15630" max="15630" width="4.140625" style="129" customWidth="1"/>
    <col min="15631" max="15631" width="2.85546875" style="129" customWidth="1"/>
    <col min="15632" max="15632" width="3.5703125" style="129" customWidth="1"/>
    <col min="15633" max="15633" width="3.42578125" style="129" customWidth="1"/>
    <col min="15634" max="15634" width="4.85546875" style="129" customWidth="1"/>
    <col min="15635" max="15635" width="3.28515625" style="129" customWidth="1"/>
    <col min="15636" max="15872" width="9.140625" style="129"/>
    <col min="15873" max="15873" width="7.28515625" style="129" customWidth="1"/>
    <col min="15874" max="15874" width="39.5703125" style="129" customWidth="1"/>
    <col min="15875" max="15875" width="16.28515625" style="129" customWidth="1"/>
    <col min="15876" max="15876" width="16" style="129" customWidth="1"/>
    <col min="15877" max="15877" width="37.7109375" style="129" customWidth="1"/>
    <col min="15878" max="15878" width="15.85546875" style="129" customWidth="1"/>
    <col min="15879" max="15879" width="16.5703125" style="129" customWidth="1"/>
    <col min="15880" max="15880" width="14.28515625" style="129" customWidth="1"/>
    <col min="15881" max="15881" width="37.140625" style="129" customWidth="1"/>
    <col min="15882" max="15882" width="14" style="129" customWidth="1"/>
    <col min="15883" max="15883" width="15.5703125" style="129" customWidth="1"/>
    <col min="15884" max="15884" width="3.85546875" style="129" customWidth="1"/>
    <col min="15885" max="15885" width="3.5703125" style="129" customWidth="1"/>
    <col min="15886" max="15886" width="4.140625" style="129" customWidth="1"/>
    <col min="15887" max="15887" width="2.85546875" style="129" customWidth="1"/>
    <col min="15888" max="15888" width="3.5703125" style="129" customWidth="1"/>
    <col min="15889" max="15889" width="3.42578125" style="129" customWidth="1"/>
    <col min="15890" max="15890" width="4.85546875" style="129" customWidth="1"/>
    <col min="15891" max="15891" width="3.28515625" style="129" customWidth="1"/>
    <col min="15892" max="16128" width="9.140625" style="129"/>
    <col min="16129" max="16129" width="7.28515625" style="129" customWidth="1"/>
    <col min="16130" max="16130" width="39.5703125" style="129" customWidth="1"/>
    <col min="16131" max="16131" width="16.28515625" style="129" customWidth="1"/>
    <col min="16132" max="16132" width="16" style="129" customWidth="1"/>
    <col min="16133" max="16133" width="37.7109375" style="129" customWidth="1"/>
    <col min="16134" max="16134" width="15.85546875" style="129" customWidth="1"/>
    <col min="16135" max="16135" width="16.5703125" style="129" customWidth="1"/>
    <col min="16136" max="16136" width="14.28515625" style="129" customWidth="1"/>
    <col min="16137" max="16137" width="37.140625" style="129" customWidth="1"/>
    <col min="16138" max="16138" width="14" style="129" customWidth="1"/>
    <col min="16139" max="16139" width="15.5703125" style="129" customWidth="1"/>
    <col min="16140" max="16140" width="3.85546875" style="129" customWidth="1"/>
    <col min="16141" max="16141" width="3.5703125" style="129" customWidth="1"/>
    <col min="16142" max="16142" width="4.140625" style="129" customWidth="1"/>
    <col min="16143" max="16143" width="2.85546875" style="129" customWidth="1"/>
    <col min="16144" max="16144" width="3.5703125" style="129" customWidth="1"/>
    <col min="16145" max="16145" width="3.42578125" style="129" customWidth="1"/>
    <col min="16146" max="16146" width="4.85546875" style="129" customWidth="1"/>
    <col min="16147" max="16147" width="3.28515625" style="129" customWidth="1"/>
    <col min="16148" max="16384" width="9.140625" style="129"/>
  </cols>
  <sheetData>
    <row r="1" spans="1:13" ht="18.75" customHeight="1" x14ac:dyDescent="0.25">
      <c r="K1" s="130"/>
      <c r="L1" s="130"/>
      <c r="M1" s="130" t="s">
        <v>0</v>
      </c>
    </row>
    <row r="2" spans="1:13" ht="20.25" customHeight="1" x14ac:dyDescent="0.25">
      <c r="A2" s="131"/>
      <c r="B2" s="131"/>
      <c r="C2" s="131"/>
      <c r="D2" s="131"/>
      <c r="E2" s="131"/>
      <c r="F2" s="131"/>
      <c r="G2" s="131"/>
      <c r="H2" s="132"/>
      <c r="I2" s="132"/>
      <c r="K2" s="133"/>
      <c r="L2" s="133"/>
      <c r="M2" s="133" t="s">
        <v>1</v>
      </c>
    </row>
    <row r="3" spans="1:13" ht="61.5" customHeight="1" x14ac:dyDescent="0.25">
      <c r="A3" s="131"/>
      <c r="B3" s="358" t="s">
        <v>27</v>
      </c>
      <c r="C3" s="359"/>
      <c r="D3" s="359"/>
      <c r="E3" s="359"/>
      <c r="F3" s="359"/>
      <c r="G3" s="359"/>
      <c r="H3" s="359"/>
      <c r="I3" s="359"/>
      <c r="J3" s="359"/>
      <c r="K3" s="131"/>
    </row>
    <row r="4" spans="1:13" ht="31.5" customHeight="1" x14ac:dyDescent="0.25">
      <c r="A4" s="360" t="s">
        <v>908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3" ht="33" customHeight="1" x14ac:dyDescent="0.25">
      <c r="A5" s="137" t="s">
        <v>3</v>
      </c>
      <c r="B5" s="137" t="s">
        <v>4</v>
      </c>
      <c r="C5" s="138" t="s">
        <v>5</v>
      </c>
      <c r="D5" s="138"/>
      <c r="E5" s="138"/>
      <c r="F5" s="138" t="s">
        <v>6</v>
      </c>
      <c r="G5" s="138" t="s">
        <v>7</v>
      </c>
      <c r="H5" s="138"/>
      <c r="I5" s="138"/>
      <c r="J5" s="138"/>
      <c r="K5" s="139" t="s">
        <v>8</v>
      </c>
    </row>
    <row r="6" spans="1:13" ht="158.25" customHeight="1" x14ac:dyDescent="0.25">
      <c r="A6" s="137"/>
      <c r="B6" s="137"/>
      <c r="C6" s="140" t="s">
        <v>9</v>
      </c>
      <c r="D6" s="140" t="s">
        <v>10</v>
      </c>
      <c r="E6" s="140" t="s">
        <v>11</v>
      </c>
      <c r="F6" s="138"/>
      <c r="G6" s="141" t="s">
        <v>12</v>
      </c>
      <c r="H6" s="140" t="s">
        <v>13</v>
      </c>
      <c r="I6" s="140" t="s">
        <v>14</v>
      </c>
      <c r="J6" s="140" t="s">
        <v>13</v>
      </c>
      <c r="K6" s="139"/>
    </row>
    <row r="7" spans="1:13" ht="37.5" customHeight="1" x14ac:dyDescent="0.25">
      <c r="A7" s="142">
        <v>1</v>
      </c>
      <c r="B7" s="143" t="s">
        <v>909</v>
      </c>
      <c r="C7" s="144"/>
      <c r="D7" s="361">
        <v>12121</v>
      </c>
      <c r="E7" s="146" t="s">
        <v>910</v>
      </c>
      <c r="F7" s="362">
        <f t="shared" ref="F7:F55" si="0">SUM(C7,D7)</f>
        <v>12121</v>
      </c>
      <c r="G7" s="148"/>
      <c r="H7" s="363"/>
      <c r="I7" s="146" t="s">
        <v>910</v>
      </c>
      <c r="J7" s="361">
        <v>12121</v>
      </c>
      <c r="K7" s="149"/>
    </row>
    <row r="8" spans="1:13" ht="50.25" customHeight="1" x14ac:dyDescent="0.25">
      <c r="A8" s="142">
        <v>2</v>
      </c>
      <c r="B8" s="143" t="s">
        <v>911</v>
      </c>
      <c r="C8" s="144"/>
      <c r="D8" s="361">
        <v>2790.8</v>
      </c>
      <c r="E8" s="146" t="s">
        <v>912</v>
      </c>
      <c r="F8" s="362">
        <f t="shared" si="0"/>
        <v>2790.8</v>
      </c>
      <c r="G8" s="148"/>
      <c r="H8" s="364"/>
      <c r="I8" s="146" t="s">
        <v>912</v>
      </c>
      <c r="J8" s="361">
        <v>2790.8</v>
      </c>
      <c r="K8" s="149"/>
    </row>
    <row r="9" spans="1:13" ht="36" customHeight="1" x14ac:dyDescent="0.25">
      <c r="A9" s="142"/>
      <c r="B9" s="365"/>
      <c r="C9" s="365"/>
      <c r="D9" s="366">
        <v>15.1</v>
      </c>
      <c r="E9" s="367" t="s">
        <v>913</v>
      </c>
      <c r="F9" s="362">
        <f t="shared" si="0"/>
        <v>15.1</v>
      </c>
      <c r="G9" s="148"/>
      <c r="H9" s="364"/>
      <c r="I9" s="367" t="s">
        <v>913</v>
      </c>
      <c r="J9" s="366">
        <v>15.1</v>
      </c>
      <c r="K9" s="149"/>
    </row>
    <row r="10" spans="1:13" ht="49.5" customHeight="1" x14ac:dyDescent="0.25">
      <c r="A10" s="142">
        <v>3</v>
      </c>
      <c r="B10" s="146" t="s">
        <v>914</v>
      </c>
      <c r="C10" s="144"/>
      <c r="D10" s="361">
        <v>112</v>
      </c>
      <c r="E10" s="146" t="s">
        <v>915</v>
      </c>
      <c r="F10" s="362">
        <f t="shared" si="0"/>
        <v>112</v>
      </c>
      <c r="G10" s="148"/>
      <c r="H10" s="368"/>
      <c r="I10" s="146" t="s">
        <v>915</v>
      </c>
      <c r="J10" s="361">
        <v>112</v>
      </c>
      <c r="K10" s="149"/>
    </row>
    <row r="11" spans="1:13" ht="50.25" customHeight="1" x14ac:dyDescent="0.25">
      <c r="A11" s="142">
        <v>4</v>
      </c>
      <c r="B11" s="146" t="s">
        <v>916</v>
      </c>
      <c r="C11" s="365"/>
      <c r="D11" s="366">
        <v>5.2</v>
      </c>
      <c r="E11" s="146" t="s">
        <v>915</v>
      </c>
      <c r="F11" s="362">
        <f t="shared" si="0"/>
        <v>5.2</v>
      </c>
      <c r="G11" s="148"/>
      <c r="H11" s="368"/>
      <c r="I11" s="146" t="s">
        <v>915</v>
      </c>
      <c r="J11" s="366">
        <v>5.2</v>
      </c>
      <c r="K11" s="149"/>
    </row>
    <row r="12" spans="1:13" ht="50.25" customHeight="1" x14ac:dyDescent="0.25">
      <c r="A12" s="142">
        <v>5</v>
      </c>
      <c r="B12" s="369" t="s">
        <v>917</v>
      </c>
      <c r="C12" s="365"/>
      <c r="D12" s="366">
        <v>16.899999999999999</v>
      </c>
      <c r="E12" s="146" t="s">
        <v>915</v>
      </c>
      <c r="F12" s="362">
        <f t="shared" si="0"/>
        <v>16.899999999999999</v>
      </c>
      <c r="G12" s="155"/>
      <c r="H12" s="368"/>
      <c r="I12" s="146" t="s">
        <v>915</v>
      </c>
      <c r="J12" s="366">
        <v>16.899999999999999</v>
      </c>
      <c r="K12" s="149"/>
    </row>
    <row r="13" spans="1:13" ht="50.25" customHeight="1" x14ac:dyDescent="0.25">
      <c r="A13" s="142"/>
      <c r="B13" s="146" t="s">
        <v>918</v>
      </c>
      <c r="C13" s="365"/>
      <c r="D13" s="366">
        <v>44.3</v>
      </c>
      <c r="E13" s="146" t="s">
        <v>915</v>
      </c>
      <c r="F13" s="362">
        <f t="shared" si="0"/>
        <v>44.3</v>
      </c>
      <c r="G13" s="155"/>
      <c r="H13" s="368"/>
      <c r="I13" s="146" t="s">
        <v>915</v>
      </c>
      <c r="J13" s="366">
        <v>44.3</v>
      </c>
      <c r="K13" s="149"/>
    </row>
    <row r="14" spans="1:13" ht="50.25" customHeight="1" x14ac:dyDescent="0.25">
      <c r="A14" s="142">
        <v>6</v>
      </c>
      <c r="B14" s="151" t="s">
        <v>919</v>
      </c>
      <c r="C14" s="365"/>
      <c r="D14" s="366">
        <v>250.3</v>
      </c>
      <c r="E14" s="146" t="s">
        <v>920</v>
      </c>
      <c r="F14" s="362">
        <f t="shared" si="0"/>
        <v>250.3</v>
      </c>
      <c r="G14" s="155"/>
      <c r="H14" s="368"/>
      <c r="I14" s="146" t="s">
        <v>920</v>
      </c>
      <c r="J14" s="366">
        <v>250.3</v>
      </c>
      <c r="K14" s="149"/>
    </row>
    <row r="15" spans="1:13" ht="48.75" customHeight="1" x14ac:dyDescent="0.25">
      <c r="A15" s="142"/>
      <c r="B15" s="151"/>
      <c r="C15" s="144"/>
      <c r="D15" s="370">
        <v>719.4</v>
      </c>
      <c r="E15" s="146" t="s">
        <v>921</v>
      </c>
      <c r="F15" s="362">
        <f t="shared" si="0"/>
        <v>719.4</v>
      </c>
      <c r="G15" s="155"/>
      <c r="H15" s="364"/>
      <c r="I15" s="146" t="s">
        <v>921</v>
      </c>
      <c r="J15" s="370">
        <v>719.4</v>
      </c>
      <c r="K15" s="149"/>
    </row>
    <row r="16" spans="1:13" ht="37.5" customHeight="1" x14ac:dyDescent="0.25">
      <c r="A16" s="142">
        <v>7</v>
      </c>
      <c r="B16" s="143"/>
      <c r="C16" s="144"/>
      <c r="D16" s="370">
        <v>459.6</v>
      </c>
      <c r="E16" s="146" t="s">
        <v>922</v>
      </c>
      <c r="F16" s="362">
        <f t="shared" si="0"/>
        <v>459.6</v>
      </c>
      <c r="G16" s="148"/>
      <c r="H16" s="364"/>
      <c r="I16" s="146" t="s">
        <v>922</v>
      </c>
      <c r="J16" s="370">
        <v>459.6</v>
      </c>
      <c r="K16" s="149"/>
    </row>
    <row r="17" spans="1:11" ht="34.5" customHeight="1" x14ac:dyDescent="0.25">
      <c r="A17" s="155">
        <v>8</v>
      </c>
      <c r="B17" s="148"/>
      <c r="C17" s="144"/>
      <c r="D17" s="371">
        <v>18.2</v>
      </c>
      <c r="E17" s="146" t="s">
        <v>923</v>
      </c>
      <c r="F17" s="362">
        <f t="shared" si="0"/>
        <v>18.2</v>
      </c>
      <c r="G17" s="148"/>
      <c r="H17" s="372"/>
      <c r="I17" s="146" t="s">
        <v>923</v>
      </c>
      <c r="J17" s="371">
        <v>18.2</v>
      </c>
      <c r="K17" s="149"/>
    </row>
    <row r="18" spans="1:11" ht="34.5" customHeight="1" x14ac:dyDescent="0.25">
      <c r="A18" s="155"/>
      <c r="B18" s="148"/>
      <c r="C18" s="144"/>
      <c r="D18" s="371">
        <v>102.6</v>
      </c>
      <c r="E18" s="146" t="s">
        <v>924</v>
      </c>
      <c r="F18" s="362">
        <f t="shared" si="0"/>
        <v>102.6</v>
      </c>
      <c r="G18" s="148"/>
      <c r="H18" s="372"/>
      <c r="I18" s="146" t="s">
        <v>924</v>
      </c>
      <c r="J18" s="371">
        <v>102.6</v>
      </c>
      <c r="K18" s="373"/>
    </row>
    <row r="19" spans="1:11" ht="34.5" customHeight="1" x14ac:dyDescent="0.25">
      <c r="A19" s="155"/>
      <c r="B19" s="148"/>
      <c r="C19" s="144"/>
      <c r="D19" s="371">
        <v>116.5</v>
      </c>
      <c r="E19" s="146" t="s">
        <v>925</v>
      </c>
      <c r="F19" s="362">
        <f t="shared" si="0"/>
        <v>116.5</v>
      </c>
      <c r="G19" s="148"/>
      <c r="H19" s="372"/>
      <c r="I19" s="146" t="s">
        <v>925</v>
      </c>
      <c r="J19" s="371">
        <v>116.5</v>
      </c>
      <c r="K19" s="373"/>
    </row>
    <row r="20" spans="1:11" ht="34.5" customHeight="1" x14ac:dyDescent="0.25">
      <c r="A20" s="155"/>
      <c r="B20" s="151" t="s">
        <v>23</v>
      </c>
      <c r="C20" s="144"/>
      <c r="D20" s="371">
        <v>18.399999999999999</v>
      </c>
      <c r="E20" s="146" t="s">
        <v>926</v>
      </c>
      <c r="F20" s="362">
        <f t="shared" si="0"/>
        <v>18.399999999999999</v>
      </c>
      <c r="G20" s="148"/>
      <c r="H20" s="372"/>
      <c r="I20" s="146" t="s">
        <v>926</v>
      </c>
      <c r="J20" s="371">
        <v>18.399999999999999</v>
      </c>
      <c r="K20" s="373"/>
    </row>
    <row r="21" spans="1:11" ht="37.5" customHeight="1" x14ac:dyDescent="0.25">
      <c r="A21" s="155"/>
      <c r="B21" s="143"/>
      <c r="C21" s="144"/>
      <c r="D21" s="370">
        <v>14.9</v>
      </c>
      <c r="E21" s="146" t="s">
        <v>927</v>
      </c>
      <c r="F21" s="362">
        <f t="shared" si="0"/>
        <v>14.9</v>
      </c>
      <c r="G21" s="148"/>
      <c r="H21" s="364"/>
      <c r="I21" s="146" t="s">
        <v>927</v>
      </c>
      <c r="J21" s="370">
        <v>14.9</v>
      </c>
      <c r="K21" s="373"/>
    </row>
    <row r="22" spans="1:11" ht="31.5" customHeight="1" x14ac:dyDescent="0.25">
      <c r="A22" s="142"/>
      <c r="B22" s="143" t="s">
        <v>928</v>
      </c>
      <c r="C22" s="144"/>
      <c r="D22" s="370">
        <v>23.2</v>
      </c>
      <c r="E22" s="146" t="s">
        <v>929</v>
      </c>
      <c r="F22" s="362">
        <f t="shared" si="0"/>
        <v>23.2</v>
      </c>
      <c r="G22" s="148"/>
      <c r="H22" s="364"/>
      <c r="I22" s="146" t="s">
        <v>929</v>
      </c>
      <c r="J22" s="370">
        <v>23.2</v>
      </c>
      <c r="K22" s="149"/>
    </row>
    <row r="23" spans="1:11" ht="21" customHeight="1" x14ac:dyDescent="0.25">
      <c r="A23" s="142"/>
      <c r="B23" s="148"/>
      <c r="C23" s="144"/>
      <c r="D23" s="374"/>
      <c r="E23" s="146"/>
      <c r="F23" s="362">
        <f t="shared" si="0"/>
        <v>0</v>
      </c>
      <c r="G23" s="148"/>
      <c r="H23" s="375"/>
      <c r="I23" s="146"/>
      <c r="J23" s="376"/>
      <c r="K23" s="149"/>
    </row>
    <row r="24" spans="1:11" ht="18.75" customHeight="1" x14ac:dyDescent="0.25">
      <c r="A24" s="142"/>
      <c r="B24" s="148"/>
      <c r="C24" s="144"/>
      <c r="D24" s="377"/>
      <c r="E24" s="146"/>
      <c r="F24" s="362">
        <f t="shared" si="0"/>
        <v>0</v>
      </c>
      <c r="G24" s="148"/>
      <c r="H24" s="378"/>
      <c r="I24" s="146"/>
      <c r="J24" s="379"/>
      <c r="K24" s="149"/>
    </row>
    <row r="25" spans="1:11" ht="21" hidden="1" customHeight="1" x14ac:dyDescent="0.25">
      <c r="A25" s="142"/>
      <c r="B25" s="148"/>
      <c r="C25" s="144"/>
      <c r="D25" s="377"/>
      <c r="E25" s="146"/>
      <c r="F25" s="362">
        <f t="shared" si="0"/>
        <v>0</v>
      </c>
      <c r="G25" s="148"/>
      <c r="H25" s="144"/>
      <c r="I25" s="146"/>
      <c r="J25" s="379"/>
      <c r="K25" s="149"/>
    </row>
    <row r="26" spans="1:11" ht="15.75" hidden="1" x14ac:dyDescent="0.25">
      <c r="A26" s="142"/>
      <c r="B26" s="148"/>
      <c r="C26" s="144"/>
      <c r="D26" s="380"/>
      <c r="E26" s="151"/>
      <c r="F26" s="362">
        <f t="shared" si="0"/>
        <v>0</v>
      </c>
      <c r="G26" s="148"/>
      <c r="H26" s="144"/>
      <c r="I26" s="151"/>
      <c r="J26" s="144"/>
      <c r="K26" s="149"/>
    </row>
    <row r="27" spans="1:11" ht="15.75" hidden="1" x14ac:dyDescent="0.25">
      <c r="A27" s="142"/>
      <c r="B27" s="148"/>
      <c r="C27" s="144"/>
      <c r="D27" s="380"/>
      <c r="E27" s="151"/>
      <c r="F27" s="362">
        <f t="shared" si="0"/>
        <v>0</v>
      </c>
      <c r="G27" s="148"/>
      <c r="H27" s="144"/>
      <c r="I27" s="151"/>
      <c r="J27" s="144"/>
      <c r="K27" s="149"/>
    </row>
    <row r="28" spans="1:11" ht="15.75" hidden="1" x14ac:dyDescent="0.25">
      <c r="A28" s="142"/>
      <c r="B28" s="148"/>
      <c r="C28" s="144"/>
      <c r="D28" s="380"/>
      <c r="E28" s="151"/>
      <c r="F28" s="362">
        <f t="shared" si="0"/>
        <v>0</v>
      </c>
      <c r="G28" s="148"/>
      <c r="H28" s="144"/>
      <c r="I28" s="151"/>
      <c r="J28" s="144"/>
      <c r="K28" s="149"/>
    </row>
    <row r="29" spans="1:11" ht="15.75" hidden="1" x14ac:dyDescent="0.25">
      <c r="A29" s="142"/>
      <c r="B29" s="148"/>
      <c r="C29" s="144"/>
      <c r="D29" s="380"/>
      <c r="E29" s="151"/>
      <c r="F29" s="362">
        <f t="shared" si="0"/>
        <v>0</v>
      </c>
      <c r="G29" s="148"/>
      <c r="H29" s="144"/>
      <c r="I29" s="151"/>
      <c r="J29" s="144"/>
      <c r="K29" s="149"/>
    </row>
    <row r="30" spans="1:11" ht="15.75" hidden="1" x14ac:dyDescent="0.25">
      <c r="A30" s="155"/>
      <c r="B30" s="148"/>
      <c r="C30" s="144"/>
      <c r="D30" s="380"/>
      <c r="E30" s="151"/>
      <c r="F30" s="362">
        <f t="shared" si="0"/>
        <v>0</v>
      </c>
      <c r="G30" s="148"/>
      <c r="H30" s="144"/>
      <c r="I30" s="151"/>
      <c r="J30" s="144"/>
      <c r="K30" s="149"/>
    </row>
    <row r="31" spans="1:11" ht="15.75" hidden="1" x14ac:dyDescent="0.25">
      <c r="A31" s="155"/>
      <c r="B31" s="148"/>
      <c r="C31" s="144"/>
      <c r="D31" s="380"/>
      <c r="E31" s="151"/>
      <c r="F31" s="362">
        <f t="shared" si="0"/>
        <v>0</v>
      </c>
      <c r="G31" s="148"/>
      <c r="H31" s="144"/>
      <c r="I31" s="151"/>
      <c r="J31" s="144"/>
      <c r="K31" s="149"/>
    </row>
    <row r="32" spans="1:11" ht="15.75" hidden="1" x14ac:dyDescent="0.25">
      <c r="A32" s="142"/>
      <c r="B32" s="148"/>
      <c r="C32" s="144"/>
      <c r="D32" s="380"/>
      <c r="E32" s="151"/>
      <c r="F32" s="362">
        <f t="shared" si="0"/>
        <v>0</v>
      </c>
      <c r="G32" s="148"/>
      <c r="H32" s="144"/>
      <c r="I32" s="151"/>
      <c r="J32" s="144"/>
      <c r="K32" s="149"/>
    </row>
    <row r="33" spans="1:11" ht="15.75" hidden="1" x14ac:dyDescent="0.25">
      <c r="A33" s="142"/>
      <c r="B33" s="148"/>
      <c r="C33" s="144"/>
      <c r="D33" s="380"/>
      <c r="E33" s="151"/>
      <c r="F33" s="362">
        <f t="shared" si="0"/>
        <v>0</v>
      </c>
      <c r="G33" s="148"/>
      <c r="H33" s="144"/>
      <c r="I33" s="151"/>
      <c r="J33" s="144"/>
      <c r="K33" s="149"/>
    </row>
    <row r="34" spans="1:11" ht="15.75" hidden="1" x14ac:dyDescent="0.25">
      <c r="A34" s="142"/>
      <c r="B34" s="148"/>
      <c r="C34" s="144"/>
      <c r="D34" s="380"/>
      <c r="E34" s="151"/>
      <c r="F34" s="362">
        <f t="shared" si="0"/>
        <v>0</v>
      </c>
      <c r="G34" s="148"/>
      <c r="H34" s="144"/>
      <c r="I34" s="151"/>
      <c r="J34" s="144"/>
      <c r="K34" s="149"/>
    </row>
    <row r="35" spans="1:11" ht="15.75" hidden="1" x14ac:dyDescent="0.25">
      <c r="A35" s="142"/>
      <c r="B35" s="148"/>
      <c r="C35" s="144"/>
      <c r="D35" s="380"/>
      <c r="E35" s="151"/>
      <c r="F35" s="362">
        <f t="shared" si="0"/>
        <v>0</v>
      </c>
      <c r="G35" s="148"/>
      <c r="H35" s="144"/>
      <c r="I35" s="151"/>
      <c r="J35" s="144"/>
      <c r="K35" s="149"/>
    </row>
    <row r="36" spans="1:11" ht="15.75" hidden="1" x14ac:dyDescent="0.25">
      <c r="A36" s="142"/>
      <c r="B36" s="148"/>
      <c r="C36" s="144"/>
      <c r="D36" s="380"/>
      <c r="E36" s="151"/>
      <c r="F36" s="362">
        <f t="shared" si="0"/>
        <v>0</v>
      </c>
      <c r="G36" s="148"/>
      <c r="H36" s="144"/>
      <c r="I36" s="151"/>
      <c r="J36" s="144"/>
      <c r="K36" s="149"/>
    </row>
    <row r="37" spans="1:11" ht="15.75" hidden="1" x14ac:dyDescent="0.25">
      <c r="A37" s="142"/>
      <c r="B37" s="148"/>
      <c r="C37" s="144"/>
      <c r="D37" s="380"/>
      <c r="E37" s="151"/>
      <c r="F37" s="362">
        <f t="shared" si="0"/>
        <v>0</v>
      </c>
      <c r="G37" s="148"/>
      <c r="H37" s="144"/>
      <c r="I37" s="151"/>
      <c r="J37" s="144"/>
      <c r="K37" s="149"/>
    </row>
    <row r="38" spans="1:11" ht="15.75" hidden="1" x14ac:dyDescent="0.25">
      <c r="A38" s="142"/>
      <c r="B38" s="148"/>
      <c r="C38" s="144"/>
      <c r="D38" s="380"/>
      <c r="E38" s="151"/>
      <c r="F38" s="362">
        <f t="shared" si="0"/>
        <v>0</v>
      </c>
      <c r="G38" s="148"/>
      <c r="H38" s="144"/>
      <c r="I38" s="151"/>
      <c r="J38" s="144"/>
      <c r="K38" s="149"/>
    </row>
    <row r="39" spans="1:11" ht="15.75" hidden="1" x14ac:dyDescent="0.25">
      <c r="A39" s="142"/>
      <c r="B39" s="148"/>
      <c r="C39" s="144"/>
      <c r="D39" s="380"/>
      <c r="E39" s="151"/>
      <c r="F39" s="362">
        <f t="shared" si="0"/>
        <v>0</v>
      </c>
      <c r="G39" s="148"/>
      <c r="H39" s="144"/>
      <c r="I39" s="151"/>
      <c r="J39" s="144"/>
      <c r="K39" s="149"/>
    </row>
    <row r="40" spans="1:11" ht="15.75" hidden="1" x14ac:dyDescent="0.25">
      <c r="A40" s="155"/>
      <c r="B40" s="148"/>
      <c r="C40" s="144"/>
      <c r="D40" s="380"/>
      <c r="E40" s="151"/>
      <c r="F40" s="362">
        <f t="shared" si="0"/>
        <v>0</v>
      </c>
      <c r="G40" s="148"/>
      <c r="H40" s="144"/>
      <c r="I40" s="151"/>
      <c r="J40" s="144"/>
      <c r="K40" s="149"/>
    </row>
    <row r="41" spans="1:11" ht="15.75" hidden="1" x14ac:dyDescent="0.25">
      <c r="A41" s="155"/>
      <c r="B41" s="148"/>
      <c r="C41" s="144"/>
      <c r="D41" s="380"/>
      <c r="E41" s="151"/>
      <c r="F41" s="362">
        <f t="shared" si="0"/>
        <v>0</v>
      </c>
      <c r="G41" s="148"/>
      <c r="H41" s="144"/>
      <c r="I41" s="151"/>
      <c r="J41" s="144"/>
      <c r="K41" s="149"/>
    </row>
    <row r="42" spans="1:11" ht="15.75" hidden="1" x14ac:dyDescent="0.25">
      <c r="A42" s="142"/>
      <c r="B42" s="148"/>
      <c r="C42" s="144"/>
      <c r="D42" s="380"/>
      <c r="E42" s="151"/>
      <c r="F42" s="362">
        <f t="shared" si="0"/>
        <v>0</v>
      </c>
      <c r="G42" s="148"/>
      <c r="H42" s="144"/>
      <c r="I42" s="151"/>
      <c r="J42" s="144"/>
      <c r="K42" s="149"/>
    </row>
    <row r="43" spans="1:11" ht="15.75" hidden="1" x14ac:dyDescent="0.25">
      <c r="A43" s="142"/>
      <c r="B43" s="148"/>
      <c r="C43" s="144"/>
      <c r="D43" s="380"/>
      <c r="E43" s="151"/>
      <c r="F43" s="362">
        <f t="shared" si="0"/>
        <v>0</v>
      </c>
      <c r="G43" s="148"/>
      <c r="H43" s="144"/>
      <c r="I43" s="151"/>
      <c r="J43" s="144"/>
      <c r="K43" s="149"/>
    </row>
    <row r="44" spans="1:11" ht="15.75" hidden="1" x14ac:dyDescent="0.25">
      <c r="A44" s="142"/>
      <c r="B44" s="148"/>
      <c r="C44" s="144"/>
      <c r="D44" s="380"/>
      <c r="E44" s="151"/>
      <c r="F44" s="362">
        <f t="shared" si="0"/>
        <v>0</v>
      </c>
      <c r="G44" s="148"/>
      <c r="H44" s="144"/>
      <c r="I44" s="151"/>
      <c r="J44" s="144"/>
      <c r="K44" s="149"/>
    </row>
    <row r="45" spans="1:11" ht="15.75" hidden="1" x14ac:dyDescent="0.25">
      <c r="A45" s="142"/>
      <c r="B45" s="148"/>
      <c r="C45" s="144"/>
      <c r="D45" s="380"/>
      <c r="E45" s="151"/>
      <c r="F45" s="362">
        <f t="shared" si="0"/>
        <v>0</v>
      </c>
      <c r="G45" s="148"/>
      <c r="H45" s="144"/>
      <c r="I45" s="151"/>
      <c r="J45" s="144"/>
      <c r="K45" s="149"/>
    </row>
    <row r="46" spans="1:11" ht="15.75" hidden="1" x14ac:dyDescent="0.25">
      <c r="A46" s="142"/>
      <c r="B46" s="148"/>
      <c r="C46" s="144"/>
      <c r="D46" s="380"/>
      <c r="E46" s="151"/>
      <c r="F46" s="362">
        <f t="shared" si="0"/>
        <v>0</v>
      </c>
      <c r="G46" s="148"/>
      <c r="H46" s="144"/>
      <c r="I46" s="151"/>
      <c r="J46" s="144"/>
      <c r="K46" s="149"/>
    </row>
    <row r="47" spans="1:11" ht="15.75" hidden="1" x14ac:dyDescent="0.25">
      <c r="A47" s="142"/>
      <c r="B47" s="148"/>
      <c r="C47" s="144"/>
      <c r="D47" s="380"/>
      <c r="E47" s="151"/>
      <c r="F47" s="362">
        <f t="shared" si="0"/>
        <v>0</v>
      </c>
      <c r="G47" s="148"/>
      <c r="H47" s="144"/>
      <c r="I47" s="151"/>
      <c r="J47" s="144"/>
      <c r="K47" s="149"/>
    </row>
    <row r="48" spans="1:11" ht="15.75" hidden="1" x14ac:dyDescent="0.25">
      <c r="A48" s="142"/>
      <c r="B48" s="148"/>
      <c r="C48" s="144"/>
      <c r="D48" s="380"/>
      <c r="E48" s="151"/>
      <c r="F48" s="362">
        <f t="shared" si="0"/>
        <v>0</v>
      </c>
      <c r="G48" s="148"/>
      <c r="H48" s="144"/>
      <c r="I48" s="151"/>
      <c r="J48" s="144"/>
      <c r="K48" s="149"/>
    </row>
    <row r="49" spans="1:11" ht="15.75" hidden="1" x14ac:dyDescent="0.25">
      <c r="A49" s="142"/>
      <c r="B49" s="148"/>
      <c r="C49" s="144"/>
      <c r="D49" s="380"/>
      <c r="E49" s="151"/>
      <c r="F49" s="362">
        <f t="shared" si="0"/>
        <v>0</v>
      </c>
      <c r="G49" s="148"/>
      <c r="H49" s="144"/>
      <c r="I49" s="151"/>
      <c r="J49" s="144"/>
      <c r="K49" s="149"/>
    </row>
    <row r="50" spans="1:11" ht="15.75" hidden="1" x14ac:dyDescent="0.25">
      <c r="A50" s="155"/>
      <c r="B50" s="148"/>
      <c r="C50" s="144"/>
      <c r="D50" s="380"/>
      <c r="E50" s="151"/>
      <c r="F50" s="362">
        <f t="shared" si="0"/>
        <v>0</v>
      </c>
      <c r="G50" s="148"/>
      <c r="H50" s="144"/>
      <c r="I50" s="151"/>
      <c r="J50" s="144"/>
      <c r="K50" s="149"/>
    </row>
    <row r="51" spans="1:11" ht="15.75" hidden="1" x14ac:dyDescent="0.25">
      <c r="A51" s="155"/>
      <c r="B51" s="148"/>
      <c r="C51" s="144"/>
      <c r="D51" s="380"/>
      <c r="E51" s="151"/>
      <c r="F51" s="362">
        <f t="shared" si="0"/>
        <v>0</v>
      </c>
      <c r="G51" s="148"/>
      <c r="H51" s="144"/>
      <c r="I51" s="151"/>
      <c r="J51" s="144"/>
      <c r="K51" s="149"/>
    </row>
    <row r="52" spans="1:11" ht="15.75" hidden="1" x14ac:dyDescent="0.25">
      <c r="A52" s="165"/>
      <c r="B52" s="166"/>
      <c r="C52" s="167"/>
      <c r="D52" s="381"/>
      <c r="E52" s="168"/>
      <c r="F52" s="362">
        <f t="shared" si="0"/>
        <v>0</v>
      </c>
      <c r="G52" s="166"/>
      <c r="H52" s="167"/>
      <c r="I52" s="168"/>
      <c r="J52" s="167"/>
      <c r="K52" s="149"/>
    </row>
    <row r="53" spans="1:11" ht="15.75" hidden="1" x14ac:dyDescent="0.25">
      <c r="A53" s="165"/>
      <c r="B53" s="166"/>
      <c r="C53" s="167"/>
      <c r="D53" s="381"/>
      <c r="E53" s="168"/>
      <c r="F53" s="362">
        <f t="shared" si="0"/>
        <v>0</v>
      </c>
      <c r="G53" s="166"/>
      <c r="H53" s="167"/>
      <c r="I53" s="168"/>
      <c r="J53" s="167"/>
      <c r="K53" s="149"/>
    </row>
    <row r="54" spans="1:11" ht="15.75" hidden="1" x14ac:dyDescent="0.25">
      <c r="A54" s="165"/>
      <c r="B54" s="166"/>
      <c r="C54" s="167"/>
      <c r="D54" s="381"/>
      <c r="E54" s="168"/>
      <c r="F54" s="362">
        <f t="shared" si="0"/>
        <v>0</v>
      </c>
      <c r="G54" s="166"/>
      <c r="H54" s="167"/>
      <c r="I54" s="168"/>
      <c r="J54" s="167"/>
      <c r="K54" s="149"/>
    </row>
    <row r="55" spans="1:11" ht="15.75" x14ac:dyDescent="0.25">
      <c r="A55" s="166"/>
      <c r="B55" s="169" t="s">
        <v>16</v>
      </c>
      <c r="C55" s="170">
        <f>SUM(C7:C54)</f>
        <v>0</v>
      </c>
      <c r="D55" s="382">
        <f>SUM(D7:D54)</f>
        <v>16828.400000000001</v>
      </c>
      <c r="E55" s="171"/>
      <c r="F55" s="383">
        <f t="shared" si="0"/>
        <v>16828.400000000001</v>
      </c>
      <c r="G55" s="173"/>
      <c r="H55" s="170">
        <f>SUM(H7:H54)</f>
        <v>0</v>
      </c>
      <c r="I55" s="171"/>
      <c r="J55" s="384">
        <f>SUM(J7:J54)</f>
        <v>16828.400000000001</v>
      </c>
      <c r="K55" s="174">
        <f>C55-H55</f>
        <v>0</v>
      </c>
    </row>
    <row r="58" spans="1:11" ht="15.75" x14ac:dyDescent="0.25">
      <c r="B58" s="175" t="s">
        <v>930</v>
      </c>
      <c r="F58" s="28"/>
      <c r="G58" s="57" t="s">
        <v>931</v>
      </c>
      <c r="H58" s="176"/>
    </row>
    <row r="59" spans="1:11" x14ac:dyDescent="0.25">
      <c r="B59" s="175"/>
      <c r="F59" s="24" t="s">
        <v>18</v>
      </c>
      <c r="G59" s="25"/>
      <c r="H59" s="25"/>
    </row>
    <row r="60" spans="1:11" ht="15.75" x14ac:dyDescent="0.25">
      <c r="B60" s="175" t="s">
        <v>19</v>
      </c>
      <c r="F60" s="28"/>
      <c r="G60" s="57" t="s">
        <v>932</v>
      </c>
      <c r="H60" s="176"/>
    </row>
    <row r="61" spans="1:11" x14ac:dyDescent="0.25">
      <c r="F61" s="24" t="s">
        <v>18</v>
      </c>
      <c r="G61" s="25"/>
      <c r="H61" s="25"/>
    </row>
  </sheetData>
  <mergeCells count="10">
    <mergeCell ref="G58:H58"/>
    <mergeCell ref="G60:H6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90" zoomScaleNormal="90" workbookViewId="0">
      <selection activeCell="F31" sqref="F31"/>
    </sheetView>
  </sheetViews>
  <sheetFormatPr defaultRowHeight="12.75" x14ac:dyDescent="0.2"/>
  <cols>
    <col min="1" max="1" width="9" style="52" customWidth="1"/>
    <col min="2" max="2" width="31.85546875" style="52" customWidth="1"/>
    <col min="3" max="3" width="13.28515625" style="52" customWidth="1"/>
    <col min="4" max="4" width="15" style="52" customWidth="1"/>
    <col min="5" max="5" width="37.85546875" style="52" customWidth="1"/>
    <col min="6" max="6" width="13" style="52" customWidth="1"/>
    <col min="7" max="7" width="16" style="52" customWidth="1"/>
    <col min="8" max="8" width="15" style="52" customWidth="1"/>
    <col min="9" max="9" width="17" style="52" customWidth="1"/>
    <col min="10" max="10" width="14" style="52" customWidth="1"/>
    <col min="11" max="11" width="19.28515625" style="52" customWidth="1"/>
    <col min="12" max="256" width="9.140625" style="52"/>
    <col min="257" max="257" width="9" style="52" customWidth="1"/>
    <col min="258" max="258" width="31.85546875" style="52" customWidth="1"/>
    <col min="259" max="259" width="13.28515625" style="52" customWidth="1"/>
    <col min="260" max="260" width="15" style="52" customWidth="1"/>
    <col min="261" max="261" width="37.85546875" style="52" customWidth="1"/>
    <col min="262" max="262" width="13" style="52" customWidth="1"/>
    <col min="263" max="263" width="16" style="52" customWidth="1"/>
    <col min="264" max="264" width="15" style="52" customWidth="1"/>
    <col min="265" max="265" width="17" style="52" customWidth="1"/>
    <col min="266" max="266" width="14" style="52" customWidth="1"/>
    <col min="267" max="267" width="19.28515625" style="52" customWidth="1"/>
    <col min="268" max="512" width="9.140625" style="52"/>
    <col min="513" max="513" width="9" style="52" customWidth="1"/>
    <col min="514" max="514" width="31.85546875" style="52" customWidth="1"/>
    <col min="515" max="515" width="13.28515625" style="52" customWidth="1"/>
    <col min="516" max="516" width="15" style="52" customWidth="1"/>
    <col min="517" max="517" width="37.85546875" style="52" customWidth="1"/>
    <col min="518" max="518" width="13" style="52" customWidth="1"/>
    <col min="519" max="519" width="16" style="52" customWidth="1"/>
    <col min="520" max="520" width="15" style="52" customWidth="1"/>
    <col min="521" max="521" width="17" style="52" customWidth="1"/>
    <col min="522" max="522" width="14" style="52" customWidth="1"/>
    <col min="523" max="523" width="19.28515625" style="52" customWidth="1"/>
    <col min="524" max="768" width="9.140625" style="52"/>
    <col min="769" max="769" width="9" style="52" customWidth="1"/>
    <col min="770" max="770" width="31.85546875" style="52" customWidth="1"/>
    <col min="771" max="771" width="13.28515625" style="52" customWidth="1"/>
    <col min="772" max="772" width="15" style="52" customWidth="1"/>
    <col min="773" max="773" width="37.85546875" style="52" customWidth="1"/>
    <col min="774" max="774" width="13" style="52" customWidth="1"/>
    <col min="775" max="775" width="16" style="52" customWidth="1"/>
    <col min="776" max="776" width="15" style="52" customWidth="1"/>
    <col min="777" max="777" width="17" style="52" customWidth="1"/>
    <col min="778" max="778" width="14" style="52" customWidth="1"/>
    <col min="779" max="779" width="19.28515625" style="52" customWidth="1"/>
    <col min="780" max="1024" width="9.140625" style="52"/>
    <col min="1025" max="1025" width="9" style="52" customWidth="1"/>
    <col min="1026" max="1026" width="31.85546875" style="52" customWidth="1"/>
    <col min="1027" max="1027" width="13.28515625" style="52" customWidth="1"/>
    <col min="1028" max="1028" width="15" style="52" customWidth="1"/>
    <col min="1029" max="1029" width="37.85546875" style="52" customWidth="1"/>
    <col min="1030" max="1030" width="13" style="52" customWidth="1"/>
    <col min="1031" max="1031" width="16" style="52" customWidth="1"/>
    <col min="1032" max="1032" width="15" style="52" customWidth="1"/>
    <col min="1033" max="1033" width="17" style="52" customWidth="1"/>
    <col min="1034" max="1034" width="14" style="52" customWidth="1"/>
    <col min="1035" max="1035" width="19.28515625" style="52" customWidth="1"/>
    <col min="1036" max="1280" width="9.140625" style="52"/>
    <col min="1281" max="1281" width="9" style="52" customWidth="1"/>
    <col min="1282" max="1282" width="31.85546875" style="52" customWidth="1"/>
    <col min="1283" max="1283" width="13.28515625" style="52" customWidth="1"/>
    <col min="1284" max="1284" width="15" style="52" customWidth="1"/>
    <col min="1285" max="1285" width="37.85546875" style="52" customWidth="1"/>
    <col min="1286" max="1286" width="13" style="52" customWidth="1"/>
    <col min="1287" max="1287" width="16" style="52" customWidth="1"/>
    <col min="1288" max="1288" width="15" style="52" customWidth="1"/>
    <col min="1289" max="1289" width="17" style="52" customWidth="1"/>
    <col min="1290" max="1290" width="14" style="52" customWidth="1"/>
    <col min="1291" max="1291" width="19.28515625" style="52" customWidth="1"/>
    <col min="1292" max="1536" width="9.140625" style="52"/>
    <col min="1537" max="1537" width="9" style="52" customWidth="1"/>
    <col min="1538" max="1538" width="31.85546875" style="52" customWidth="1"/>
    <col min="1539" max="1539" width="13.28515625" style="52" customWidth="1"/>
    <col min="1540" max="1540" width="15" style="52" customWidth="1"/>
    <col min="1541" max="1541" width="37.85546875" style="52" customWidth="1"/>
    <col min="1542" max="1542" width="13" style="52" customWidth="1"/>
    <col min="1543" max="1543" width="16" style="52" customWidth="1"/>
    <col min="1544" max="1544" width="15" style="52" customWidth="1"/>
    <col min="1545" max="1545" width="17" style="52" customWidth="1"/>
    <col min="1546" max="1546" width="14" style="52" customWidth="1"/>
    <col min="1547" max="1547" width="19.28515625" style="52" customWidth="1"/>
    <col min="1548" max="1792" width="9.140625" style="52"/>
    <col min="1793" max="1793" width="9" style="52" customWidth="1"/>
    <col min="1794" max="1794" width="31.85546875" style="52" customWidth="1"/>
    <col min="1795" max="1795" width="13.28515625" style="52" customWidth="1"/>
    <col min="1796" max="1796" width="15" style="52" customWidth="1"/>
    <col min="1797" max="1797" width="37.85546875" style="52" customWidth="1"/>
    <col min="1798" max="1798" width="13" style="52" customWidth="1"/>
    <col min="1799" max="1799" width="16" style="52" customWidth="1"/>
    <col min="1800" max="1800" width="15" style="52" customWidth="1"/>
    <col min="1801" max="1801" width="17" style="52" customWidth="1"/>
    <col min="1802" max="1802" width="14" style="52" customWidth="1"/>
    <col min="1803" max="1803" width="19.28515625" style="52" customWidth="1"/>
    <col min="1804" max="2048" width="9.140625" style="52"/>
    <col min="2049" max="2049" width="9" style="52" customWidth="1"/>
    <col min="2050" max="2050" width="31.85546875" style="52" customWidth="1"/>
    <col min="2051" max="2051" width="13.28515625" style="52" customWidth="1"/>
    <col min="2052" max="2052" width="15" style="52" customWidth="1"/>
    <col min="2053" max="2053" width="37.85546875" style="52" customWidth="1"/>
    <col min="2054" max="2054" width="13" style="52" customWidth="1"/>
    <col min="2055" max="2055" width="16" style="52" customWidth="1"/>
    <col min="2056" max="2056" width="15" style="52" customWidth="1"/>
    <col min="2057" max="2057" width="17" style="52" customWidth="1"/>
    <col min="2058" max="2058" width="14" style="52" customWidth="1"/>
    <col min="2059" max="2059" width="19.28515625" style="52" customWidth="1"/>
    <col min="2060" max="2304" width="9.140625" style="52"/>
    <col min="2305" max="2305" width="9" style="52" customWidth="1"/>
    <col min="2306" max="2306" width="31.85546875" style="52" customWidth="1"/>
    <col min="2307" max="2307" width="13.28515625" style="52" customWidth="1"/>
    <col min="2308" max="2308" width="15" style="52" customWidth="1"/>
    <col min="2309" max="2309" width="37.85546875" style="52" customWidth="1"/>
    <col min="2310" max="2310" width="13" style="52" customWidth="1"/>
    <col min="2311" max="2311" width="16" style="52" customWidth="1"/>
    <col min="2312" max="2312" width="15" style="52" customWidth="1"/>
    <col min="2313" max="2313" width="17" style="52" customWidth="1"/>
    <col min="2314" max="2314" width="14" style="52" customWidth="1"/>
    <col min="2315" max="2315" width="19.28515625" style="52" customWidth="1"/>
    <col min="2316" max="2560" width="9.140625" style="52"/>
    <col min="2561" max="2561" width="9" style="52" customWidth="1"/>
    <col min="2562" max="2562" width="31.85546875" style="52" customWidth="1"/>
    <col min="2563" max="2563" width="13.28515625" style="52" customWidth="1"/>
    <col min="2564" max="2564" width="15" style="52" customWidth="1"/>
    <col min="2565" max="2565" width="37.85546875" style="52" customWidth="1"/>
    <col min="2566" max="2566" width="13" style="52" customWidth="1"/>
    <col min="2567" max="2567" width="16" style="52" customWidth="1"/>
    <col min="2568" max="2568" width="15" style="52" customWidth="1"/>
    <col min="2569" max="2569" width="17" style="52" customWidth="1"/>
    <col min="2570" max="2570" width="14" style="52" customWidth="1"/>
    <col min="2571" max="2571" width="19.28515625" style="52" customWidth="1"/>
    <col min="2572" max="2816" width="9.140625" style="52"/>
    <col min="2817" max="2817" width="9" style="52" customWidth="1"/>
    <col min="2818" max="2818" width="31.85546875" style="52" customWidth="1"/>
    <col min="2819" max="2819" width="13.28515625" style="52" customWidth="1"/>
    <col min="2820" max="2820" width="15" style="52" customWidth="1"/>
    <col min="2821" max="2821" width="37.85546875" style="52" customWidth="1"/>
    <col min="2822" max="2822" width="13" style="52" customWidth="1"/>
    <col min="2823" max="2823" width="16" style="52" customWidth="1"/>
    <col min="2824" max="2824" width="15" style="52" customWidth="1"/>
    <col min="2825" max="2825" width="17" style="52" customWidth="1"/>
    <col min="2826" max="2826" width="14" style="52" customWidth="1"/>
    <col min="2827" max="2827" width="19.28515625" style="52" customWidth="1"/>
    <col min="2828" max="3072" width="9.140625" style="52"/>
    <col min="3073" max="3073" width="9" style="52" customWidth="1"/>
    <col min="3074" max="3074" width="31.85546875" style="52" customWidth="1"/>
    <col min="3075" max="3075" width="13.28515625" style="52" customWidth="1"/>
    <col min="3076" max="3076" width="15" style="52" customWidth="1"/>
    <col min="3077" max="3077" width="37.85546875" style="52" customWidth="1"/>
    <col min="3078" max="3078" width="13" style="52" customWidth="1"/>
    <col min="3079" max="3079" width="16" style="52" customWidth="1"/>
    <col min="3080" max="3080" width="15" style="52" customWidth="1"/>
    <col min="3081" max="3081" width="17" style="52" customWidth="1"/>
    <col min="3082" max="3082" width="14" style="52" customWidth="1"/>
    <col min="3083" max="3083" width="19.28515625" style="52" customWidth="1"/>
    <col min="3084" max="3328" width="9.140625" style="52"/>
    <col min="3329" max="3329" width="9" style="52" customWidth="1"/>
    <col min="3330" max="3330" width="31.85546875" style="52" customWidth="1"/>
    <col min="3331" max="3331" width="13.28515625" style="52" customWidth="1"/>
    <col min="3332" max="3332" width="15" style="52" customWidth="1"/>
    <col min="3333" max="3333" width="37.85546875" style="52" customWidth="1"/>
    <col min="3334" max="3334" width="13" style="52" customWidth="1"/>
    <col min="3335" max="3335" width="16" style="52" customWidth="1"/>
    <col min="3336" max="3336" width="15" style="52" customWidth="1"/>
    <col min="3337" max="3337" width="17" style="52" customWidth="1"/>
    <col min="3338" max="3338" width="14" style="52" customWidth="1"/>
    <col min="3339" max="3339" width="19.28515625" style="52" customWidth="1"/>
    <col min="3340" max="3584" width="9.140625" style="52"/>
    <col min="3585" max="3585" width="9" style="52" customWidth="1"/>
    <col min="3586" max="3586" width="31.85546875" style="52" customWidth="1"/>
    <col min="3587" max="3587" width="13.28515625" style="52" customWidth="1"/>
    <col min="3588" max="3588" width="15" style="52" customWidth="1"/>
    <col min="3589" max="3589" width="37.85546875" style="52" customWidth="1"/>
    <col min="3590" max="3590" width="13" style="52" customWidth="1"/>
    <col min="3591" max="3591" width="16" style="52" customWidth="1"/>
    <col min="3592" max="3592" width="15" style="52" customWidth="1"/>
    <col min="3593" max="3593" width="17" style="52" customWidth="1"/>
    <col min="3594" max="3594" width="14" style="52" customWidth="1"/>
    <col min="3595" max="3595" width="19.28515625" style="52" customWidth="1"/>
    <col min="3596" max="3840" width="9.140625" style="52"/>
    <col min="3841" max="3841" width="9" style="52" customWidth="1"/>
    <col min="3842" max="3842" width="31.85546875" style="52" customWidth="1"/>
    <col min="3843" max="3843" width="13.28515625" style="52" customWidth="1"/>
    <col min="3844" max="3844" width="15" style="52" customWidth="1"/>
    <col min="3845" max="3845" width="37.85546875" style="52" customWidth="1"/>
    <col min="3846" max="3846" width="13" style="52" customWidth="1"/>
    <col min="3847" max="3847" width="16" style="52" customWidth="1"/>
    <col min="3848" max="3848" width="15" style="52" customWidth="1"/>
    <col min="3849" max="3849" width="17" style="52" customWidth="1"/>
    <col min="3850" max="3850" width="14" style="52" customWidth="1"/>
    <col min="3851" max="3851" width="19.28515625" style="52" customWidth="1"/>
    <col min="3852" max="4096" width="9.140625" style="52"/>
    <col min="4097" max="4097" width="9" style="52" customWidth="1"/>
    <col min="4098" max="4098" width="31.85546875" style="52" customWidth="1"/>
    <col min="4099" max="4099" width="13.28515625" style="52" customWidth="1"/>
    <col min="4100" max="4100" width="15" style="52" customWidth="1"/>
    <col min="4101" max="4101" width="37.85546875" style="52" customWidth="1"/>
    <col min="4102" max="4102" width="13" style="52" customWidth="1"/>
    <col min="4103" max="4103" width="16" style="52" customWidth="1"/>
    <col min="4104" max="4104" width="15" style="52" customWidth="1"/>
    <col min="4105" max="4105" width="17" style="52" customWidth="1"/>
    <col min="4106" max="4106" width="14" style="52" customWidth="1"/>
    <col min="4107" max="4107" width="19.28515625" style="52" customWidth="1"/>
    <col min="4108" max="4352" width="9.140625" style="52"/>
    <col min="4353" max="4353" width="9" style="52" customWidth="1"/>
    <col min="4354" max="4354" width="31.85546875" style="52" customWidth="1"/>
    <col min="4355" max="4355" width="13.28515625" style="52" customWidth="1"/>
    <col min="4356" max="4356" width="15" style="52" customWidth="1"/>
    <col min="4357" max="4357" width="37.85546875" style="52" customWidth="1"/>
    <col min="4358" max="4358" width="13" style="52" customWidth="1"/>
    <col min="4359" max="4359" width="16" style="52" customWidth="1"/>
    <col min="4360" max="4360" width="15" style="52" customWidth="1"/>
    <col min="4361" max="4361" width="17" style="52" customWidth="1"/>
    <col min="4362" max="4362" width="14" style="52" customWidth="1"/>
    <col min="4363" max="4363" width="19.28515625" style="52" customWidth="1"/>
    <col min="4364" max="4608" width="9.140625" style="52"/>
    <col min="4609" max="4609" width="9" style="52" customWidth="1"/>
    <col min="4610" max="4610" width="31.85546875" style="52" customWidth="1"/>
    <col min="4611" max="4611" width="13.28515625" style="52" customWidth="1"/>
    <col min="4612" max="4612" width="15" style="52" customWidth="1"/>
    <col min="4613" max="4613" width="37.85546875" style="52" customWidth="1"/>
    <col min="4614" max="4614" width="13" style="52" customWidth="1"/>
    <col min="4615" max="4615" width="16" style="52" customWidth="1"/>
    <col min="4616" max="4616" width="15" style="52" customWidth="1"/>
    <col min="4617" max="4617" width="17" style="52" customWidth="1"/>
    <col min="4618" max="4618" width="14" style="52" customWidth="1"/>
    <col min="4619" max="4619" width="19.28515625" style="52" customWidth="1"/>
    <col min="4620" max="4864" width="9.140625" style="52"/>
    <col min="4865" max="4865" width="9" style="52" customWidth="1"/>
    <col min="4866" max="4866" width="31.85546875" style="52" customWidth="1"/>
    <col min="4867" max="4867" width="13.28515625" style="52" customWidth="1"/>
    <col min="4868" max="4868" width="15" style="52" customWidth="1"/>
    <col min="4869" max="4869" width="37.85546875" style="52" customWidth="1"/>
    <col min="4870" max="4870" width="13" style="52" customWidth="1"/>
    <col min="4871" max="4871" width="16" style="52" customWidth="1"/>
    <col min="4872" max="4872" width="15" style="52" customWidth="1"/>
    <col min="4873" max="4873" width="17" style="52" customWidth="1"/>
    <col min="4874" max="4874" width="14" style="52" customWidth="1"/>
    <col min="4875" max="4875" width="19.28515625" style="52" customWidth="1"/>
    <col min="4876" max="5120" width="9.140625" style="52"/>
    <col min="5121" max="5121" width="9" style="52" customWidth="1"/>
    <col min="5122" max="5122" width="31.85546875" style="52" customWidth="1"/>
    <col min="5123" max="5123" width="13.28515625" style="52" customWidth="1"/>
    <col min="5124" max="5124" width="15" style="52" customWidth="1"/>
    <col min="5125" max="5125" width="37.85546875" style="52" customWidth="1"/>
    <col min="5126" max="5126" width="13" style="52" customWidth="1"/>
    <col min="5127" max="5127" width="16" style="52" customWidth="1"/>
    <col min="5128" max="5128" width="15" style="52" customWidth="1"/>
    <col min="5129" max="5129" width="17" style="52" customWidth="1"/>
    <col min="5130" max="5130" width="14" style="52" customWidth="1"/>
    <col min="5131" max="5131" width="19.28515625" style="52" customWidth="1"/>
    <col min="5132" max="5376" width="9.140625" style="52"/>
    <col min="5377" max="5377" width="9" style="52" customWidth="1"/>
    <col min="5378" max="5378" width="31.85546875" style="52" customWidth="1"/>
    <col min="5379" max="5379" width="13.28515625" style="52" customWidth="1"/>
    <col min="5380" max="5380" width="15" style="52" customWidth="1"/>
    <col min="5381" max="5381" width="37.85546875" style="52" customWidth="1"/>
    <col min="5382" max="5382" width="13" style="52" customWidth="1"/>
    <col min="5383" max="5383" width="16" style="52" customWidth="1"/>
    <col min="5384" max="5384" width="15" style="52" customWidth="1"/>
    <col min="5385" max="5385" width="17" style="52" customWidth="1"/>
    <col min="5386" max="5386" width="14" style="52" customWidth="1"/>
    <col min="5387" max="5387" width="19.28515625" style="52" customWidth="1"/>
    <col min="5388" max="5632" width="9.140625" style="52"/>
    <col min="5633" max="5633" width="9" style="52" customWidth="1"/>
    <col min="5634" max="5634" width="31.85546875" style="52" customWidth="1"/>
    <col min="5635" max="5635" width="13.28515625" style="52" customWidth="1"/>
    <col min="5636" max="5636" width="15" style="52" customWidth="1"/>
    <col min="5637" max="5637" width="37.85546875" style="52" customWidth="1"/>
    <col min="5638" max="5638" width="13" style="52" customWidth="1"/>
    <col min="5639" max="5639" width="16" style="52" customWidth="1"/>
    <col min="5640" max="5640" width="15" style="52" customWidth="1"/>
    <col min="5641" max="5641" width="17" style="52" customWidth="1"/>
    <col min="5642" max="5642" width="14" style="52" customWidth="1"/>
    <col min="5643" max="5643" width="19.28515625" style="52" customWidth="1"/>
    <col min="5644" max="5888" width="9.140625" style="52"/>
    <col min="5889" max="5889" width="9" style="52" customWidth="1"/>
    <col min="5890" max="5890" width="31.85546875" style="52" customWidth="1"/>
    <col min="5891" max="5891" width="13.28515625" style="52" customWidth="1"/>
    <col min="5892" max="5892" width="15" style="52" customWidth="1"/>
    <col min="5893" max="5893" width="37.85546875" style="52" customWidth="1"/>
    <col min="5894" max="5894" width="13" style="52" customWidth="1"/>
    <col min="5895" max="5895" width="16" style="52" customWidth="1"/>
    <col min="5896" max="5896" width="15" style="52" customWidth="1"/>
    <col min="5897" max="5897" width="17" style="52" customWidth="1"/>
    <col min="5898" max="5898" width="14" style="52" customWidth="1"/>
    <col min="5899" max="5899" width="19.28515625" style="52" customWidth="1"/>
    <col min="5900" max="6144" width="9.140625" style="52"/>
    <col min="6145" max="6145" width="9" style="52" customWidth="1"/>
    <col min="6146" max="6146" width="31.85546875" style="52" customWidth="1"/>
    <col min="6147" max="6147" width="13.28515625" style="52" customWidth="1"/>
    <col min="6148" max="6148" width="15" style="52" customWidth="1"/>
    <col min="6149" max="6149" width="37.85546875" style="52" customWidth="1"/>
    <col min="6150" max="6150" width="13" style="52" customWidth="1"/>
    <col min="6151" max="6151" width="16" style="52" customWidth="1"/>
    <col min="6152" max="6152" width="15" style="52" customWidth="1"/>
    <col min="6153" max="6153" width="17" style="52" customWidth="1"/>
    <col min="6154" max="6154" width="14" style="52" customWidth="1"/>
    <col min="6155" max="6155" width="19.28515625" style="52" customWidth="1"/>
    <col min="6156" max="6400" width="9.140625" style="52"/>
    <col min="6401" max="6401" width="9" style="52" customWidth="1"/>
    <col min="6402" max="6402" width="31.85546875" style="52" customWidth="1"/>
    <col min="6403" max="6403" width="13.28515625" style="52" customWidth="1"/>
    <col min="6404" max="6404" width="15" style="52" customWidth="1"/>
    <col min="6405" max="6405" width="37.85546875" style="52" customWidth="1"/>
    <col min="6406" max="6406" width="13" style="52" customWidth="1"/>
    <col min="6407" max="6407" width="16" style="52" customWidth="1"/>
    <col min="6408" max="6408" width="15" style="52" customWidth="1"/>
    <col min="6409" max="6409" width="17" style="52" customWidth="1"/>
    <col min="6410" max="6410" width="14" style="52" customWidth="1"/>
    <col min="6411" max="6411" width="19.28515625" style="52" customWidth="1"/>
    <col min="6412" max="6656" width="9.140625" style="52"/>
    <col min="6657" max="6657" width="9" style="52" customWidth="1"/>
    <col min="6658" max="6658" width="31.85546875" style="52" customWidth="1"/>
    <col min="6659" max="6659" width="13.28515625" style="52" customWidth="1"/>
    <col min="6660" max="6660" width="15" style="52" customWidth="1"/>
    <col min="6661" max="6661" width="37.85546875" style="52" customWidth="1"/>
    <col min="6662" max="6662" width="13" style="52" customWidth="1"/>
    <col min="6663" max="6663" width="16" style="52" customWidth="1"/>
    <col min="6664" max="6664" width="15" style="52" customWidth="1"/>
    <col min="6665" max="6665" width="17" style="52" customWidth="1"/>
    <col min="6666" max="6666" width="14" style="52" customWidth="1"/>
    <col min="6667" max="6667" width="19.28515625" style="52" customWidth="1"/>
    <col min="6668" max="6912" width="9.140625" style="52"/>
    <col min="6913" max="6913" width="9" style="52" customWidth="1"/>
    <col min="6914" max="6914" width="31.85546875" style="52" customWidth="1"/>
    <col min="6915" max="6915" width="13.28515625" style="52" customWidth="1"/>
    <col min="6916" max="6916" width="15" style="52" customWidth="1"/>
    <col min="6917" max="6917" width="37.85546875" style="52" customWidth="1"/>
    <col min="6918" max="6918" width="13" style="52" customWidth="1"/>
    <col min="6919" max="6919" width="16" style="52" customWidth="1"/>
    <col min="6920" max="6920" width="15" style="52" customWidth="1"/>
    <col min="6921" max="6921" width="17" style="52" customWidth="1"/>
    <col min="6922" max="6922" width="14" style="52" customWidth="1"/>
    <col min="6923" max="6923" width="19.28515625" style="52" customWidth="1"/>
    <col min="6924" max="7168" width="9.140625" style="52"/>
    <col min="7169" max="7169" width="9" style="52" customWidth="1"/>
    <col min="7170" max="7170" width="31.85546875" style="52" customWidth="1"/>
    <col min="7171" max="7171" width="13.28515625" style="52" customWidth="1"/>
    <col min="7172" max="7172" width="15" style="52" customWidth="1"/>
    <col min="7173" max="7173" width="37.85546875" style="52" customWidth="1"/>
    <col min="7174" max="7174" width="13" style="52" customWidth="1"/>
    <col min="7175" max="7175" width="16" style="52" customWidth="1"/>
    <col min="7176" max="7176" width="15" style="52" customWidth="1"/>
    <col min="7177" max="7177" width="17" style="52" customWidth="1"/>
    <col min="7178" max="7178" width="14" style="52" customWidth="1"/>
    <col min="7179" max="7179" width="19.28515625" style="52" customWidth="1"/>
    <col min="7180" max="7424" width="9.140625" style="52"/>
    <col min="7425" max="7425" width="9" style="52" customWidth="1"/>
    <col min="7426" max="7426" width="31.85546875" style="52" customWidth="1"/>
    <col min="7427" max="7427" width="13.28515625" style="52" customWidth="1"/>
    <col min="7428" max="7428" width="15" style="52" customWidth="1"/>
    <col min="7429" max="7429" width="37.85546875" style="52" customWidth="1"/>
    <col min="7430" max="7430" width="13" style="52" customWidth="1"/>
    <col min="7431" max="7431" width="16" style="52" customWidth="1"/>
    <col min="7432" max="7432" width="15" style="52" customWidth="1"/>
    <col min="7433" max="7433" width="17" style="52" customWidth="1"/>
    <col min="7434" max="7434" width="14" style="52" customWidth="1"/>
    <col min="7435" max="7435" width="19.28515625" style="52" customWidth="1"/>
    <col min="7436" max="7680" width="9.140625" style="52"/>
    <col min="7681" max="7681" width="9" style="52" customWidth="1"/>
    <col min="7682" max="7682" width="31.85546875" style="52" customWidth="1"/>
    <col min="7683" max="7683" width="13.28515625" style="52" customWidth="1"/>
    <col min="7684" max="7684" width="15" style="52" customWidth="1"/>
    <col min="7685" max="7685" width="37.85546875" style="52" customWidth="1"/>
    <col min="7686" max="7686" width="13" style="52" customWidth="1"/>
    <col min="7687" max="7687" width="16" style="52" customWidth="1"/>
    <col min="7688" max="7688" width="15" style="52" customWidth="1"/>
    <col min="7689" max="7689" width="17" style="52" customWidth="1"/>
    <col min="7690" max="7690" width="14" style="52" customWidth="1"/>
    <col min="7691" max="7691" width="19.28515625" style="52" customWidth="1"/>
    <col min="7692" max="7936" width="9.140625" style="52"/>
    <col min="7937" max="7937" width="9" style="52" customWidth="1"/>
    <col min="7938" max="7938" width="31.85546875" style="52" customWidth="1"/>
    <col min="7939" max="7939" width="13.28515625" style="52" customWidth="1"/>
    <col min="7940" max="7940" width="15" style="52" customWidth="1"/>
    <col min="7941" max="7941" width="37.85546875" style="52" customWidth="1"/>
    <col min="7942" max="7942" width="13" style="52" customWidth="1"/>
    <col min="7943" max="7943" width="16" style="52" customWidth="1"/>
    <col min="7944" max="7944" width="15" style="52" customWidth="1"/>
    <col min="7945" max="7945" width="17" style="52" customWidth="1"/>
    <col min="7946" max="7946" width="14" style="52" customWidth="1"/>
    <col min="7947" max="7947" width="19.28515625" style="52" customWidth="1"/>
    <col min="7948" max="8192" width="9.140625" style="52"/>
    <col min="8193" max="8193" width="9" style="52" customWidth="1"/>
    <col min="8194" max="8194" width="31.85546875" style="52" customWidth="1"/>
    <col min="8195" max="8195" width="13.28515625" style="52" customWidth="1"/>
    <col min="8196" max="8196" width="15" style="52" customWidth="1"/>
    <col min="8197" max="8197" width="37.85546875" style="52" customWidth="1"/>
    <col min="8198" max="8198" width="13" style="52" customWidth="1"/>
    <col min="8199" max="8199" width="16" style="52" customWidth="1"/>
    <col min="8200" max="8200" width="15" style="52" customWidth="1"/>
    <col min="8201" max="8201" width="17" style="52" customWidth="1"/>
    <col min="8202" max="8202" width="14" style="52" customWidth="1"/>
    <col min="8203" max="8203" width="19.28515625" style="52" customWidth="1"/>
    <col min="8204" max="8448" width="9.140625" style="52"/>
    <col min="8449" max="8449" width="9" style="52" customWidth="1"/>
    <col min="8450" max="8450" width="31.85546875" style="52" customWidth="1"/>
    <col min="8451" max="8451" width="13.28515625" style="52" customWidth="1"/>
    <col min="8452" max="8452" width="15" style="52" customWidth="1"/>
    <col min="8453" max="8453" width="37.85546875" style="52" customWidth="1"/>
    <col min="8454" max="8454" width="13" style="52" customWidth="1"/>
    <col min="8455" max="8455" width="16" style="52" customWidth="1"/>
    <col min="8456" max="8456" width="15" style="52" customWidth="1"/>
    <col min="8457" max="8457" width="17" style="52" customWidth="1"/>
    <col min="8458" max="8458" width="14" style="52" customWidth="1"/>
    <col min="8459" max="8459" width="19.28515625" style="52" customWidth="1"/>
    <col min="8460" max="8704" width="9.140625" style="52"/>
    <col min="8705" max="8705" width="9" style="52" customWidth="1"/>
    <col min="8706" max="8706" width="31.85546875" style="52" customWidth="1"/>
    <col min="8707" max="8707" width="13.28515625" style="52" customWidth="1"/>
    <col min="8708" max="8708" width="15" style="52" customWidth="1"/>
    <col min="8709" max="8709" width="37.85546875" style="52" customWidth="1"/>
    <col min="8710" max="8710" width="13" style="52" customWidth="1"/>
    <col min="8711" max="8711" width="16" style="52" customWidth="1"/>
    <col min="8712" max="8712" width="15" style="52" customWidth="1"/>
    <col min="8713" max="8713" width="17" style="52" customWidth="1"/>
    <col min="8714" max="8714" width="14" style="52" customWidth="1"/>
    <col min="8715" max="8715" width="19.28515625" style="52" customWidth="1"/>
    <col min="8716" max="8960" width="9.140625" style="52"/>
    <col min="8961" max="8961" width="9" style="52" customWidth="1"/>
    <col min="8962" max="8962" width="31.85546875" style="52" customWidth="1"/>
    <col min="8963" max="8963" width="13.28515625" style="52" customWidth="1"/>
    <col min="8964" max="8964" width="15" style="52" customWidth="1"/>
    <col min="8965" max="8965" width="37.85546875" style="52" customWidth="1"/>
    <col min="8966" max="8966" width="13" style="52" customWidth="1"/>
    <col min="8967" max="8967" width="16" style="52" customWidth="1"/>
    <col min="8968" max="8968" width="15" style="52" customWidth="1"/>
    <col min="8969" max="8969" width="17" style="52" customWidth="1"/>
    <col min="8970" max="8970" width="14" style="52" customWidth="1"/>
    <col min="8971" max="8971" width="19.28515625" style="52" customWidth="1"/>
    <col min="8972" max="9216" width="9.140625" style="52"/>
    <col min="9217" max="9217" width="9" style="52" customWidth="1"/>
    <col min="9218" max="9218" width="31.85546875" style="52" customWidth="1"/>
    <col min="9219" max="9219" width="13.28515625" style="52" customWidth="1"/>
    <col min="9220" max="9220" width="15" style="52" customWidth="1"/>
    <col min="9221" max="9221" width="37.85546875" style="52" customWidth="1"/>
    <col min="9222" max="9222" width="13" style="52" customWidth="1"/>
    <col min="9223" max="9223" width="16" style="52" customWidth="1"/>
    <col min="9224" max="9224" width="15" style="52" customWidth="1"/>
    <col min="9225" max="9225" width="17" style="52" customWidth="1"/>
    <col min="9226" max="9226" width="14" style="52" customWidth="1"/>
    <col min="9227" max="9227" width="19.28515625" style="52" customWidth="1"/>
    <col min="9228" max="9472" width="9.140625" style="52"/>
    <col min="9473" max="9473" width="9" style="52" customWidth="1"/>
    <col min="9474" max="9474" width="31.85546875" style="52" customWidth="1"/>
    <col min="9475" max="9475" width="13.28515625" style="52" customWidth="1"/>
    <col min="9476" max="9476" width="15" style="52" customWidth="1"/>
    <col min="9477" max="9477" width="37.85546875" style="52" customWidth="1"/>
    <col min="9478" max="9478" width="13" style="52" customWidth="1"/>
    <col min="9479" max="9479" width="16" style="52" customWidth="1"/>
    <col min="9480" max="9480" width="15" style="52" customWidth="1"/>
    <col min="9481" max="9481" width="17" style="52" customWidth="1"/>
    <col min="9482" max="9482" width="14" style="52" customWidth="1"/>
    <col min="9483" max="9483" width="19.28515625" style="52" customWidth="1"/>
    <col min="9484" max="9728" width="9.140625" style="52"/>
    <col min="9729" max="9729" width="9" style="52" customWidth="1"/>
    <col min="9730" max="9730" width="31.85546875" style="52" customWidth="1"/>
    <col min="9731" max="9731" width="13.28515625" style="52" customWidth="1"/>
    <col min="9732" max="9732" width="15" style="52" customWidth="1"/>
    <col min="9733" max="9733" width="37.85546875" style="52" customWidth="1"/>
    <col min="9734" max="9734" width="13" style="52" customWidth="1"/>
    <col min="9735" max="9735" width="16" style="52" customWidth="1"/>
    <col min="9736" max="9736" width="15" style="52" customWidth="1"/>
    <col min="9737" max="9737" width="17" style="52" customWidth="1"/>
    <col min="9738" max="9738" width="14" style="52" customWidth="1"/>
    <col min="9739" max="9739" width="19.28515625" style="52" customWidth="1"/>
    <col min="9740" max="9984" width="9.140625" style="52"/>
    <col min="9985" max="9985" width="9" style="52" customWidth="1"/>
    <col min="9986" max="9986" width="31.85546875" style="52" customWidth="1"/>
    <col min="9987" max="9987" width="13.28515625" style="52" customWidth="1"/>
    <col min="9988" max="9988" width="15" style="52" customWidth="1"/>
    <col min="9989" max="9989" width="37.85546875" style="52" customWidth="1"/>
    <col min="9990" max="9990" width="13" style="52" customWidth="1"/>
    <col min="9991" max="9991" width="16" style="52" customWidth="1"/>
    <col min="9992" max="9992" width="15" style="52" customWidth="1"/>
    <col min="9993" max="9993" width="17" style="52" customWidth="1"/>
    <col min="9994" max="9994" width="14" style="52" customWidth="1"/>
    <col min="9995" max="9995" width="19.28515625" style="52" customWidth="1"/>
    <col min="9996" max="10240" width="9.140625" style="52"/>
    <col min="10241" max="10241" width="9" style="52" customWidth="1"/>
    <col min="10242" max="10242" width="31.85546875" style="52" customWidth="1"/>
    <col min="10243" max="10243" width="13.28515625" style="52" customWidth="1"/>
    <col min="10244" max="10244" width="15" style="52" customWidth="1"/>
    <col min="10245" max="10245" width="37.85546875" style="52" customWidth="1"/>
    <col min="10246" max="10246" width="13" style="52" customWidth="1"/>
    <col min="10247" max="10247" width="16" style="52" customWidth="1"/>
    <col min="10248" max="10248" width="15" style="52" customWidth="1"/>
    <col min="10249" max="10249" width="17" style="52" customWidth="1"/>
    <col min="10250" max="10250" width="14" style="52" customWidth="1"/>
    <col min="10251" max="10251" width="19.28515625" style="52" customWidth="1"/>
    <col min="10252" max="10496" width="9.140625" style="52"/>
    <col min="10497" max="10497" width="9" style="52" customWidth="1"/>
    <col min="10498" max="10498" width="31.85546875" style="52" customWidth="1"/>
    <col min="10499" max="10499" width="13.28515625" style="52" customWidth="1"/>
    <col min="10500" max="10500" width="15" style="52" customWidth="1"/>
    <col min="10501" max="10501" width="37.85546875" style="52" customWidth="1"/>
    <col min="10502" max="10502" width="13" style="52" customWidth="1"/>
    <col min="10503" max="10503" width="16" style="52" customWidth="1"/>
    <col min="10504" max="10504" width="15" style="52" customWidth="1"/>
    <col min="10505" max="10505" width="17" style="52" customWidth="1"/>
    <col min="10506" max="10506" width="14" style="52" customWidth="1"/>
    <col min="10507" max="10507" width="19.28515625" style="52" customWidth="1"/>
    <col min="10508" max="10752" width="9.140625" style="52"/>
    <col min="10753" max="10753" width="9" style="52" customWidth="1"/>
    <col min="10754" max="10754" width="31.85546875" style="52" customWidth="1"/>
    <col min="10755" max="10755" width="13.28515625" style="52" customWidth="1"/>
    <col min="10756" max="10756" width="15" style="52" customWidth="1"/>
    <col min="10757" max="10757" width="37.85546875" style="52" customWidth="1"/>
    <col min="10758" max="10758" width="13" style="52" customWidth="1"/>
    <col min="10759" max="10759" width="16" style="52" customWidth="1"/>
    <col min="10760" max="10760" width="15" style="52" customWidth="1"/>
    <col min="10761" max="10761" width="17" style="52" customWidth="1"/>
    <col min="10762" max="10762" width="14" style="52" customWidth="1"/>
    <col min="10763" max="10763" width="19.28515625" style="52" customWidth="1"/>
    <col min="10764" max="11008" width="9.140625" style="52"/>
    <col min="11009" max="11009" width="9" style="52" customWidth="1"/>
    <col min="11010" max="11010" width="31.85546875" style="52" customWidth="1"/>
    <col min="11011" max="11011" width="13.28515625" style="52" customWidth="1"/>
    <col min="11012" max="11012" width="15" style="52" customWidth="1"/>
    <col min="11013" max="11013" width="37.85546875" style="52" customWidth="1"/>
    <col min="11014" max="11014" width="13" style="52" customWidth="1"/>
    <col min="11015" max="11015" width="16" style="52" customWidth="1"/>
    <col min="11016" max="11016" width="15" style="52" customWidth="1"/>
    <col min="11017" max="11017" width="17" style="52" customWidth="1"/>
    <col min="11018" max="11018" width="14" style="52" customWidth="1"/>
    <col min="11019" max="11019" width="19.28515625" style="52" customWidth="1"/>
    <col min="11020" max="11264" width="9.140625" style="52"/>
    <col min="11265" max="11265" width="9" style="52" customWidth="1"/>
    <col min="11266" max="11266" width="31.85546875" style="52" customWidth="1"/>
    <col min="11267" max="11267" width="13.28515625" style="52" customWidth="1"/>
    <col min="11268" max="11268" width="15" style="52" customWidth="1"/>
    <col min="11269" max="11269" width="37.85546875" style="52" customWidth="1"/>
    <col min="11270" max="11270" width="13" style="52" customWidth="1"/>
    <col min="11271" max="11271" width="16" style="52" customWidth="1"/>
    <col min="11272" max="11272" width="15" style="52" customWidth="1"/>
    <col min="11273" max="11273" width="17" style="52" customWidth="1"/>
    <col min="11274" max="11274" width="14" style="52" customWidth="1"/>
    <col min="11275" max="11275" width="19.28515625" style="52" customWidth="1"/>
    <col min="11276" max="11520" width="9.140625" style="52"/>
    <col min="11521" max="11521" width="9" style="52" customWidth="1"/>
    <col min="11522" max="11522" width="31.85546875" style="52" customWidth="1"/>
    <col min="11523" max="11523" width="13.28515625" style="52" customWidth="1"/>
    <col min="11524" max="11524" width="15" style="52" customWidth="1"/>
    <col min="11525" max="11525" width="37.85546875" style="52" customWidth="1"/>
    <col min="11526" max="11526" width="13" style="52" customWidth="1"/>
    <col min="11527" max="11527" width="16" style="52" customWidth="1"/>
    <col min="11528" max="11528" width="15" style="52" customWidth="1"/>
    <col min="11529" max="11529" width="17" style="52" customWidth="1"/>
    <col min="11530" max="11530" width="14" style="52" customWidth="1"/>
    <col min="11531" max="11531" width="19.28515625" style="52" customWidth="1"/>
    <col min="11532" max="11776" width="9.140625" style="52"/>
    <col min="11777" max="11777" width="9" style="52" customWidth="1"/>
    <col min="11778" max="11778" width="31.85546875" style="52" customWidth="1"/>
    <col min="11779" max="11779" width="13.28515625" style="52" customWidth="1"/>
    <col min="11780" max="11780" width="15" style="52" customWidth="1"/>
    <col min="11781" max="11781" width="37.85546875" style="52" customWidth="1"/>
    <col min="11782" max="11782" width="13" style="52" customWidth="1"/>
    <col min="11783" max="11783" width="16" style="52" customWidth="1"/>
    <col min="11784" max="11784" width="15" style="52" customWidth="1"/>
    <col min="11785" max="11785" width="17" style="52" customWidth="1"/>
    <col min="11786" max="11786" width="14" style="52" customWidth="1"/>
    <col min="11787" max="11787" width="19.28515625" style="52" customWidth="1"/>
    <col min="11788" max="12032" width="9.140625" style="52"/>
    <col min="12033" max="12033" width="9" style="52" customWidth="1"/>
    <col min="12034" max="12034" width="31.85546875" style="52" customWidth="1"/>
    <col min="12035" max="12035" width="13.28515625" style="52" customWidth="1"/>
    <col min="12036" max="12036" width="15" style="52" customWidth="1"/>
    <col min="12037" max="12037" width="37.85546875" style="52" customWidth="1"/>
    <col min="12038" max="12038" width="13" style="52" customWidth="1"/>
    <col min="12039" max="12039" width="16" style="52" customWidth="1"/>
    <col min="12040" max="12040" width="15" style="52" customWidth="1"/>
    <col min="12041" max="12041" width="17" style="52" customWidth="1"/>
    <col min="12042" max="12042" width="14" style="52" customWidth="1"/>
    <col min="12043" max="12043" width="19.28515625" style="52" customWidth="1"/>
    <col min="12044" max="12288" width="9.140625" style="52"/>
    <col min="12289" max="12289" width="9" style="52" customWidth="1"/>
    <col min="12290" max="12290" width="31.85546875" style="52" customWidth="1"/>
    <col min="12291" max="12291" width="13.28515625" style="52" customWidth="1"/>
    <col min="12292" max="12292" width="15" style="52" customWidth="1"/>
    <col min="12293" max="12293" width="37.85546875" style="52" customWidth="1"/>
    <col min="12294" max="12294" width="13" style="52" customWidth="1"/>
    <col min="12295" max="12295" width="16" style="52" customWidth="1"/>
    <col min="12296" max="12296" width="15" style="52" customWidth="1"/>
    <col min="12297" max="12297" width="17" style="52" customWidth="1"/>
    <col min="12298" max="12298" width="14" style="52" customWidth="1"/>
    <col min="12299" max="12299" width="19.28515625" style="52" customWidth="1"/>
    <col min="12300" max="12544" width="9.140625" style="52"/>
    <col min="12545" max="12545" width="9" style="52" customWidth="1"/>
    <col min="12546" max="12546" width="31.85546875" style="52" customWidth="1"/>
    <col min="12547" max="12547" width="13.28515625" style="52" customWidth="1"/>
    <col min="12548" max="12548" width="15" style="52" customWidth="1"/>
    <col min="12549" max="12549" width="37.85546875" style="52" customWidth="1"/>
    <col min="12550" max="12550" width="13" style="52" customWidth="1"/>
    <col min="12551" max="12551" width="16" style="52" customWidth="1"/>
    <col min="12552" max="12552" width="15" style="52" customWidth="1"/>
    <col min="12553" max="12553" width="17" style="52" customWidth="1"/>
    <col min="12554" max="12554" width="14" style="52" customWidth="1"/>
    <col min="12555" max="12555" width="19.28515625" style="52" customWidth="1"/>
    <col min="12556" max="12800" width="9.140625" style="52"/>
    <col min="12801" max="12801" width="9" style="52" customWidth="1"/>
    <col min="12802" max="12802" width="31.85546875" style="52" customWidth="1"/>
    <col min="12803" max="12803" width="13.28515625" style="52" customWidth="1"/>
    <col min="12804" max="12804" width="15" style="52" customWidth="1"/>
    <col min="12805" max="12805" width="37.85546875" style="52" customWidth="1"/>
    <col min="12806" max="12806" width="13" style="52" customWidth="1"/>
    <col min="12807" max="12807" width="16" style="52" customWidth="1"/>
    <col min="12808" max="12808" width="15" style="52" customWidth="1"/>
    <col min="12809" max="12809" width="17" style="52" customWidth="1"/>
    <col min="12810" max="12810" width="14" style="52" customWidth="1"/>
    <col min="12811" max="12811" width="19.28515625" style="52" customWidth="1"/>
    <col min="12812" max="13056" width="9.140625" style="52"/>
    <col min="13057" max="13057" width="9" style="52" customWidth="1"/>
    <col min="13058" max="13058" width="31.85546875" style="52" customWidth="1"/>
    <col min="13059" max="13059" width="13.28515625" style="52" customWidth="1"/>
    <col min="13060" max="13060" width="15" style="52" customWidth="1"/>
    <col min="13061" max="13061" width="37.85546875" style="52" customWidth="1"/>
    <col min="13062" max="13062" width="13" style="52" customWidth="1"/>
    <col min="13063" max="13063" width="16" style="52" customWidth="1"/>
    <col min="13064" max="13064" width="15" style="52" customWidth="1"/>
    <col min="13065" max="13065" width="17" style="52" customWidth="1"/>
    <col min="13066" max="13066" width="14" style="52" customWidth="1"/>
    <col min="13067" max="13067" width="19.28515625" style="52" customWidth="1"/>
    <col min="13068" max="13312" width="9.140625" style="52"/>
    <col min="13313" max="13313" width="9" style="52" customWidth="1"/>
    <col min="13314" max="13314" width="31.85546875" style="52" customWidth="1"/>
    <col min="13315" max="13315" width="13.28515625" style="52" customWidth="1"/>
    <col min="13316" max="13316" width="15" style="52" customWidth="1"/>
    <col min="13317" max="13317" width="37.85546875" style="52" customWidth="1"/>
    <col min="13318" max="13318" width="13" style="52" customWidth="1"/>
    <col min="13319" max="13319" width="16" style="52" customWidth="1"/>
    <col min="13320" max="13320" width="15" style="52" customWidth="1"/>
    <col min="13321" max="13321" width="17" style="52" customWidth="1"/>
    <col min="13322" max="13322" width="14" style="52" customWidth="1"/>
    <col min="13323" max="13323" width="19.28515625" style="52" customWidth="1"/>
    <col min="13324" max="13568" width="9.140625" style="52"/>
    <col min="13569" max="13569" width="9" style="52" customWidth="1"/>
    <col min="13570" max="13570" width="31.85546875" style="52" customWidth="1"/>
    <col min="13571" max="13571" width="13.28515625" style="52" customWidth="1"/>
    <col min="13572" max="13572" width="15" style="52" customWidth="1"/>
    <col min="13573" max="13573" width="37.85546875" style="52" customWidth="1"/>
    <col min="13574" max="13574" width="13" style="52" customWidth="1"/>
    <col min="13575" max="13575" width="16" style="52" customWidth="1"/>
    <col min="13576" max="13576" width="15" style="52" customWidth="1"/>
    <col min="13577" max="13577" width="17" style="52" customWidth="1"/>
    <col min="13578" max="13578" width="14" style="52" customWidth="1"/>
    <col min="13579" max="13579" width="19.28515625" style="52" customWidth="1"/>
    <col min="13580" max="13824" width="9.140625" style="52"/>
    <col min="13825" max="13825" width="9" style="52" customWidth="1"/>
    <col min="13826" max="13826" width="31.85546875" style="52" customWidth="1"/>
    <col min="13827" max="13827" width="13.28515625" style="52" customWidth="1"/>
    <col min="13828" max="13828" width="15" style="52" customWidth="1"/>
    <col min="13829" max="13829" width="37.85546875" style="52" customWidth="1"/>
    <col min="13830" max="13830" width="13" style="52" customWidth="1"/>
    <col min="13831" max="13831" width="16" style="52" customWidth="1"/>
    <col min="13832" max="13832" width="15" style="52" customWidth="1"/>
    <col min="13833" max="13833" width="17" style="52" customWidth="1"/>
    <col min="13834" max="13834" width="14" style="52" customWidth="1"/>
    <col min="13835" max="13835" width="19.28515625" style="52" customWidth="1"/>
    <col min="13836" max="14080" width="9.140625" style="52"/>
    <col min="14081" max="14081" width="9" style="52" customWidth="1"/>
    <col min="14082" max="14082" width="31.85546875" style="52" customWidth="1"/>
    <col min="14083" max="14083" width="13.28515625" style="52" customWidth="1"/>
    <col min="14084" max="14084" width="15" style="52" customWidth="1"/>
    <col min="14085" max="14085" width="37.85546875" style="52" customWidth="1"/>
    <col min="14086" max="14086" width="13" style="52" customWidth="1"/>
    <col min="14087" max="14087" width="16" style="52" customWidth="1"/>
    <col min="14088" max="14088" width="15" style="52" customWidth="1"/>
    <col min="14089" max="14089" width="17" style="52" customWidth="1"/>
    <col min="14090" max="14090" width="14" style="52" customWidth="1"/>
    <col min="14091" max="14091" width="19.28515625" style="52" customWidth="1"/>
    <col min="14092" max="14336" width="9.140625" style="52"/>
    <col min="14337" max="14337" width="9" style="52" customWidth="1"/>
    <col min="14338" max="14338" width="31.85546875" style="52" customWidth="1"/>
    <col min="14339" max="14339" width="13.28515625" style="52" customWidth="1"/>
    <col min="14340" max="14340" width="15" style="52" customWidth="1"/>
    <col min="14341" max="14341" width="37.85546875" style="52" customWidth="1"/>
    <col min="14342" max="14342" width="13" style="52" customWidth="1"/>
    <col min="14343" max="14343" width="16" style="52" customWidth="1"/>
    <col min="14344" max="14344" width="15" style="52" customWidth="1"/>
    <col min="14345" max="14345" width="17" style="52" customWidth="1"/>
    <col min="14346" max="14346" width="14" style="52" customWidth="1"/>
    <col min="14347" max="14347" width="19.28515625" style="52" customWidth="1"/>
    <col min="14348" max="14592" width="9.140625" style="52"/>
    <col min="14593" max="14593" width="9" style="52" customWidth="1"/>
    <col min="14594" max="14594" width="31.85546875" style="52" customWidth="1"/>
    <col min="14595" max="14595" width="13.28515625" style="52" customWidth="1"/>
    <col min="14596" max="14596" width="15" style="52" customWidth="1"/>
    <col min="14597" max="14597" width="37.85546875" style="52" customWidth="1"/>
    <col min="14598" max="14598" width="13" style="52" customWidth="1"/>
    <col min="14599" max="14599" width="16" style="52" customWidth="1"/>
    <col min="14600" max="14600" width="15" style="52" customWidth="1"/>
    <col min="14601" max="14601" width="17" style="52" customWidth="1"/>
    <col min="14602" max="14602" width="14" style="52" customWidth="1"/>
    <col min="14603" max="14603" width="19.28515625" style="52" customWidth="1"/>
    <col min="14604" max="14848" width="9.140625" style="52"/>
    <col min="14849" max="14849" width="9" style="52" customWidth="1"/>
    <col min="14850" max="14850" width="31.85546875" style="52" customWidth="1"/>
    <col min="14851" max="14851" width="13.28515625" style="52" customWidth="1"/>
    <col min="14852" max="14852" width="15" style="52" customWidth="1"/>
    <col min="14853" max="14853" width="37.85546875" style="52" customWidth="1"/>
    <col min="14854" max="14854" width="13" style="52" customWidth="1"/>
    <col min="14855" max="14855" width="16" style="52" customWidth="1"/>
    <col min="14856" max="14856" width="15" style="52" customWidth="1"/>
    <col min="14857" max="14857" width="17" style="52" customWidth="1"/>
    <col min="14858" max="14858" width="14" style="52" customWidth="1"/>
    <col min="14859" max="14859" width="19.28515625" style="52" customWidth="1"/>
    <col min="14860" max="15104" width="9.140625" style="52"/>
    <col min="15105" max="15105" width="9" style="52" customWidth="1"/>
    <col min="15106" max="15106" width="31.85546875" style="52" customWidth="1"/>
    <col min="15107" max="15107" width="13.28515625" style="52" customWidth="1"/>
    <col min="15108" max="15108" width="15" style="52" customWidth="1"/>
    <col min="15109" max="15109" width="37.85546875" style="52" customWidth="1"/>
    <col min="15110" max="15110" width="13" style="52" customWidth="1"/>
    <col min="15111" max="15111" width="16" style="52" customWidth="1"/>
    <col min="15112" max="15112" width="15" style="52" customWidth="1"/>
    <col min="15113" max="15113" width="17" style="52" customWidth="1"/>
    <col min="15114" max="15114" width="14" style="52" customWidth="1"/>
    <col min="15115" max="15115" width="19.28515625" style="52" customWidth="1"/>
    <col min="15116" max="15360" width="9.140625" style="52"/>
    <col min="15361" max="15361" width="9" style="52" customWidth="1"/>
    <col min="15362" max="15362" width="31.85546875" style="52" customWidth="1"/>
    <col min="15363" max="15363" width="13.28515625" style="52" customWidth="1"/>
    <col min="15364" max="15364" width="15" style="52" customWidth="1"/>
    <col min="15365" max="15365" width="37.85546875" style="52" customWidth="1"/>
    <col min="15366" max="15366" width="13" style="52" customWidth="1"/>
    <col min="15367" max="15367" width="16" style="52" customWidth="1"/>
    <col min="15368" max="15368" width="15" style="52" customWidth="1"/>
    <col min="15369" max="15369" width="17" style="52" customWidth="1"/>
    <col min="15370" max="15370" width="14" style="52" customWidth="1"/>
    <col min="15371" max="15371" width="19.28515625" style="52" customWidth="1"/>
    <col min="15372" max="15616" width="9.140625" style="52"/>
    <col min="15617" max="15617" width="9" style="52" customWidth="1"/>
    <col min="15618" max="15618" width="31.85546875" style="52" customWidth="1"/>
    <col min="15619" max="15619" width="13.28515625" style="52" customWidth="1"/>
    <col min="15620" max="15620" width="15" style="52" customWidth="1"/>
    <col min="15621" max="15621" width="37.85546875" style="52" customWidth="1"/>
    <col min="15622" max="15622" width="13" style="52" customWidth="1"/>
    <col min="15623" max="15623" width="16" style="52" customWidth="1"/>
    <col min="15624" max="15624" width="15" style="52" customWidth="1"/>
    <col min="15625" max="15625" width="17" style="52" customWidth="1"/>
    <col min="15626" max="15626" width="14" style="52" customWidth="1"/>
    <col min="15627" max="15627" width="19.28515625" style="52" customWidth="1"/>
    <col min="15628" max="15872" width="9.140625" style="52"/>
    <col min="15873" max="15873" width="9" style="52" customWidth="1"/>
    <col min="15874" max="15874" width="31.85546875" style="52" customWidth="1"/>
    <col min="15875" max="15875" width="13.28515625" style="52" customWidth="1"/>
    <col min="15876" max="15876" width="15" style="52" customWidth="1"/>
    <col min="15877" max="15877" width="37.85546875" style="52" customWidth="1"/>
    <col min="15878" max="15878" width="13" style="52" customWidth="1"/>
    <col min="15879" max="15879" width="16" style="52" customWidth="1"/>
    <col min="15880" max="15880" width="15" style="52" customWidth="1"/>
    <col min="15881" max="15881" width="17" style="52" customWidth="1"/>
    <col min="15882" max="15882" width="14" style="52" customWidth="1"/>
    <col min="15883" max="15883" width="19.28515625" style="52" customWidth="1"/>
    <col min="15884" max="16128" width="9.140625" style="52"/>
    <col min="16129" max="16129" width="9" style="52" customWidth="1"/>
    <col min="16130" max="16130" width="31.85546875" style="52" customWidth="1"/>
    <col min="16131" max="16131" width="13.28515625" style="52" customWidth="1"/>
    <col min="16132" max="16132" width="15" style="52" customWidth="1"/>
    <col min="16133" max="16133" width="37.85546875" style="52" customWidth="1"/>
    <col min="16134" max="16134" width="13" style="52" customWidth="1"/>
    <col min="16135" max="16135" width="16" style="52" customWidth="1"/>
    <col min="16136" max="16136" width="15" style="52" customWidth="1"/>
    <col min="16137" max="16137" width="17" style="52" customWidth="1"/>
    <col min="16138" max="16138" width="14" style="52" customWidth="1"/>
    <col min="16139" max="16139" width="19.28515625" style="52" customWidth="1"/>
    <col min="16140" max="16384" width="9.140625" style="52"/>
  </cols>
  <sheetData>
    <row r="1" spans="1:11" ht="15.75" x14ac:dyDescent="0.2">
      <c r="A1" s="385"/>
      <c r="K1" s="385" t="s">
        <v>933</v>
      </c>
    </row>
    <row r="2" spans="1:11" ht="15.75" x14ac:dyDescent="0.2">
      <c r="I2" s="385" t="s">
        <v>934</v>
      </c>
    </row>
    <row r="3" spans="1:11" x14ac:dyDescent="0.2">
      <c r="A3" s="385"/>
      <c r="I3" s="386" t="s">
        <v>935</v>
      </c>
      <c r="J3" s="386"/>
      <c r="K3" s="386"/>
    </row>
    <row r="4" spans="1:11" x14ac:dyDescent="0.2">
      <c r="A4" s="385"/>
    </row>
    <row r="6" spans="1:11" ht="15.75" x14ac:dyDescent="0.2">
      <c r="A6" s="387" t="s">
        <v>936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8" spans="1:11" ht="15.75" x14ac:dyDescent="0.2">
      <c r="A8" s="387" t="s">
        <v>937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1" ht="15.75" x14ac:dyDescent="0.2">
      <c r="A9" s="388" t="s">
        <v>938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</row>
    <row r="10" spans="1:11" x14ac:dyDescent="0.2">
      <c r="C10" s="385" t="s">
        <v>939</v>
      </c>
    </row>
    <row r="11" spans="1:11" x14ac:dyDescent="0.2">
      <c r="A11" s="385"/>
    </row>
    <row r="13" spans="1:11" ht="13.5" thickBot="1" x14ac:dyDescent="0.25">
      <c r="A13" s="389" t="s">
        <v>940</v>
      </c>
      <c r="B13" s="390" t="s">
        <v>941</v>
      </c>
      <c r="C13" s="391" t="s">
        <v>942</v>
      </c>
      <c r="D13" s="392"/>
      <c r="E13" s="393"/>
      <c r="F13" s="390" t="s">
        <v>943</v>
      </c>
      <c r="G13" s="391" t="s">
        <v>944</v>
      </c>
      <c r="H13" s="392"/>
      <c r="I13" s="392"/>
      <c r="J13" s="393"/>
      <c r="K13" s="390" t="s">
        <v>945</v>
      </c>
    </row>
    <row r="14" spans="1:11" ht="45.75" thickBot="1" x14ac:dyDescent="0.25">
      <c r="A14" s="394"/>
      <c r="B14" s="395"/>
      <c r="C14" s="396" t="s">
        <v>946</v>
      </c>
      <c r="D14" s="397" t="s">
        <v>947</v>
      </c>
      <c r="E14" s="398" t="s">
        <v>948</v>
      </c>
      <c r="F14" s="395"/>
      <c r="G14" s="398" t="s">
        <v>949</v>
      </c>
      <c r="H14" s="396" t="s">
        <v>950</v>
      </c>
      <c r="I14" s="397" t="s">
        <v>951</v>
      </c>
      <c r="J14" s="396" t="s">
        <v>952</v>
      </c>
      <c r="K14" s="395"/>
    </row>
    <row r="15" spans="1:11" ht="13.5" thickBot="1" x14ac:dyDescent="0.25">
      <c r="A15" s="399" t="s">
        <v>953</v>
      </c>
      <c r="B15" s="400"/>
      <c r="C15" s="401"/>
      <c r="D15" s="402"/>
      <c r="E15" s="400"/>
      <c r="F15" s="403"/>
      <c r="G15" s="404"/>
      <c r="H15" s="402"/>
      <c r="I15" s="401"/>
      <c r="J15" s="402"/>
      <c r="K15" s="405"/>
    </row>
    <row r="16" spans="1:11" ht="13.5" thickBot="1" x14ac:dyDescent="0.25">
      <c r="A16" s="399"/>
      <c r="B16" s="400"/>
      <c r="C16" s="406"/>
      <c r="D16" s="407"/>
      <c r="E16" s="400"/>
      <c r="F16" s="408"/>
      <c r="G16" s="404"/>
      <c r="H16" s="407"/>
      <c r="I16" s="401"/>
      <c r="J16" s="407"/>
      <c r="K16" s="409"/>
    </row>
    <row r="17" spans="1:11" ht="13.5" thickBot="1" x14ac:dyDescent="0.25">
      <c r="A17" s="410"/>
      <c r="B17" s="400" t="s">
        <v>34</v>
      </c>
      <c r="C17" s="406">
        <v>14.1</v>
      </c>
      <c r="D17" s="401"/>
      <c r="E17" s="400"/>
      <c r="F17" s="408">
        <v>14.1</v>
      </c>
      <c r="G17" s="407"/>
      <c r="H17" s="407"/>
      <c r="I17" s="401"/>
      <c r="J17" s="407"/>
      <c r="K17" s="407">
        <v>14.1</v>
      </c>
    </row>
    <row r="18" spans="1:11" ht="26.25" customHeight="1" thickBot="1" x14ac:dyDescent="0.25">
      <c r="A18" s="411"/>
      <c r="B18" s="400" t="s">
        <v>954</v>
      </c>
      <c r="C18" s="406"/>
      <c r="D18" s="401">
        <v>105.62</v>
      </c>
      <c r="E18" s="400" t="s">
        <v>955</v>
      </c>
      <c r="F18" s="409">
        <v>105.62</v>
      </c>
      <c r="G18" s="407">
        <v>2220</v>
      </c>
      <c r="H18" s="407">
        <v>105.62</v>
      </c>
      <c r="I18" s="401" t="s">
        <v>24</v>
      </c>
      <c r="J18" s="407">
        <v>105.62</v>
      </c>
      <c r="K18" s="409"/>
    </row>
    <row r="19" spans="1:11" ht="13.5" thickBot="1" x14ac:dyDescent="0.25">
      <c r="A19" s="410"/>
      <c r="B19" s="400" t="s">
        <v>956</v>
      </c>
      <c r="C19" s="401"/>
      <c r="D19" s="401">
        <v>0.71</v>
      </c>
      <c r="E19" s="400" t="s">
        <v>24</v>
      </c>
      <c r="F19" s="409">
        <v>0.71</v>
      </c>
      <c r="G19" s="407">
        <v>2220</v>
      </c>
      <c r="H19" s="407">
        <v>0.71</v>
      </c>
      <c r="I19" s="401" t="s">
        <v>24</v>
      </c>
      <c r="J19" s="407">
        <v>0.71</v>
      </c>
      <c r="K19" s="409"/>
    </row>
    <row r="20" spans="1:11" ht="13.5" thickBot="1" x14ac:dyDescent="0.25">
      <c r="A20" s="411"/>
      <c r="B20" s="404" t="s">
        <v>957</v>
      </c>
      <c r="C20" s="401"/>
      <c r="D20" s="401">
        <v>8.44</v>
      </c>
      <c r="E20" s="404" t="s">
        <v>24</v>
      </c>
      <c r="F20" s="409">
        <v>8.44</v>
      </c>
      <c r="G20" s="407">
        <v>2220</v>
      </c>
      <c r="H20" s="407">
        <v>8.44</v>
      </c>
      <c r="I20" s="401" t="s">
        <v>24</v>
      </c>
      <c r="J20" s="407">
        <v>8.44</v>
      </c>
      <c r="K20" s="409" t="s">
        <v>958</v>
      </c>
    </row>
    <row r="21" spans="1:11" ht="13.5" thickBot="1" x14ac:dyDescent="0.25">
      <c r="A21" s="410"/>
      <c r="B21" s="404" t="s">
        <v>959</v>
      </c>
      <c r="C21" s="401"/>
      <c r="D21" s="401">
        <v>0.9</v>
      </c>
      <c r="E21" s="404" t="s">
        <v>24</v>
      </c>
      <c r="F21" s="407">
        <v>0.9</v>
      </c>
      <c r="G21" s="407">
        <v>2220</v>
      </c>
      <c r="H21" s="407">
        <v>0.9</v>
      </c>
      <c r="I21" s="401" t="s">
        <v>24</v>
      </c>
      <c r="J21" s="407">
        <v>0.9</v>
      </c>
      <c r="K21" s="407"/>
    </row>
    <row r="22" spans="1:11" ht="13.5" thickBot="1" x14ac:dyDescent="0.25">
      <c r="A22" s="411"/>
      <c r="B22" s="404"/>
      <c r="C22" s="401"/>
      <c r="D22" s="401"/>
      <c r="E22" s="404"/>
      <c r="F22" s="409" t="s">
        <v>958</v>
      </c>
      <c r="G22" s="407"/>
      <c r="H22" s="407"/>
      <c r="I22" s="401"/>
      <c r="J22" s="407"/>
      <c r="K22" s="409" t="s">
        <v>958</v>
      </c>
    </row>
    <row r="23" spans="1:11" ht="13.5" thickBot="1" x14ac:dyDescent="0.25">
      <c r="A23" s="410"/>
      <c r="B23" s="404"/>
      <c r="C23" s="401"/>
      <c r="D23" s="401"/>
      <c r="E23" s="404"/>
      <c r="F23" s="401"/>
      <c r="G23" s="404"/>
      <c r="H23" s="407"/>
      <c r="I23" s="401"/>
      <c r="J23" s="407"/>
      <c r="K23" s="407"/>
    </row>
    <row r="24" spans="1:11" ht="23.25" thickBot="1" x14ac:dyDescent="0.25">
      <c r="A24" s="412" t="s">
        <v>33</v>
      </c>
      <c r="B24" s="404"/>
      <c r="C24" s="406">
        <v>14.1</v>
      </c>
      <c r="D24" s="406">
        <v>115.67</v>
      </c>
      <c r="E24" s="413" t="s">
        <v>960</v>
      </c>
      <c r="F24" s="414">
        <f>SUM(F17:F23)</f>
        <v>129.77000000000001</v>
      </c>
      <c r="G24" s="413" t="s">
        <v>960</v>
      </c>
      <c r="H24" s="406">
        <f>SUM(H18:H23)</f>
        <v>115.67</v>
      </c>
      <c r="I24" s="413" t="s">
        <v>960</v>
      </c>
      <c r="J24" s="406">
        <f>SUM(J18:J23)</f>
        <v>115.67</v>
      </c>
      <c r="K24" s="406">
        <f>SUM(K17:K23)</f>
        <v>14.1</v>
      </c>
    </row>
    <row r="25" spans="1:11" x14ac:dyDescent="0.2">
      <c r="K25" s="52" t="s">
        <v>961</v>
      </c>
    </row>
    <row r="30" spans="1:11" x14ac:dyDescent="0.2">
      <c r="B30" s="52" t="s">
        <v>17</v>
      </c>
      <c r="E30" s="52" t="s">
        <v>962</v>
      </c>
    </row>
    <row r="32" spans="1:11" x14ac:dyDescent="0.2">
      <c r="B32" s="52" t="s">
        <v>19</v>
      </c>
      <c r="E32" s="52" t="s">
        <v>963</v>
      </c>
    </row>
  </sheetData>
  <mergeCells count="14">
    <mergeCell ref="A15:A17"/>
    <mergeCell ref="A18:A19"/>
    <mergeCell ref="A20:A21"/>
    <mergeCell ref="A22:A23"/>
    <mergeCell ref="I3:K3"/>
    <mergeCell ref="A6:K6"/>
    <mergeCell ref="A8:K8"/>
    <mergeCell ref="A9:K9"/>
    <mergeCell ref="A13:A14"/>
    <mergeCell ref="B13:B14"/>
    <mergeCell ref="C13:E13"/>
    <mergeCell ref="F13:F14"/>
    <mergeCell ref="G13:J13"/>
    <mergeCell ref="K13:K14"/>
  </mergeCells>
  <pageMargins left="0.11811023622047245" right="0.31496062992125984" top="0.15748031496062992" bottom="0.15748031496062992" header="0.31496062992125984" footer="0.31496062992125984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B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136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31.5" x14ac:dyDescent="0.25">
      <c r="A7" s="5">
        <v>1</v>
      </c>
      <c r="B7" s="114" t="s">
        <v>137</v>
      </c>
      <c r="C7" s="7"/>
      <c r="D7" s="7">
        <v>42.31</v>
      </c>
      <c r="E7" s="8" t="s">
        <v>24</v>
      </c>
      <c r="F7" s="9">
        <f t="shared" ref="F7:F31" si="0">SUM(C7,D7)</f>
        <v>42.31</v>
      </c>
      <c r="G7" s="6"/>
      <c r="H7" s="7"/>
      <c r="I7" s="8" t="s">
        <v>24</v>
      </c>
      <c r="J7" s="115">
        <v>42.31</v>
      </c>
      <c r="K7" s="11"/>
    </row>
    <row r="8" spans="1:16" ht="15.75" x14ac:dyDescent="0.25">
      <c r="A8" s="5">
        <v>2</v>
      </c>
      <c r="B8" s="116" t="s">
        <v>138</v>
      </c>
      <c r="C8" s="7"/>
      <c r="D8" s="7">
        <v>6846.01</v>
      </c>
      <c r="E8" s="8" t="s">
        <v>24</v>
      </c>
      <c r="F8" s="9">
        <f t="shared" si="0"/>
        <v>6846.01</v>
      </c>
      <c r="G8" s="6"/>
      <c r="H8" s="7"/>
      <c r="I8" s="8" t="s">
        <v>24</v>
      </c>
      <c r="J8" s="115">
        <v>6846.01</v>
      </c>
      <c r="K8" s="11"/>
    </row>
    <row r="9" spans="1:16" ht="15.75" x14ac:dyDescent="0.25">
      <c r="A9" s="5">
        <v>3</v>
      </c>
      <c r="B9" s="116" t="s">
        <v>139</v>
      </c>
      <c r="C9" s="7"/>
      <c r="D9" s="7">
        <v>1616.19</v>
      </c>
      <c r="E9" s="8" t="s">
        <v>24</v>
      </c>
      <c r="F9" s="9">
        <f t="shared" si="0"/>
        <v>1616.19</v>
      </c>
      <c r="G9" s="6"/>
      <c r="H9" s="7"/>
      <c r="I9" s="8" t="s">
        <v>24</v>
      </c>
      <c r="J9" s="115">
        <v>1616.19</v>
      </c>
      <c r="K9" s="11"/>
    </row>
    <row r="10" spans="1:16" ht="47.25" x14ac:dyDescent="0.25">
      <c r="A10" s="5">
        <v>4</v>
      </c>
      <c r="B10" s="114" t="s">
        <v>140</v>
      </c>
      <c r="C10" s="7"/>
      <c r="D10" s="7">
        <v>1.92</v>
      </c>
      <c r="E10" s="8" t="s">
        <v>24</v>
      </c>
      <c r="F10" s="9">
        <f t="shared" si="0"/>
        <v>1.92</v>
      </c>
      <c r="G10" s="6"/>
      <c r="H10" s="7"/>
      <c r="I10" s="8" t="s">
        <v>24</v>
      </c>
      <c r="J10" s="115">
        <v>1.92</v>
      </c>
      <c r="K10" s="11"/>
    </row>
    <row r="11" spans="1:16" ht="31.5" x14ac:dyDescent="0.25">
      <c r="A11" s="5">
        <v>5</v>
      </c>
      <c r="B11" s="114" t="s">
        <v>141</v>
      </c>
      <c r="C11" s="7"/>
      <c r="D11" s="7">
        <v>382.81</v>
      </c>
      <c r="E11" s="8" t="s">
        <v>24</v>
      </c>
      <c r="F11" s="9">
        <f t="shared" si="0"/>
        <v>382.81</v>
      </c>
      <c r="G11" s="6"/>
      <c r="H11" s="7"/>
      <c r="I11" s="8" t="s">
        <v>24</v>
      </c>
      <c r="J11" s="115">
        <v>382.81</v>
      </c>
      <c r="K11" s="11"/>
    </row>
    <row r="12" spans="1:16" ht="31.5" x14ac:dyDescent="0.25">
      <c r="A12" s="5">
        <v>6</v>
      </c>
      <c r="B12" s="114" t="s">
        <v>142</v>
      </c>
      <c r="C12" s="7"/>
      <c r="D12" s="7">
        <v>4383.74</v>
      </c>
      <c r="E12" s="8" t="s">
        <v>24</v>
      </c>
      <c r="F12" s="9">
        <f t="shared" si="0"/>
        <v>4383.74</v>
      </c>
      <c r="G12" s="12"/>
      <c r="H12" s="7"/>
      <c r="I12" s="8" t="s">
        <v>24</v>
      </c>
      <c r="J12" s="115">
        <v>4383.74</v>
      </c>
      <c r="K12" s="11"/>
    </row>
    <row r="13" spans="1:16" ht="15.75" x14ac:dyDescent="0.25">
      <c r="A13" s="5">
        <v>7</v>
      </c>
      <c r="B13" s="116" t="s">
        <v>143</v>
      </c>
      <c r="C13" s="7"/>
      <c r="D13" s="7">
        <v>3991.73</v>
      </c>
      <c r="E13" s="8" t="s">
        <v>24</v>
      </c>
      <c r="F13" s="9">
        <f t="shared" si="0"/>
        <v>3991.73</v>
      </c>
      <c r="G13" s="12"/>
      <c r="H13" s="7"/>
      <c r="I13" s="8" t="s">
        <v>24</v>
      </c>
      <c r="J13" s="115">
        <v>3991.73</v>
      </c>
      <c r="K13" s="11"/>
    </row>
    <row r="14" spans="1:16" ht="31.5" x14ac:dyDescent="0.25">
      <c r="A14" s="5">
        <v>8</v>
      </c>
      <c r="B14" s="117" t="s">
        <v>144</v>
      </c>
      <c r="C14" s="7"/>
      <c r="D14" s="7">
        <v>23.21</v>
      </c>
      <c r="E14" s="8" t="s">
        <v>24</v>
      </c>
      <c r="F14" s="9">
        <f t="shared" si="0"/>
        <v>23.21</v>
      </c>
      <c r="G14" s="6"/>
      <c r="H14" s="7"/>
      <c r="I14" s="8" t="s">
        <v>24</v>
      </c>
      <c r="J14" s="115">
        <v>23.21</v>
      </c>
      <c r="K14" s="11"/>
    </row>
    <row r="15" spans="1:16" ht="47.25" x14ac:dyDescent="0.25">
      <c r="A15" s="5">
        <v>9</v>
      </c>
      <c r="B15" s="117" t="s">
        <v>145</v>
      </c>
      <c r="C15" s="7"/>
      <c r="D15" s="7">
        <v>-106.66</v>
      </c>
      <c r="E15" s="8" t="s">
        <v>24</v>
      </c>
      <c r="F15" s="9">
        <f t="shared" si="0"/>
        <v>-106.66</v>
      </c>
      <c r="G15" s="6"/>
      <c r="H15" s="7"/>
      <c r="I15" s="8" t="s">
        <v>24</v>
      </c>
      <c r="J15" s="115">
        <v>-106.66</v>
      </c>
      <c r="K15" s="11"/>
    </row>
    <row r="16" spans="1:16" ht="49.5" customHeight="1" x14ac:dyDescent="0.25">
      <c r="A16" s="5">
        <v>10</v>
      </c>
      <c r="B16" s="118" t="s">
        <v>146</v>
      </c>
      <c r="C16" s="7"/>
      <c r="D16" s="7">
        <v>-85.33</v>
      </c>
      <c r="E16" s="8" t="s">
        <v>24</v>
      </c>
      <c r="F16" s="9">
        <f t="shared" si="0"/>
        <v>-85.33</v>
      </c>
      <c r="G16" s="6"/>
      <c r="H16" s="7"/>
      <c r="I16" s="8" t="s">
        <v>24</v>
      </c>
      <c r="J16" s="115">
        <v>-85.33</v>
      </c>
      <c r="K16" s="11"/>
    </row>
    <row r="17" spans="1:11" ht="30.75" customHeight="1" x14ac:dyDescent="0.25">
      <c r="A17" s="5">
        <v>11</v>
      </c>
      <c r="B17" s="114" t="s">
        <v>147</v>
      </c>
      <c r="C17" s="7"/>
      <c r="D17" s="7">
        <v>1.25</v>
      </c>
      <c r="E17" s="8" t="s">
        <v>48</v>
      </c>
      <c r="F17" s="9">
        <f t="shared" si="0"/>
        <v>1.25</v>
      </c>
      <c r="G17" s="6"/>
      <c r="H17" s="7"/>
      <c r="I17" s="8" t="s">
        <v>48</v>
      </c>
      <c r="J17" s="115">
        <v>1.25</v>
      </c>
      <c r="K17" s="11"/>
    </row>
    <row r="18" spans="1:11" ht="31.5" x14ac:dyDescent="0.25">
      <c r="A18" s="5">
        <v>12</v>
      </c>
      <c r="B18" s="114" t="s">
        <v>148</v>
      </c>
      <c r="C18" s="7"/>
      <c r="D18" s="7">
        <v>23</v>
      </c>
      <c r="E18" s="8" t="s">
        <v>48</v>
      </c>
      <c r="F18" s="9">
        <f t="shared" si="0"/>
        <v>23</v>
      </c>
      <c r="G18" s="6"/>
      <c r="H18" s="7"/>
      <c r="I18" s="8" t="s">
        <v>48</v>
      </c>
      <c r="J18" s="115">
        <v>23</v>
      </c>
      <c r="K18" s="11"/>
    </row>
    <row r="19" spans="1:11" ht="15.75" x14ac:dyDescent="0.25">
      <c r="A19" s="5">
        <v>13</v>
      </c>
      <c r="B19" s="116" t="s">
        <v>149</v>
      </c>
      <c r="C19" s="7"/>
      <c r="D19" s="7">
        <v>5.03</v>
      </c>
      <c r="E19" s="8" t="s">
        <v>48</v>
      </c>
      <c r="F19" s="9">
        <f t="shared" si="0"/>
        <v>5.03</v>
      </c>
      <c r="G19" s="6"/>
      <c r="H19" s="7"/>
      <c r="I19" s="8" t="s">
        <v>48</v>
      </c>
      <c r="J19" s="115">
        <v>5.03</v>
      </c>
      <c r="K19" s="11"/>
    </row>
    <row r="20" spans="1:11" ht="31.5" x14ac:dyDescent="0.25">
      <c r="A20" s="5">
        <v>14</v>
      </c>
      <c r="B20" s="114" t="s">
        <v>150</v>
      </c>
      <c r="C20" s="7"/>
      <c r="D20" s="7">
        <v>2.4</v>
      </c>
      <c r="E20" s="8" t="s">
        <v>48</v>
      </c>
      <c r="F20" s="9">
        <f t="shared" si="0"/>
        <v>2.4</v>
      </c>
      <c r="G20" s="6"/>
      <c r="H20" s="7"/>
      <c r="I20" s="8" t="s">
        <v>48</v>
      </c>
      <c r="J20" s="115">
        <v>2.4</v>
      </c>
      <c r="K20" s="11"/>
    </row>
    <row r="21" spans="1:11" ht="15.75" x14ac:dyDescent="0.25">
      <c r="A21" s="5"/>
      <c r="B21" s="119"/>
      <c r="C21" s="7"/>
      <c r="D21" s="7">
        <v>2.25</v>
      </c>
      <c r="E21" s="8" t="s">
        <v>151</v>
      </c>
      <c r="F21" s="9">
        <f t="shared" si="0"/>
        <v>2.25</v>
      </c>
      <c r="G21" s="6"/>
      <c r="H21" s="7"/>
      <c r="I21" s="8" t="s">
        <v>151</v>
      </c>
      <c r="J21" s="115">
        <v>2.25</v>
      </c>
      <c r="K21" s="11"/>
    </row>
    <row r="22" spans="1:11" ht="15.75" x14ac:dyDescent="0.25">
      <c r="A22" s="5"/>
      <c r="B22" s="6"/>
      <c r="C22" s="7"/>
      <c r="D22" s="7">
        <v>16.34</v>
      </c>
      <c r="E22" s="8" t="s">
        <v>58</v>
      </c>
      <c r="F22" s="9">
        <f t="shared" si="0"/>
        <v>16.34</v>
      </c>
      <c r="G22" s="6"/>
      <c r="H22" s="7"/>
      <c r="I22" s="8" t="s">
        <v>58</v>
      </c>
      <c r="J22" s="115">
        <v>16.34</v>
      </c>
      <c r="K22" s="11"/>
    </row>
    <row r="23" spans="1:11" ht="15.75" x14ac:dyDescent="0.25">
      <c r="A23" s="5"/>
      <c r="B23" s="6"/>
      <c r="C23" s="7"/>
      <c r="D23" s="7">
        <v>7.05</v>
      </c>
      <c r="E23" s="8" t="s">
        <v>152</v>
      </c>
      <c r="F23" s="9">
        <f t="shared" si="0"/>
        <v>7.05</v>
      </c>
      <c r="G23" s="6"/>
      <c r="H23" s="7"/>
      <c r="I23" s="8" t="s">
        <v>152</v>
      </c>
      <c r="J23" s="115">
        <v>7.05</v>
      </c>
      <c r="K23" s="11"/>
    </row>
    <row r="24" spans="1:11" ht="15.75" x14ac:dyDescent="0.25">
      <c r="A24" s="5"/>
      <c r="B24" s="6"/>
      <c r="C24" s="7"/>
      <c r="D24" s="7">
        <v>3.3</v>
      </c>
      <c r="E24" s="8" t="s">
        <v>153</v>
      </c>
      <c r="F24" s="9">
        <f t="shared" si="0"/>
        <v>3.3</v>
      </c>
      <c r="G24" s="6"/>
      <c r="H24" s="7"/>
      <c r="I24" s="8" t="s">
        <v>153</v>
      </c>
      <c r="J24" s="115">
        <v>3.3</v>
      </c>
      <c r="K24" s="11"/>
    </row>
    <row r="25" spans="1:11" ht="15.75" x14ac:dyDescent="0.25">
      <c r="A25" s="12"/>
      <c r="B25" s="6"/>
      <c r="C25" s="7"/>
      <c r="D25" s="7">
        <v>5.5</v>
      </c>
      <c r="E25" s="8" t="s">
        <v>154</v>
      </c>
      <c r="F25" s="9">
        <f t="shared" si="0"/>
        <v>5.5</v>
      </c>
      <c r="G25" s="6"/>
      <c r="H25" s="7"/>
      <c r="I25" s="8" t="s">
        <v>154</v>
      </c>
      <c r="J25" s="115">
        <v>5.5</v>
      </c>
      <c r="K25" s="11"/>
    </row>
    <row r="26" spans="1:11" ht="15.75" x14ac:dyDescent="0.25">
      <c r="A26" s="12"/>
      <c r="B26" s="6"/>
      <c r="C26" s="7"/>
      <c r="D26" s="7">
        <v>1.08</v>
      </c>
      <c r="E26" s="8" t="s">
        <v>155</v>
      </c>
      <c r="F26" s="9">
        <f t="shared" si="0"/>
        <v>1.08</v>
      </c>
      <c r="G26" s="6"/>
      <c r="H26" s="7"/>
      <c r="I26" s="8" t="s">
        <v>155</v>
      </c>
      <c r="J26" s="115">
        <v>1.08</v>
      </c>
      <c r="K26" s="11"/>
    </row>
    <row r="27" spans="1:11" ht="15.75" x14ac:dyDescent="0.25">
      <c r="A27" s="5">
        <v>15</v>
      </c>
      <c r="B27" s="6" t="s">
        <v>156</v>
      </c>
      <c r="C27" s="7">
        <v>39.71</v>
      </c>
      <c r="D27" s="7"/>
      <c r="E27" s="8"/>
      <c r="F27" s="9">
        <f t="shared" si="0"/>
        <v>39.71</v>
      </c>
      <c r="G27" s="6"/>
      <c r="H27" s="7"/>
      <c r="I27" s="8"/>
      <c r="J27" s="120">
        <f>SUM(G27,H27)</f>
        <v>0</v>
      </c>
      <c r="K27" s="11"/>
    </row>
    <row r="28" spans="1:11" ht="15.75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120">
        <f>SUM(G28,H28)</f>
        <v>0</v>
      </c>
      <c r="K28" s="11"/>
    </row>
    <row r="29" spans="1:11" ht="15.75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120">
        <f>SUM(G29,H29)</f>
        <v>0</v>
      </c>
      <c r="K29" s="11"/>
    </row>
    <row r="30" spans="1:11" ht="15.75" x14ac:dyDescent="0.25">
      <c r="A30" s="13"/>
      <c r="B30" s="14"/>
      <c r="C30" s="15"/>
      <c r="D30" s="15"/>
      <c r="E30" s="16"/>
      <c r="F30" s="9">
        <f t="shared" si="0"/>
        <v>0</v>
      </c>
      <c r="G30" s="14"/>
      <c r="H30" s="15"/>
      <c r="I30" s="16"/>
      <c r="J30" s="120">
        <f>SUM(G30,H30)</f>
        <v>0</v>
      </c>
      <c r="K30" s="11"/>
    </row>
    <row r="31" spans="1:11" ht="15.75" x14ac:dyDescent="0.25">
      <c r="A31" s="14"/>
      <c r="B31" s="17" t="s">
        <v>16</v>
      </c>
      <c r="C31" s="18">
        <f>SUM(C7:C30)</f>
        <v>39.71</v>
      </c>
      <c r="D31" s="18">
        <f>SUM(D7:D30)</f>
        <v>17163.129999999997</v>
      </c>
      <c r="E31" s="19"/>
      <c r="F31" s="20">
        <f t="shared" si="0"/>
        <v>17202.839999999997</v>
      </c>
      <c r="G31" s="21"/>
      <c r="H31" s="18">
        <f>SUM(H7:H30)</f>
        <v>0</v>
      </c>
      <c r="I31" s="19"/>
      <c r="J31" s="18">
        <f>SUM(J7:J30)</f>
        <v>17163.129999999997</v>
      </c>
      <c r="K31" s="22">
        <f>C31-H31</f>
        <v>39.71</v>
      </c>
    </row>
    <row r="34" spans="2:8" ht="15.75" x14ac:dyDescent="0.25">
      <c r="B34" s="23" t="s">
        <v>20</v>
      </c>
      <c r="F34" s="28"/>
      <c r="G34" s="57"/>
      <c r="H34" s="58"/>
    </row>
    <row r="35" spans="2:8" x14ac:dyDescent="0.25">
      <c r="B35" s="23"/>
      <c r="F35" s="24" t="s">
        <v>18</v>
      </c>
      <c r="G35" s="25"/>
      <c r="H35" s="25"/>
    </row>
    <row r="36" spans="2:8" ht="15.75" x14ac:dyDescent="0.25">
      <c r="B36" s="23" t="s">
        <v>19</v>
      </c>
      <c r="F36" s="28"/>
      <c r="G36" s="57"/>
      <c r="H36" s="58"/>
    </row>
    <row r="37" spans="2:8" x14ac:dyDescent="0.25">
      <c r="F37" s="24" t="s">
        <v>18</v>
      </c>
      <c r="G37" s="25"/>
      <c r="H37" s="25"/>
    </row>
  </sheetData>
  <mergeCells count="12">
    <mergeCell ref="G34:H34"/>
    <mergeCell ref="G36:H36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" zoomScale="90" zoomScaleNormal="90" workbookViewId="0">
      <selection activeCell="F31" sqref="F31"/>
    </sheetView>
  </sheetViews>
  <sheetFormatPr defaultRowHeight="15" x14ac:dyDescent="0.25"/>
  <cols>
    <col min="1" max="1" width="4.42578125" customWidth="1"/>
    <col min="2" max="2" width="29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4.42578125" customWidth="1"/>
    <col min="258" max="258" width="29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4.42578125" customWidth="1"/>
    <col min="514" max="514" width="29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4.42578125" customWidth="1"/>
    <col min="770" max="770" width="29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4.42578125" customWidth="1"/>
    <col min="1026" max="1026" width="29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4.42578125" customWidth="1"/>
    <col min="1282" max="1282" width="29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4.42578125" customWidth="1"/>
    <col min="1538" max="1538" width="29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4.42578125" customWidth="1"/>
    <col min="1794" max="1794" width="29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4.42578125" customWidth="1"/>
    <col min="2050" max="2050" width="29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4.42578125" customWidth="1"/>
    <col min="2306" max="2306" width="29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4.42578125" customWidth="1"/>
    <col min="2562" max="2562" width="29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4.42578125" customWidth="1"/>
    <col min="2818" max="2818" width="29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4.42578125" customWidth="1"/>
    <col min="3074" max="3074" width="29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4.42578125" customWidth="1"/>
    <col min="3330" max="3330" width="29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4.42578125" customWidth="1"/>
    <col min="3586" max="3586" width="29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4.42578125" customWidth="1"/>
    <col min="3842" max="3842" width="29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4.42578125" customWidth="1"/>
    <col min="4098" max="4098" width="29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4.42578125" customWidth="1"/>
    <col min="4354" max="4354" width="29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4.42578125" customWidth="1"/>
    <col min="4610" max="4610" width="29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4.42578125" customWidth="1"/>
    <col min="4866" max="4866" width="29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4.42578125" customWidth="1"/>
    <col min="5122" max="5122" width="29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4.42578125" customWidth="1"/>
    <col min="5378" max="5378" width="29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4.42578125" customWidth="1"/>
    <col min="5634" max="5634" width="29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4.42578125" customWidth="1"/>
    <col min="5890" max="5890" width="29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4.42578125" customWidth="1"/>
    <col min="6146" max="6146" width="29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4.42578125" customWidth="1"/>
    <col min="6402" max="6402" width="29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4.42578125" customWidth="1"/>
    <col min="6658" max="6658" width="29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4.42578125" customWidth="1"/>
    <col min="6914" max="6914" width="29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4.42578125" customWidth="1"/>
    <col min="7170" max="7170" width="29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4.42578125" customWidth="1"/>
    <col min="7426" max="7426" width="29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4.42578125" customWidth="1"/>
    <col min="7682" max="7682" width="29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4.42578125" customWidth="1"/>
    <col min="7938" max="7938" width="29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4.42578125" customWidth="1"/>
    <col min="8194" max="8194" width="29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4.42578125" customWidth="1"/>
    <col min="8450" max="8450" width="29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4.42578125" customWidth="1"/>
    <col min="8706" max="8706" width="29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4.42578125" customWidth="1"/>
    <col min="8962" max="8962" width="29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4.42578125" customWidth="1"/>
    <col min="9218" max="9218" width="29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4.42578125" customWidth="1"/>
    <col min="9474" max="9474" width="29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4.42578125" customWidth="1"/>
    <col min="9730" max="9730" width="29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4.42578125" customWidth="1"/>
    <col min="9986" max="9986" width="29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4.42578125" customWidth="1"/>
    <col min="10242" max="10242" width="29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4.42578125" customWidth="1"/>
    <col min="10498" max="10498" width="29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4.42578125" customWidth="1"/>
    <col min="10754" max="10754" width="29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4.42578125" customWidth="1"/>
    <col min="11010" max="11010" width="29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4.42578125" customWidth="1"/>
    <col min="11266" max="11266" width="29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4.42578125" customWidth="1"/>
    <col min="11522" max="11522" width="29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4.42578125" customWidth="1"/>
    <col min="11778" max="11778" width="29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4.42578125" customWidth="1"/>
    <col min="12034" max="12034" width="29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4.42578125" customWidth="1"/>
    <col min="12290" max="12290" width="29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4.42578125" customWidth="1"/>
    <col min="12546" max="12546" width="29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4.42578125" customWidth="1"/>
    <col min="12802" max="12802" width="29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4.42578125" customWidth="1"/>
    <col min="13058" max="13058" width="29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4.42578125" customWidth="1"/>
    <col min="13314" max="13314" width="29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4.42578125" customWidth="1"/>
    <col min="13570" max="13570" width="29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4.42578125" customWidth="1"/>
    <col min="13826" max="13826" width="29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4.42578125" customWidth="1"/>
    <col min="14082" max="14082" width="29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4.42578125" customWidth="1"/>
    <col min="14338" max="14338" width="29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4.42578125" customWidth="1"/>
    <col min="14594" max="14594" width="29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4.42578125" customWidth="1"/>
    <col min="14850" max="14850" width="29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4.42578125" customWidth="1"/>
    <col min="15106" max="15106" width="29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4.42578125" customWidth="1"/>
    <col min="15362" max="15362" width="29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4.42578125" customWidth="1"/>
    <col min="15618" max="15618" width="29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4.42578125" customWidth="1"/>
    <col min="15874" max="15874" width="29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4.42578125" customWidth="1"/>
    <col min="16130" max="16130" width="29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9" t="s">
        <v>157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45.75" customHeight="1" x14ac:dyDescent="0.25">
      <c r="A7" s="5" t="s">
        <v>35</v>
      </c>
      <c r="B7" s="121" t="s">
        <v>158</v>
      </c>
      <c r="C7" s="7"/>
      <c r="D7" s="7">
        <v>41.6</v>
      </c>
      <c r="E7" s="8" t="s">
        <v>159</v>
      </c>
      <c r="F7" s="9">
        <f t="shared" ref="F7:F48" si="0">SUM(C7,D7)</f>
        <v>41.6</v>
      </c>
      <c r="G7" s="6"/>
      <c r="H7" s="7"/>
      <c r="I7" s="8" t="s">
        <v>159</v>
      </c>
      <c r="J7" s="7">
        <v>41.6</v>
      </c>
      <c r="K7" s="11"/>
    </row>
    <row r="8" spans="1:13" ht="48" customHeight="1" x14ac:dyDescent="0.25">
      <c r="A8" s="5" t="s">
        <v>160</v>
      </c>
      <c r="B8" s="6" t="s">
        <v>15</v>
      </c>
      <c r="C8" s="7"/>
      <c r="D8" s="7">
        <v>52.6</v>
      </c>
      <c r="E8" s="122" t="s">
        <v>161</v>
      </c>
      <c r="F8" s="9">
        <f t="shared" si="0"/>
        <v>52.6</v>
      </c>
      <c r="G8" s="6"/>
      <c r="H8" s="7"/>
      <c r="I8" s="122" t="s">
        <v>161</v>
      </c>
      <c r="J8" s="7">
        <v>52.6</v>
      </c>
      <c r="K8" s="11"/>
    </row>
    <row r="9" spans="1:13" ht="31.5" x14ac:dyDescent="0.25">
      <c r="A9" s="5" t="s">
        <v>162</v>
      </c>
      <c r="B9" s="123" t="s">
        <v>163</v>
      </c>
      <c r="C9" s="7"/>
      <c r="D9" s="7">
        <v>12.4</v>
      </c>
      <c r="E9" s="8" t="s">
        <v>164</v>
      </c>
      <c r="F9" s="9">
        <f t="shared" si="0"/>
        <v>12.4</v>
      </c>
      <c r="G9" s="6"/>
      <c r="H9" s="7"/>
      <c r="I9" s="10" t="s">
        <v>164</v>
      </c>
      <c r="J9" s="7">
        <v>12.4</v>
      </c>
      <c r="K9" s="11"/>
    </row>
    <row r="10" spans="1:13" ht="15.75" x14ac:dyDescent="0.25">
      <c r="A10" s="5" t="s">
        <v>165</v>
      </c>
      <c r="B10" s="6" t="s">
        <v>166</v>
      </c>
      <c r="C10" s="7"/>
      <c r="D10" s="7">
        <v>2.9</v>
      </c>
      <c r="E10" s="8" t="s">
        <v>24</v>
      </c>
      <c r="F10" s="9">
        <f t="shared" si="0"/>
        <v>2.9</v>
      </c>
      <c r="G10" s="12"/>
      <c r="H10" s="7"/>
      <c r="I10" s="8" t="s">
        <v>24</v>
      </c>
      <c r="J10" s="7">
        <v>2.9</v>
      </c>
      <c r="K10" s="11"/>
    </row>
    <row r="11" spans="1:13" ht="47.25" x14ac:dyDescent="0.25">
      <c r="A11" s="5" t="s">
        <v>167</v>
      </c>
      <c r="B11" s="123" t="s">
        <v>168</v>
      </c>
      <c r="C11" s="124"/>
      <c r="D11" s="7">
        <v>1.7</v>
      </c>
      <c r="E11" s="8"/>
      <c r="F11" s="9">
        <f t="shared" si="0"/>
        <v>1.7</v>
      </c>
      <c r="G11" s="12"/>
      <c r="H11" s="7"/>
      <c r="I11" s="123" t="s">
        <v>168</v>
      </c>
      <c r="J11" s="7">
        <v>1.7</v>
      </c>
      <c r="K11" s="11"/>
    </row>
    <row r="12" spans="1:13" ht="15.75" x14ac:dyDescent="0.2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3" ht="15.75" x14ac:dyDescent="0.25">
      <c r="A13" s="1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3" ht="15" customHeight="1" x14ac:dyDescent="0.25">
      <c r="A14" s="12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3" ht="15.75" x14ac:dyDescent="0.2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3" ht="15.75" x14ac:dyDescent="0.2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x14ac:dyDescent="0.2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x14ac:dyDescent="0.2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x14ac:dyDescent="0.2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x14ac:dyDescent="0.25">
      <c r="A23" s="1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x14ac:dyDescent="0.25">
      <c r="A24" s="1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 x14ac:dyDescent="0.2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 x14ac:dyDescent="0.25">
      <c r="A26" s="5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 x14ac:dyDescent="0.2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x14ac:dyDescent="0.25">
      <c r="A33" s="12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x14ac:dyDescent="0.25">
      <c r="A34" s="12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x14ac:dyDescent="0.25">
      <c r="A35" s="5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x14ac:dyDescent="0.25">
      <c r="A36" s="5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x14ac:dyDescent="0.25">
      <c r="A43" s="12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x14ac:dyDescent="0.25">
      <c r="A44" s="12"/>
      <c r="B44" s="14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x14ac:dyDescent="0.25">
      <c r="A45" s="13"/>
      <c r="B45" s="14"/>
      <c r="C45" s="15"/>
      <c r="D45" s="15"/>
      <c r="E45" s="16"/>
      <c r="F45" s="9">
        <f t="shared" si="0"/>
        <v>0</v>
      </c>
      <c r="G45" s="14"/>
      <c r="H45" s="15"/>
      <c r="I45" s="16"/>
      <c r="J45" s="15"/>
      <c r="K45" s="11"/>
    </row>
    <row r="46" spans="1:11" ht="15.75" x14ac:dyDescent="0.25">
      <c r="A46" s="13"/>
      <c r="B46" s="14"/>
      <c r="C46" s="15"/>
      <c r="D46" s="15"/>
      <c r="E46" s="16"/>
      <c r="F46" s="9">
        <f t="shared" si="0"/>
        <v>0</v>
      </c>
      <c r="G46" s="14"/>
      <c r="H46" s="15"/>
      <c r="I46" s="16"/>
      <c r="J46" s="15"/>
      <c r="K46" s="11"/>
    </row>
    <row r="47" spans="1:11" ht="15.75" x14ac:dyDescent="0.25">
      <c r="A47" s="13"/>
      <c r="B47" s="17" t="s">
        <v>16</v>
      </c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x14ac:dyDescent="0.25">
      <c r="A48" s="14"/>
      <c r="C48" s="18">
        <f>SUM(C7:C47)</f>
        <v>0</v>
      </c>
      <c r="D48" s="18">
        <f>SUM(D7:D47)</f>
        <v>111.20000000000002</v>
      </c>
      <c r="E48" s="19"/>
      <c r="F48" s="20">
        <f t="shared" si="0"/>
        <v>111.20000000000002</v>
      </c>
      <c r="G48" s="21"/>
      <c r="H48" s="18">
        <f>SUM(H7:H47)</f>
        <v>0</v>
      </c>
      <c r="I48" s="19"/>
      <c r="J48" s="18">
        <f>SUM(J7:J47)</f>
        <v>111.20000000000002</v>
      </c>
      <c r="K48" s="22">
        <f>C48-H48</f>
        <v>0</v>
      </c>
    </row>
    <row r="50" spans="2:8" x14ac:dyDescent="0.25">
      <c r="B50" s="23" t="s">
        <v>169</v>
      </c>
    </row>
    <row r="51" spans="2:8" ht="15.75" x14ac:dyDescent="0.25">
      <c r="B51" s="23"/>
      <c r="F51" s="28"/>
      <c r="G51" s="57" t="s">
        <v>170</v>
      </c>
      <c r="H51" s="58"/>
    </row>
    <row r="52" spans="2:8" x14ac:dyDescent="0.25">
      <c r="B52" s="23" t="s">
        <v>171</v>
      </c>
      <c r="F52" s="24" t="s">
        <v>18</v>
      </c>
      <c r="G52" s="25"/>
      <c r="H52" s="25"/>
    </row>
    <row r="53" spans="2:8" ht="15.75" x14ac:dyDescent="0.25">
      <c r="F53" s="28"/>
      <c r="G53" s="57" t="s">
        <v>172</v>
      </c>
      <c r="H53" s="58"/>
    </row>
    <row r="54" spans="2:8" x14ac:dyDescent="0.25">
      <c r="F54" s="24" t="s">
        <v>18</v>
      </c>
      <c r="G54" s="25"/>
      <c r="H54" s="25"/>
    </row>
  </sheetData>
  <mergeCells count="10">
    <mergeCell ref="G51:H51"/>
    <mergeCell ref="G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B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173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47.25" x14ac:dyDescent="0.25">
      <c r="A7" s="5" t="s">
        <v>35</v>
      </c>
      <c r="B7" s="6" t="s">
        <v>174</v>
      </c>
      <c r="C7" s="7">
        <v>0.1</v>
      </c>
      <c r="D7" s="7"/>
      <c r="E7" s="8"/>
      <c r="F7" s="9">
        <f>SUM(C7,D7)</f>
        <v>0.1</v>
      </c>
      <c r="G7" s="26">
        <v>2210</v>
      </c>
      <c r="H7" s="7">
        <v>0.1</v>
      </c>
      <c r="I7" s="8" t="s">
        <v>175</v>
      </c>
      <c r="J7" s="7">
        <v>2.2000000000000002</v>
      </c>
      <c r="K7" s="11">
        <v>0</v>
      </c>
    </row>
    <row r="8" spans="1:16" ht="15.75" x14ac:dyDescent="0.25">
      <c r="A8" s="5"/>
      <c r="B8" s="6"/>
      <c r="C8" s="7"/>
      <c r="D8" s="7"/>
      <c r="E8" s="8"/>
      <c r="F8" s="9">
        <f t="shared" ref="F8:F50" si="0">SUM(C8,D8)</f>
        <v>0</v>
      </c>
      <c r="G8" s="26"/>
      <c r="H8" s="7"/>
      <c r="I8" s="8"/>
      <c r="J8" s="7"/>
      <c r="K8" s="11"/>
    </row>
    <row r="9" spans="1:16" ht="15.75" x14ac:dyDescent="0.25">
      <c r="A9" s="5" t="s">
        <v>160</v>
      </c>
      <c r="B9" s="6" t="s">
        <v>176</v>
      </c>
      <c r="C9" s="7">
        <v>0.4</v>
      </c>
      <c r="D9" s="7"/>
      <c r="E9" s="8"/>
      <c r="F9" s="9">
        <f t="shared" si="0"/>
        <v>0.4</v>
      </c>
      <c r="G9" s="26">
        <v>2210</v>
      </c>
      <c r="H9" s="7">
        <v>0.4</v>
      </c>
      <c r="I9" s="8"/>
      <c r="J9" s="7"/>
      <c r="K9" s="11">
        <v>0</v>
      </c>
    </row>
    <row r="10" spans="1:16" ht="15.75" x14ac:dyDescent="0.25">
      <c r="A10" s="5"/>
      <c r="B10" s="6"/>
      <c r="C10" s="7"/>
      <c r="D10" s="7"/>
      <c r="E10" s="8"/>
      <c r="F10" s="9">
        <f t="shared" si="0"/>
        <v>0</v>
      </c>
      <c r="G10" s="26"/>
      <c r="H10" s="7"/>
      <c r="I10" s="8"/>
      <c r="J10" s="7"/>
      <c r="K10" s="11"/>
    </row>
    <row r="11" spans="1:16" ht="15.75" x14ac:dyDescent="0.25">
      <c r="A11" s="5" t="s">
        <v>162</v>
      </c>
      <c r="B11" s="6" t="s">
        <v>177</v>
      </c>
      <c r="C11" s="7">
        <v>0.6</v>
      </c>
      <c r="D11" s="7"/>
      <c r="E11" s="8"/>
      <c r="F11" s="9">
        <f t="shared" si="0"/>
        <v>0.6</v>
      </c>
      <c r="G11" s="26">
        <v>2210</v>
      </c>
      <c r="H11" s="7">
        <v>0.6</v>
      </c>
      <c r="I11" s="8"/>
      <c r="J11" s="7"/>
      <c r="K11" s="11">
        <v>0</v>
      </c>
    </row>
    <row r="12" spans="1:16" ht="15.75" x14ac:dyDescent="0.25">
      <c r="A12" s="5"/>
      <c r="B12" s="6"/>
      <c r="C12" s="7"/>
      <c r="D12" s="7"/>
      <c r="E12" s="8"/>
      <c r="F12" s="9">
        <f t="shared" si="0"/>
        <v>0</v>
      </c>
      <c r="G12" s="12"/>
      <c r="H12" s="7"/>
      <c r="I12" s="8"/>
      <c r="J12" s="7"/>
      <c r="K12" s="11"/>
    </row>
    <row r="13" spans="1:16" ht="15.75" x14ac:dyDescent="0.25">
      <c r="A13" s="5" t="s">
        <v>165</v>
      </c>
      <c r="B13" s="6" t="s">
        <v>178</v>
      </c>
      <c r="C13" s="7">
        <v>0.5</v>
      </c>
      <c r="D13" s="7"/>
      <c r="E13" s="8"/>
      <c r="F13" s="9">
        <f t="shared" si="0"/>
        <v>0.5</v>
      </c>
      <c r="G13" s="12">
        <v>2210</v>
      </c>
      <c r="H13" s="7">
        <v>0.5</v>
      </c>
      <c r="I13" s="8"/>
      <c r="J13" s="7"/>
      <c r="K13" s="11">
        <v>0</v>
      </c>
    </row>
    <row r="14" spans="1:16" ht="15.75" x14ac:dyDescent="0.25">
      <c r="A14" s="5"/>
      <c r="B14" s="6"/>
      <c r="C14" s="7"/>
      <c r="D14" s="7"/>
      <c r="E14" s="8"/>
      <c r="F14" s="9">
        <f t="shared" si="0"/>
        <v>0</v>
      </c>
      <c r="G14" s="26"/>
      <c r="H14" s="7"/>
      <c r="I14" s="8"/>
      <c r="J14" s="7"/>
      <c r="K14" s="11"/>
    </row>
    <row r="15" spans="1:16" ht="15.75" x14ac:dyDescent="0.25">
      <c r="A15" s="12" t="s">
        <v>167</v>
      </c>
      <c r="B15" s="6" t="s">
        <v>179</v>
      </c>
      <c r="C15" s="7">
        <v>0.6</v>
      </c>
      <c r="D15" s="7"/>
      <c r="E15" s="8"/>
      <c r="F15" s="9">
        <f t="shared" si="0"/>
        <v>0.6</v>
      </c>
      <c r="G15" s="26">
        <v>2210</v>
      </c>
      <c r="H15" s="7">
        <v>0.6</v>
      </c>
      <c r="I15" s="8"/>
      <c r="J15" s="7"/>
      <c r="K15" s="11">
        <v>0</v>
      </c>
    </row>
    <row r="16" spans="1:16" ht="15" customHeight="1" x14ac:dyDescent="0.25">
      <c r="A16" s="12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 x14ac:dyDescent="0.25">
      <c r="A17" s="5" t="s">
        <v>180</v>
      </c>
      <c r="B17" s="6" t="s">
        <v>181</v>
      </c>
      <c r="C17" s="7">
        <v>0.5</v>
      </c>
      <c r="D17" s="7"/>
      <c r="E17" s="8"/>
      <c r="F17" s="9">
        <f t="shared" si="0"/>
        <v>0.5</v>
      </c>
      <c r="G17" s="6"/>
      <c r="H17" s="7"/>
      <c r="I17" s="8"/>
      <c r="J17" s="7"/>
      <c r="K17" s="11">
        <v>0.5</v>
      </c>
    </row>
    <row r="18" spans="1:11" ht="15.75" x14ac:dyDescent="0.2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 x14ac:dyDescent="0.25">
      <c r="A19" s="5" t="s">
        <v>182</v>
      </c>
      <c r="B19" s="6" t="s">
        <v>183</v>
      </c>
      <c r="C19" s="7">
        <v>2.4</v>
      </c>
      <c r="D19" s="7"/>
      <c r="E19" s="8"/>
      <c r="F19" s="9">
        <f t="shared" si="0"/>
        <v>2.4</v>
      </c>
      <c r="G19" s="6"/>
      <c r="H19" s="7"/>
      <c r="I19" s="8"/>
      <c r="J19" s="7"/>
      <c r="K19" s="11">
        <v>2.4</v>
      </c>
    </row>
    <row r="20" spans="1:11" ht="15.75" x14ac:dyDescent="0.2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 x14ac:dyDescent="0.2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 x14ac:dyDescent="0.2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 x14ac:dyDescent="0.25">
      <c r="A23" s="5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 x14ac:dyDescent="0.25">
      <c r="A24" s="5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 x14ac:dyDescent="0.25">
      <c r="A25" s="12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 x14ac:dyDescent="0.25">
      <c r="A26" s="12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 x14ac:dyDescent="0.2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 x14ac:dyDescent="0.2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 x14ac:dyDescent="0.2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 x14ac:dyDescent="0.2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 x14ac:dyDescent="0.2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 x14ac:dyDescent="0.2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 x14ac:dyDescent="0.25">
      <c r="A33" s="5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 x14ac:dyDescent="0.25">
      <c r="A34" s="5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 x14ac:dyDescent="0.25">
      <c r="A35" s="12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 x14ac:dyDescent="0.25">
      <c r="A36" s="12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 x14ac:dyDescent="0.2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 x14ac:dyDescent="0.2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 x14ac:dyDescent="0.2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 x14ac:dyDescent="0.2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 x14ac:dyDescent="0.2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 x14ac:dyDescent="0.2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 x14ac:dyDescent="0.25">
      <c r="A43" s="5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 x14ac:dyDescent="0.25">
      <c r="A44" s="5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 x14ac:dyDescent="0.25">
      <c r="A45" s="12"/>
      <c r="B45" s="6"/>
      <c r="C45" s="7"/>
      <c r="D45" s="7"/>
      <c r="E45" s="8"/>
      <c r="F45" s="9">
        <f t="shared" si="0"/>
        <v>0</v>
      </c>
      <c r="G45" s="6"/>
      <c r="H45" s="7"/>
      <c r="I45" s="8"/>
      <c r="J45" s="7"/>
      <c r="K45" s="11"/>
    </row>
    <row r="46" spans="1:11" ht="15.75" x14ac:dyDescent="0.25">
      <c r="A46" s="12"/>
      <c r="B46" s="6"/>
      <c r="C46" s="7"/>
      <c r="D46" s="7"/>
      <c r="E46" s="8"/>
      <c r="F46" s="9">
        <f t="shared" si="0"/>
        <v>0</v>
      </c>
      <c r="G46" s="6"/>
      <c r="H46" s="7"/>
      <c r="I46" s="8"/>
      <c r="J46" s="7"/>
      <c r="K46" s="11"/>
    </row>
    <row r="47" spans="1:11" ht="15.75" x14ac:dyDescent="0.25">
      <c r="A47" s="13"/>
      <c r="B47" s="14"/>
      <c r="C47" s="15"/>
      <c r="D47" s="15"/>
      <c r="E47" s="16"/>
      <c r="F47" s="9">
        <f t="shared" si="0"/>
        <v>0</v>
      </c>
      <c r="G47" s="14"/>
      <c r="H47" s="15"/>
      <c r="I47" s="16"/>
      <c r="J47" s="15"/>
      <c r="K47" s="11"/>
    </row>
    <row r="48" spans="1:11" ht="15.75" x14ac:dyDescent="0.25">
      <c r="A48" s="13"/>
      <c r="B48" s="14"/>
      <c r="C48" s="15"/>
      <c r="D48" s="15"/>
      <c r="E48" s="16"/>
      <c r="F48" s="9">
        <f t="shared" si="0"/>
        <v>0</v>
      </c>
      <c r="G48" s="14"/>
      <c r="H48" s="15"/>
      <c r="I48" s="16"/>
      <c r="J48" s="15"/>
      <c r="K48" s="11"/>
    </row>
    <row r="49" spans="1:11" ht="15.75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5.0999999999999996</v>
      </c>
      <c r="D50" s="18">
        <f>SUM(D7:D49)</f>
        <v>0</v>
      </c>
      <c r="E50" s="19"/>
      <c r="F50" s="20">
        <f t="shared" si="0"/>
        <v>5.0999999999999996</v>
      </c>
      <c r="G50" s="21"/>
      <c r="H50" s="18">
        <f>SUM(H7:H49)</f>
        <v>2.2000000000000002</v>
      </c>
      <c r="I50" s="19"/>
      <c r="J50" s="18">
        <f>SUM(J7:J49)</f>
        <v>2.2000000000000002</v>
      </c>
      <c r="K50" s="22">
        <f>SUM(K7:K49)</f>
        <v>2.9</v>
      </c>
    </row>
    <row r="53" spans="1:11" ht="15.75" x14ac:dyDescent="0.25">
      <c r="B53" s="23" t="s">
        <v>184</v>
      </c>
      <c r="F53" s="28"/>
      <c r="G53" s="57" t="s">
        <v>185</v>
      </c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A55" t="s">
        <v>186</v>
      </c>
      <c r="B55" s="23" t="s">
        <v>19</v>
      </c>
      <c r="F55" s="28"/>
      <c r="G55" s="57" t="s">
        <v>187</v>
      </c>
      <c r="H55" s="58"/>
    </row>
    <row r="56" spans="1:11" x14ac:dyDescent="0.25">
      <c r="F56" s="24" t="s">
        <v>18</v>
      </c>
      <c r="G56" s="25"/>
      <c r="H56" s="25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9" t="s">
        <v>188</v>
      </c>
      <c r="C3" s="60"/>
      <c r="D3" s="60"/>
      <c r="E3" s="60"/>
      <c r="F3" s="60"/>
      <c r="G3" s="60"/>
      <c r="H3" s="60"/>
      <c r="I3" s="60"/>
      <c r="J3" s="60"/>
      <c r="K3" s="2"/>
    </row>
    <row r="4" spans="1:13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3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3" ht="188.25" customHeight="1" x14ac:dyDescent="0.25">
      <c r="A7" s="5">
        <v>1</v>
      </c>
      <c r="B7" s="12" t="s">
        <v>15</v>
      </c>
      <c r="C7" s="36">
        <v>35.14</v>
      </c>
      <c r="D7" s="7"/>
      <c r="E7" s="10"/>
      <c r="F7" s="32">
        <f>SUM(C7,D7)</f>
        <v>35.14</v>
      </c>
      <c r="G7" s="125" t="s">
        <v>189</v>
      </c>
      <c r="H7" s="36">
        <v>62.3</v>
      </c>
      <c r="I7" s="126" t="s">
        <v>190</v>
      </c>
      <c r="J7" s="36">
        <v>62.3</v>
      </c>
      <c r="K7" s="37">
        <v>-27.16</v>
      </c>
    </row>
    <row r="8" spans="1:13" ht="114.75" customHeight="1" x14ac:dyDescent="0.25">
      <c r="A8" s="5">
        <v>2</v>
      </c>
      <c r="B8" s="127" t="s">
        <v>191</v>
      </c>
      <c r="C8" s="7"/>
      <c r="D8" s="36">
        <v>33.54</v>
      </c>
      <c r="E8" s="126" t="s">
        <v>192</v>
      </c>
      <c r="F8" s="9">
        <f t="shared" ref="F8:F16" si="0">SUM(C8,D8)</f>
        <v>33.54</v>
      </c>
      <c r="G8" s="6"/>
      <c r="H8" s="7"/>
      <c r="I8" s="10"/>
      <c r="J8" s="7"/>
      <c r="K8" s="11"/>
    </row>
    <row r="9" spans="1:13" ht="15.75" x14ac:dyDescent="0.25">
      <c r="A9" s="5"/>
      <c r="B9" s="6"/>
      <c r="C9" s="7"/>
      <c r="D9" s="7"/>
      <c r="E9" s="10"/>
      <c r="F9" s="9">
        <f t="shared" si="0"/>
        <v>0</v>
      </c>
      <c r="G9" s="6"/>
      <c r="H9" s="7"/>
      <c r="I9" s="10"/>
      <c r="J9" s="7"/>
      <c r="K9" s="11"/>
    </row>
    <row r="10" spans="1:13" ht="15.75" x14ac:dyDescent="0.25">
      <c r="A10" s="5"/>
      <c r="B10" s="6"/>
      <c r="C10" s="7"/>
      <c r="D10" s="7"/>
      <c r="E10" s="8"/>
      <c r="F10" s="9">
        <f t="shared" si="0"/>
        <v>0</v>
      </c>
      <c r="G10" s="6"/>
      <c r="H10" s="7"/>
      <c r="I10" s="10"/>
      <c r="J10" s="7"/>
      <c r="K10" s="11"/>
    </row>
    <row r="11" spans="1:13" ht="15.75" x14ac:dyDescent="0.25">
      <c r="A11" s="5"/>
      <c r="B11" s="6"/>
      <c r="C11" s="7"/>
      <c r="D11" s="7"/>
      <c r="E11" s="8"/>
      <c r="F11" s="9">
        <f t="shared" si="0"/>
        <v>0</v>
      </c>
      <c r="G11" s="6"/>
      <c r="H11" s="7"/>
      <c r="I11" s="10"/>
      <c r="J11" s="7"/>
      <c r="K11" s="11"/>
    </row>
    <row r="12" spans="1:13" ht="15.75" x14ac:dyDescent="0.25">
      <c r="A12" s="12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3" ht="15.75" x14ac:dyDescent="0.25">
      <c r="A13" s="1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3" ht="15.75" x14ac:dyDescent="0.25">
      <c r="A14" s="5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3" ht="15.75" x14ac:dyDescent="0.25">
      <c r="A15" s="13"/>
      <c r="B15" s="14"/>
      <c r="C15" s="15"/>
      <c r="D15" s="15"/>
      <c r="E15" s="16"/>
      <c r="F15" s="9">
        <f t="shared" si="0"/>
        <v>0</v>
      </c>
      <c r="G15" s="14"/>
      <c r="H15" s="15"/>
      <c r="I15" s="16"/>
      <c r="J15" s="15"/>
      <c r="K15" s="11"/>
    </row>
    <row r="16" spans="1:13" ht="15.75" x14ac:dyDescent="0.25">
      <c r="A16" s="14"/>
      <c r="B16" s="17" t="s">
        <v>16</v>
      </c>
      <c r="C16" s="18">
        <f>SUM(C7:C15)</f>
        <v>35.14</v>
      </c>
      <c r="D16" s="18">
        <f>SUM(D7:D15)</f>
        <v>33.54</v>
      </c>
      <c r="E16" s="19"/>
      <c r="F16" s="20">
        <f t="shared" si="0"/>
        <v>68.680000000000007</v>
      </c>
      <c r="G16" s="21"/>
      <c r="H16" s="18">
        <f>SUM(H7:H15)</f>
        <v>62.3</v>
      </c>
      <c r="I16" s="19"/>
      <c r="J16" s="18">
        <f>SUM(J7:J15)</f>
        <v>62.3</v>
      </c>
      <c r="K16" s="22">
        <f>C16-H16</f>
        <v>-27.159999999999997</v>
      </c>
    </row>
    <row r="19" spans="2:8" ht="15.75" x14ac:dyDescent="0.25">
      <c r="B19" s="23" t="s">
        <v>20</v>
      </c>
      <c r="F19" s="28"/>
      <c r="G19" s="57" t="s">
        <v>193</v>
      </c>
      <c r="H19" s="58"/>
    </row>
    <row r="20" spans="2:8" x14ac:dyDescent="0.25">
      <c r="B20" s="23"/>
      <c r="F20" s="24" t="s">
        <v>18</v>
      </c>
      <c r="G20" s="25"/>
      <c r="H20" s="25"/>
    </row>
    <row r="21" spans="2:8" ht="15.75" x14ac:dyDescent="0.25">
      <c r="B21" s="23" t="s">
        <v>19</v>
      </c>
      <c r="F21" s="28"/>
      <c r="G21" s="57" t="s">
        <v>194</v>
      </c>
      <c r="H21" s="58"/>
    </row>
    <row r="22" spans="2:8" x14ac:dyDescent="0.25">
      <c r="F22" s="24" t="s">
        <v>18</v>
      </c>
      <c r="G22" s="25"/>
      <c r="H22" s="25"/>
    </row>
  </sheetData>
  <mergeCells count="10">
    <mergeCell ref="G19:H19"/>
    <mergeCell ref="G21:H2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6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B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195</v>
      </c>
      <c r="N2" s="66"/>
      <c r="O2" s="66"/>
      <c r="P2" s="66"/>
    </row>
    <row r="3" spans="1:16" ht="61.5" customHeight="1" x14ac:dyDescent="0.25">
      <c r="A3" s="2"/>
      <c r="B3" s="59" t="s">
        <v>196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31.5" x14ac:dyDescent="0.25">
      <c r="A7" s="5">
        <v>1</v>
      </c>
      <c r="B7" s="5" t="s">
        <v>197</v>
      </c>
      <c r="C7" s="7"/>
      <c r="D7" s="7">
        <v>46.57</v>
      </c>
      <c r="E7" s="8" t="s">
        <v>198</v>
      </c>
      <c r="F7" s="9">
        <f>SUM(C7,D7)</f>
        <v>46.57</v>
      </c>
      <c r="G7" s="6"/>
      <c r="H7" s="7"/>
      <c r="I7" s="8" t="s">
        <v>198</v>
      </c>
      <c r="J7" s="9">
        <v>46.57</v>
      </c>
      <c r="K7" s="11"/>
    </row>
    <row r="8" spans="1:16" ht="31.5" x14ac:dyDescent="0.25">
      <c r="A8" s="5">
        <v>2</v>
      </c>
      <c r="B8" s="5" t="s">
        <v>199</v>
      </c>
      <c r="C8" s="7"/>
      <c r="D8" s="7">
        <v>13.45</v>
      </c>
      <c r="E8" s="8" t="s">
        <v>200</v>
      </c>
      <c r="F8" s="9">
        <f t="shared" ref="F8:F16" si="0">SUM(C8,D8)</f>
        <v>13.45</v>
      </c>
      <c r="G8" s="6"/>
      <c r="H8" s="7"/>
      <c r="I8" s="8" t="s">
        <v>200</v>
      </c>
      <c r="J8" s="9">
        <v>13.45</v>
      </c>
      <c r="K8" s="11"/>
    </row>
    <row r="9" spans="1:16" ht="15.75" x14ac:dyDescent="0.25">
      <c r="A9" s="5">
        <v>3</v>
      </c>
      <c r="B9" s="5" t="s">
        <v>37</v>
      </c>
      <c r="C9" s="7"/>
      <c r="D9" s="7">
        <v>26.25</v>
      </c>
      <c r="E9" s="8" t="s">
        <v>201</v>
      </c>
      <c r="F9" s="9">
        <f t="shared" si="0"/>
        <v>26.25</v>
      </c>
      <c r="G9" s="6"/>
      <c r="H9" s="7"/>
      <c r="I9" s="8" t="s">
        <v>201</v>
      </c>
      <c r="J9" s="9">
        <v>26.25</v>
      </c>
      <c r="K9" s="11"/>
    </row>
    <row r="10" spans="1:16" ht="31.5" x14ac:dyDescent="0.25">
      <c r="A10" s="5">
        <v>4</v>
      </c>
      <c r="B10" s="5" t="s">
        <v>202</v>
      </c>
      <c r="C10" s="7"/>
      <c r="D10" s="7">
        <v>220</v>
      </c>
      <c r="E10" s="8" t="s">
        <v>203</v>
      </c>
      <c r="F10" s="9">
        <f t="shared" si="0"/>
        <v>220</v>
      </c>
      <c r="G10" s="6"/>
      <c r="H10" s="7"/>
      <c r="I10" s="8" t="s">
        <v>203</v>
      </c>
      <c r="J10" s="9">
        <v>220</v>
      </c>
      <c r="K10" s="11"/>
    </row>
    <row r="11" spans="1:16" ht="31.5" x14ac:dyDescent="0.25">
      <c r="A11" s="5">
        <v>5</v>
      </c>
      <c r="B11" s="5" t="s">
        <v>204</v>
      </c>
      <c r="C11" s="7"/>
      <c r="D11" s="7">
        <v>5.56</v>
      </c>
      <c r="E11" s="8" t="s">
        <v>205</v>
      </c>
      <c r="F11" s="9">
        <f t="shared" si="0"/>
        <v>5.56</v>
      </c>
      <c r="G11" s="6"/>
      <c r="H11" s="7"/>
      <c r="I11" s="8" t="s">
        <v>205</v>
      </c>
      <c r="J11" s="9">
        <v>5.56</v>
      </c>
      <c r="K11" s="11"/>
    </row>
    <row r="12" spans="1:16" ht="47.25" x14ac:dyDescent="0.25">
      <c r="A12" s="5">
        <v>6</v>
      </c>
      <c r="B12" s="5" t="s">
        <v>206</v>
      </c>
      <c r="C12" s="7"/>
      <c r="D12" s="7">
        <v>1.2</v>
      </c>
      <c r="E12" s="8" t="s">
        <v>207</v>
      </c>
      <c r="F12" s="9">
        <f t="shared" si="0"/>
        <v>1.2</v>
      </c>
      <c r="G12" s="12"/>
      <c r="H12" s="7"/>
      <c r="I12" s="8" t="s">
        <v>207</v>
      </c>
      <c r="J12" s="9">
        <v>1.2</v>
      </c>
      <c r="K12" s="11"/>
    </row>
    <row r="13" spans="1:16" ht="15.75" x14ac:dyDescent="0.25">
      <c r="A13" s="5">
        <v>7</v>
      </c>
      <c r="B13" s="6" t="s">
        <v>15</v>
      </c>
      <c r="C13" s="7">
        <v>90.52</v>
      </c>
      <c r="D13" s="7"/>
      <c r="E13" s="8"/>
      <c r="F13" s="9">
        <v>90.52</v>
      </c>
      <c r="G13" s="12">
        <v>2282</v>
      </c>
      <c r="H13" s="7">
        <v>2.58</v>
      </c>
      <c r="I13" s="8" t="s">
        <v>208</v>
      </c>
      <c r="J13" s="7"/>
      <c r="K13" s="11"/>
    </row>
    <row r="14" spans="1:16" ht="15.75" x14ac:dyDescent="0.25">
      <c r="A14" s="5">
        <v>8</v>
      </c>
      <c r="B14" s="6"/>
      <c r="C14" s="7"/>
      <c r="D14" s="7"/>
      <c r="E14" s="8"/>
      <c r="F14" s="9"/>
      <c r="G14" s="12">
        <v>2220</v>
      </c>
      <c r="H14" s="7">
        <v>20.399999999999999</v>
      </c>
      <c r="I14" s="8" t="s">
        <v>24</v>
      </c>
      <c r="J14" s="7"/>
      <c r="K14" s="11"/>
    </row>
    <row r="15" spans="1:16" ht="15.75" x14ac:dyDescent="0.25">
      <c r="A15" s="5">
        <v>9</v>
      </c>
      <c r="B15" s="6"/>
      <c r="C15" s="7"/>
      <c r="D15" s="7"/>
      <c r="E15" s="8"/>
      <c r="F15" s="9"/>
      <c r="G15" s="12">
        <v>2230</v>
      </c>
      <c r="H15" s="7">
        <v>13.08</v>
      </c>
      <c r="I15" s="8" t="s">
        <v>68</v>
      </c>
      <c r="J15" s="7"/>
      <c r="K15" s="11"/>
    </row>
    <row r="16" spans="1:16" ht="15.75" x14ac:dyDescent="0.25">
      <c r="A16" s="14"/>
      <c r="B16" s="17" t="s">
        <v>16</v>
      </c>
      <c r="C16" s="18">
        <v>90.52</v>
      </c>
      <c r="D16" s="18">
        <f>SUM(D7:D12)</f>
        <v>313.02999999999997</v>
      </c>
      <c r="E16" s="19"/>
      <c r="F16" s="20">
        <f t="shared" si="0"/>
        <v>403.54999999999995</v>
      </c>
      <c r="G16" s="21"/>
      <c r="H16" s="18">
        <v>36.06</v>
      </c>
      <c r="I16" s="19"/>
      <c r="J16" s="18">
        <f>SUM(J7:J12)</f>
        <v>313.02999999999997</v>
      </c>
      <c r="K16" s="22">
        <f>C16-H16</f>
        <v>54.459999999999994</v>
      </c>
    </row>
    <row r="19" spans="2:8" ht="15.75" x14ac:dyDescent="0.25">
      <c r="B19" s="23" t="s">
        <v>209</v>
      </c>
      <c r="F19" s="28"/>
      <c r="G19" s="57" t="s">
        <v>210</v>
      </c>
      <c r="H19" s="58"/>
    </row>
    <row r="20" spans="2:8" x14ac:dyDescent="0.25">
      <c r="B20" s="23"/>
      <c r="F20" s="24" t="s">
        <v>18</v>
      </c>
      <c r="G20" s="25"/>
      <c r="H20" s="25"/>
    </row>
    <row r="21" spans="2:8" ht="15.75" x14ac:dyDescent="0.25">
      <c r="B21" s="23" t="s">
        <v>19</v>
      </c>
      <c r="F21" s="28"/>
      <c r="G21" s="57" t="s">
        <v>211</v>
      </c>
      <c r="H21" s="58"/>
    </row>
    <row r="22" spans="2:8" x14ac:dyDescent="0.25">
      <c r="F22" s="24" t="s">
        <v>18</v>
      </c>
      <c r="G22" s="25"/>
      <c r="H22" s="25"/>
    </row>
  </sheetData>
  <mergeCells count="12">
    <mergeCell ref="G19:H19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B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36.42578125" customWidth="1"/>
    <col min="3" max="3" width="16.28515625" customWidth="1"/>
    <col min="4" max="4" width="13.5703125" customWidth="1"/>
    <col min="5" max="5" width="25.5703125" customWidth="1"/>
    <col min="6" max="6" width="15.85546875" customWidth="1"/>
    <col min="7" max="7" width="16.5703125" customWidth="1"/>
    <col min="8" max="8" width="14.28515625" customWidth="1"/>
    <col min="9" max="9" width="26.42578125" customWidth="1"/>
    <col min="10" max="10" width="14" customWidth="1"/>
    <col min="11" max="11" width="15.5703125" customWidth="1"/>
    <col min="257" max="257" width="7.28515625" customWidth="1"/>
    <col min="258" max="258" width="36.42578125" customWidth="1"/>
    <col min="259" max="259" width="16.28515625" customWidth="1"/>
    <col min="260" max="260" width="13.5703125" customWidth="1"/>
    <col min="261" max="261" width="25.5703125" customWidth="1"/>
    <col min="262" max="262" width="15.85546875" customWidth="1"/>
    <col min="263" max="263" width="16.5703125" customWidth="1"/>
    <col min="264" max="264" width="14.28515625" customWidth="1"/>
    <col min="265" max="265" width="26.42578125" customWidth="1"/>
    <col min="266" max="266" width="14" customWidth="1"/>
    <col min="267" max="267" width="15.5703125" customWidth="1"/>
    <col min="513" max="513" width="7.28515625" customWidth="1"/>
    <col min="514" max="514" width="36.42578125" customWidth="1"/>
    <col min="515" max="515" width="16.28515625" customWidth="1"/>
    <col min="516" max="516" width="13.5703125" customWidth="1"/>
    <col min="517" max="517" width="25.5703125" customWidth="1"/>
    <col min="518" max="518" width="15.85546875" customWidth="1"/>
    <col min="519" max="519" width="16.5703125" customWidth="1"/>
    <col min="520" max="520" width="14.28515625" customWidth="1"/>
    <col min="521" max="521" width="26.42578125" customWidth="1"/>
    <col min="522" max="522" width="14" customWidth="1"/>
    <col min="523" max="523" width="15.5703125" customWidth="1"/>
    <col min="769" max="769" width="7.28515625" customWidth="1"/>
    <col min="770" max="770" width="36.42578125" customWidth="1"/>
    <col min="771" max="771" width="16.28515625" customWidth="1"/>
    <col min="772" max="772" width="13.5703125" customWidth="1"/>
    <col min="773" max="773" width="25.5703125" customWidth="1"/>
    <col min="774" max="774" width="15.85546875" customWidth="1"/>
    <col min="775" max="775" width="16.5703125" customWidth="1"/>
    <col min="776" max="776" width="14.28515625" customWidth="1"/>
    <col min="777" max="777" width="26.42578125" customWidth="1"/>
    <col min="778" max="778" width="14" customWidth="1"/>
    <col min="779" max="779" width="15.5703125" customWidth="1"/>
    <col min="1025" max="1025" width="7.28515625" customWidth="1"/>
    <col min="1026" max="1026" width="36.42578125" customWidth="1"/>
    <col min="1027" max="1027" width="16.28515625" customWidth="1"/>
    <col min="1028" max="1028" width="13.5703125" customWidth="1"/>
    <col min="1029" max="1029" width="25.5703125" customWidth="1"/>
    <col min="1030" max="1030" width="15.85546875" customWidth="1"/>
    <col min="1031" max="1031" width="16.5703125" customWidth="1"/>
    <col min="1032" max="1032" width="14.28515625" customWidth="1"/>
    <col min="1033" max="1033" width="26.42578125" customWidth="1"/>
    <col min="1034" max="1034" width="14" customWidth="1"/>
    <col min="1035" max="1035" width="15.5703125" customWidth="1"/>
    <col min="1281" max="1281" width="7.28515625" customWidth="1"/>
    <col min="1282" max="1282" width="36.42578125" customWidth="1"/>
    <col min="1283" max="1283" width="16.28515625" customWidth="1"/>
    <col min="1284" max="1284" width="13.5703125" customWidth="1"/>
    <col min="1285" max="1285" width="25.5703125" customWidth="1"/>
    <col min="1286" max="1286" width="15.85546875" customWidth="1"/>
    <col min="1287" max="1287" width="16.5703125" customWidth="1"/>
    <col min="1288" max="1288" width="14.28515625" customWidth="1"/>
    <col min="1289" max="1289" width="26.42578125" customWidth="1"/>
    <col min="1290" max="1290" width="14" customWidth="1"/>
    <col min="1291" max="1291" width="15.5703125" customWidth="1"/>
    <col min="1537" max="1537" width="7.28515625" customWidth="1"/>
    <col min="1538" max="1538" width="36.42578125" customWidth="1"/>
    <col min="1539" max="1539" width="16.28515625" customWidth="1"/>
    <col min="1540" max="1540" width="13.5703125" customWidth="1"/>
    <col min="1541" max="1541" width="25.5703125" customWidth="1"/>
    <col min="1542" max="1542" width="15.85546875" customWidth="1"/>
    <col min="1543" max="1543" width="16.5703125" customWidth="1"/>
    <col min="1544" max="1544" width="14.28515625" customWidth="1"/>
    <col min="1545" max="1545" width="26.42578125" customWidth="1"/>
    <col min="1546" max="1546" width="14" customWidth="1"/>
    <col min="1547" max="1547" width="15.5703125" customWidth="1"/>
    <col min="1793" max="1793" width="7.28515625" customWidth="1"/>
    <col min="1794" max="1794" width="36.42578125" customWidth="1"/>
    <col min="1795" max="1795" width="16.28515625" customWidth="1"/>
    <col min="1796" max="1796" width="13.5703125" customWidth="1"/>
    <col min="1797" max="1797" width="25.5703125" customWidth="1"/>
    <col min="1798" max="1798" width="15.85546875" customWidth="1"/>
    <col min="1799" max="1799" width="16.5703125" customWidth="1"/>
    <col min="1800" max="1800" width="14.28515625" customWidth="1"/>
    <col min="1801" max="1801" width="26.42578125" customWidth="1"/>
    <col min="1802" max="1802" width="14" customWidth="1"/>
    <col min="1803" max="1803" width="15.5703125" customWidth="1"/>
    <col min="2049" max="2049" width="7.28515625" customWidth="1"/>
    <col min="2050" max="2050" width="36.42578125" customWidth="1"/>
    <col min="2051" max="2051" width="16.28515625" customWidth="1"/>
    <col min="2052" max="2052" width="13.5703125" customWidth="1"/>
    <col min="2053" max="2053" width="25.5703125" customWidth="1"/>
    <col min="2054" max="2054" width="15.85546875" customWidth="1"/>
    <col min="2055" max="2055" width="16.5703125" customWidth="1"/>
    <col min="2056" max="2056" width="14.28515625" customWidth="1"/>
    <col min="2057" max="2057" width="26.42578125" customWidth="1"/>
    <col min="2058" max="2058" width="14" customWidth="1"/>
    <col min="2059" max="2059" width="15.5703125" customWidth="1"/>
    <col min="2305" max="2305" width="7.28515625" customWidth="1"/>
    <col min="2306" max="2306" width="36.42578125" customWidth="1"/>
    <col min="2307" max="2307" width="16.28515625" customWidth="1"/>
    <col min="2308" max="2308" width="13.5703125" customWidth="1"/>
    <col min="2309" max="2309" width="25.5703125" customWidth="1"/>
    <col min="2310" max="2310" width="15.85546875" customWidth="1"/>
    <col min="2311" max="2311" width="16.5703125" customWidth="1"/>
    <col min="2312" max="2312" width="14.28515625" customWidth="1"/>
    <col min="2313" max="2313" width="26.42578125" customWidth="1"/>
    <col min="2314" max="2314" width="14" customWidth="1"/>
    <col min="2315" max="2315" width="15.5703125" customWidth="1"/>
    <col min="2561" max="2561" width="7.28515625" customWidth="1"/>
    <col min="2562" max="2562" width="36.42578125" customWidth="1"/>
    <col min="2563" max="2563" width="16.28515625" customWidth="1"/>
    <col min="2564" max="2564" width="13.5703125" customWidth="1"/>
    <col min="2565" max="2565" width="25.5703125" customWidth="1"/>
    <col min="2566" max="2566" width="15.85546875" customWidth="1"/>
    <col min="2567" max="2567" width="16.5703125" customWidth="1"/>
    <col min="2568" max="2568" width="14.28515625" customWidth="1"/>
    <col min="2569" max="2569" width="26.42578125" customWidth="1"/>
    <col min="2570" max="2570" width="14" customWidth="1"/>
    <col min="2571" max="2571" width="15.5703125" customWidth="1"/>
    <col min="2817" max="2817" width="7.28515625" customWidth="1"/>
    <col min="2818" max="2818" width="36.42578125" customWidth="1"/>
    <col min="2819" max="2819" width="16.28515625" customWidth="1"/>
    <col min="2820" max="2820" width="13.5703125" customWidth="1"/>
    <col min="2821" max="2821" width="25.5703125" customWidth="1"/>
    <col min="2822" max="2822" width="15.85546875" customWidth="1"/>
    <col min="2823" max="2823" width="16.5703125" customWidth="1"/>
    <col min="2824" max="2824" width="14.28515625" customWidth="1"/>
    <col min="2825" max="2825" width="26.42578125" customWidth="1"/>
    <col min="2826" max="2826" width="14" customWidth="1"/>
    <col min="2827" max="2827" width="15.5703125" customWidth="1"/>
    <col min="3073" max="3073" width="7.28515625" customWidth="1"/>
    <col min="3074" max="3074" width="36.42578125" customWidth="1"/>
    <col min="3075" max="3075" width="16.28515625" customWidth="1"/>
    <col min="3076" max="3076" width="13.5703125" customWidth="1"/>
    <col min="3077" max="3077" width="25.5703125" customWidth="1"/>
    <col min="3078" max="3078" width="15.85546875" customWidth="1"/>
    <col min="3079" max="3079" width="16.5703125" customWidth="1"/>
    <col min="3080" max="3080" width="14.28515625" customWidth="1"/>
    <col min="3081" max="3081" width="26.42578125" customWidth="1"/>
    <col min="3082" max="3082" width="14" customWidth="1"/>
    <col min="3083" max="3083" width="15.5703125" customWidth="1"/>
    <col min="3329" max="3329" width="7.28515625" customWidth="1"/>
    <col min="3330" max="3330" width="36.42578125" customWidth="1"/>
    <col min="3331" max="3331" width="16.28515625" customWidth="1"/>
    <col min="3332" max="3332" width="13.5703125" customWidth="1"/>
    <col min="3333" max="3333" width="25.5703125" customWidth="1"/>
    <col min="3334" max="3334" width="15.85546875" customWidth="1"/>
    <col min="3335" max="3335" width="16.5703125" customWidth="1"/>
    <col min="3336" max="3336" width="14.28515625" customWidth="1"/>
    <col min="3337" max="3337" width="26.42578125" customWidth="1"/>
    <col min="3338" max="3338" width="14" customWidth="1"/>
    <col min="3339" max="3339" width="15.5703125" customWidth="1"/>
    <col min="3585" max="3585" width="7.28515625" customWidth="1"/>
    <col min="3586" max="3586" width="36.42578125" customWidth="1"/>
    <col min="3587" max="3587" width="16.28515625" customWidth="1"/>
    <col min="3588" max="3588" width="13.5703125" customWidth="1"/>
    <col min="3589" max="3589" width="25.5703125" customWidth="1"/>
    <col min="3590" max="3590" width="15.85546875" customWidth="1"/>
    <col min="3591" max="3591" width="16.5703125" customWidth="1"/>
    <col min="3592" max="3592" width="14.28515625" customWidth="1"/>
    <col min="3593" max="3593" width="26.42578125" customWidth="1"/>
    <col min="3594" max="3594" width="14" customWidth="1"/>
    <col min="3595" max="3595" width="15.5703125" customWidth="1"/>
    <col min="3841" max="3841" width="7.28515625" customWidth="1"/>
    <col min="3842" max="3842" width="36.42578125" customWidth="1"/>
    <col min="3843" max="3843" width="16.28515625" customWidth="1"/>
    <col min="3844" max="3844" width="13.5703125" customWidth="1"/>
    <col min="3845" max="3845" width="25.5703125" customWidth="1"/>
    <col min="3846" max="3846" width="15.85546875" customWidth="1"/>
    <col min="3847" max="3847" width="16.5703125" customWidth="1"/>
    <col min="3848" max="3848" width="14.28515625" customWidth="1"/>
    <col min="3849" max="3849" width="26.42578125" customWidth="1"/>
    <col min="3850" max="3850" width="14" customWidth="1"/>
    <col min="3851" max="3851" width="15.5703125" customWidth="1"/>
    <col min="4097" max="4097" width="7.28515625" customWidth="1"/>
    <col min="4098" max="4098" width="36.42578125" customWidth="1"/>
    <col min="4099" max="4099" width="16.28515625" customWidth="1"/>
    <col min="4100" max="4100" width="13.5703125" customWidth="1"/>
    <col min="4101" max="4101" width="25.5703125" customWidth="1"/>
    <col min="4102" max="4102" width="15.85546875" customWidth="1"/>
    <col min="4103" max="4103" width="16.5703125" customWidth="1"/>
    <col min="4104" max="4104" width="14.28515625" customWidth="1"/>
    <col min="4105" max="4105" width="26.42578125" customWidth="1"/>
    <col min="4106" max="4106" width="14" customWidth="1"/>
    <col min="4107" max="4107" width="15.5703125" customWidth="1"/>
    <col min="4353" max="4353" width="7.28515625" customWidth="1"/>
    <col min="4354" max="4354" width="36.42578125" customWidth="1"/>
    <col min="4355" max="4355" width="16.28515625" customWidth="1"/>
    <col min="4356" max="4356" width="13.5703125" customWidth="1"/>
    <col min="4357" max="4357" width="25.5703125" customWidth="1"/>
    <col min="4358" max="4358" width="15.85546875" customWidth="1"/>
    <col min="4359" max="4359" width="16.5703125" customWidth="1"/>
    <col min="4360" max="4360" width="14.28515625" customWidth="1"/>
    <col min="4361" max="4361" width="26.42578125" customWidth="1"/>
    <col min="4362" max="4362" width="14" customWidth="1"/>
    <col min="4363" max="4363" width="15.5703125" customWidth="1"/>
    <col min="4609" max="4609" width="7.28515625" customWidth="1"/>
    <col min="4610" max="4610" width="36.42578125" customWidth="1"/>
    <col min="4611" max="4611" width="16.28515625" customWidth="1"/>
    <col min="4612" max="4612" width="13.5703125" customWidth="1"/>
    <col min="4613" max="4613" width="25.5703125" customWidth="1"/>
    <col min="4614" max="4614" width="15.85546875" customWidth="1"/>
    <col min="4615" max="4615" width="16.5703125" customWidth="1"/>
    <col min="4616" max="4616" width="14.28515625" customWidth="1"/>
    <col min="4617" max="4617" width="26.42578125" customWidth="1"/>
    <col min="4618" max="4618" width="14" customWidth="1"/>
    <col min="4619" max="4619" width="15.5703125" customWidth="1"/>
    <col min="4865" max="4865" width="7.28515625" customWidth="1"/>
    <col min="4866" max="4866" width="36.42578125" customWidth="1"/>
    <col min="4867" max="4867" width="16.28515625" customWidth="1"/>
    <col min="4868" max="4868" width="13.5703125" customWidth="1"/>
    <col min="4869" max="4869" width="25.5703125" customWidth="1"/>
    <col min="4870" max="4870" width="15.85546875" customWidth="1"/>
    <col min="4871" max="4871" width="16.5703125" customWidth="1"/>
    <col min="4872" max="4872" width="14.28515625" customWidth="1"/>
    <col min="4873" max="4873" width="26.42578125" customWidth="1"/>
    <col min="4874" max="4874" width="14" customWidth="1"/>
    <col min="4875" max="4875" width="15.5703125" customWidth="1"/>
    <col min="5121" max="5121" width="7.28515625" customWidth="1"/>
    <col min="5122" max="5122" width="36.42578125" customWidth="1"/>
    <col min="5123" max="5123" width="16.28515625" customWidth="1"/>
    <col min="5124" max="5124" width="13.5703125" customWidth="1"/>
    <col min="5125" max="5125" width="25.5703125" customWidth="1"/>
    <col min="5126" max="5126" width="15.85546875" customWidth="1"/>
    <col min="5127" max="5127" width="16.5703125" customWidth="1"/>
    <col min="5128" max="5128" width="14.28515625" customWidth="1"/>
    <col min="5129" max="5129" width="26.42578125" customWidth="1"/>
    <col min="5130" max="5130" width="14" customWidth="1"/>
    <col min="5131" max="5131" width="15.5703125" customWidth="1"/>
    <col min="5377" max="5377" width="7.28515625" customWidth="1"/>
    <col min="5378" max="5378" width="36.42578125" customWidth="1"/>
    <col min="5379" max="5379" width="16.28515625" customWidth="1"/>
    <col min="5380" max="5380" width="13.5703125" customWidth="1"/>
    <col min="5381" max="5381" width="25.5703125" customWidth="1"/>
    <col min="5382" max="5382" width="15.85546875" customWidth="1"/>
    <col min="5383" max="5383" width="16.5703125" customWidth="1"/>
    <col min="5384" max="5384" width="14.28515625" customWidth="1"/>
    <col min="5385" max="5385" width="26.42578125" customWidth="1"/>
    <col min="5386" max="5386" width="14" customWidth="1"/>
    <col min="5387" max="5387" width="15.5703125" customWidth="1"/>
    <col min="5633" max="5633" width="7.28515625" customWidth="1"/>
    <col min="5634" max="5634" width="36.42578125" customWidth="1"/>
    <col min="5635" max="5635" width="16.28515625" customWidth="1"/>
    <col min="5636" max="5636" width="13.5703125" customWidth="1"/>
    <col min="5637" max="5637" width="25.5703125" customWidth="1"/>
    <col min="5638" max="5638" width="15.85546875" customWidth="1"/>
    <col min="5639" max="5639" width="16.5703125" customWidth="1"/>
    <col min="5640" max="5640" width="14.28515625" customWidth="1"/>
    <col min="5641" max="5641" width="26.42578125" customWidth="1"/>
    <col min="5642" max="5642" width="14" customWidth="1"/>
    <col min="5643" max="5643" width="15.5703125" customWidth="1"/>
    <col min="5889" max="5889" width="7.28515625" customWidth="1"/>
    <col min="5890" max="5890" width="36.42578125" customWidth="1"/>
    <col min="5891" max="5891" width="16.28515625" customWidth="1"/>
    <col min="5892" max="5892" width="13.5703125" customWidth="1"/>
    <col min="5893" max="5893" width="25.5703125" customWidth="1"/>
    <col min="5894" max="5894" width="15.85546875" customWidth="1"/>
    <col min="5895" max="5895" width="16.5703125" customWidth="1"/>
    <col min="5896" max="5896" width="14.28515625" customWidth="1"/>
    <col min="5897" max="5897" width="26.42578125" customWidth="1"/>
    <col min="5898" max="5898" width="14" customWidth="1"/>
    <col min="5899" max="5899" width="15.5703125" customWidth="1"/>
    <col min="6145" max="6145" width="7.28515625" customWidth="1"/>
    <col min="6146" max="6146" width="36.42578125" customWidth="1"/>
    <col min="6147" max="6147" width="16.28515625" customWidth="1"/>
    <col min="6148" max="6148" width="13.5703125" customWidth="1"/>
    <col min="6149" max="6149" width="25.5703125" customWidth="1"/>
    <col min="6150" max="6150" width="15.85546875" customWidth="1"/>
    <col min="6151" max="6151" width="16.5703125" customWidth="1"/>
    <col min="6152" max="6152" width="14.28515625" customWidth="1"/>
    <col min="6153" max="6153" width="26.42578125" customWidth="1"/>
    <col min="6154" max="6154" width="14" customWidth="1"/>
    <col min="6155" max="6155" width="15.5703125" customWidth="1"/>
    <col min="6401" max="6401" width="7.28515625" customWidth="1"/>
    <col min="6402" max="6402" width="36.42578125" customWidth="1"/>
    <col min="6403" max="6403" width="16.28515625" customWidth="1"/>
    <col min="6404" max="6404" width="13.5703125" customWidth="1"/>
    <col min="6405" max="6405" width="25.5703125" customWidth="1"/>
    <col min="6406" max="6406" width="15.85546875" customWidth="1"/>
    <col min="6407" max="6407" width="16.5703125" customWidth="1"/>
    <col min="6408" max="6408" width="14.28515625" customWidth="1"/>
    <col min="6409" max="6409" width="26.42578125" customWidth="1"/>
    <col min="6410" max="6410" width="14" customWidth="1"/>
    <col min="6411" max="6411" width="15.5703125" customWidth="1"/>
    <col min="6657" max="6657" width="7.28515625" customWidth="1"/>
    <col min="6658" max="6658" width="36.42578125" customWidth="1"/>
    <col min="6659" max="6659" width="16.28515625" customWidth="1"/>
    <col min="6660" max="6660" width="13.5703125" customWidth="1"/>
    <col min="6661" max="6661" width="25.5703125" customWidth="1"/>
    <col min="6662" max="6662" width="15.85546875" customWidth="1"/>
    <col min="6663" max="6663" width="16.5703125" customWidth="1"/>
    <col min="6664" max="6664" width="14.28515625" customWidth="1"/>
    <col min="6665" max="6665" width="26.42578125" customWidth="1"/>
    <col min="6666" max="6666" width="14" customWidth="1"/>
    <col min="6667" max="6667" width="15.5703125" customWidth="1"/>
    <col min="6913" max="6913" width="7.28515625" customWidth="1"/>
    <col min="6914" max="6914" width="36.42578125" customWidth="1"/>
    <col min="6915" max="6915" width="16.28515625" customWidth="1"/>
    <col min="6916" max="6916" width="13.5703125" customWidth="1"/>
    <col min="6917" max="6917" width="25.5703125" customWidth="1"/>
    <col min="6918" max="6918" width="15.85546875" customWidth="1"/>
    <col min="6919" max="6919" width="16.5703125" customWidth="1"/>
    <col min="6920" max="6920" width="14.28515625" customWidth="1"/>
    <col min="6921" max="6921" width="26.42578125" customWidth="1"/>
    <col min="6922" max="6922" width="14" customWidth="1"/>
    <col min="6923" max="6923" width="15.5703125" customWidth="1"/>
    <col min="7169" max="7169" width="7.28515625" customWidth="1"/>
    <col min="7170" max="7170" width="36.42578125" customWidth="1"/>
    <col min="7171" max="7171" width="16.28515625" customWidth="1"/>
    <col min="7172" max="7172" width="13.5703125" customWidth="1"/>
    <col min="7173" max="7173" width="25.5703125" customWidth="1"/>
    <col min="7174" max="7174" width="15.85546875" customWidth="1"/>
    <col min="7175" max="7175" width="16.5703125" customWidth="1"/>
    <col min="7176" max="7176" width="14.28515625" customWidth="1"/>
    <col min="7177" max="7177" width="26.42578125" customWidth="1"/>
    <col min="7178" max="7178" width="14" customWidth="1"/>
    <col min="7179" max="7179" width="15.5703125" customWidth="1"/>
    <col min="7425" max="7425" width="7.28515625" customWidth="1"/>
    <col min="7426" max="7426" width="36.42578125" customWidth="1"/>
    <col min="7427" max="7427" width="16.28515625" customWidth="1"/>
    <col min="7428" max="7428" width="13.5703125" customWidth="1"/>
    <col min="7429" max="7429" width="25.5703125" customWidth="1"/>
    <col min="7430" max="7430" width="15.85546875" customWidth="1"/>
    <col min="7431" max="7431" width="16.5703125" customWidth="1"/>
    <col min="7432" max="7432" width="14.28515625" customWidth="1"/>
    <col min="7433" max="7433" width="26.42578125" customWidth="1"/>
    <col min="7434" max="7434" width="14" customWidth="1"/>
    <col min="7435" max="7435" width="15.5703125" customWidth="1"/>
    <col min="7681" max="7681" width="7.28515625" customWidth="1"/>
    <col min="7682" max="7682" width="36.42578125" customWidth="1"/>
    <col min="7683" max="7683" width="16.28515625" customWidth="1"/>
    <col min="7684" max="7684" width="13.5703125" customWidth="1"/>
    <col min="7685" max="7685" width="25.5703125" customWidth="1"/>
    <col min="7686" max="7686" width="15.85546875" customWidth="1"/>
    <col min="7687" max="7687" width="16.5703125" customWidth="1"/>
    <col min="7688" max="7688" width="14.28515625" customWidth="1"/>
    <col min="7689" max="7689" width="26.42578125" customWidth="1"/>
    <col min="7690" max="7690" width="14" customWidth="1"/>
    <col min="7691" max="7691" width="15.5703125" customWidth="1"/>
    <col min="7937" max="7937" width="7.28515625" customWidth="1"/>
    <col min="7938" max="7938" width="36.42578125" customWidth="1"/>
    <col min="7939" max="7939" width="16.28515625" customWidth="1"/>
    <col min="7940" max="7940" width="13.5703125" customWidth="1"/>
    <col min="7941" max="7941" width="25.5703125" customWidth="1"/>
    <col min="7942" max="7942" width="15.85546875" customWidth="1"/>
    <col min="7943" max="7943" width="16.5703125" customWidth="1"/>
    <col min="7944" max="7944" width="14.28515625" customWidth="1"/>
    <col min="7945" max="7945" width="26.42578125" customWidth="1"/>
    <col min="7946" max="7946" width="14" customWidth="1"/>
    <col min="7947" max="7947" width="15.5703125" customWidth="1"/>
    <col min="8193" max="8193" width="7.28515625" customWidth="1"/>
    <col min="8194" max="8194" width="36.42578125" customWidth="1"/>
    <col min="8195" max="8195" width="16.28515625" customWidth="1"/>
    <col min="8196" max="8196" width="13.5703125" customWidth="1"/>
    <col min="8197" max="8197" width="25.5703125" customWidth="1"/>
    <col min="8198" max="8198" width="15.85546875" customWidth="1"/>
    <col min="8199" max="8199" width="16.5703125" customWidth="1"/>
    <col min="8200" max="8200" width="14.28515625" customWidth="1"/>
    <col min="8201" max="8201" width="26.42578125" customWidth="1"/>
    <col min="8202" max="8202" width="14" customWidth="1"/>
    <col min="8203" max="8203" width="15.5703125" customWidth="1"/>
    <col min="8449" max="8449" width="7.28515625" customWidth="1"/>
    <col min="8450" max="8450" width="36.42578125" customWidth="1"/>
    <col min="8451" max="8451" width="16.28515625" customWidth="1"/>
    <col min="8452" max="8452" width="13.5703125" customWidth="1"/>
    <col min="8453" max="8453" width="25.5703125" customWidth="1"/>
    <col min="8454" max="8454" width="15.85546875" customWidth="1"/>
    <col min="8455" max="8455" width="16.5703125" customWidth="1"/>
    <col min="8456" max="8456" width="14.28515625" customWidth="1"/>
    <col min="8457" max="8457" width="26.42578125" customWidth="1"/>
    <col min="8458" max="8458" width="14" customWidth="1"/>
    <col min="8459" max="8459" width="15.5703125" customWidth="1"/>
    <col min="8705" max="8705" width="7.28515625" customWidth="1"/>
    <col min="8706" max="8706" width="36.42578125" customWidth="1"/>
    <col min="8707" max="8707" width="16.28515625" customWidth="1"/>
    <col min="8708" max="8708" width="13.5703125" customWidth="1"/>
    <col min="8709" max="8709" width="25.5703125" customWidth="1"/>
    <col min="8710" max="8710" width="15.85546875" customWidth="1"/>
    <col min="8711" max="8711" width="16.5703125" customWidth="1"/>
    <col min="8712" max="8712" width="14.28515625" customWidth="1"/>
    <col min="8713" max="8713" width="26.42578125" customWidth="1"/>
    <col min="8714" max="8714" width="14" customWidth="1"/>
    <col min="8715" max="8715" width="15.5703125" customWidth="1"/>
    <col min="8961" max="8961" width="7.28515625" customWidth="1"/>
    <col min="8962" max="8962" width="36.42578125" customWidth="1"/>
    <col min="8963" max="8963" width="16.28515625" customWidth="1"/>
    <col min="8964" max="8964" width="13.5703125" customWidth="1"/>
    <col min="8965" max="8965" width="25.5703125" customWidth="1"/>
    <col min="8966" max="8966" width="15.85546875" customWidth="1"/>
    <col min="8967" max="8967" width="16.5703125" customWidth="1"/>
    <col min="8968" max="8968" width="14.28515625" customWidth="1"/>
    <col min="8969" max="8969" width="26.42578125" customWidth="1"/>
    <col min="8970" max="8970" width="14" customWidth="1"/>
    <col min="8971" max="8971" width="15.5703125" customWidth="1"/>
    <col min="9217" max="9217" width="7.28515625" customWidth="1"/>
    <col min="9218" max="9218" width="36.42578125" customWidth="1"/>
    <col min="9219" max="9219" width="16.28515625" customWidth="1"/>
    <col min="9220" max="9220" width="13.5703125" customWidth="1"/>
    <col min="9221" max="9221" width="25.5703125" customWidth="1"/>
    <col min="9222" max="9222" width="15.85546875" customWidth="1"/>
    <col min="9223" max="9223" width="16.5703125" customWidth="1"/>
    <col min="9224" max="9224" width="14.28515625" customWidth="1"/>
    <col min="9225" max="9225" width="26.42578125" customWidth="1"/>
    <col min="9226" max="9226" width="14" customWidth="1"/>
    <col min="9227" max="9227" width="15.5703125" customWidth="1"/>
    <col min="9473" max="9473" width="7.28515625" customWidth="1"/>
    <col min="9474" max="9474" width="36.42578125" customWidth="1"/>
    <col min="9475" max="9475" width="16.28515625" customWidth="1"/>
    <col min="9476" max="9476" width="13.5703125" customWidth="1"/>
    <col min="9477" max="9477" width="25.5703125" customWidth="1"/>
    <col min="9478" max="9478" width="15.85546875" customWidth="1"/>
    <col min="9479" max="9479" width="16.5703125" customWidth="1"/>
    <col min="9480" max="9480" width="14.28515625" customWidth="1"/>
    <col min="9481" max="9481" width="26.42578125" customWidth="1"/>
    <col min="9482" max="9482" width="14" customWidth="1"/>
    <col min="9483" max="9483" width="15.5703125" customWidth="1"/>
    <col min="9729" max="9729" width="7.28515625" customWidth="1"/>
    <col min="9730" max="9730" width="36.42578125" customWidth="1"/>
    <col min="9731" max="9731" width="16.28515625" customWidth="1"/>
    <col min="9732" max="9732" width="13.5703125" customWidth="1"/>
    <col min="9733" max="9733" width="25.5703125" customWidth="1"/>
    <col min="9734" max="9734" width="15.85546875" customWidth="1"/>
    <col min="9735" max="9735" width="16.5703125" customWidth="1"/>
    <col min="9736" max="9736" width="14.28515625" customWidth="1"/>
    <col min="9737" max="9737" width="26.42578125" customWidth="1"/>
    <col min="9738" max="9738" width="14" customWidth="1"/>
    <col min="9739" max="9739" width="15.5703125" customWidth="1"/>
    <col min="9985" max="9985" width="7.28515625" customWidth="1"/>
    <col min="9986" max="9986" width="36.42578125" customWidth="1"/>
    <col min="9987" max="9987" width="16.28515625" customWidth="1"/>
    <col min="9988" max="9988" width="13.5703125" customWidth="1"/>
    <col min="9989" max="9989" width="25.5703125" customWidth="1"/>
    <col min="9990" max="9990" width="15.85546875" customWidth="1"/>
    <col min="9991" max="9991" width="16.5703125" customWidth="1"/>
    <col min="9992" max="9992" width="14.28515625" customWidth="1"/>
    <col min="9993" max="9993" width="26.42578125" customWidth="1"/>
    <col min="9994" max="9994" width="14" customWidth="1"/>
    <col min="9995" max="9995" width="15.5703125" customWidth="1"/>
    <col min="10241" max="10241" width="7.28515625" customWidth="1"/>
    <col min="10242" max="10242" width="36.42578125" customWidth="1"/>
    <col min="10243" max="10243" width="16.28515625" customWidth="1"/>
    <col min="10244" max="10244" width="13.5703125" customWidth="1"/>
    <col min="10245" max="10245" width="25.5703125" customWidth="1"/>
    <col min="10246" max="10246" width="15.85546875" customWidth="1"/>
    <col min="10247" max="10247" width="16.5703125" customWidth="1"/>
    <col min="10248" max="10248" width="14.28515625" customWidth="1"/>
    <col min="10249" max="10249" width="26.42578125" customWidth="1"/>
    <col min="10250" max="10250" width="14" customWidth="1"/>
    <col min="10251" max="10251" width="15.5703125" customWidth="1"/>
    <col min="10497" max="10497" width="7.28515625" customWidth="1"/>
    <col min="10498" max="10498" width="36.42578125" customWidth="1"/>
    <col min="10499" max="10499" width="16.28515625" customWidth="1"/>
    <col min="10500" max="10500" width="13.5703125" customWidth="1"/>
    <col min="10501" max="10501" width="25.5703125" customWidth="1"/>
    <col min="10502" max="10502" width="15.85546875" customWidth="1"/>
    <col min="10503" max="10503" width="16.5703125" customWidth="1"/>
    <col min="10504" max="10504" width="14.28515625" customWidth="1"/>
    <col min="10505" max="10505" width="26.42578125" customWidth="1"/>
    <col min="10506" max="10506" width="14" customWidth="1"/>
    <col min="10507" max="10507" width="15.5703125" customWidth="1"/>
    <col min="10753" max="10753" width="7.28515625" customWidth="1"/>
    <col min="10754" max="10754" width="36.42578125" customWidth="1"/>
    <col min="10755" max="10755" width="16.28515625" customWidth="1"/>
    <col min="10756" max="10756" width="13.5703125" customWidth="1"/>
    <col min="10757" max="10757" width="25.5703125" customWidth="1"/>
    <col min="10758" max="10758" width="15.85546875" customWidth="1"/>
    <col min="10759" max="10759" width="16.5703125" customWidth="1"/>
    <col min="10760" max="10760" width="14.28515625" customWidth="1"/>
    <col min="10761" max="10761" width="26.42578125" customWidth="1"/>
    <col min="10762" max="10762" width="14" customWidth="1"/>
    <col min="10763" max="10763" width="15.5703125" customWidth="1"/>
    <col min="11009" max="11009" width="7.28515625" customWidth="1"/>
    <col min="11010" max="11010" width="36.42578125" customWidth="1"/>
    <col min="11011" max="11011" width="16.28515625" customWidth="1"/>
    <col min="11012" max="11012" width="13.5703125" customWidth="1"/>
    <col min="11013" max="11013" width="25.5703125" customWidth="1"/>
    <col min="11014" max="11014" width="15.85546875" customWidth="1"/>
    <col min="11015" max="11015" width="16.5703125" customWidth="1"/>
    <col min="11016" max="11016" width="14.28515625" customWidth="1"/>
    <col min="11017" max="11017" width="26.42578125" customWidth="1"/>
    <col min="11018" max="11018" width="14" customWidth="1"/>
    <col min="11019" max="11019" width="15.5703125" customWidth="1"/>
    <col min="11265" max="11265" width="7.28515625" customWidth="1"/>
    <col min="11266" max="11266" width="36.42578125" customWidth="1"/>
    <col min="11267" max="11267" width="16.28515625" customWidth="1"/>
    <col min="11268" max="11268" width="13.5703125" customWidth="1"/>
    <col min="11269" max="11269" width="25.5703125" customWidth="1"/>
    <col min="11270" max="11270" width="15.85546875" customWidth="1"/>
    <col min="11271" max="11271" width="16.5703125" customWidth="1"/>
    <col min="11272" max="11272" width="14.28515625" customWidth="1"/>
    <col min="11273" max="11273" width="26.42578125" customWidth="1"/>
    <col min="11274" max="11274" width="14" customWidth="1"/>
    <col min="11275" max="11275" width="15.5703125" customWidth="1"/>
    <col min="11521" max="11521" width="7.28515625" customWidth="1"/>
    <col min="11522" max="11522" width="36.42578125" customWidth="1"/>
    <col min="11523" max="11523" width="16.28515625" customWidth="1"/>
    <col min="11524" max="11524" width="13.5703125" customWidth="1"/>
    <col min="11525" max="11525" width="25.5703125" customWidth="1"/>
    <col min="11526" max="11526" width="15.85546875" customWidth="1"/>
    <col min="11527" max="11527" width="16.5703125" customWidth="1"/>
    <col min="11528" max="11528" width="14.28515625" customWidth="1"/>
    <col min="11529" max="11529" width="26.42578125" customWidth="1"/>
    <col min="11530" max="11530" width="14" customWidth="1"/>
    <col min="11531" max="11531" width="15.5703125" customWidth="1"/>
    <col min="11777" max="11777" width="7.28515625" customWidth="1"/>
    <col min="11778" max="11778" width="36.42578125" customWidth="1"/>
    <col min="11779" max="11779" width="16.28515625" customWidth="1"/>
    <col min="11780" max="11780" width="13.5703125" customWidth="1"/>
    <col min="11781" max="11781" width="25.5703125" customWidth="1"/>
    <col min="11782" max="11782" width="15.85546875" customWidth="1"/>
    <col min="11783" max="11783" width="16.5703125" customWidth="1"/>
    <col min="11784" max="11784" width="14.28515625" customWidth="1"/>
    <col min="11785" max="11785" width="26.42578125" customWidth="1"/>
    <col min="11786" max="11786" width="14" customWidth="1"/>
    <col min="11787" max="11787" width="15.5703125" customWidth="1"/>
    <col min="12033" max="12033" width="7.28515625" customWidth="1"/>
    <col min="12034" max="12034" width="36.42578125" customWidth="1"/>
    <col min="12035" max="12035" width="16.28515625" customWidth="1"/>
    <col min="12036" max="12036" width="13.5703125" customWidth="1"/>
    <col min="12037" max="12037" width="25.5703125" customWidth="1"/>
    <col min="12038" max="12038" width="15.85546875" customWidth="1"/>
    <col min="12039" max="12039" width="16.5703125" customWidth="1"/>
    <col min="12040" max="12040" width="14.28515625" customWidth="1"/>
    <col min="12041" max="12041" width="26.42578125" customWidth="1"/>
    <col min="12042" max="12042" width="14" customWidth="1"/>
    <col min="12043" max="12043" width="15.5703125" customWidth="1"/>
    <col min="12289" max="12289" width="7.28515625" customWidth="1"/>
    <col min="12290" max="12290" width="36.42578125" customWidth="1"/>
    <col min="12291" max="12291" width="16.28515625" customWidth="1"/>
    <col min="12292" max="12292" width="13.5703125" customWidth="1"/>
    <col min="12293" max="12293" width="25.5703125" customWidth="1"/>
    <col min="12294" max="12294" width="15.85546875" customWidth="1"/>
    <col min="12295" max="12295" width="16.5703125" customWidth="1"/>
    <col min="12296" max="12296" width="14.28515625" customWidth="1"/>
    <col min="12297" max="12297" width="26.42578125" customWidth="1"/>
    <col min="12298" max="12298" width="14" customWidth="1"/>
    <col min="12299" max="12299" width="15.5703125" customWidth="1"/>
    <col min="12545" max="12545" width="7.28515625" customWidth="1"/>
    <col min="12546" max="12546" width="36.42578125" customWidth="1"/>
    <col min="12547" max="12547" width="16.28515625" customWidth="1"/>
    <col min="12548" max="12548" width="13.5703125" customWidth="1"/>
    <col min="12549" max="12549" width="25.5703125" customWidth="1"/>
    <col min="12550" max="12550" width="15.85546875" customWidth="1"/>
    <col min="12551" max="12551" width="16.5703125" customWidth="1"/>
    <col min="12552" max="12552" width="14.28515625" customWidth="1"/>
    <col min="12553" max="12553" width="26.42578125" customWidth="1"/>
    <col min="12554" max="12554" width="14" customWidth="1"/>
    <col min="12555" max="12555" width="15.5703125" customWidth="1"/>
    <col min="12801" max="12801" width="7.28515625" customWidth="1"/>
    <col min="12802" max="12802" width="36.42578125" customWidth="1"/>
    <col min="12803" max="12803" width="16.28515625" customWidth="1"/>
    <col min="12804" max="12804" width="13.5703125" customWidth="1"/>
    <col min="12805" max="12805" width="25.5703125" customWidth="1"/>
    <col min="12806" max="12806" width="15.85546875" customWidth="1"/>
    <col min="12807" max="12807" width="16.5703125" customWidth="1"/>
    <col min="12808" max="12808" width="14.28515625" customWidth="1"/>
    <col min="12809" max="12809" width="26.42578125" customWidth="1"/>
    <col min="12810" max="12810" width="14" customWidth="1"/>
    <col min="12811" max="12811" width="15.5703125" customWidth="1"/>
    <col min="13057" max="13057" width="7.28515625" customWidth="1"/>
    <col min="13058" max="13058" width="36.42578125" customWidth="1"/>
    <col min="13059" max="13059" width="16.28515625" customWidth="1"/>
    <col min="13060" max="13060" width="13.5703125" customWidth="1"/>
    <col min="13061" max="13061" width="25.5703125" customWidth="1"/>
    <col min="13062" max="13062" width="15.85546875" customWidth="1"/>
    <col min="13063" max="13063" width="16.5703125" customWidth="1"/>
    <col min="13064" max="13064" width="14.28515625" customWidth="1"/>
    <col min="13065" max="13065" width="26.42578125" customWidth="1"/>
    <col min="13066" max="13066" width="14" customWidth="1"/>
    <col min="13067" max="13067" width="15.5703125" customWidth="1"/>
    <col min="13313" max="13313" width="7.28515625" customWidth="1"/>
    <col min="13314" max="13314" width="36.42578125" customWidth="1"/>
    <col min="13315" max="13315" width="16.28515625" customWidth="1"/>
    <col min="13316" max="13316" width="13.5703125" customWidth="1"/>
    <col min="13317" max="13317" width="25.5703125" customWidth="1"/>
    <col min="13318" max="13318" width="15.85546875" customWidth="1"/>
    <col min="13319" max="13319" width="16.5703125" customWidth="1"/>
    <col min="13320" max="13320" width="14.28515625" customWidth="1"/>
    <col min="13321" max="13321" width="26.42578125" customWidth="1"/>
    <col min="13322" max="13322" width="14" customWidth="1"/>
    <col min="13323" max="13323" width="15.5703125" customWidth="1"/>
    <col min="13569" max="13569" width="7.28515625" customWidth="1"/>
    <col min="13570" max="13570" width="36.42578125" customWidth="1"/>
    <col min="13571" max="13571" width="16.28515625" customWidth="1"/>
    <col min="13572" max="13572" width="13.5703125" customWidth="1"/>
    <col min="13573" max="13573" width="25.5703125" customWidth="1"/>
    <col min="13574" max="13574" width="15.85546875" customWidth="1"/>
    <col min="13575" max="13575" width="16.5703125" customWidth="1"/>
    <col min="13576" max="13576" width="14.28515625" customWidth="1"/>
    <col min="13577" max="13577" width="26.42578125" customWidth="1"/>
    <col min="13578" max="13578" width="14" customWidth="1"/>
    <col min="13579" max="13579" width="15.5703125" customWidth="1"/>
    <col min="13825" max="13825" width="7.28515625" customWidth="1"/>
    <col min="13826" max="13826" width="36.42578125" customWidth="1"/>
    <col min="13827" max="13827" width="16.28515625" customWidth="1"/>
    <col min="13828" max="13828" width="13.5703125" customWidth="1"/>
    <col min="13829" max="13829" width="25.5703125" customWidth="1"/>
    <col min="13830" max="13830" width="15.85546875" customWidth="1"/>
    <col min="13831" max="13831" width="16.5703125" customWidth="1"/>
    <col min="13832" max="13832" width="14.28515625" customWidth="1"/>
    <col min="13833" max="13833" width="26.42578125" customWidth="1"/>
    <col min="13834" max="13834" width="14" customWidth="1"/>
    <col min="13835" max="13835" width="15.5703125" customWidth="1"/>
    <col min="14081" max="14081" width="7.28515625" customWidth="1"/>
    <col min="14082" max="14082" width="36.42578125" customWidth="1"/>
    <col min="14083" max="14083" width="16.28515625" customWidth="1"/>
    <col min="14084" max="14084" width="13.5703125" customWidth="1"/>
    <col min="14085" max="14085" width="25.5703125" customWidth="1"/>
    <col min="14086" max="14086" width="15.85546875" customWidth="1"/>
    <col min="14087" max="14087" width="16.5703125" customWidth="1"/>
    <col min="14088" max="14088" width="14.28515625" customWidth="1"/>
    <col min="14089" max="14089" width="26.42578125" customWidth="1"/>
    <col min="14090" max="14090" width="14" customWidth="1"/>
    <col min="14091" max="14091" width="15.5703125" customWidth="1"/>
    <col min="14337" max="14337" width="7.28515625" customWidth="1"/>
    <col min="14338" max="14338" width="36.42578125" customWidth="1"/>
    <col min="14339" max="14339" width="16.28515625" customWidth="1"/>
    <col min="14340" max="14340" width="13.5703125" customWidth="1"/>
    <col min="14341" max="14341" width="25.5703125" customWidth="1"/>
    <col min="14342" max="14342" width="15.85546875" customWidth="1"/>
    <col min="14343" max="14343" width="16.5703125" customWidth="1"/>
    <col min="14344" max="14344" width="14.28515625" customWidth="1"/>
    <col min="14345" max="14345" width="26.42578125" customWidth="1"/>
    <col min="14346" max="14346" width="14" customWidth="1"/>
    <col min="14347" max="14347" width="15.5703125" customWidth="1"/>
    <col min="14593" max="14593" width="7.28515625" customWidth="1"/>
    <col min="14594" max="14594" width="36.42578125" customWidth="1"/>
    <col min="14595" max="14595" width="16.28515625" customWidth="1"/>
    <col min="14596" max="14596" width="13.5703125" customWidth="1"/>
    <col min="14597" max="14597" width="25.5703125" customWidth="1"/>
    <col min="14598" max="14598" width="15.85546875" customWidth="1"/>
    <col min="14599" max="14599" width="16.5703125" customWidth="1"/>
    <col min="14600" max="14600" width="14.28515625" customWidth="1"/>
    <col min="14601" max="14601" width="26.42578125" customWidth="1"/>
    <col min="14602" max="14602" width="14" customWidth="1"/>
    <col min="14603" max="14603" width="15.5703125" customWidth="1"/>
    <col min="14849" max="14849" width="7.28515625" customWidth="1"/>
    <col min="14850" max="14850" width="36.42578125" customWidth="1"/>
    <col min="14851" max="14851" width="16.28515625" customWidth="1"/>
    <col min="14852" max="14852" width="13.5703125" customWidth="1"/>
    <col min="14853" max="14853" width="25.5703125" customWidth="1"/>
    <col min="14854" max="14854" width="15.85546875" customWidth="1"/>
    <col min="14855" max="14855" width="16.5703125" customWidth="1"/>
    <col min="14856" max="14856" width="14.28515625" customWidth="1"/>
    <col min="14857" max="14857" width="26.42578125" customWidth="1"/>
    <col min="14858" max="14858" width="14" customWidth="1"/>
    <col min="14859" max="14859" width="15.5703125" customWidth="1"/>
    <col min="15105" max="15105" width="7.28515625" customWidth="1"/>
    <col min="15106" max="15106" width="36.42578125" customWidth="1"/>
    <col min="15107" max="15107" width="16.28515625" customWidth="1"/>
    <col min="15108" max="15108" width="13.5703125" customWidth="1"/>
    <col min="15109" max="15109" width="25.5703125" customWidth="1"/>
    <col min="15110" max="15110" width="15.85546875" customWidth="1"/>
    <col min="15111" max="15111" width="16.5703125" customWidth="1"/>
    <col min="15112" max="15112" width="14.28515625" customWidth="1"/>
    <col min="15113" max="15113" width="26.42578125" customWidth="1"/>
    <col min="15114" max="15114" width="14" customWidth="1"/>
    <col min="15115" max="15115" width="15.5703125" customWidth="1"/>
    <col min="15361" max="15361" width="7.28515625" customWidth="1"/>
    <col min="15362" max="15362" width="36.42578125" customWidth="1"/>
    <col min="15363" max="15363" width="16.28515625" customWidth="1"/>
    <col min="15364" max="15364" width="13.5703125" customWidth="1"/>
    <col min="15365" max="15365" width="25.5703125" customWidth="1"/>
    <col min="15366" max="15366" width="15.85546875" customWidth="1"/>
    <col min="15367" max="15367" width="16.5703125" customWidth="1"/>
    <col min="15368" max="15368" width="14.28515625" customWidth="1"/>
    <col min="15369" max="15369" width="26.42578125" customWidth="1"/>
    <col min="15370" max="15370" width="14" customWidth="1"/>
    <col min="15371" max="15371" width="15.5703125" customWidth="1"/>
    <col min="15617" max="15617" width="7.28515625" customWidth="1"/>
    <col min="15618" max="15618" width="36.42578125" customWidth="1"/>
    <col min="15619" max="15619" width="16.28515625" customWidth="1"/>
    <col min="15620" max="15620" width="13.5703125" customWidth="1"/>
    <col min="15621" max="15621" width="25.5703125" customWidth="1"/>
    <col min="15622" max="15622" width="15.85546875" customWidth="1"/>
    <col min="15623" max="15623" width="16.5703125" customWidth="1"/>
    <col min="15624" max="15624" width="14.28515625" customWidth="1"/>
    <col min="15625" max="15625" width="26.42578125" customWidth="1"/>
    <col min="15626" max="15626" width="14" customWidth="1"/>
    <col min="15627" max="15627" width="15.5703125" customWidth="1"/>
    <col min="15873" max="15873" width="7.28515625" customWidth="1"/>
    <col min="15874" max="15874" width="36.42578125" customWidth="1"/>
    <col min="15875" max="15875" width="16.28515625" customWidth="1"/>
    <col min="15876" max="15876" width="13.5703125" customWidth="1"/>
    <col min="15877" max="15877" width="25.5703125" customWidth="1"/>
    <col min="15878" max="15878" width="15.85546875" customWidth="1"/>
    <col min="15879" max="15879" width="16.5703125" customWidth="1"/>
    <col min="15880" max="15880" width="14.28515625" customWidth="1"/>
    <col min="15881" max="15881" width="26.42578125" customWidth="1"/>
    <col min="15882" max="15882" width="14" customWidth="1"/>
    <col min="15883" max="15883" width="15.5703125" customWidth="1"/>
    <col min="16129" max="16129" width="7.28515625" customWidth="1"/>
    <col min="16130" max="16130" width="36.42578125" customWidth="1"/>
    <col min="16131" max="16131" width="16.28515625" customWidth="1"/>
    <col min="16132" max="16132" width="13.5703125" customWidth="1"/>
    <col min="16133" max="16133" width="25.5703125" customWidth="1"/>
    <col min="16134" max="16134" width="15.85546875" customWidth="1"/>
    <col min="16135" max="16135" width="16.5703125" customWidth="1"/>
    <col min="16136" max="16136" width="14.28515625" customWidth="1"/>
    <col min="16137" max="16137" width="26.4257812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212</v>
      </c>
      <c r="N2" s="66"/>
      <c r="O2" s="66"/>
      <c r="P2" s="66"/>
    </row>
    <row r="3" spans="1:16" ht="61.5" customHeight="1" x14ac:dyDescent="0.25">
      <c r="A3" s="2"/>
      <c r="B3" s="59" t="s">
        <v>213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128" t="s">
        <v>214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44.25" customHeight="1" x14ac:dyDescent="0.25">
      <c r="A7" s="5">
        <v>1</v>
      </c>
      <c r="B7" s="8" t="s">
        <v>215</v>
      </c>
      <c r="C7" s="7"/>
      <c r="D7" s="7">
        <v>130.346</v>
      </c>
      <c r="E7" s="8" t="s">
        <v>216</v>
      </c>
      <c r="F7" s="9">
        <f>SUM(C7,D7)</f>
        <v>130.346</v>
      </c>
      <c r="G7" s="6"/>
      <c r="H7" s="7"/>
      <c r="I7" s="8" t="s">
        <v>216</v>
      </c>
      <c r="J7" s="7">
        <v>130.35</v>
      </c>
      <c r="K7" s="11"/>
    </row>
    <row r="8" spans="1:16" ht="46.5" customHeight="1" x14ac:dyDescent="0.25">
      <c r="A8" s="5">
        <v>2</v>
      </c>
      <c r="B8" s="8" t="s">
        <v>215</v>
      </c>
      <c r="C8" s="7"/>
      <c r="D8" s="7">
        <v>101.32</v>
      </c>
      <c r="E8" s="8" t="s">
        <v>216</v>
      </c>
      <c r="F8" s="9">
        <f t="shared" ref="F8:F49" si="0">SUM(C8,D8)</f>
        <v>101.32</v>
      </c>
      <c r="G8" s="6"/>
      <c r="H8" s="7"/>
      <c r="I8" s="8" t="s">
        <v>216</v>
      </c>
      <c r="J8" s="7">
        <v>101.32</v>
      </c>
      <c r="K8" s="11"/>
    </row>
    <row r="9" spans="1:16" ht="15.75" hidden="1" customHeight="1" x14ac:dyDescent="0.25">
      <c r="A9" s="5"/>
      <c r="B9" s="6"/>
      <c r="C9" s="7"/>
      <c r="D9" s="7"/>
      <c r="E9" s="8" t="s">
        <v>216</v>
      </c>
      <c r="F9" s="9">
        <f t="shared" si="0"/>
        <v>0</v>
      </c>
      <c r="G9" s="6"/>
      <c r="H9" s="7"/>
      <c r="I9" s="8" t="s">
        <v>216</v>
      </c>
      <c r="J9" s="7"/>
      <c r="K9" s="11"/>
    </row>
    <row r="10" spans="1:16" ht="15.75" hidden="1" x14ac:dyDescent="0.25">
      <c r="A10" s="5"/>
      <c r="B10" s="6"/>
      <c r="C10" s="7"/>
      <c r="D10" s="7"/>
      <c r="E10" s="8" t="s">
        <v>216</v>
      </c>
      <c r="F10" s="9">
        <f t="shared" si="0"/>
        <v>0</v>
      </c>
      <c r="G10" s="6"/>
      <c r="H10" s="7"/>
      <c r="I10" s="8" t="s">
        <v>216</v>
      </c>
      <c r="J10" s="7"/>
      <c r="K10" s="11"/>
    </row>
    <row r="11" spans="1:16" ht="15.75" hidden="1" x14ac:dyDescent="0.25">
      <c r="A11" s="5"/>
      <c r="B11" s="6"/>
      <c r="C11" s="7"/>
      <c r="D11" s="7"/>
      <c r="E11" s="8" t="s">
        <v>216</v>
      </c>
      <c r="F11" s="9">
        <f t="shared" si="0"/>
        <v>0</v>
      </c>
      <c r="G11" s="6"/>
      <c r="H11" s="7"/>
      <c r="I11" s="8" t="s">
        <v>216</v>
      </c>
      <c r="J11" s="7"/>
      <c r="K11" s="11"/>
    </row>
    <row r="12" spans="1:16" ht="15.75" hidden="1" x14ac:dyDescent="0.25">
      <c r="A12" s="5"/>
      <c r="B12" s="6"/>
      <c r="C12" s="7"/>
      <c r="D12" s="7"/>
      <c r="E12" s="8" t="s">
        <v>216</v>
      </c>
      <c r="F12" s="9">
        <f t="shared" si="0"/>
        <v>0</v>
      </c>
      <c r="G12" s="12"/>
      <c r="H12" s="7"/>
      <c r="I12" s="8" t="s">
        <v>216</v>
      </c>
      <c r="J12" s="7"/>
      <c r="K12" s="11"/>
    </row>
    <row r="13" spans="1:16" ht="15.75" hidden="1" x14ac:dyDescent="0.25">
      <c r="A13" s="5"/>
      <c r="B13" s="6"/>
      <c r="C13" s="7"/>
      <c r="D13" s="7"/>
      <c r="E13" s="8" t="s">
        <v>216</v>
      </c>
      <c r="F13" s="9">
        <f t="shared" si="0"/>
        <v>0</v>
      </c>
      <c r="G13" s="12"/>
      <c r="H13" s="7"/>
      <c r="I13" s="8" t="s">
        <v>216</v>
      </c>
      <c r="J13" s="7"/>
      <c r="K13" s="11"/>
    </row>
    <row r="14" spans="1:16" ht="15.75" hidden="1" x14ac:dyDescent="0.25">
      <c r="A14" s="5"/>
      <c r="B14" s="6"/>
      <c r="C14" s="7"/>
      <c r="D14" s="7"/>
      <c r="E14" s="8" t="s">
        <v>216</v>
      </c>
      <c r="F14" s="9">
        <f t="shared" si="0"/>
        <v>0</v>
      </c>
      <c r="G14" s="6"/>
      <c r="H14" s="7"/>
      <c r="I14" s="8" t="s">
        <v>216</v>
      </c>
      <c r="J14" s="7"/>
      <c r="K14" s="11"/>
    </row>
    <row r="15" spans="1:16" ht="15.75" hidden="1" x14ac:dyDescent="0.25">
      <c r="A15" s="12"/>
      <c r="B15" s="6"/>
      <c r="C15" s="7"/>
      <c r="D15" s="7"/>
      <c r="E15" s="8" t="s">
        <v>216</v>
      </c>
      <c r="F15" s="9">
        <f t="shared" si="0"/>
        <v>0</v>
      </c>
      <c r="G15" s="6"/>
      <c r="H15" s="7"/>
      <c r="I15" s="8" t="s">
        <v>216</v>
      </c>
      <c r="J15" s="7"/>
      <c r="K15" s="11"/>
    </row>
    <row r="16" spans="1:16" ht="15" hidden="1" customHeight="1" x14ac:dyDescent="0.25">
      <c r="A16" s="12"/>
      <c r="B16" s="6"/>
      <c r="C16" s="7"/>
      <c r="D16" s="7"/>
      <c r="E16" s="8" t="s">
        <v>216</v>
      </c>
      <c r="F16" s="9">
        <f t="shared" si="0"/>
        <v>0</v>
      </c>
      <c r="G16" s="6"/>
      <c r="H16" s="7"/>
      <c r="I16" s="8" t="s">
        <v>216</v>
      </c>
      <c r="J16" s="7"/>
      <c r="K16" s="11"/>
    </row>
    <row r="17" spans="1:11" ht="15.75" hidden="1" x14ac:dyDescent="0.25">
      <c r="A17" s="5"/>
      <c r="B17" s="6"/>
      <c r="C17" s="7"/>
      <c r="D17" s="7"/>
      <c r="E17" s="8" t="s">
        <v>216</v>
      </c>
      <c r="F17" s="9">
        <f t="shared" si="0"/>
        <v>0</v>
      </c>
      <c r="G17" s="6"/>
      <c r="H17" s="7"/>
      <c r="I17" s="8" t="s">
        <v>216</v>
      </c>
      <c r="J17" s="7"/>
      <c r="K17" s="11"/>
    </row>
    <row r="18" spans="1:11" ht="15.75" hidden="1" x14ac:dyDescent="0.25">
      <c r="A18" s="5"/>
      <c r="B18" s="6"/>
      <c r="C18" s="7"/>
      <c r="D18" s="7"/>
      <c r="E18" s="8" t="s">
        <v>216</v>
      </c>
      <c r="F18" s="9">
        <f t="shared" si="0"/>
        <v>0</v>
      </c>
      <c r="G18" s="6"/>
      <c r="H18" s="7"/>
      <c r="I18" s="8" t="s">
        <v>216</v>
      </c>
      <c r="J18" s="7"/>
      <c r="K18" s="11"/>
    </row>
    <row r="19" spans="1:11" ht="15.75" hidden="1" x14ac:dyDescent="0.25">
      <c r="A19" s="5"/>
      <c r="B19" s="6"/>
      <c r="C19" s="7"/>
      <c r="D19" s="7"/>
      <c r="E19" s="8" t="s">
        <v>216</v>
      </c>
      <c r="F19" s="9">
        <f t="shared" si="0"/>
        <v>0</v>
      </c>
      <c r="G19" s="6"/>
      <c r="H19" s="7"/>
      <c r="I19" s="8" t="s">
        <v>216</v>
      </c>
      <c r="J19" s="7"/>
      <c r="K19" s="11"/>
    </row>
    <row r="20" spans="1:11" ht="15.75" hidden="1" x14ac:dyDescent="0.25">
      <c r="A20" s="5"/>
      <c r="B20" s="6"/>
      <c r="C20" s="7"/>
      <c r="D20" s="7"/>
      <c r="E20" s="8" t="s">
        <v>216</v>
      </c>
      <c r="F20" s="9">
        <f t="shared" si="0"/>
        <v>0</v>
      </c>
      <c r="G20" s="6"/>
      <c r="H20" s="7"/>
      <c r="I20" s="8" t="s">
        <v>216</v>
      </c>
      <c r="J20" s="7"/>
      <c r="K20" s="11"/>
    </row>
    <row r="21" spans="1:11" ht="15.75" hidden="1" x14ac:dyDescent="0.25">
      <c r="A21" s="5"/>
      <c r="B21" s="6"/>
      <c r="C21" s="7"/>
      <c r="D21" s="7"/>
      <c r="E21" s="8" t="s">
        <v>216</v>
      </c>
      <c r="F21" s="9">
        <f t="shared" si="0"/>
        <v>0</v>
      </c>
      <c r="G21" s="6"/>
      <c r="H21" s="7"/>
      <c r="I21" s="8" t="s">
        <v>216</v>
      </c>
      <c r="J21" s="7"/>
      <c r="K21" s="11"/>
    </row>
    <row r="22" spans="1:11" ht="15.75" hidden="1" x14ac:dyDescent="0.25">
      <c r="A22" s="5"/>
      <c r="B22" s="6"/>
      <c r="C22" s="7"/>
      <c r="D22" s="7"/>
      <c r="E22" s="8" t="s">
        <v>216</v>
      </c>
      <c r="F22" s="9">
        <f t="shared" si="0"/>
        <v>0</v>
      </c>
      <c r="G22" s="6"/>
      <c r="H22" s="7"/>
      <c r="I22" s="8" t="s">
        <v>216</v>
      </c>
      <c r="J22" s="7"/>
      <c r="K22" s="11"/>
    </row>
    <row r="23" spans="1:11" ht="15.75" hidden="1" x14ac:dyDescent="0.25">
      <c r="A23" s="5"/>
      <c r="B23" s="6"/>
      <c r="C23" s="7"/>
      <c r="D23" s="7"/>
      <c r="E23" s="8" t="s">
        <v>216</v>
      </c>
      <c r="F23" s="9">
        <f t="shared" si="0"/>
        <v>0</v>
      </c>
      <c r="G23" s="6"/>
      <c r="H23" s="7"/>
      <c r="I23" s="8" t="s">
        <v>216</v>
      </c>
      <c r="J23" s="7"/>
      <c r="K23" s="11"/>
    </row>
    <row r="24" spans="1:11" ht="15.75" hidden="1" x14ac:dyDescent="0.25">
      <c r="A24" s="5"/>
      <c r="B24" s="6"/>
      <c r="C24" s="7"/>
      <c r="D24" s="7"/>
      <c r="E24" s="8" t="s">
        <v>216</v>
      </c>
      <c r="F24" s="9">
        <f t="shared" si="0"/>
        <v>0</v>
      </c>
      <c r="G24" s="6"/>
      <c r="H24" s="7"/>
      <c r="I24" s="8" t="s">
        <v>216</v>
      </c>
      <c r="J24" s="7"/>
      <c r="K24" s="11"/>
    </row>
    <row r="25" spans="1:11" ht="15.75" hidden="1" x14ac:dyDescent="0.25">
      <c r="A25" s="12"/>
      <c r="B25" s="6"/>
      <c r="C25" s="7"/>
      <c r="D25" s="7"/>
      <c r="E25" s="8" t="s">
        <v>216</v>
      </c>
      <c r="F25" s="9">
        <f t="shared" si="0"/>
        <v>0</v>
      </c>
      <c r="G25" s="6"/>
      <c r="H25" s="7"/>
      <c r="I25" s="8" t="s">
        <v>216</v>
      </c>
      <c r="J25" s="7"/>
      <c r="K25" s="11"/>
    </row>
    <row r="26" spans="1:11" ht="15.75" hidden="1" x14ac:dyDescent="0.25">
      <c r="A26" s="12"/>
      <c r="B26" s="6"/>
      <c r="C26" s="7"/>
      <c r="D26" s="7"/>
      <c r="E26" s="8" t="s">
        <v>216</v>
      </c>
      <c r="F26" s="9">
        <f t="shared" si="0"/>
        <v>0</v>
      </c>
      <c r="G26" s="6"/>
      <c r="H26" s="7"/>
      <c r="I26" s="8" t="s">
        <v>216</v>
      </c>
      <c r="J26" s="7"/>
      <c r="K26" s="11"/>
    </row>
    <row r="27" spans="1:11" ht="15.75" hidden="1" x14ac:dyDescent="0.25">
      <c r="A27" s="5"/>
      <c r="B27" s="6"/>
      <c r="C27" s="7"/>
      <c r="D27" s="7"/>
      <c r="E27" s="8" t="s">
        <v>216</v>
      </c>
      <c r="F27" s="9">
        <f t="shared" si="0"/>
        <v>0</v>
      </c>
      <c r="G27" s="6"/>
      <c r="H27" s="7"/>
      <c r="I27" s="8" t="s">
        <v>216</v>
      </c>
      <c r="J27" s="7"/>
      <c r="K27" s="11"/>
    </row>
    <row r="28" spans="1:11" ht="15.75" hidden="1" x14ac:dyDescent="0.25">
      <c r="A28" s="5"/>
      <c r="B28" s="6"/>
      <c r="C28" s="7"/>
      <c r="D28" s="7"/>
      <c r="E28" s="8" t="s">
        <v>216</v>
      </c>
      <c r="F28" s="9">
        <f t="shared" si="0"/>
        <v>0</v>
      </c>
      <c r="G28" s="6"/>
      <c r="H28" s="7"/>
      <c r="I28" s="8" t="s">
        <v>216</v>
      </c>
      <c r="J28" s="7"/>
      <c r="K28" s="11"/>
    </row>
    <row r="29" spans="1:11" ht="15.75" hidden="1" x14ac:dyDescent="0.25">
      <c r="A29" s="5"/>
      <c r="B29" s="6"/>
      <c r="C29" s="7"/>
      <c r="D29" s="7"/>
      <c r="E29" s="8" t="s">
        <v>216</v>
      </c>
      <c r="F29" s="9">
        <f t="shared" si="0"/>
        <v>0</v>
      </c>
      <c r="G29" s="6"/>
      <c r="H29" s="7"/>
      <c r="I29" s="8" t="s">
        <v>216</v>
      </c>
      <c r="J29" s="7"/>
      <c r="K29" s="11"/>
    </row>
    <row r="30" spans="1:11" ht="15.75" hidden="1" x14ac:dyDescent="0.25">
      <c r="A30" s="5"/>
      <c r="B30" s="6"/>
      <c r="C30" s="7"/>
      <c r="D30" s="7"/>
      <c r="E30" s="8" t="s">
        <v>216</v>
      </c>
      <c r="F30" s="9">
        <f t="shared" si="0"/>
        <v>0</v>
      </c>
      <c r="G30" s="6"/>
      <c r="H30" s="7"/>
      <c r="I30" s="8" t="s">
        <v>216</v>
      </c>
      <c r="J30" s="7"/>
      <c r="K30" s="11"/>
    </row>
    <row r="31" spans="1:11" ht="15.75" hidden="1" x14ac:dyDescent="0.25">
      <c r="A31" s="5"/>
      <c r="B31" s="6"/>
      <c r="C31" s="7"/>
      <c r="D31" s="7"/>
      <c r="E31" s="8" t="s">
        <v>216</v>
      </c>
      <c r="F31" s="9">
        <f t="shared" si="0"/>
        <v>0</v>
      </c>
      <c r="G31" s="6"/>
      <c r="H31" s="7"/>
      <c r="I31" s="8" t="s">
        <v>216</v>
      </c>
      <c r="J31" s="7"/>
      <c r="K31" s="11"/>
    </row>
    <row r="32" spans="1:11" ht="15.75" hidden="1" x14ac:dyDescent="0.25">
      <c r="A32" s="5"/>
      <c r="B32" s="6"/>
      <c r="C32" s="7"/>
      <c r="D32" s="7"/>
      <c r="E32" s="8" t="s">
        <v>216</v>
      </c>
      <c r="F32" s="9">
        <f t="shared" si="0"/>
        <v>0</v>
      </c>
      <c r="G32" s="6"/>
      <c r="H32" s="7"/>
      <c r="I32" s="8" t="s">
        <v>216</v>
      </c>
      <c r="J32" s="7"/>
      <c r="K32" s="11"/>
    </row>
    <row r="33" spans="1:11" ht="15.75" hidden="1" x14ac:dyDescent="0.25">
      <c r="A33" s="5"/>
      <c r="B33" s="6"/>
      <c r="C33" s="7"/>
      <c r="D33" s="7"/>
      <c r="E33" s="8" t="s">
        <v>216</v>
      </c>
      <c r="F33" s="9">
        <f t="shared" si="0"/>
        <v>0</v>
      </c>
      <c r="G33" s="6"/>
      <c r="H33" s="7"/>
      <c r="I33" s="8" t="s">
        <v>216</v>
      </c>
      <c r="J33" s="7"/>
      <c r="K33" s="11"/>
    </row>
    <row r="34" spans="1:11" ht="15.75" hidden="1" x14ac:dyDescent="0.25">
      <c r="A34" s="5"/>
      <c r="B34" s="6"/>
      <c r="C34" s="7"/>
      <c r="D34" s="7"/>
      <c r="E34" s="8" t="s">
        <v>216</v>
      </c>
      <c r="F34" s="9">
        <f t="shared" si="0"/>
        <v>0</v>
      </c>
      <c r="G34" s="6"/>
      <c r="H34" s="7"/>
      <c r="I34" s="8" t="s">
        <v>216</v>
      </c>
      <c r="J34" s="7"/>
      <c r="K34" s="11"/>
    </row>
    <row r="35" spans="1:11" ht="15.75" hidden="1" x14ac:dyDescent="0.25">
      <c r="A35" s="12"/>
      <c r="B35" s="6"/>
      <c r="C35" s="7"/>
      <c r="D35" s="7"/>
      <c r="E35" s="8" t="s">
        <v>216</v>
      </c>
      <c r="F35" s="9">
        <f t="shared" si="0"/>
        <v>0</v>
      </c>
      <c r="G35" s="6"/>
      <c r="H35" s="7"/>
      <c r="I35" s="8" t="s">
        <v>216</v>
      </c>
      <c r="J35" s="7"/>
      <c r="K35" s="11"/>
    </row>
    <row r="36" spans="1:11" ht="15.75" hidden="1" x14ac:dyDescent="0.25">
      <c r="A36" s="12"/>
      <c r="B36" s="6"/>
      <c r="C36" s="7"/>
      <c r="D36" s="7"/>
      <c r="E36" s="8" t="s">
        <v>216</v>
      </c>
      <c r="F36" s="9">
        <f t="shared" si="0"/>
        <v>0</v>
      </c>
      <c r="G36" s="6"/>
      <c r="H36" s="7"/>
      <c r="I36" s="8" t="s">
        <v>216</v>
      </c>
      <c r="J36" s="7"/>
      <c r="K36" s="11"/>
    </row>
    <row r="37" spans="1:11" ht="15.75" hidden="1" x14ac:dyDescent="0.25">
      <c r="A37" s="5"/>
      <c r="B37" s="6"/>
      <c r="C37" s="7"/>
      <c r="D37" s="7"/>
      <c r="E37" s="8" t="s">
        <v>216</v>
      </c>
      <c r="F37" s="9">
        <f t="shared" si="0"/>
        <v>0</v>
      </c>
      <c r="G37" s="6"/>
      <c r="H37" s="7"/>
      <c r="I37" s="8" t="s">
        <v>216</v>
      </c>
      <c r="J37" s="7"/>
      <c r="K37" s="11"/>
    </row>
    <row r="38" spans="1:11" ht="15.75" hidden="1" x14ac:dyDescent="0.25">
      <c r="A38" s="5"/>
      <c r="B38" s="6"/>
      <c r="C38" s="7"/>
      <c r="D38" s="7"/>
      <c r="E38" s="8" t="s">
        <v>216</v>
      </c>
      <c r="F38" s="9">
        <f t="shared" si="0"/>
        <v>0</v>
      </c>
      <c r="G38" s="6"/>
      <c r="H38" s="7"/>
      <c r="I38" s="8" t="s">
        <v>216</v>
      </c>
      <c r="J38" s="7"/>
      <c r="K38" s="11"/>
    </row>
    <row r="39" spans="1:11" ht="15.75" hidden="1" x14ac:dyDescent="0.25">
      <c r="A39" s="5"/>
      <c r="B39" s="6"/>
      <c r="C39" s="7"/>
      <c r="D39" s="7"/>
      <c r="E39" s="8" t="s">
        <v>216</v>
      </c>
      <c r="F39" s="9">
        <f t="shared" si="0"/>
        <v>0</v>
      </c>
      <c r="G39" s="6"/>
      <c r="H39" s="7"/>
      <c r="I39" s="8" t="s">
        <v>216</v>
      </c>
      <c r="J39" s="7"/>
      <c r="K39" s="11"/>
    </row>
    <row r="40" spans="1:11" ht="15.75" hidden="1" x14ac:dyDescent="0.25">
      <c r="A40" s="5"/>
      <c r="B40" s="6"/>
      <c r="C40" s="7"/>
      <c r="D40" s="7"/>
      <c r="E40" s="8" t="s">
        <v>216</v>
      </c>
      <c r="F40" s="9">
        <f t="shared" si="0"/>
        <v>0</v>
      </c>
      <c r="G40" s="6"/>
      <c r="H40" s="7"/>
      <c r="I40" s="8" t="s">
        <v>216</v>
      </c>
      <c r="J40" s="7"/>
      <c r="K40" s="11"/>
    </row>
    <row r="41" spans="1:11" ht="15.75" hidden="1" x14ac:dyDescent="0.25">
      <c r="A41" s="5"/>
      <c r="B41" s="6"/>
      <c r="C41" s="7"/>
      <c r="D41" s="7"/>
      <c r="E41" s="8" t="s">
        <v>216</v>
      </c>
      <c r="F41" s="9">
        <f t="shared" si="0"/>
        <v>0</v>
      </c>
      <c r="G41" s="6"/>
      <c r="H41" s="7"/>
      <c r="I41" s="8" t="s">
        <v>216</v>
      </c>
      <c r="J41" s="7"/>
      <c r="K41" s="11"/>
    </row>
    <row r="42" spans="1:11" ht="15.75" hidden="1" x14ac:dyDescent="0.25">
      <c r="A42" s="5"/>
      <c r="B42" s="6"/>
      <c r="C42" s="7"/>
      <c r="D42" s="7"/>
      <c r="E42" s="8" t="s">
        <v>216</v>
      </c>
      <c r="F42" s="9">
        <f t="shared" si="0"/>
        <v>0</v>
      </c>
      <c r="G42" s="6"/>
      <c r="H42" s="7"/>
      <c r="I42" s="8" t="s">
        <v>216</v>
      </c>
      <c r="J42" s="7"/>
      <c r="K42" s="11"/>
    </row>
    <row r="43" spans="1:11" ht="15.75" hidden="1" x14ac:dyDescent="0.25">
      <c r="A43" s="5"/>
      <c r="B43" s="6"/>
      <c r="C43" s="7"/>
      <c r="D43" s="7"/>
      <c r="E43" s="8" t="s">
        <v>216</v>
      </c>
      <c r="F43" s="9">
        <f t="shared" si="0"/>
        <v>0</v>
      </c>
      <c r="G43" s="6"/>
      <c r="H43" s="7"/>
      <c r="I43" s="8" t="s">
        <v>216</v>
      </c>
      <c r="J43" s="7"/>
      <c r="K43" s="11"/>
    </row>
    <row r="44" spans="1:11" ht="15.75" hidden="1" x14ac:dyDescent="0.25">
      <c r="A44" s="5"/>
      <c r="B44" s="6"/>
      <c r="C44" s="7"/>
      <c r="D44" s="7"/>
      <c r="E44" s="8" t="s">
        <v>216</v>
      </c>
      <c r="F44" s="9">
        <f t="shared" si="0"/>
        <v>0</v>
      </c>
      <c r="G44" s="6"/>
      <c r="H44" s="7"/>
      <c r="I44" s="8" t="s">
        <v>216</v>
      </c>
      <c r="J44" s="7"/>
      <c r="K44" s="11"/>
    </row>
    <row r="45" spans="1:11" ht="15.75" hidden="1" x14ac:dyDescent="0.25">
      <c r="A45" s="12"/>
      <c r="B45" s="6"/>
      <c r="C45" s="7"/>
      <c r="D45" s="7"/>
      <c r="E45" s="8" t="s">
        <v>216</v>
      </c>
      <c r="F45" s="9">
        <f t="shared" si="0"/>
        <v>0</v>
      </c>
      <c r="G45" s="6"/>
      <c r="H45" s="7"/>
      <c r="I45" s="8" t="s">
        <v>216</v>
      </c>
      <c r="J45" s="7"/>
      <c r="K45" s="11"/>
    </row>
    <row r="46" spans="1:11" ht="15.75" hidden="1" x14ac:dyDescent="0.25">
      <c r="A46" s="12"/>
      <c r="B46" s="6"/>
      <c r="C46" s="7"/>
      <c r="D46" s="7"/>
      <c r="E46" s="8" t="s">
        <v>216</v>
      </c>
      <c r="F46" s="9">
        <f t="shared" si="0"/>
        <v>0</v>
      </c>
      <c r="G46" s="6"/>
      <c r="H46" s="7"/>
      <c r="I46" s="8" t="s">
        <v>216</v>
      </c>
      <c r="J46" s="7"/>
      <c r="K46" s="11"/>
    </row>
    <row r="47" spans="1:11" ht="15.75" hidden="1" x14ac:dyDescent="0.25">
      <c r="A47" s="13"/>
      <c r="B47" s="14"/>
      <c r="C47" s="15"/>
      <c r="D47" s="15"/>
      <c r="E47" s="8" t="s">
        <v>216</v>
      </c>
      <c r="F47" s="9">
        <f t="shared" si="0"/>
        <v>0</v>
      </c>
      <c r="G47" s="14"/>
      <c r="H47" s="15"/>
      <c r="I47" s="8" t="s">
        <v>216</v>
      </c>
      <c r="J47" s="15"/>
      <c r="K47" s="11"/>
    </row>
    <row r="48" spans="1:11" ht="15.75" hidden="1" x14ac:dyDescent="0.25">
      <c r="A48" s="13"/>
      <c r="B48" s="14"/>
      <c r="C48" s="15"/>
      <c r="D48" s="15"/>
      <c r="E48" s="8" t="s">
        <v>216</v>
      </c>
      <c r="F48" s="9">
        <f t="shared" si="0"/>
        <v>0</v>
      </c>
      <c r="G48" s="14"/>
      <c r="H48" s="15"/>
      <c r="I48" s="8" t="s">
        <v>216</v>
      </c>
      <c r="J48" s="15"/>
      <c r="K48" s="11"/>
    </row>
    <row r="49" spans="1:11" ht="15.75" hidden="1" x14ac:dyDescent="0.25">
      <c r="A49" s="13"/>
      <c r="B49" s="14"/>
      <c r="C49" s="15"/>
      <c r="D49" s="15"/>
      <c r="E49" s="8" t="s">
        <v>216</v>
      </c>
      <c r="F49" s="9">
        <f t="shared" si="0"/>
        <v>0</v>
      </c>
      <c r="G49" s="14"/>
      <c r="H49" s="15"/>
      <c r="I49" s="8" t="s">
        <v>216</v>
      </c>
      <c r="J49" s="15"/>
      <c r="K49" s="11"/>
    </row>
    <row r="50" spans="1:11" ht="47.25" x14ac:dyDescent="0.25">
      <c r="A50" s="13">
        <v>3</v>
      </c>
      <c r="B50" s="8" t="s">
        <v>215</v>
      </c>
      <c r="C50" s="15"/>
      <c r="D50" s="15">
        <v>44.23</v>
      </c>
      <c r="E50" s="8" t="s">
        <v>216</v>
      </c>
      <c r="F50" s="9">
        <v>44.23</v>
      </c>
      <c r="G50" s="14"/>
      <c r="H50" s="15"/>
      <c r="I50" s="8" t="s">
        <v>216</v>
      </c>
      <c r="J50" s="15">
        <v>44.23</v>
      </c>
      <c r="K50" s="11"/>
    </row>
    <row r="51" spans="1:11" ht="48.75" customHeight="1" x14ac:dyDescent="0.25">
      <c r="A51" s="13">
        <v>4</v>
      </c>
      <c r="B51" s="38" t="s">
        <v>217</v>
      </c>
      <c r="C51" s="15"/>
      <c r="D51" s="15">
        <v>920.02</v>
      </c>
      <c r="E51" s="16" t="s">
        <v>218</v>
      </c>
      <c r="F51" s="9">
        <v>920.02</v>
      </c>
      <c r="G51" s="14"/>
      <c r="H51" s="15"/>
      <c r="I51" s="16" t="s">
        <v>218</v>
      </c>
      <c r="J51" s="15">
        <v>920.02</v>
      </c>
      <c r="K51" s="11"/>
    </row>
    <row r="52" spans="1:11" ht="35.25" customHeight="1" x14ac:dyDescent="0.25">
      <c r="A52" s="13">
        <v>5</v>
      </c>
      <c r="B52" s="16" t="s">
        <v>219</v>
      </c>
      <c r="C52" s="15"/>
      <c r="D52" s="15">
        <v>6.85</v>
      </c>
      <c r="E52" s="16" t="s">
        <v>220</v>
      </c>
      <c r="F52" s="9">
        <v>6.85</v>
      </c>
      <c r="G52" s="14"/>
      <c r="H52" s="15"/>
      <c r="I52" s="16" t="s">
        <v>220</v>
      </c>
      <c r="J52" s="15">
        <v>6.85</v>
      </c>
      <c r="K52" s="11"/>
    </row>
    <row r="53" spans="1:11" ht="15.75" x14ac:dyDescent="0.25">
      <c r="A53" s="14"/>
      <c r="B53" s="17" t="s">
        <v>16</v>
      </c>
      <c r="C53" s="18">
        <f>SUM(C7:C49)</f>
        <v>0</v>
      </c>
      <c r="D53" s="18">
        <f>SUM(D7:D52)</f>
        <v>1202.7659999999998</v>
      </c>
      <c r="E53" s="19"/>
      <c r="F53" s="20">
        <f>SUM(C53,D53)</f>
        <v>1202.7659999999998</v>
      </c>
      <c r="G53" s="21"/>
      <c r="H53" s="18">
        <f>SUM(H7:H49)</f>
        <v>0</v>
      </c>
      <c r="I53" s="19"/>
      <c r="J53" s="18">
        <f>SUM(J7:J52)</f>
        <v>1202.77</v>
      </c>
      <c r="K53" s="22">
        <f>SUM(K7:K8)</f>
        <v>0</v>
      </c>
    </row>
    <row r="56" spans="1:11" ht="15.75" x14ac:dyDescent="0.25">
      <c r="B56" s="23" t="s">
        <v>221</v>
      </c>
      <c r="F56" s="28"/>
      <c r="G56" s="57" t="s">
        <v>222</v>
      </c>
      <c r="H56" s="58"/>
    </row>
    <row r="57" spans="1:11" x14ac:dyDescent="0.25">
      <c r="B57" s="23"/>
      <c r="F57" s="24" t="s">
        <v>18</v>
      </c>
      <c r="G57" s="25"/>
      <c r="H57" s="25"/>
    </row>
    <row r="58" spans="1:11" ht="15.75" x14ac:dyDescent="0.25">
      <c r="B58" s="23" t="s">
        <v>19</v>
      </c>
      <c r="F58" s="28"/>
      <c r="G58" s="57" t="s">
        <v>223</v>
      </c>
      <c r="H58" s="58"/>
    </row>
    <row r="59" spans="1:11" x14ac:dyDescent="0.25">
      <c r="F59" s="24" t="s">
        <v>18</v>
      </c>
      <c r="G59" s="25"/>
      <c r="H59" s="25"/>
    </row>
  </sheetData>
  <mergeCells count="12">
    <mergeCell ref="G56:H56"/>
    <mergeCell ref="G58:H5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B2" zoomScale="90" zoomScaleNormal="90" workbookViewId="0">
      <selection activeCell="F31" sqref="F3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65" t="s">
        <v>0</v>
      </c>
      <c r="N1" s="65"/>
      <c r="O1" s="65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66" t="s">
        <v>22</v>
      </c>
      <c r="N2" s="66"/>
      <c r="O2" s="66"/>
      <c r="P2" s="66"/>
    </row>
    <row r="3" spans="1:16" ht="61.5" customHeight="1" x14ac:dyDescent="0.25">
      <c r="A3" s="2"/>
      <c r="B3" s="59" t="s">
        <v>224</v>
      </c>
      <c r="C3" s="60"/>
      <c r="D3" s="60"/>
      <c r="E3" s="60"/>
      <c r="F3" s="60"/>
      <c r="G3" s="60"/>
      <c r="H3" s="60"/>
      <c r="I3" s="60"/>
      <c r="J3" s="60"/>
      <c r="K3" s="2"/>
    </row>
    <row r="4" spans="1:16" ht="31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33" customHeight="1" x14ac:dyDescent="0.25">
      <c r="A5" s="62" t="s">
        <v>3</v>
      </c>
      <c r="B5" s="62" t="s">
        <v>4</v>
      </c>
      <c r="C5" s="63" t="s">
        <v>5</v>
      </c>
      <c r="D5" s="63"/>
      <c r="E5" s="63"/>
      <c r="F5" s="63" t="s">
        <v>6</v>
      </c>
      <c r="G5" s="63" t="s">
        <v>7</v>
      </c>
      <c r="H5" s="63"/>
      <c r="I5" s="63"/>
      <c r="J5" s="63"/>
      <c r="K5" s="64" t="s">
        <v>8</v>
      </c>
    </row>
    <row r="6" spans="1:16" ht="158.25" customHeight="1" x14ac:dyDescent="0.25">
      <c r="A6" s="62"/>
      <c r="B6" s="62"/>
      <c r="C6" s="34" t="s">
        <v>9</v>
      </c>
      <c r="D6" s="34" t="s">
        <v>10</v>
      </c>
      <c r="E6" s="34" t="s">
        <v>11</v>
      </c>
      <c r="F6" s="63"/>
      <c r="G6" s="35" t="s">
        <v>12</v>
      </c>
      <c r="H6" s="34" t="s">
        <v>13</v>
      </c>
      <c r="I6" s="34" t="s">
        <v>14</v>
      </c>
      <c r="J6" s="34" t="s">
        <v>13</v>
      </c>
      <c r="K6" s="64"/>
    </row>
    <row r="7" spans="1:16" ht="31.5" x14ac:dyDescent="0.25">
      <c r="A7" s="5"/>
      <c r="B7" s="8" t="s">
        <v>225</v>
      </c>
      <c r="C7" s="7">
        <v>93.931349999999995</v>
      </c>
      <c r="D7" s="7"/>
      <c r="E7" s="8"/>
      <c r="F7" s="9">
        <f>SUM(C7,D7)</f>
        <v>93.931349999999995</v>
      </c>
      <c r="G7" s="6"/>
      <c r="H7" s="7"/>
      <c r="I7" s="10"/>
      <c r="J7" s="7"/>
      <c r="K7" s="11">
        <v>93.931349999999995</v>
      </c>
    </row>
    <row r="8" spans="1:16" ht="31.5" x14ac:dyDescent="0.25">
      <c r="A8" s="5">
        <v>1</v>
      </c>
      <c r="B8" s="6" t="s">
        <v>226</v>
      </c>
      <c r="C8" s="7"/>
      <c r="D8" s="7">
        <v>1.79898</v>
      </c>
      <c r="E8" s="8" t="s">
        <v>227</v>
      </c>
      <c r="F8" s="9">
        <f t="shared" ref="F8:F50" si="0">SUM(C8,D8)</f>
        <v>1.79898</v>
      </c>
      <c r="G8" s="6"/>
      <c r="H8" s="7"/>
      <c r="I8" s="8" t="s">
        <v>227</v>
      </c>
      <c r="J8" s="7">
        <v>1.79898</v>
      </c>
      <c r="K8" s="11">
        <v>0</v>
      </c>
    </row>
    <row r="9" spans="1:16" ht="15.75" x14ac:dyDescent="0.25">
      <c r="A9" s="5">
        <v>2</v>
      </c>
      <c r="B9" s="6"/>
      <c r="C9" s="7"/>
      <c r="D9" s="7">
        <v>0.63959999999999995</v>
      </c>
      <c r="E9" s="8" t="s">
        <v>228</v>
      </c>
      <c r="F9" s="9">
        <f t="shared" si="0"/>
        <v>0.63959999999999995</v>
      </c>
      <c r="G9" s="6"/>
      <c r="H9" s="7"/>
      <c r="I9" s="10" t="s">
        <v>228</v>
      </c>
      <c r="J9" s="7">
        <v>0.63959999999999995</v>
      </c>
      <c r="K9" s="11">
        <v>0</v>
      </c>
    </row>
    <row r="10" spans="1:16" ht="15.75" x14ac:dyDescent="0.25">
      <c r="A10" s="5">
        <v>3</v>
      </c>
      <c r="B10" s="6"/>
      <c r="C10" s="7"/>
      <c r="D10" s="7">
        <v>2.1868799999999999</v>
      </c>
      <c r="E10" s="8" t="s">
        <v>228</v>
      </c>
      <c r="F10" s="9">
        <f t="shared" si="0"/>
        <v>2.1868799999999999</v>
      </c>
      <c r="G10" s="6"/>
      <c r="H10" s="7"/>
      <c r="I10" s="8" t="s">
        <v>228</v>
      </c>
      <c r="J10" s="7">
        <v>2.1868799999999999</v>
      </c>
      <c r="K10" s="11">
        <v>0</v>
      </c>
    </row>
    <row r="11" spans="1:16" ht="31.5" x14ac:dyDescent="0.25">
      <c r="A11" s="5">
        <v>4</v>
      </c>
      <c r="B11" s="6"/>
      <c r="C11" s="7"/>
      <c r="D11" s="7">
        <v>2.677</v>
      </c>
      <c r="E11" s="8" t="s">
        <v>229</v>
      </c>
      <c r="F11" s="9">
        <f t="shared" si="0"/>
        <v>2.677</v>
      </c>
      <c r="G11" s="6"/>
      <c r="H11" s="7"/>
      <c r="I11" s="8" t="s">
        <v>229</v>
      </c>
      <c r="J11" s="7">
        <v>2.677</v>
      </c>
      <c r="K11" s="11">
        <v>0</v>
      </c>
    </row>
    <row r="12" spans="1:16" ht="15.75" x14ac:dyDescent="0.25">
      <c r="A12" s="5">
        <v>5</v>
      </c>
      <c r="B12" s="6"/>
      <c r="C12" s="7"/>
      <c r="D12" s="7">
        <v>7.26</v>
      </c>
      <c r="E12" s="8" t="s">
        <v>230</v>
      </c>
      <c r="F12" s="9">
        <f t="shared" si="0"/>
        <v>7.26</v>
      </c>
      <c r="G12" s="12"/>
      <c r="H12" s="7"/>
      <c r="I12" s="8" t="s">
        <v>230</v>
      </c>
      <c r="J12" s="7">
        <v>7.26</v>
      </c>
      <c r="K12" s="11">
        <v>0</v>
      </c>
    </row>
    <row r="13" spans="1:16" ht="31.5" x14ac:dyDescent="0.25">
      <c r="A13" s="5">
        <v>6</v>
      </c>
      <c r="B13" s="6"/>
      <c r="C13" s="7"/>
      <c r="D13" s="7">
        <v>1.2754300000000001</v>
      </c>
      <c r="E13" s="8" t="s">
        <v>231</v>
      </c>
      <c r="F13" s="9">
        <f t="shared" si="0"/>
        <v>1.2754300000000001</v>
      </c>
      <c r="G13" s="12"/>
      <c r="H13" s="7"/>
      <c r="I13" s="8" t="s">
        <v>231</v>
      </c>
      <c r="J13" s="7">
        <v>1.2754300000000001</v>
      </c>
      <c r="K13" s="11">
        <v>0</v>
      </c>
    </row>
    <row r="14" spans="1:16" ht="15.75" x14ac:dyDescent="0.25">
      <c r="A14" s="5">
        <v>7</v>
      </c>
      <c r="B14" s="6"/>
      <c r="C14" s="7"/>
      <c r="D14" s="7">
        <v>9.9510000000000005</v>
      </c>
      <c r="E14" s="8" t="s">
        <v>228</v>
      </c>
      <c r="F14" s="9">
        <f t="shared" si="0"/>
        <v>9.9510000000000005</v>
      </c>
      <c r="G14" s="6"/>
      <c r="H14" s="7"/>
      <c r="I14" s="8" t="s">
        <v>228</v>
      </c>
      <c r="J14" s="7">
        <v>9.9510000000000005</v>
      </c>
      <c r="K14" s="11">
        <v>0</v>
      </c>
    </row>
    <row r="15" spans="1:16" ht="47.25" x14ac:dyDescent="0.25">
      <c r="A15" s="12">
        <v>8</v>
      </c>
      <c r="B15" s="6"/>
      <c r="C15" s="7"/>
      <c r="D15" s="7">
        <v>2.4609999999999999</v>
      </c>
      <c r="E15" s="8" t="s">
        <v>232</v>
      </c>
      <c r="F15" s="9">
        <f t="shared" si="0"/>
        <v>2.4609999999999999</v>
      </c>
      <c r="G15" s="6"/>
      <c r="H15" s="7"/>
      <c r="I15" s="8" t="s">
        <v>232</v>
      </c>
      <c r="J15" s="7">
        <v>2.4609999999999999</v>
      </c>
      <c r="K15" s="11">
        <v>0</v>
      </c>
    </row>
    <row r="16" spans="1:16" ht="15" customHeight="1" x14ac:dyDescent="0.25">
      <c r="A16" s="12">
        <v>9</v>
      </c>
      <c r="B16" s="6" t="s">
        <v>233</v>
      </c>
      <c r="C16" s="7"/>
      <c r="D16" s="7">
        <v>4</v>
      </c>
      <c r="E16" s="8" t="s">
        <v>234</v>
      </c>
      <c r="F16" s="9">
        <f t="shared" si="0"/>
        <v>4</v>
      </c>
      <c r="G16" s="6"/>
      <c r="H16" s="7"/>
      <c r="I16" s="8" t="s">
        <v>234</v>
      </c>
      <c r="J16" s="7">
        <v>4</v>
      </c>
      <c r="K16" s="11">
        <v>0</v>
      </c>
    </row>
    <row r="17" spans="1:11" ht="15.75" x14ac:dyDescent="0.25">
      <c r="A17" s="5">
        <v>10</v>
      </c>
      <c r="B17" s="6" t="s">
        <v>226</v>
      </c>
      <c r="C17" s="7"/>
      <c r="D17" s="7">
        <v>2.8066</v>
      </c>
      <c r="E17" s="8" t="s">
        <v>235</v>
      </c>
      <c r="F17" s="9">
        <f t="shared" si="0"/>
        <v>2.8066</v>
      </c>
      <c r="G17" s="6"/>
      <c r="H17" s="7"/>
      <c r="I17" s="8" t="s">
        <v>235</v>
      </c>
      <c r="J17" s="7">
        <v>2.8066</v>
      </c>
      <c r="K17" s="11">
        <v>0</v>
      </c>
    </row>
    <row r="18" spans="1:11" ht="15.75" x14ac:dyDescent="0.25">
      <c r="A18" s="5">
        <v>11</v>
      </c>
      <c r="B18" s="6"/>
      <c r="C18" s="7"/>
      <c r="D18" s="7">
        <v>2.1</v>
      </c>
      <c r="E18" s="8" t="s">
        <v>236</v>
      </c>
      <c r="F18" s="9">
        <f t="shared" si="0"/>
        <v>2.1</v>
      </c>
      <c r="G18" s="6"/>
      <c r="H18" s="7"/>
      <c r="I18" s="8" t="s">
        <v>236</v>
      </c>
      <c r="J18" s="7">
        <v>2.1</v>
      </c>
      <c r="K18" s="11">
        <v>0</v>
      </c>
    </row>
    <row r="19" spans="1:11" ht="47.25" x14ac:dyDescent="0.25">
      <c r="A19" s="5">
        <v>12</v>
      </c>
      <c r="B19" s="6"/>
      <c r="C19" s="7"/>
      <c r="D19" s="7">
        <v>4.4690000000000003</v>
      </c>
      <c r="E19" s="8" t="s">
        <v>237</v>
      </c>
      <c r="F19" s="9">
        <f t="shared" si="0"/>
        <v>4.4690000000000003</v>
      </c>
      <c r="G19" s="6"/>
      <c r="H19" s="7"/>
      <c r="I19" s="8" t="s">
        <v>237</v>
      </c>
      <c r="J19" s="7">
        <v>4.4690000000000003</v>
      </c>
      <c r="K19" s="11">
        <v>0</v>
      </c>
    </row>
    <row r="20" spans="1:11" ht="31.5" x14ac:dyDescent="0.25">
      <c r="A20" s="5">
        <v>13</v>
      </c>
      <c r="B20" s="6"/>
      <c r="C20" s="7"/>
      <c r="D20" s="7">
        <v>1.65</v>
      </c>
      <c r="E20" s="8" t="s">
        <v>238</v>
      </c>
      <c r="F20" s="9">
        <f t="shared" si="0"/>
        <v>1.65</v>
      </c>
      <c r="G20" s="6"/>
      <c r="H20" s="7"/>
      <c r="I20" s="8" t="s">
        <v>238</v>
      </c>
      <c r="J20" s="7">
        <v>1.65</v>
      </c>
      <c r="K20" s="11">
        <v>0</v>
      </c>
    </row>
    <row r="21" spans="1:11" ht="15.75" x14ac:dyDescent="0.25">
      <c r="A21" s="5">
        <v>14</v>
      </c>
      <c r="B21" s="6"/>
      <c r="C21" s="7"/>
      <c r="D21" s="7">
        <v>0.05</v>
      </c>
      <c r="E21" s="8" t="s">
        <v>239</v>
      </c>
      <c r="F21" s="9">
        <f t="shared" si="0"/>
        <v>0.05</v>
      </c>
      <c r="G21" s="6"/>
      <c r="H21" s="7"/>
      <c r="I21" s="8" t="s">
        <v>239</v>
      </c>
      <c r="J21" s="7">
        <v>0.05</v>
      </c>
      <c r="K21" s="11">
        <v>0</v>
      </c>
    </row>
    <row r="22" spans="1:11" ht="47.25" x14ac:dyDescent="0.25">
      <c r="A22" s="5">
        <v>15</v>
      </c>
      <c r="B22" s="6"/>
      <c r="C22" s="7"/>
      <c r="D22" s="7">
        <v>7.3982999999999999</v>
      </c>
      <c r="E22" s="8" t="s">
        <v>240</v>
      </c>
      <c r="F22" s="9">
        <f t="shared" si="0"/>
        <v>7.3982999999999999</v>
      </c>
      <c r="G22" s="6"/>
      <c r="H22" s="7"/>
      <c r="I22" s="8" t="s">
        <v>240</v>
      </c>
      <c r="J22" s="7">
        <v>7.3982999999999999</v>
      </c>
      <c r="K22" s="11">
        <v>0</v>
      </c>
    </row>
    <row r="23" spans="1:11" ht="15.75" x14ac:dyDescent="0.25">
      <c r="A23" s="5">
        <v>16</v>
      </c>
      <c r="B23" s="6"/>
      <c r="C23" s="7"/>
      <c r="D23" s="7">
        <v>40.481999999999999</v>
      </c>
      <c r="E23" s="8" t="s">
        <v>241</v>
      </c>
      <c r="F23" s="9">
        <f t="shared" si="0"/>
        <v>40.481999999999999</v>
      </c>
      <c r="G23" s="6"/>
      <c r="H23" s="7"/>
      <c r="I23" s="8" t="s">
        <v>241</v>
      </c>
      <c r="J23" s="7">
        <v>40.481999999999999</v>
      </c>
      <c r="K23" s="11">
        <v>0</v>
      </c>
    </row>
    <row r="24" spans="1:11" ht="15.75" x14ac:dyDescent="0.25">
      <c r="A24" s="5">
        <v>17</v>
      </c>
      <c r="B24" s="6"/>
      <c r="C24" s="7"/>
      <c r="D24" s="7">
        <v>16.547999999999998</v>
      </c>
      <c r="E24" s="8" t="s">
        <v>242</v>
      </c>
      <c r="F24" s="9">
        <f t="shared" si="0"/>
        <v>16.547999999999998</v>
      </c>
      <c r="G24" s="6"/>
      <c r="H24" s="7"/>
      <c r="I24" s="8" t="s">
        <v>242</v>
      </c>
      <c r="J24" s="7">
        <v>16.547999999999998</v>
      </c>
      <c r="K24" s="11">
        <v>0</v>
      </c>
    </row>
    <row r="25" spans="1:11" ht="47.25" x14ac:dyDescent="0.25">
      <c r="A25" s="5">
        <v>18</v>
      </c>
      <c r="B25" s="6"/>
      <c r="C25" s="7"/>
      <c r="D25" s="7">
        <v>23</v>
      </c>
      <c r="E25" s="8" t="s">
        <v>243</v>
      </c>
      <c r="F25" s="9">
        <f t="shared" si="0"/>
        <v>23</v>
      </c>
      <c r="G25" s="6"/>
      <c r="H25" s="7"/>
      <c r="I25" s="8" t="s">
        <v>243</v>
      </c>
      <c r="J25" s="7">
        <v>23</v>
      </c>
      <c r="K25" s="11">
        <v>0</v>
      </c>
    </row>
    <row r="26" spans="1:11" ht="15.75" x14ac:dyDescent="0.25">
      <c r="A26" s="5">
        <v>19</v>
      </c>
      <c r="B26" s="6"/>
      <c r="C26" s="7"/>
      <c r="D26" s="7">
        <v>12.9</v>
      </c>
      <c r="E26" s="8" t="s">
        <v>244</v>
      </c>
      <c r="F26" s="9">
        <f t="shared" si="0"/>
        <v>12.9</v>
      </c>
      <c r="G26" s="6"/>
      <c r="H26" s="7"/>
      <c r="I26" s="8" t="s">
        <v>244</v>
      </c>
      <c r="J26" s="7">
        <v>12.9</v>
      </c>
      <c r="K26" s="11">
        <v>0</v>
      </c>
    </row>
    <row r="27" spans="1:11" ht="47.25" x14ac:dyDescent="0.25">
      <c r="A27" s="5">
        <v>20</v>
      </c>
      <c r="B27" s="6"/>
      <c r="C27" s="7"/>
      <c r="D27" s="7">
        <v>1.22706</v>
      </c>
      <c r="E27" s="8" t="s">
        <v>245</v>
      </c>
      <c r="F27" s="9">
        <f t="shared" si="0"/>
        <v>1.22706</v>
      </c>
      <c r="G27" s="6"/>
      <c r="H27" s="7"/>
      <c r="I27" s="8" t="s">
        <v>245</v>
      </c>
      <c r="J27" s="7">
        <v>1.22706</v>
      </c>
      <c r="K27" s="11">
        <v>0</v>
      </c>
    </row>
    <row r="28" spans="1:11" ht="15.75" x14ac:dyDescent="0.25">
      <c r="A28" s="5">
        <v>21</v>
      </c>
      <c r="B28" s="6"/>
      <c r="C28" s="7"/>
      <c r="D28" s="7">
        <v>2.62</v>
      </c>
      <c r="E28" s="8" t="s">
        <v>39</v>
      </c>
      <c r="F28" s="9">
        <f t="shared" si="0"/>
        <v>2.62</v>
      </c>
      <c r="G28" s="6"/>
      <c r="H28" s="7"/>
      <c r="I28" s="8" t="s">
        <v>39</v>
      </c>
      <c r="J28" s="7">
        <v>2.62</v>
      </c>
      <c r="K28" s="11">
        <v>0</v>
      </c>
    </row>
    <row r="29" spans="1:11" ht="15.75" x14ac:dyDescent="0.25">
      <c r="A29" s="5">
        <v>22</v>
      </c>
      <c r="B29" s="6"/>
      <c r="C29" s="7"/>
      <c r="D29" s="7">
        <v>14.28</v>
      </c>
      <c r="E29" s="8" t="s">
        <v>230</v>
      </c>
      <c r="F29" s="9">
        <f t="shared" si="0"/>
        <v>14.28</v>
      </c>
      <c r="G29" s="6"/>
      <c r="H29" s="7"/>
      <c r="I29" s="8" t="s">
        <v>230</v>
      </c>
      <c r="J29" s="7">
        <v>14.28</v>
      </c>
      <c r="K29" s="11">
        <v>0</v>
      </c>
    </row>
    <row r="30" spans="1:11" ht="31.5" x14ac:dyDescent="0.25">
      <c r="A30" s="5">
        <v>23</v>
      </c>
      <c r="B30" s="6"/>
      <c r="C30" s="7"/>
      <c r="D30" s="7">
        <v>3.1669999999999998</v>
      </c>
      <c r="E30" s="8" t="s">
        <v>246</v>
      </c>
      <c r="F30" s="9">
        <f t="shared" si="0"/>
        <v>3.1669999999999998</v>
      </c>
      <c r="G30" s="6"/>
      <c r="H30" s="7"/>
      <c r="I30" s="8" t="s">
        <v>246</v>
      </c>
      <c r="J30" s="7">
        <v>3.1669999999999998</v>
      </c>
      <c r="K30" s="11">
        <v>0</v>
      </c>
    </row>
    <row r="31" spans="1:11" ht="15.75" x14ac:dyDescent="0.25">
      <c r="A31" s="5">
        <v>24</v>
      </c>
      <c r="B31" s="6"/>
      <c r="C31" s="7"/>
      <c r="D31" s="7">
        <v>11.19</v>
      </c>
      <c r="E31" s="8" t="s">
        <v>247</v>
      </c>
      <c r="F31" s="9">
        <f t="shared" si="0"/>
        <v>11.19</v>
      </c>
      <c r="G31" s="6"/>
      <c r="H31" s="7"/>
      <c r="I31" s="8" t="s">
        <v>247</v>
      </c>
      <c r="J31" s="7">
        <v>11.49</v>
      </c>
      <c r="K31" s="11">
        <v>0</v>
      </c>
    </row>
    <row r="32" spans="1:11" ht="15.75" x14ac:dyDescent="0.25">
      <c r="A32" s="5">
        <v>25</v>
      </c>
      <c r="B32" s="6"/>
      <c r="C32" s="7"/>
      <c r="D32" s="7">
        <v>2.4439199999999999</v>
      </c>
      <c r="E32" s="8" t="s">
        <v>248</v>
      </c>
      <c r="F32" s="9">
        <f t="shared" si="0"/>
        <v>2.4439199999999999</v>
      </c>
      <c r="G32" s="6"/>
      <c r="H32" s="7"/>
      <c r="I32" s="8" t="s">
        <v>248</v>
      </c>
      <c r="J32" s="7">
        <v>2.44</v>
      </c>
      <c r="K32" s="11">
        <v>0</v>
      </c>
    </row>
    <row r="33" spans="1:11" ht="31.5" x14ac:dyDescent="0.25">
      <c r="A33" s="5">
        <v>26</v>
      </c>
      <c r="B33" s="6"/>
      <c r="C33" s="7"/>
      <c r="D33" s="7">
        <v>5.8979999999999997</v>
      </c>
      <c r="E33" s="8" t="s">
        <v>249</v>
      </c>
      <c r="F33" s="9">
        <f t="shared" si="0"/>
        <v>5.8979999999999997</v>
      </c>
      <c r="G33" s="6"/>
      <c r="H33" s="7"/>
      <c r="I33" s="8" t="s">
        <v>249</v>
      </c>
      <c r="J33" s="7">
        <v>5.8979999999999997</v>
      </c>
      <c r="K33" s="11">
        <v>0</v>
      </c>
    </row>
    <row r="34" spans="1:11" ht="31.5" x14ac:dyDescent="0.25">
      <c r="A34" s="5">
        <v>27</v>
      </c>
      <c r="B34" s="6"/>
      <c r="C34" s="7"/>
      <c r="D34" s="7">
        <v>15.035</v>
      </c>
      <c r="E34" s="8" t="s">
        <v>250</v>
      </c>
      <c r="F34" s="9">
        <f t="shared" si="0"/>
        <v>15.035</v>
      </c>
      <c r="G34" s="6"/>
      <c r="H34" s="7"/>
      <c r="I34" s="8" t="s">
        <v>250</v>
      </c>
      <c r="J34" s="7">
        <v>15.035</v>
      </c>
      <c r="K34" s="11">
        <v>0</v>
      </c>
    </row>
    <row r="35" spans="1:11" ht="31.5" x14ac:dyDescent="0.25">
      <c r="A35" s="5">
        <v>28</v>
      </c>
      <c r="B35" s="6"/>
      <c r="C35" s="7"/>
      <c r="D35" s="7">
        <v>1.23376</v>
      </c>
      <c r="E35" s="8" t="s">
        <v>251</v>
      </c>
      <c r="F35" s="9">
        <f t="shared" si="0"/>
        <v>1.23376</v>
      </c>
      <c r="G35" s="6"/>
      <c r="H35" s="7"/>
      <c r="I35" s="8" t="s">
        <v>251</v>
      </c>
      <c r="J35" s="7">
        <v>1.23376</v>
      </c>
      <c r="K35" s="11">
        <v>0</v>
      </c>
    </row>
    <row r="36" spans="1:11" ht="47.25" x14ac:dyDescent="0.25">
      <c r="A36" s="5">
        <v>29</v>
      </c>
      <c r="B36" s="6"/>
      <c r="C36" s="7"/>
      <c r="D36" s="7">
        <v>3.5</v>
      </c>
      <c r="E36" s="8" t="s">
        <v>252</v>
      </c>
      <c r="F36" s="9">
        <f t="shared" si="0"/>
        <v>3.5</v>
      </c>
      <c r="G36" s="6"/>
      <c r="H36" s="7"/>
      <c r="I36" s="8" t="s">
        <v>252</v>
      </c>
      <c r="J36" s="7">
        <v>3.5</v>
      </c>
      <c r="K36" s="11">
        <v>0</v>
      </c>
    </row>
    <row r="37" spans="1:11" ht="31.5" x14ac:dyDescent="0.25">
      <c r="A37" s="5">
        <v>30</v>
      </c>
      <c r="B37" s="6"/>
      <c r="C37" s="7"/>
      <c r="D37" s="7">
        <v>13.907999999999999</v>
      </c>
      <c r="E37" s="8" t="s">
        <v>253</v>
      </c>
      <c r="F37" s="9">
        <f t="shared" si="0"/>
        <v>13.907999999999999</v>
      </c>
      <c r="G37" s="6"/>
      <c r="H37" s="7"/>
      <c r="I37" s="8" t="s">
        <v>253</v>
      </c>
      <c r="J37" s="7">
        <v>13.907999999999999</v>
      </c>
      <c r="K37" s="11">
        <v>0</v>
      </c>
    </row>
    <row r="38" spans="1:11" ht="31.5" x14ac:dyDescent="0.25">
      <c r="A38" s="5">
        <v>31</v>
      </c>
      <c r="B38" s="6"/>
      <c r="C38" s="7"/>
      <c r="D38" s="7">
        <v>12.36</v>
      </c>
      <c r="E38" s="8" t="s">
        <v>254</v>
      </c>
      <c r="F38" s="9">
        <f t="shared" si="0"/>
        <v>12.36</v>
      </c>
      <c r="G38" s="6"/>
      <c r="H38" s="7"/>
      <c r="I38" s="8" t="s">
        <v>254</v>
      </c>
      <c r="J38" s="7">
        <v>12.36</v>
      </c>
      <c r="K38" s="11">
        <v>0</v>
      </c>
    </row>
    <row r="39" spans="1:11" ht="15.75" x14ac:dyDescent="0.25">
      <c r="A39" s="5">
        <v>32</v>
      </c>
      <c r="B39" s="6" t="s">
        <v>255</v>
      </c>
      <c r="C39" s="7">
        <v>0.04</v>
      </c>
      <c r="D39" s="7"/>
      <c r="E39" s="8"/>
      <c r="F39" s="9">
        <f t="shared" si="0"/>
        <v>0.04</v>
      </c>
      <c r="G39" s="6"/>
      <c r="H39" s="7"/>
      <c r="I39" s="8"/>
      <c r="J39" s="7"/>
      <c r="K39" s="11">
        <v>0.04</v>
      </c>
    </row>
    <row r="40" spans="1:11" ht="15.75" x14ac:dyDescent="0.25">
      <c r="A40" s="5">
        <v>33</v>
      </c>
      <c r="B40" s="6" t="s">
        <v>256</v>
      </c>
      <c r="C40" s="7">
        <v>0.02</v>
      </c>
      <c r="D40" s="7"/>
      <c r="E40" s="8"/>
      <c r="F40" s="9">
        <f t="shared" si="0"/>
        <v>0.02</v>
      </c>
      <c r="G40" s="6"/>
      <c r="H40" s="7"/>
      <c r="I40" s="8"/>
      <c r="J40" s="7"/>
      <c r="K40" s="11">
        <v>0.02</v>
      </c>
    </row>
    <row r="41" spans="1:11" ht="15.75" x14ac:dyDescent="0.25">
      <c r="A41" s="5">
        <v>34</v>
      </c>
      <c r="B41" s="6" t="s">
        <v>257</v>
      </c>
      <c r="C41" s="7">
        <v>1.4</v>
      </c>
      <c r="D41" s="7"/>
      <c r="E41" s="8"/>
      <c r="F41" s="9">
        <f t="shared" si="0"/>
        <v>1.4</v>
      </c>
      <c r="G41" s="6"/>
      <c r="H41" s="7"/>
      <c r="I41" s="8"/>
      <c r="J41" s="7"/>
      <c r="K41" s="11">
        <v>1.4</v>
      </c>
    </row>
    <row r="42" spans="1:11" ht="15.75" x14ac:dyDescent="0.25">
      <c r="A42" s="5">
        <v>35</v>
      </c>
      <c r="B42" s="6" t="s">
        <v>258</v>
      </c>
      <c r="C42" s="7">
        <v>2</v>
      </c>
      <c r="D42" s="7"/>
      <c r="E42" s="8"/>
      <c r="F42" s="9">
        <f t="shared" si="0"/>
        <v>2</v>
      </c>
      <c r="G42" s="6">
        <v>2250</v>
      </c>
      <c r="H42" s="7">
        <v>2</v>
      </c>
      <c r="I42" s="8" t="s">
        <v>259</v>
      </c>
      <c r="J42" s="7"/>
      <c r="K42" s="11">
        <v>0</v>
      </c>
    </row>
    <row r="43" spans="1:11" ht="15.75" x14ac:dyDescent="0.25">
      <c r="A43" s="5">
        <v>36</v>
      </c>
      <c r="B43" s="6" t="s">
        <v>260</v>
      </c>
      <c r="C43" s="7">
        <v>1.5445</v>
      </c>
      <c r="D43" s="7"/>
      <c r="E43" s="8"/>
      <c r="F43" s="9">
        <f t="shared" si="0"/>
        <v>1.5445</v>
      </c>
      <c r="G43" s="6"/>
      <c r="H43" s="7"/>
      <c r="I43" s="8"/>
      <c r="J43" s="7"/>
      <c r="K43" s="11">
        <v>1.54</v>
      </c>
    </row>
    <row r="44" spans="1:11" ht="15.75" x14ac:dyDescent="0.25">
      <c r="A44" s="5">
        <v>37</v>
      </c>
      <c r="B44" s="6" t="s">
        <v>261</v>
      </c>
      <c r="C44" s="7">
        <v>1</v>
      </c>
      <c r="D44" s="7"/>
      <c r="E44" s="8"/>
      <c r="F44" s="9">
        <f t="shared" si="0"/>
        <v>1</v>
      </c>
      <c r="G44" s="6"/>
      <c r="H44" s="7"/>
      <c r="I44" s="8"/>
      <c r="J44" s="7"/>
      <c r="K44" s="11">
        <v>1</v>
      </c>
    </row>
    <row r="45" spans="1:11" ht="15.75" x14ac:dyDescent="0.25">
      <c r="A45" s="5">
        <v>38</v>
      </c>
      <c r="B45" s="6" t="s">
        <v>262</v>
      </c>
      <c r="C45" s="7">
        <v>2.1</v>
      </c>
      <c r="D45" s="7"/>
      <c r="E45" s="8"/>
      <c r="F45" s="9">
        <f t="shared" si="0"/>
        <v>2.1</v>
      </c>
      <c r="G45" s="6">
        <v>2250</v>
      </c>
      <c r="H45" s="7">
        <v>1.99</v>
      </c>
      <c r="I45" s="8" t="s">
        <v>259</v>
      </c>
      <c r="J45" s="7"/>
      <c r="K45" s="11">
        <v>0.11</v>
      </c>
    </row>
    <row r="46" spans="1:11" ht="15.75" x14ac:dyDescent="0.25">
      <c r="A46" s="5">
        <v>39</v>
      </c>
      <c r="B46" s="6" t="s">
        <v>263</v>
      </c>
      <c r="C46" s="7">
        <v>0.05</v>
      </c>
      <c r="D46" s="7"/>
      <c r="E46" s="8"/>
      <c r="F46" s="9">
        <f t="shared" si="0"/>
        <v>0.05</v>
      </c>
      <c r="G46" s="6"/>
      <c r="H46" s="7"/>
      <c r="I46" s="8"/>
      <c r="J46" s="7"/>
      <c r="K46" s="11">
        <v>0.05</v>
      </c>
    </row>
    <row r="47" spans="1:11" ht="15.75" x14ac:dyDescent="0.25">
      <c r="A47" s="13"/>
      <c r="B47" s="14"/>
      <c r="C47" s="15"/>
      <c r="D47" s="15"/>
      <c r="E47" s="16"/>
      <c r="F47" s="9">
        <f t="shared" si="0"/>
        <v>0</v>
      </c>
      <c r="G47" s="14">
        <v>3110</v>
      </c>
      <c r="H47" s="15">
        <v>26.4</v>
      </c>
      <c r="I47" s="16" t="s">
        <v>244</v>
      </c>
      <c r="J47" s="15"/>
      <c r="K47" s="11"/>
    </row>
    <row r="48" spans="1:11" ht="15.75" x14ac:dyDescent="0.25">
      <c r="A48" s="13"/>
      <c r="B48" s="14"/>
      <c r="C48" s="15"/>
      <c r="D48" s="15"/>
      <c r="E48" s="16"/>
      <c r="F48" s="9">
        <f t="shared" si="0"/>
        <v>0</v>
      </c>
      <c r="G48" s="14">
        <v>3110</v>
      </c>
      <c r="H48" s="15">
        <v>57.96</v>
      </c>
      <c r="I48" s="16" t="s">
        <v>264</v>
      </c>
      <c r="J48" s="15"/>
      <c r="K48" s="11"/>
    </row>
    <row r="49" spans="1:11" ht="15.75" x14ac:dyDescent="0.25">
      <c r="A49" s="13"/>
      <c r="B49" s="14"/>
      <c r="C49" s="15"/>
      <c r="D49" s="15"/>
      <c r="E49" s="16"/>
      <c r="F49" s="9">
        <f t="shared" si="0"/>
        <v>0</v>
      </c>
      <c r="G49" s="14"/>
      <c r="H49" s="15"/>
      <c r="I49" s="16"/>
      <c r="J49" s="15"/>
      <c r="K49" s="11"/>
    </row>
    <row r="50" spans="1:11" ht="15.75" x14ac:dyDescent="0.25">
      <c r="A50" s="14"/>
      <c r="B50" s="17" t="s">
        <v>16</v>
      </c>
      <c r="C50" s="18">
        <f>SUM(C7:C49)</f>
        <v>102.08584999999999</v>
      </c>
      <c r="D50" s="18">
        <f>SUM(D7:D49)</f>
        <v>230.51652999999999</v>
      </c>
      <c r="E50" s="19"/>
      <c r="F50" s="20">
        <f t="shared" si="0"/>
        <v>332.60237999999998</v>
      </c>
      <c r="G50" s="21"/>
      <c r="H50" s="18">
        <f>SUM(H7:H49)</f>
        <v>88.35</v>
      </c>
      <c r="I50" s="19"/>
      <c r="J50" s="18">
        <f>SUM(J7:J49)</f>
        <v>230.81261000000001</v>
      </c>
      <c r="K50" s="22">
        <f>C50-H50</f>
        <v>13.735849999999999</v>
      </c>
    </row>
    <row r="53" spans="1:11" ht="15.75" x14ac:dyDescent="0.25">
      <c r="B53" s="23" t="s">
        <v>265</v>
      </c>
      <c r="F53" s="28"/>
      <c r="G53" s="57" t="s">
        <v>266</v>
      </c>
      <c r="H53" s="58"/>
    </row>
    <row r="54" spans="1:11" x14ac:dyDescent="0.25">
      <c r="B54" s="23"/>
      <c r="F54" s="24" t="s">
        <v>18</v>
      </c>
      <c r="G54" s="25"/>
      <c r="H54" s="25"/>
    </row>
    <row r="55" spans="1:11" ht="15.75" x14ac:dyDescent="0.25">
      <c r="B55" s="23" t="s">
        <v>19</v>
      </c>
      <c r="F55" s="28"/>
      <c r="G55" s="57" t="s">
        <v>267</v>
      </c>
      <c r="H55" s="58"/>
    </row>
    <row r="56" spans="1:11" x14ac:dyDescent="0.25">
      <c r="F56" s="24" t="s">
        <v>18</v>
      </c>
      <c r="G56" s="25"/>
      <c r="H56" s="25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21</vt:i4>
      </vt:variant>
    </vt:vector>
  </HeadingPairs>
  <TitlesOfParts>
    <vt:vector size="46" baseType="lpstr">
      <vt:lpstr>олександрівська</vt:lpstr>
      <vt:lpstr>КМКЛШМД</vt:lpstr>
      <vt:lpstr>кмдкл1</vt:lpstr>
      <vt:lpstr>кмдкл2</vt:lpstr>
      <vt:lpstr>кмдкл3</vt:lpstr>
      <vt:lpstr>кмдкл4</vt:lpstr>
      <vt:lpstr>кмдкл7</vt:lpstr>
      <vt:lpstr>кмдкл8</vt:lpstr>
      <vt:lpstr>кмдкл9</vt:lpstr>
      <vt:lpstr>кмкл2</vt:lpstr>
      <vt:lpstr>кмкл3</vt:lpstr>
      <vt:lpstr>кмкл4</vt:lpstr>
      <vt:lpstr>кмкл5</vt:lpstr>
      <vt:lpstr>кмкл6</vt:lpstr>
      <vt:lpstr>кмкл7</vt:lpstr>
      <vt:lpstr>кмкл8</vt:lpstr>
      <vt:lpstr>кмкл9</vt:lpstr>
      <vt:lpstr>кмкл10</vt:lpstr>
      <vt:lpstr>кмкл12</vt:lpstr>
      <vt:lpstr>кмкл14</vt:lpstr>
      <vt:lpstr>кмкл15</vt:lpstr>
      <vt:lpstr>кмкл18</vt:lpstr>
      <vt:lpstr>псих</vt:lpstr>
      <vt:lpstr>ТМО 0712010 </vt:lpstr>
      <vt:lpstr>ТМО дермат</vt:lpstr>
      <vt:lpstr>кмдкл1!Область_печати</vt:lpstr>
      <vt:lpstr>кмдкл2!Область_печати</vt:lpstr>
      <vt:lpstr>кмдкл3!Область_печати</vt:lpstr>
      <vt:lpstr>кмдкл4!Область_печати</vt:lpstr>
      <vt:lpstr>кмдкл7!Область_печати</vt:lpstr>
      <vt:lpstr>кмдкл8!Область_печати</vt:lpstr>
      <vt:lpstr>кмдкл9!Область_печати</vt:lpstr>
      <vt:lpstr>кмкл10!Область_печати</vt:lpstr>
      <vt:lpstr>кмкл12!Область_печати</vt:lpstr>
      <vt:lpstr>кмкл14!Область_печати</vt:lpstr>
      <vt:lpstr>кмкл15!Область_печати</vt:lpstr>
      <vt:lpstr>кмкл18!Область_печати</vt:lpstr>
      <vt:lpstr>кмкл2!Область_печати</vt:lpstr>
      <vt:lpstr>кмкл3!Область_печати</vt:lpstr>
      <vt:lpstr>кмкл4!Область_печати</vt:lpstr>
      <vt:lpstr>кмкл5!Область_печати</vt:lpstr>
      <vt:lpstr>кмкл6!Область_печати</vt:lpstr>
      <vt:lpstr>кмкл7!Область_печати</vt:lpstr>
      <vt:lpstr>олександрівська!Область_печати</vt:lpstr>
      <vt:lpstr>псих!Область_печати</vt:lpstr>
      <vt:lpstr>'ТМО 0712010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2020-01-10T12:16:40Z</dcterms:modified>
</cp:coreProperties>
</file>