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mars\Public\Степанюк В.А\Благодійні внески_сайт\2020\4 квартал\Первинна медична допомога,що надається ЦПМСД\"/>
    </mc:Choice>
  </mc:AlternateContent>
  <bookViews>
    <workbookView xWindow="0" yWindow="1350" windowWidth="21960" windowHeight="11670" firstSheet="4" activeTab="8"/>
  </bookViews>
  <sheets>
    <sheet name=" ЦПМСД № 1 Голосіївського" sheetId="212" r:id="rId1"/>
    <sheet name="ЦПМСД №2 Голосіївського" sheetId="214" r:id="rId2"/>
    <sheet name=" № 1 Дарницького" sheetId="220" r:id="rId3"/>
    <sheet name="ЦПМСД №2&quot; Дарницького" sheetId="222" r:id="rId4"/>
    <sheet name="№3 Дарницького" sheetId="224" r:id="rId5"/>
    <sheet name="КНП&quot;ЦПМСД№3&quot;Десн.р-н" sheetId="226" r:id="rId6"/>
    <sheet name="ЦПМСД №4&quot; Деснянського" sheetId="228" r:id="rId7"/>
    <sheet name="санітарної допомоги №3" sheetId="229" r:id="rId8"/>
    <sheet name="медико-санітарної допомоги № 4" sheetId="231" r:id="rId9"/>
    <sheet name="Русанівка" sheetId="232" r:id="rId10"/>
    <sheet name="санітарної допомоги №2" sheetId="234" r:id="rId11"/>
    <sheet name="ЦПМСД №1&quot; Подільського" sheetId="236" r:id="rId12"/>
    <sheet name="ЦПМСД 1 Свят. ІV кв." sheetId="240" r:id="rId13"/>
    <sheet name="ЦПМСД №1&quot; Солом'янського" sheetId="241" r:id="rId14"/>
    <sheet name="ЦПМСД№1&quot;  Шевченківського" sheetId="243" r:id="rId15"/>
    <sheet name="ЦПМСД №2 Шевченківського" sheetId="247" r:id="rId16"/>
    <sheet name="медико - санітарної допомоги №3" sheetId="249" r:id="rId17"/>
  </sheets>
  <definedNames>
    <definedName name="_xlnm.Print_Area" localSheetId="0">' ЦПМСД № 1 Голосіївського'!$A$1:$K$58</definedName>
    <definedName name="_xlnm.Print_Area" localSheetId="4">'№3 Дарницького'!$A$1:$P$58</definedName>
    <definedName name="_xlnm.Print_Area" localSheetId="5">'КНП"ЦПМСД№3"Десн.р-н'!$A$1:$K$18</definedName>
    <definedName name="_xlnm.Print_Area" localSheetId="16">'медико - санітарної допомоги №3'!$A$1:$K$24</definedName>
    <definedName name="_xlnm.Print_Area" localSheetId="8">'медико-санітарної допомоги № 4'!$A$1:$K$26</definedName>
    <definedName name="_xlnm.Print_Area" localSheetId="9">Русанівка!$A$1:$K$20</definedName>
    <definedName name="_xlnm.Print_Area" localSheetId="10">'санітарної допомоги №2'!$A$1:$K$43</definedName>
    <definedName name="_xlnm.Print_Area" localSheetId="7">'санітарної допомоги №3'!$A$1:$K$58</definedName>
    <definedName name="_xlnm.Print_Area" localSheetId="12">'ЦПМСД 1 Свят. ІV кв.'!$A$1:$K$47</definedName>
    <definedName name="_xlnm.Print_Area" localSheetId="11">'ЦПМСД №1" Подільського'!$A$1:$K$27</definedName>
    <definedName name="_xlnm.Print_Area" localSheetId="13">'ЦПМСД №1" Солом''янського'!$A$1:$P$58</definedName>
    <definedName name="_xlnm.Print_Area" localSheetId="1">'ЦПМСД №2 Голосіївського'!$A$1:$K$58</definedName>
    <definedName name="_xlnm.Print_Area" localSheetId="15">'ЦПМСД №2 Шевченківського'!$A$1:$K$58</definedName>
    <definedName name="_xlnm.Print_Area" localSheetId="3">'ЦПМСД №2" Дарницького'!#REF!</definedName>
    <definedName name="_xlnm.Print_Area" localSheetId="6">'ЦПМСД №4" Деснянського'!$A$1:$K$34</definedName>
    <definedName name="_xlnm.Print_Area" localSheetId="14">'ЦПМСД№1"  Шевченківського'!$A$1:$K$52</definedName>
  </definedNames>
  <calcPr calcId="162913"/>
</workbook>
</file>

<file path=xl/calcChain.xml><?xml version="1.0" encoding="utf-8"?>
<calcChain xmlns="http://schemas.openxmlformats.org/spreadsheetml/2006/main">
  <c r="K12" i="249" l="1"/>
  <c r="J12" i="249"/>
  <c r="I12" i="249"/>
  <c r="H12" i="249"/>
  <c r="F12" i="249"/>
  <c r="D12" i="249"/>
  <c r="C12" i="249"/>
  <c r="K50" i="247"/>
  <c r="J50" i="247"/>
  <c r="H50" i="247"/>
  <c r="C50" i="247"/>
  <c r="F49" i="247"/>
  <c r="F48" i="247"/>
  <c r="F47" i="247"/>
  <c r="F46" i="247"/>
  <c r="F45" i="247"/>
  <c r="F44" i="247"/>
  <c r="F43" i="247"/>
  <c r="F42" i="247"/>
  <c r="F41" i="247"/>
  <c r="F40" i="247"/>
  <c r="F39" i="247"/>
  <c r="F38" i="247"/>
  <c r="F37" i="247"/>
  <c r="F36" i="247"/>
  <c r="F35" i="247"/>
  <c r="F34" i="247"/>
  <c r="F33" i="247"/>
  <c r="F32" i="247"/>
  <c r="F31" i="247"/>
  <c r="F30" i="247"/>
  <c r="F29" i="247"/>
  <c r="F28" i="247"/>
  <c r="F27" i="247"/>
  <c r="F26" i="247"/>
  <c r="F25" i="247"/>
  <c r="F24" i="247"/>
  <c r="F23" i="247"/>
  <c r="F22" i="247"/>
  <c r="F21" i="247"/>
  <c r="F20" i="247"/>
  <c r="F19" i="247"/>
  <c r="F18" i="247"/>
  <c r="F17" i="247"/>
  <c r="F16" i="247"/>
  <c r="D15" i="247"/>
  <c r="F15" i="247" s="1"/>
  <c r="F14" i="247"/>
  <c r="D14" i="247"/>
  <c r="F13" i="247"/>
  <c r="F12" i="247"/>
  <c r="D12" i="247"/>
  <c r="F11" i="247"/>
  <c r="F10" i="247"/>
  <c r="D9" i="247"/>
  <c r="F9" i="247" s="1"/>
  <c r="D8" i="247"/>
  <c r="F8" i="247" s="1"/>
  <c r="F7" i="247"/>
  <c r="D7" i="247"/>
  <c r="J50" i="241"/>
  <c r="H50" i="241"/>
  <c r="D50" i="241"/>
  <c r="C50" i="241"/>
  <c r="K50" i="241" s="1"/>
  <c r="F49" i="241"/>
  <c r="F48" i="241"/>
  <c r="F47" i="241"/>
  <c r="F46" i="241"/>
  <c r="F45" i="241"/>
  <c r="F44" i="241"/>
  <c r="F43" i="241"/>
  <c r="F42" i="241"/>
  <c r="F41" i="241"/>
  <c r="F40" i="241"/>
  <c r="F39" i="241"/>
  <c r="F38" i="241"/>
  <c r="F37" i="241"/>
  <c r="F36" i="241"/>
  <c r="F35" i="241"/>
  <c r="F34" i="241"/>
  <c r="F33" i="241"/>
  <c r="F32" i="241"/>
  <c r="F31" i="241"/>
  <c r="F30" i="241"/>
  <c r="F29" i="241"/>
  <c r="F28" i="241"/>
  <c r="F27" i="241"/>
  <c r="F26" i="241"/>
  <c r="F25" i="241"/>
  <c r="F24" i="241"/>
  <c r="F23" i="241"/>
  <c r="F22" i="241"/>
  <c r="F21" i="241"/>
  <c r="F20" i="241"/>
  <c r="F19" i="241"/>
  <c r="F18" i="241"/>
  <c r="F17" i="241"/>
  <c r="F16" i="241"/>
  <c r="F15" i="241"/>
  <c r="F14" i="241"/>
  <c r="F13" i="241"/>
  <c r="F12" i="241"/>
  <c r="F11" i="241"/>
  <c r="F10" i="241"/>
  <c r="F9" i="241"/>
  <c r="F8" i="241"/>
  <c r="F7" i="241"/>
  <c r="J39" i="240"/>
  <c r="H39" i="240"/>
  <c r="D39" i="240"/>
  <c r="C39" i="240"/>
  <c r="F39" i="240" s="1"/>
  <c r="F38" i="240"/>
  <c r="F37" i="240"/>
  <c r="F36" i="240"/>
  <c r="F35" i="240"/>
  <c r="F34" i="240"/>
  <c r="F33" i="240"/>
  <c r="F32" i="240"/>
  <c r="F31" i="240"/>
  <c r="F30" i="240"/>
  <c r="F29" i="240"/>
  <c r="F28" i="240"/>
  <c r="F27" i="240"/>
  <c r="F26" i="240"/>
  <c r="F25" i="240"/>
  <c r="F24" i="240"/>
  <c r="F23" i="240"/>
  <c r="F22" i="240"/>
  <c r="F21" i="240"/>
  <c r="F20" i="240"/>
  <c r="F19" i="240"/>
  <c r="F18" i="240"/>
  <c r="F17" i="240"/>
  <c r="F16" i="240"/>
  <c r="F15" i="240"/>
  <c r="F14" i="240"/>
  <c r="F13" i="240"/>
  <c r="F12" i="240"/>
  <c r="F11" i="240"/>
  <c r="F10" i="240"/>
  <c r="F9" i="240"/>
  <c r="F8" i="240"/>
  <c r="F7" i="240"/>
  <c r="H19" i="236"/>
  <c r="C19" i="236"/>
  <c r="F18" i="236"/>
  <c r="F17" i="236"/>
  <c r="F16" i="236"/>
  <c r="F15" i="236"/>
  <c r="F14" i="236"/>
  <c r="F13" i="236"/>
  <c r="F12" i="236"/>
  <c r="F11" i="236"/>
  <c r="J10" i="236"/>
  <c r="D10" i="236"/>
  <c r="C10" i="236"/>
  <c r="F10" i="236" s="1"/>
  <c r="D9" i="236"/>
  <c r="C9" i="236"/>
  <c r="D8" i="236"/>
  <c r="C8" i="236"/>
  <c r="J7" i="236"/>
  <c r="J19" i="236" s="1"/>
  <c r="D7" i="236"/>
  <c r="C7" i="236"/>
  <c r="J35" i="234"/>
  <c r="H35" i="234"/>
  <c r="D35" i="234"/>
  <c r="C35" i="234"/>
  <c r="F35" i="234" s="1"/>
  <c r="F34" i="234"/>
  <c r="F33" i="234"/>
  <c r="F32" i="234"/>
  <c r="F31" i="234"/>
  <c r="F30" i="234"/>
  <c r="F29" i="234"/>
  <c r="F28" i="234"/>
  <c r="F27" i="234"/>
  <c r="F26" i="234"/>
  <c r="F25" i="234"/>
  <c r="F24" i="234"/>
  <c r="F23" i="234"/>
  <c r="F22" i="234"/>
  <c r="F21" i="234"/>
  <c r="F20" i="234"/>
  <c r="F19" i="234"/>
  <c r="F18" i="234"/>
  <c r="F17" i="234"/>
  <c r="F16" i="234"/>
  <c r="F15" i="234"/>
  <c r="F14" i="234"/>
  <c r="F13" i="234"/>
  <c r="F12" i="234"/>
  <c r="F11" i="234"/>
  <c r="F10" i="234"/>
  <c r="F9" i="234"/>
  <c r="F8" i="234"/>
  <c r="F7" i="234"/>
  <c r="J12" i="232"/>
  <c r="H12" i="232"/>
  <c r="D12" i="232"/>
  <c r="C12" i="232"/>
  <c r="F12" i="232" s="1"/>
  <c r="K12" i="232" s="1"/>
  <c r="F11" i="232"/>
  <c r="F10" i="232"/>
  <c r="F9" i="232"/>
  <c r="F8" i="232"/>
  <c r="F7" i="232"/>
  <c r="J18" i="231"/>
  <c r="H18" i="231"/>
  <c r="D18" i="231"/>
  <c r="C18" i="231"/>
  <c r="F18" i="231" s="1"/>
  <c r="F17" i="231"/>
  <c r="F16" i="231"/>
  <c r="F15" i="231"/>
  <c r="F14" i="231"/>
  <c r="F13" i="231"/>
  <c r="F12" i="231"/>
  <c r="F11" i="231"/>
  <c r="F10" i="231"/>
  <c r="F9" i="231"/>
  <c r="F8" i="231"/>
  <c r="F7" i="231"/>
  <c r="J50" i="229"/>
  <c r="H50" i="229"/>
  <c r="D50" i="229"/>
  <c r="C50" i="229"/>
  <c r="F50" i="229" s="1"/>
  <c r="F49" i="229"/>
  <c r="F48" i="229"/>
  <c r="F47" i="229"/>
  <c r="F46" i="229"/>
  <c r="F45" i="229"/>
  <c r="F44" i="229"/>
  <c r="F43" i="229"/>
  <c r="F42" i="229"/>
  <c r="F41" i="229"/>
  <c r="F40" i="229"/>
  <c r="F39" i="229"/>
  <c r="F38" i="229"/>
  <c r="F37" i="229"/>
  <c r="F36" i="229"/>
  <c r="F35" i="229"/>
  <c r="F34" i="229"/>
  <c r="F33" i="229"/>
  <c r="F32" i="229"/>
  <c r="F31" i="229"/>
  <c r="F30" i="229"/>
  <c r="F29" i="229"/>
  <c r="F28" i="229"/>
  <c r="F27" i="229"/>
  <c r="F26" i="229"/>
  <c r="F25" i="229"/>
  <c r="F24" i="229"/>
  <c r="F23" i="229"/>
  <c r="F22" i="229"/>
  <c r="F21" i="229"/>
  <c r="F20" i="229"/>
  <c r="F19" i="229"/>
  <c r="F18" i="229"/>
  <c r="F17" i="229"/>
  <c r="F16" i="229"/>
  <c r="F15" i="229"/>
  <c r="F14" i="229"/>
  <c r="F13" i="229"/>
  <c r="F12" i="229"/>
  <c r="F11" i="229"/>
  <c r="F10" i="229"/>
  <c r="F9" i="229"/>
  <c r="F8" i="229"/>
  <c r="F7" i="229"/>
  <c r="J26" i="228"/>
  <c r="H26" i="228"/>
  <c r="D26" i="228"/>
  <c r="C26" i="228"/>
  <c r="F26" i="228" s="1"/>
  <c r="F25" i="228"/>
  <c r="F24" i="228"/>
  <c r="F23" i="228"/>
  <c r="F22" i="228"/>
  <c r="F21" i="228"/>
  <c r="F20" i="228"/>
  <c r="F19" i="228"/>
  <c r="F18" i="228"/>
  <c r="F17" i="228"/>
  <c r="F16" i="228"/>
  <c r="F15" i="228"/>
  <c r="F14" i="228"/>
  <c r="F13" i="228"/>
  <c r="F12" i="228"/>
  <c r="F11" i="228"/>
  <c r="F10" i="228"/>
  <c r="F9" i="228"/>
  <c r="F8" i="228"/>
  <c r="F7" i="228"/>
  <c r="K10" i="226"/>
  <c r="J10" i="226"/>
  <c r="D10" i="226"/>
  <c r="C10" i="226"/>
  <c r="F10" i="226" s="1"/>
  <c r="K50" i="224"/>
  <c r="J50" i="224"/>
  <c r="H50" i="224"/>
  <c r="D50" i="224"/>
  <c r="C50" i="224"/>
  <c r="F50" i="224" s="1"/>
  <c r="F49" i="224"/>
  <c r="F48" i="224"/>
  <c r="F47" i="224"/>
  <c r="F46" i="224"/>
  <c r="F45" i="224"/>
  <c r="F44" i="224"/>
  <c r="F43" i="224"/>
  <c r="F42" i="224"/>
  <c r="F41" i="224"/>
  <c r="F40" i="224"/>
  <c r="F39" i="224"/>
  <c r="F38" i="224"/>
  <c r="F37" i="224"/>
  <c r="F36" i="224"/>
  <c r="F35" i="224"/>
  <c r="F34" i="224"/>
  <c r="F33" i="224"/>
  <c r="F32" i="224"/>
  <c r="F31" i="224"/>
  <c r="F30" i="224"/>
  <c r="F29" i="224"/>
  <c r="F28" i="224"/>
  <c r="F27" i="224"/>
  <c r="F26" i="224"/>
  <c r="F25" i="224"/>
  <c r="F24" i="224"/>
  <c r="F23" i="224"/>
  <c r="F22" i="224"/>
  <c r="F21" i="224"/>
  <c r="F20" i="224"/>
  <c r="F19" i="224"/>
  <c r="F18" i="224"/>
  <c r="F17" i="224"/>
  <c r="F16" i="224"/>
  <c r="F15" i="224"/>
  <c r="F14" i="224"/>
  <c r="F13" i="224"/>
  <c r="F12" i="224"/>
  <c r="F11" i="224"/>
  <c r="F10" i="224"/>
  <c r="F9" i="224"/>
  <c r="F8" i="224"/>
  <c r="F7" i="224"/>
  <c r="K10" i="222"/>
  <c r="J10" i="222"/>
  <c r="H10" i="222"/>
  <c r="D10" i="222"/>
  <c r="C10" i="222"/>
  <c r="F9" i="222"/>
  <c r="F8" i="222"/>
  <c r="F7" i="222"/>
  <c r="F6" i="222"/>
  <c r="J50" i="220"/>
  <c r="H50" i="220"/>
  <c r="D50" i="220"/>
  <c r="C50" i="220"/>
  <c r="K50" i="220" s="1"/>
  <c r="F49" i="220"/>
  <c r="F48" i="220"/>
  <c r="F47" i="220"/>
  <c r="F46" i="220"/>
  <c r="F45" i="220"/>
  <c r="F44" i="220"/>
  <c r="F43" i="220"/>
  <c r="F42" i="220"/>
  <c r="F41" i="220"/>
  <c r="F40" i="220"/>
  <c r="F39" i="220"/>
  <c r="F38" i="220"/>
  <c r="F37" i="220"/>
  <c r="F36" i="220"/>
  <c r="F35" i="220"/>
  <c r="F34" i="220"/>
  <c r="F33" i="220"/>
  <c r="F32" i="220"/>
  <c r="F31" i="220"/>
  <c r="F30" i="220"/>
  <c r="F29" i="220"/>
  <c r="F28" i="220"/>
  <c r="F27" i="220"/>
  <c r="F26" i="220"/>
  <c r="F25" i="220"/>
  <c r="F24" i="220"/>
  <c r="F23" i="220"/>
  <c r="F22" i="220"/>
  <c r="F21" i="220"/>
  <c r="F20" i="220"/>
  <c r="F19" i="220"/>
  <c r="F18" i="220"/>
  <c r="F17" i="220"/>
  <c r="F16" i="220"/>
  <c r="F15" i="220"/>
  <c r="F14" i="220"/>
  <c r="F13" i="220"/>
  <c r="F12" i="220"/>
  <c r="F11" i="220"/>
  <c r="F10" i="220"/>
  <c r="F9" i="220"/>
  <c r="F8" i="220"/>
  <c r="F7" i="220"/>
  <c r="J50" i="214"/>
  <c r="H50" i="214"/>
  <c r="K50" i="214" s="1"/>
  <c r="D50" i="214"/>
  <c r="C50" i="214"/>
  <c r="F50" i="214" s="1"/>
  <c r="F49" i="214"/>
  <c r="F48" i="214"/>
  <c r="F47" i="214"/>
  <c r="F46" i="214"/>
  <c r="F45" i="214"/>
  <c r="F44" i="214"/>
  <c r="F43" i="214"/>
  <c r="F42" i="214"/>
  <c r="F41" i="214"/>
  <c r="F40" i="214"/>
  <c r="F39" i="214"/>
  <c r="F38" i="214"/>
  <c r="F37" i="214"/>
  <c r="F36" i="214"/>
  <c r="F35" i="214"/>
  <c r="F34" i="214"/>
  <c r="F33" i="214"/>
  <c r="F32" i="214"/>
  <c r="F31" i="214"/>
  <c r="F30" i="214"/>
  <c r="F29" i="214"/>
  <c r="F28" i="214"/>
  <c r="F27" i="214"/>
  <c r="F26" i="214"/>
  <c r="F25" i="214"/>
  <c r="F24" i="214"/>
  <c r="F23" i="214"/>
  <c r="F22" i="214"/>
  <c r="F21" i="214"/>
  <c r="F20" i="214"/>
  <c r="F19" i="214"/>
  <c r="F18" i="214"/>
  <c r="F17" i="214"/>
  <c r="F16" i="214"/>
  <c r="F15" i="214"/>
  <c r="F14" i="214"/>
  <c r="F13" i="214"/>
  <c r="F12" i="214"/>
  <c r="F11" i="214"/>
  <c r="F10" i="214"/>
  <c r="F9" i="214"/>
  <c r="F8" i="214"/>
  <c r="F7" i="214"/>
  <c r="H50" i="212"/>
  <c r="K50" i="212" s="1"/>
  <c r="C50" i="212"/>
  <c r="F49" i="212"/>
  <c r="F48" i="212"/>
  <c r="F47" i="212"/>
  <c r="F46" i="212"/>
  <c r="F45" i="212"/>
  <c r="F44" i="212"/>
  <c r="F43" i="212"/>
  <c r="F42" i="212"/>
  <c r="F41" i="212"/>
  <c r="F40" i="212"/>
  <c r="F39" i="212"/>
  <c r="F38" i="212"/>
  <c r="F37" i="212"/>
  <c r="F36" i="212"/>
  <c r="F35" i="212"/>
  <c r="F34" i="212"/>
  <c r="F33" i="212"/>
  <c r="F32" i="212"/>
  <c r="F31" i="212"/>
  <c r="F30" i="212"/>
  <c r="F29" i="212"/>
  <c r="F28" i="212"/>
  <c r="F27" i="212"/>
  <c r="F26" i="212"/>
  <c r="F25" i="212"/>
  <c r="F24" i="212"/>
  <c r="F23" i="212"/>
  <c r="F22" i="212"/>
  <c r="F21" i="212"/>
  <c r="F20" i="212"/>
  <c r="F19" i="212"/>
  <c r="F18" i="212"/>
  <c r="F17" i="212"/>
  <c r="F16" i="212"/>
  <c r="F15" i="212"/>
  <c r="F14" i="212"/>
  <c r="F13" i="212"/>
  <c r="F12" i="212"/>
  <c r="F11" i="212"/>
  <c r="F10" i="212"/>
  <c r="D9" i="212"/>
  <c r="J8" i="212"/>
  <c r="F8" i="212"/>
  <c r="D8" i="212"/>
  <c r="D7" i="212"/>
  <c r="F7" i="212" s="1"/>
  <c r="J7" i="212" l="1"/>
  <c r="K50" i="229"/>
  <c r="F50" i="241"/>
  <c r="F8" i="236"/>
  <c r="K35" i="234"/>
  <c r="D50" i="212"/>
  <c r="F10" i="222"/>
  <c r="K26" i="228"/>
  <c r="D19" i="236"/>
  <c r="F19" i="236" s="1"/>
  <c r="D50" i="247"/>
  <c r="F50" i="247" s="1"/>
  <c r="F7" i="236"/>
  <c r="K19" i="236"/>
  <c r="K18" i="231"/>
  <c r="F50" i="220"/>
  <c r="F50" i="212"/>
  <c r="J50" i="212"/>
  <c r="F9" i="212"/>
  <c r="J9" i="212"/>
</calcChain>
</file>

<file path=xl/sharedStrings.xml><?xml version="1.0" encoding="utf-8"?>
<sst xmlns="http://schemas.openxmlformats.org/spreadsheetml/2006/main" count="739" uniqueCount="281">
  <si>
    <t xml:space="preserve">          Додаток до листа</t>
  </si>
  <si>
    <t xml:space="preserve">         від ________ 2020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</si>
  <si>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ЦПМСД № 1 Голосіївського району м. Києва за ІV квартал  2020 року 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</si>
  <si>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</si>
  <si>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</si>
  <si>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</si>
  <si>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</si>
  <si>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</si>
  <si>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</si>
  <si>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  <charset val="204"/>
      </rPr>
      <t>тис. грн</t>
    </r>
  </si>
  <si>
    <r>
      <t>В грошовій форм,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</si>
  <si>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</si>
  <si>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</si>
  <si>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</si>
  <si>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</si>
  <si>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</si>
  <si>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БО "БФ допомгоги невиліковно хворим "Мати Тереза"</t>
  </si>
  <si>
    <t>медикаменти та перев"язувальні матеріали</t>
  </si>
  <si>
    <t>ФОП Новак К.О.</t>
  </si>
  <si>
    <t>ВБО "БФ родини Жебрівських"</t>
  </si>
  <si>
    <t>ВСЬОГО по закладу</t>
  </si>
  <si>
    <t>Керівник установи</t>
  </si>
  <si>
    <t xml:space="preserve">І.В. Скрицький </t>
  </si>
  <si>
    <t>(підпис)           (ініціали і прізвище) </t>
  </si>
  <si>
    <t>Головний бухгалтер</t>
  </si>
  <si>
    <t>І.А. Горбащенко</t>
  </si>
  <si>
    <t xml:space="preserve">             від ________ 2018 № ______</t>
  </si>
  <si>
    <t>Фізична особа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</si>
  <si>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 Голосіївського району за рік  2020 рік </t>
  </si>
  <si>
    <t>КП "КЖСЕ"</t>
  </si>
  <si>
    <t xml:space="preserve">       </t>
  </si>
  <si>
    <t>ТОВ "Лайфселл"</t>
  </si>
  <si>
    <t>ПрАТ "Київстар"</t>
  </si>
  <si>
    <t xml:space="preserve">Орендар Кінаш </t>
  </si>
  <si>
    <t>вакціна</t>
  </si>
  <si>
    <t>Централізовани</t>
  </si>
  <si>
    <t>поставки МОЗ</t>
  </si>
  <si>
    <t>Медична статистика</t>
  </si>
  <si>
    <t>Директор</t>
  </si>
  <si>
    <t>Лось Г.М</t>
  </si>
  <si>
    <t>Софіенко О.І.</t>
  </si>
  <si>
    <t>т.258-60-79</t>
  </si>
  <si>
    <t>Додаток до листа ДОЗ</t>
  </si>
  <si>
    <t>№ з/п</t>
  </si>
  <si>
    <r>
      <t>В грошовій формі,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</si>
  <si>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Фізичні особи</t>
  </si>
  <si>
    <t>А.А. Горбач</t>
  </si>
  <si>
    <t>Т.М. Федорчук</t>
  </si>
  <si>
    <t>засоби індивідуального захисту</t>
  </si>
  <si>
    <t>вироби медичного призначення</t>
  </si>
  <si>
    <t xml:space="preserve"> від 05.01.2021 № 061-90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</si>
  <si>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>КНП "Центр первинної медико-санітарної допомоги № 1 Дарницького району м.Києва</t>
    </r>
    <r>
      <rPr>
        <b/>
        <sz val="14"/>
        <color indexed="8"/>
        <rFont val="Times New Roman"/>
        <family val="1"/>
        <charset val="204"/>
      </rPr>
      <t xml:space="preserve">" за </t>
    </r>
    <r>
      <rPr>
        <b/>
        <u/>
        <sz val="14"/>
        <color indexed="8"/>
        <rFont val="Times New Roman"/>
        <family val="1"/>
        <charset val="204"/>
      </rPr>
      <t xml:space="preserve">ІV квартал 2020 року </t>
    </r>
  </si>
  <si>
    <t>АТ "Укргазвидобування"</t>
  </si>
  <si>
    <t>дезінфікуючі засоби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</si>
  <si>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 КНП "ЦПМСД №2" Дарницького району м.Києва за ІV квартал 2020 року </t>
  </si>
  <si>
    <t xml:space="preserve">                                                                                                                                      </t>
  </si>
  <si>
    <t>ТОВ "ДІАВЕСТ"</t>
  </si>
  <si>
    <t>Система контролю рівня глюкози в крові"Cаrе       Sеns N", шт.</t>
  </si>
  <si>
    <t xml:space="preserve">АТ"Укргазвидобування"         </t>
  </si>
  <si>
    <t>Засіб дезінфікуючий  д/рук, шт</t>
  </si>
  <si>
    <t>Маска медична нетканна на резинці, шт.</t>
  </si>
  <si>
    <t>Респіратор одноразовий без клапана, шт</t>
  </si>
  <si>
    <t>Грицишин Л.М.</t>
  </si>
  <si>
    <t>Панченко З.П.</t>
  </si>
  <si>
    <t>Виконавець: Зайченко О.І.</t>
  </si>
  <si>
    <t xml:space="preserve">                              Волос  Л.В.</t>
  </si>
  <si>
    <t>тел.097-219-65-49</t>
  </si>
  <si>
    <t xml:space="preserve">         від ________ 2021 № ______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</si>
  <si>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первинної медико-санітарної допомоги №3 Дарницького р-ну м.Києва" за_</t>
    </r>
    <r>
      <rPr>
        <b/>
        <u/>
        <sz val="14"/>
        <color indexed="8"/>
        <rFont val="Times New Roman"/>
        <family val="1"/>
        <charset val="204"/>
      </rPr>
      <t>ІУ</t>
    </r>
    <r>
      <rPr>
        <b/>
        <sz val="14"/>
        <color indexed="8"/>
        <rFont val="Times New Roman"/>
        <family val="1"/>
        <charset val="204"/>
      </rPr>
      <t>_квартал_</t>
    </r>
    <r>
      <rPr>
        <b/>
        <u/>
        <sz val="14"/>
        <color indexed="8"/>
        <rFont val="Times New Roman"/>
        <family val="1"/>
        <charset val="204"/>
      </rPr>
      <t>2020</t>
    </r>
    <r>
      <rPr>
        <b/>
        <sz val="14"/>
        <color indexed="8"/>
        <rFont val="Times New Roman"/>
        <family val="1"/>
        <charset val="204"/>
      </rPr>
      <t xml:space="preserve">_року </t>
    </r>
  </si>
  <si>
    <t>ФОП Шевченко С.М.</t>
  </si>
  <si>
    <t>медикаменти та перев'язувальні матеріали СOVID-19</t>
  </si>
  <si>
    <t>медикаменти та перев'язувальні матеріали СOVID-19 (мед.маски)</t>
  </si>
  <si>
    <t>ТОВ "Серв"є Україна"</t>
  </si>
  <si>
    <t>Швейгер Я.Л.</t>
  </si>
  <si>
    <t>Булатова Г.М.</t>
  </si>
  <si>
    <t>Дмитренко В.І. 5639301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</si>
  <si>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первинної медико-санітарної допомоги №3" Деснянського району м.Києва за ІV квартал 2020 року </t>
  </si>
  <si>
    <t>-</t>
  </si>
  <si>
    <t>дезинфікуючі засоби</t>
  </si>
  <si>
    <t>Олег Шугалевич</t>
  </si>
  <si>
    <t>Олена Молодих</t>
  </si>
  <si>
    <t>513-13-63</t>
  </si>
  <si>
    <t>Шевченко Світлана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</si>
  <si>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 xml:space="preserve">по  КНП "ЦПМСД №4" Деснянського району м.Києва за  ІV  квартал  2020  року </t>
    </r>
  </si>
  <si>
    <t>ТОВ МЕДИЧНИЙ ЦЕНТР ЗАКРЕВСЬКОГО 47</t>
  </si>
  <si>
    <t>Миючі засоби</t>
  </si>
  <si>
    <t>Петришина Г.В.</t>
  </si>
  <si>
    <t>Житніковська  Г.М.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</si>
  <si>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Комунальне некомерційне підприємство "Центр первинної медико-санітарної допомоги №3 Дніпровського району м.Києва" за__4_квартал 2020_року </t>
  </si>
  <si>
    <t xml:space="preserve">Фізичні особи  </t>
  </si>
  <si>
    <t>ТОВ "ПМРА"</t>
  </si>
  <si>
    <t>О.І.Ністряну</t>
  </si>
  <si>
    <t>Н.П.Мірошниченко</t>
  </si>
  <si>
    <t>Додаток до листа</t>
  </si>
  <si>
    <t>від 04.10.2020 р. № 061-9869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</si>
  <si>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Комунального некомерційного підприємства "Центр первинної медико-санітарної допомоги № 4" Дніпровського району м. Києва                                                                                      ____за  ІV  квартал  2020_____року </t>
  </si>
  <si>
    <r>
      <t xml:space="preserve">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</si>
  <si>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r>
      <t xml:space="preserve">Залишок невикористаних грошових коштів, товарів та послуг на кінець звітного періоду,                                                           </t>
    </r>
    <r>
      <rPr>
        <b/>
        <sz val="10"/>
        <color indexed="8"/>
        <rFont val="Times New Roman"/>
        <family val="1"/>
        <charset val="204"/>
      </rPr>
      <t>тис. грн</t>
    </r>
  </si>
  <si>
    <r>
      <t xml:space="preserve">В  натуральній формі (товари і послуги),               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</si>
  <si>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Сума,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</si>
  <si>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r>
      <t xml:space="preserve">Сума,                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</si>
  <si>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ГО "Українська медична місія"</t>
  </si>
  <si>
    <t>Вироби медичного призначення</t>
  </si>
  <si>
    <t>Н.П.Поліванова</t>
  </si>
  <si>
    <t xml:space="preserve">                                                          (підпис)           (ініціали і прізвище) </t>
  </si>
  <si>
    <t>Т.М.Осадча</t>
  </si>
  <si>
    <t xml:space="preserve">                                                       (підпис)           (ініціали і прізвище) </t>
  </si>
  <si>
    <t xml:space="preserve">         від 06.01.2021  № 26/06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</si>
  <si>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"Русанівка" за 4 квартал 2020 року </t>
  </si>
  <si>
    <t>ТОВ"Промо Віжн", довірена особа Сова Володимир Миколайович</t>
  </si>
  <si>
    <t>ТОВ"Інститут клітинної терапії"</t>
  </si>
  <si>
    <t>ТОВ"ПМРА"</t>
  </si>
  <si>
    <t>Медичні вироби</t>
  </si>
  <si>
    <t>В.о.директора</t>
  </si>
  <si>
    <t>Н.В. Буглак</t>
  </si>
  <si>
    <t>Н.Г.Христенко</t>
  </si>
  <si>
    <t xml:space="preserve">         від 05.01. 2021 № 061-90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</si>
  <si>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КНП "Центр первинної медико-санітарної допомоги №2" Оболонського району м.Києва за IV квартал 2020 року </t>
  </si>
  <si>
    <t>ППО КНП "ЦПМСД №2" Оболонського району</t>
  </si>
  <si>
    <t>вакцина для профілактики грипу</t>
  </si>
  <si>
    <t>Некрасова М.А.</t>
  </si>
  <si>
    <t>Нешкуренко Н.В.</t>
  </si>
  <si>
    <t xml:space="preserve">          </t>
  </si>
  <si>
    <t xml:space="preserve"> від ___________ №_________</t>
  </si>
  <si>
    <t xml:space="preserve">           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</si>
  <si>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КНП "ЦПМСД №1" Подільського р-ну м. Києва за 4 квартал 2020 року </t>
  </si>
  <si>
    <r>
      <t>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</si>
  <si>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ТОВ "Кіноман"</t>
  </si>
  <si>
    <t>маски медичні</t>
  </si>
  <si>
    <t>БФ "Фундація Сео Клаб"</t>
  </si>
  <si>
    <t xml:space="preserve">костюми </t>
  </si>
  <si>
    <t xml:space="preserve">тест смужка для визначення вагідності </t>
  </si>
  <si>
    <t xml:space="preserve">презервативи </t>
  </si>
  <si>
    <t xml:space="preserve">послуги звязку </t>
  </si>
  <si>
    <t>Л.М. Вагалюк</t>
  </si>
  <si>
    <t>Н.П. Мосійчук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</si>
  <si>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КНП "Центр первинної медико-санітарної допомоги №1" Святошинського р-ну за ІV квартал 2020 року </t>
  </si>
  <si>
    <t>ФОП Буренок Надія Дмитрівна</t>
  </si>
  <si>
    <t>Аплікатор з пробкою і пробіркою 12*150 на пластм.пал.стер.</t>
  </si>
  <si>
    <t>ФОП Новак Костянтин Олегович</t>
  </si>
  <si>
    <t>Окуляри захисні силіконові</t>
  </si>
  <si>
    <t>Бахіли неткані блакитні</t>
  </si>
  <si>
    <t>Мікропробірка "Волес" тип Еппендорф 2мл</t>
  </si>
  <si>
    <t>ГО "Елеос Україна"</t>
  </si>
  <si>
    <t xml:space="preserve">Маска захисна 3х шарова </t>
  </si>
  <si>
    <t>БО "БФ допомоги невиліковно хворим "Мати Тереза"</t>
  </si>
  <si>
    <t>Рукавички одноразові</t>
  </si>
  <si>
    <t>Ініціативна група Світлани Бевзи "Одноразовий захист - медику!"</t>
  </si>
  <si>
    <t>Захисні комбінезони</t>
  </si>
  <si>
    <t>захисні комбінезони</t>
  </si>
  <si>
    <t>БО "БФ "Фундація СЕО КЛАБ"</t>
  </si>
  <si>
    <t>Захисні комбінезони, нестерильні GB19082-2009 розмір: M/L/XXL/XXXL</t>
  </si>
  <si>
    <t>Профспілкова організація Святошинського р-ну</t>
  </si>
  <si>
    <t>Маска</t>
  </si>
  <si>
    <t>Халати</t>
  </si>
  <si>
    <t>Деззасіб для обробки рук "Вірус стоп"</t>
  </si>
  <si>
    <t>Благодійний фонд Kusum</t>
  </si>
  <si>
    <t>Одноразові рукавички латексні</t>
  </si>
  <si>
    <t>Одноразові бахіли</t>
  </si>
  <si>
    <t>Маски марлеві</t>
  </si>
  <si>
    <t>Окуляри захистні пластмасові</t>
  </si>
  <si>
    <t>ТОВ "Серв'є Україна"</t>
  </si>
  <si>
    <t>халат ізоляційний медичний одноразовий</t>
  </si>
  <si>
    <t>Респіратор FFP3</t>
  </si>
  <si>
    <t>ТОВ "Хавас Інгейдж Україна"</t>
  </si>
  <si>
    <t>Санітайзер</t>
  </si>
  <si>
    <t>Компанія Recordati group</t>
  </si>
  <si>
    <t>Рукавички латексні</t>
  </si>
  <si>
    <t>Окуляри захистні пластикові</t>
  </si>
  <si>
    <t>Маски хірургічні</t>
  </si>
  <si>
    <t>ТОВ "АМТ-Україна"</t>
  </si>
  <si>
    <t>Мікроскоп серії BioBlue 4260</t>
  </si>
  <si>
    <t>Тест-смужка для визначення вагітності "Bona"</t>
  </si>
  <si>
    <t>Презервативи чоловічі латексні</t>
  </si>
  <si>
    <t>ФОП Загорулько Олександр Петрович</t>
  </si>
  <si>
    <t>Мобільні телефони CDMA</t>
  </si>
  <si>
    <t>ТОВ «АСТРАЗЕНЕКА УКРАЇНА»</t>
  </si>
  <si>
    <t xml:space="preserve">Загубник Comp Air </t>
  </si>
  <si>
    <t>Маска для дітей (ПВХ) для Comp Air</t>
  </si>
  <si>
    <t>Маска для дорослих (ПВХ) для Comp Air</t>
  </si>
  <si>
    <t>Розпилювач V.V.T. у к-ті з загубником для Comp Air</t>
  </si>
  <si>
    <t>Небулайзер компресорний NE-C28P (NE-C28P-E)</t>
  </si>
  <si>
    <t>Зелена Н.А.</t>
  </si>
  <si>
    <t>Нічегівська Л.М.</t>
  </si>
  <si>
    <t xml:space="preserve">         від 05.01.2021 року 2021 № 061-90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</si>
  <si>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№1" Солом'янського району м.Києва  за  ІV квартал 2020 року </t>
  </si>
  <si>
    <t>Благодійна організація "100 відсотків життя.Київський регіон"</t>
  </si>
  <si>
    <t>Громадська організація "Київська крайова організація"ВУЛТ"</t>
  </si>
  <si>
    <t>КНП "ОКЛ м.Києва"</t>
  </si>
  <si>
    <t>ГО Українська медична місія</t>
  </si>
  <si>
    <t>Благодійна організація "Благодійний фонд"ФУНДАЦІЯ СЕО КЛАБ""</t>
  </si>
  <si>
    <t>А.С. Сваток</t>
  </si>
  <si>
    <t>Л.В. Шереметьєва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</si>
  <si>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КНП"ЦПМСД№1"  Шевченківського району  міста  Києва  за   2020  рік   </t>
  </si>
  <si>
    <r>
      <t xml:space="preserve">В  натуральній формі (товари і послуги),       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</si>
  <si>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          тис. грн</t>
    </r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</si>
  <si>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            тис. грн</t>
    </r>
  </si>
  <si>
    <t>База спеціального медичного постачання м.Києва</t>
  </si>
  <si>
    <t>Медикаменти (вакцина)</t>
  </si>
  <si>
    <t>Маски медичні,захисні костюми,захисні окуляри</t>
  </si>
  <si>
    <t>Швидкі тести,експрес- тест для виявлення антитіл до короновіру COVID-19</t>
  </si>
  <si>
    <t>Респіратор FFP2 стійкий до бризок,маска трьохшарова,маска захисна прозора нестерильна</t>
  </si>
  <si>
    <t>Костюми Star Pack  без бахил</t>
  </si>
  <si>
    <t>Маска-респіратор №95,медична ізолююча маска(захисні  щитки)</t>
  </si>
  <si>
    <t>Fase mask №95</t>
  </si>
  <si>
    <t>Костюми біозахисту одноразові з бахілами, респіратор FFP2 медичний №95</t>
  </si>
  <si>
    <t>Комплект для збору  транспортування біологічних зразків на COVID</t>
  </si>
  <si>
    <t>Експрес- тест для визначення  антигена  до коронавірусу SARS-CoV-2</t>
  </si>
  <si>
    <t>Департамент охорони здоров'я виконавчого органу Київскої міської ради</t>
  </si>
  <si>
    <t xml:space="preserve">Маски медичні </t>
  </si>
  <si>
    <t>Щит захисний "Маген-1"</t>
  </si>
  <si>
    <t>Підгузники  S,XS</t>
  </si>
  <si>
    <t>Підгузники  розмір 5,6</t>
  </si>
  <si>
    <t>ТУБЕРКУЛІН ППД RT розчин для ін.по 1,5 мл у флак.</t>
  </si>
  <si>
    <t>ЦЕРВАРИКСтм ВАКЦИНА  ДЛЯ ПРОФІЛАКТИКи ЗАХВОРЮВАНЬ,ЩО ВИКЛИКАЮТЬСЯ ВІРУСОМ ПАПІЛОМИ ЛЮДИНИ ТИПІВ 16 ТА 18 суспензія для ін'єкцій по 0.5.мл</t>
  </si>
  <si>
    <t>ЕНДЖЕРИКСтм ВАКЦИНА ДЛЯ ПРОФІЛАКТИКИ ВІРУСНОГО ГЕПАТИТУ В,РЕКОМБИНАНТНА.Суспензія д/ін'єкцій20мкг/1мл по 1мл 1 доза</t>
  </si>
  <si>
    <t>Регіональна газова компанія</t>
  </si>
  <si>
    <t>Деззасоби,мед.товари</t>
  </si>
  <si>
    <t>ФОП Марченко О.О.</t>
  </si>
  <si>
    <t>Маски-щитки</t>
  </si>
  <si>
    <t>ФОП Маничев С.О.</t>
  </si>
  <si>
    <t>Респіратор Бук-3К FFP3 з  клапаном</t>
  </si>
  <si>
    <t>ФОП Сафарова С.Г.</t>
  </si>
  <si>
    <t>Захисний комбінезон  з капюшоном ,одноразовий</t>
  </si>
  <si>
    <t>Халат ізоляйійний н/стерильний</t>
  </si>
  <si>
    <t>ФОП Асташева А.Д.</t>
  </si>
  <si>
    <t xml:space="preserve">Благодійна організація "Благодійний Фонд"ФУНДАЦІЯ СЕО КЛАБ" </t>
  </si>
  <si>
    <t>Захисні комбінезони   нестерильні  одноразові</t>
  </si>
  <si>
    <t>Олександрівська клінічна лікарня</t>
  </si>
  <si>
    <t>Костюми захисні</t>
  </si>
  <si>
    <t>Тест-Експрес на короновірус</t>
  </si>
  <si>
    <t>КНП"ФТИЗІАТРІЯ"</t>
  </si>
  <si>
    <t>Ємкість для біологічних рідин</t>
  </si>
  <si>
    <t>Медичний інформаційно-аналітичний центр медичної статистики</t>
  </si>
  <si>
    <t>Бланки листків непрацездатності</t>
  </si>
  <si>
    <t>КНП"Київський міський центр громадського здоров'я"</t>
  </si>
  <si>
    <t>Громадська організація "Українська медична місія"</t>
  </si>
  <si>
    <t>Тест-смужка для визначення вагітності "BONA"</t>
  </si>
  <si>
    <t>Презервативи чоловічі латексні 53</t>
  </si>
  <si>
    <t>Старчак Надія Михайлівна</t>
  </si>
  <si>
    <t>Пробірки 2 мл нестерильні тип Еппендорф</t>
  </si>
  <si>
    <t>КНП КМКЛ№5</t>
  </si>
  <si>
    <t>Швидкі (експрес) тести для виявлення антитіл до ВІЛ 1/2</t>
  </si>
  <si>
    <t>Фізична  особа</t>
  </si>
  <si>
    <t xml:space="preserve">  В.І.Рейф</t>
  </si>
  <si>
    <t>Н.М.Поліщук</t>
  </si>
  <si>
    <t>виконавець:Мельниченко Л.М.234-92-23</t>
  </si>
  <si>
    <r>
      <t xml:space="preserve">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</si>
  <si>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База спец.мед.посчтачання м.Києва</t>
  </si>
  <si>
    <t xml:space="preserve">Вакцина. Розпорядження ДОЗ ВОКМР КМДА </t>
  </si>
  <si>
    <t>Вакцина</t>
  </si>
  <si>
    <t>Вироби медичного призначення.  Розпорядження ДОЗ ВОКМР КМДА.</t>
  </si>
  <si>
    <t>МНІАЦ медичної статистики м.Києва</t>
  </si>
  <si>
    <t>Бланки листків непрацездатності. Наказ ДОЗ ВОКМР КМДА № 1337 від 25.11.2019р.</t>
  </si>
  <si>
    <t>Бланки листків непрацездатності.</t>
  </si>
  <si>
    <t>С.В. Симоненко</t>
  </si>
  <si>
    <t>О.В. Палько</t>
  </si>
  <si>
    <t>КНП"Дитяча клінічна лікарня №7" Печерського району м.Києва</t>
  </si>
  <si>
    <t>Вироби медичного призначення.</t>
  </si>
  <si>
    <t>КНП"Олесандрівська клінічна лікарня" м.Києва</t>
  </si>
  <si>
    <t>КНП"Клінічна лікарня №5" м.Києва</t>
  </si>
  <si>
    <t>ФОП Ульянов В.В.</t>
  </si>
  <si>
    <t>КЕКВ 2220</t>
  </si>
  <si>
    <t>т484-30-07</t>
  </si>
  <si>
    <t xml:space="preserve">         від  05.01.2021р. № 061-90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</si>
  <si>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 Шевченківського району м.Києва   за__4__квартал_2020_року </t>
  </si>
  <si>
    <t>ДОЗ ВОКМР(КМДА)</t>
  </si>
  <si>
    <t xml:space="preserve">Вакцина.  </t>
  </si>
  <si>
    <t xml:space="preserve">         від ________ 2019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</si>
  <si>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Комунальне некомерційне підприємство « Центр первинної  медико - санітарної допомоги №3» Шевченківського району міста Києва  за   ІV квартал  2020 року </t>
  </si>
  <si>
    <t>Вакцини, засоби індивідуального захисту, тести на коронавірус</t>
  </si>
  <si>
    <t>ДОЗ</t>
  </si>
  <si>
    <t>Вакцини,підгузники</t>
  </si>
  <si>
    <t>5 КМКЛ</t>
  </si>
  <si>
    <t>Лікарські засоби (метадон), вироби медичного призначення, тести гепатит В.</t>
  </si>
  <si>
    <t>Міський науковий інформаційно- аналітичний центр медичної статистики</t>
  </si>
  <si>
    <t>КНП" Київський міський центр громадського здоров"я"</t>
  </si>
  <si>
    <t>Штепа Л.Д.</t>
  </si>
  <si>
    <t>Бернацька Т.А.</t>
  </si>
  <si>
    <t>вик.Ляшевська Л.О.445-61-41</t>
  </si>
  <si>
    <t>097-080-39-47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</si>
</sst>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"/>
    <numFmt numFmtId="166" formatCode="0.0000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rgb="FF000000"/>
      <name val="Calibri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9"/>
      <color indexed="6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i/>
      <sz val="12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i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5" fillId="0" borderId="0"/>
  </cellStyleXfs>
  <cellXfs count="240">
    <xf numFmtId="0" fontId="0" fillId="0" borderId="0" xfId="0"/>
    <xf numFmtId="0" fontId="6" fillId="0" borderId="0" xfId="0" applyFont="1" applyAlignment="1">
      <alignment vertical="top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top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4" fontId="13" fillId="0" borderId="2" xfId="0" applyNumberFormat="1" applyFont="1" applyBorder="1" applyAlignment="1">
      <alignment horizontal="center" wrapText="1"/>
    </xf>
    <xf numFmtId="2" fontId="14" fillId="2" borderId="2" xfId="0" applyNumberFormat="1" applyFont="1" applyFill="1" applyBorder="1" applyAlignment="1">
      <alignment horizontal="center" wrapText="1"/>
    </xf>
    <xf numFmtId="4" fontId="14" fillId="0" borderId="2" xfId="0" applyNumberFormat="1" applyFont="1" applyBorder="1" applyAlignment="1">
      <alignment horizontal="center" wrapText="1"/>
    </xf>
    <xf numFmtId="0" fontId="13" fillId="0" borderId="2" xfId="0" applyFont="1" applyFill="1" applyBorder="1" applyAlignment="1">
      <alignment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/>
    <xf numFmtId="4" fontId="13" fillId="0" borderId="2" xfId="0" applyNumberFormat="1" applyFont="1" applyBorder="1" applyAlignment="1">
      <alignment horizontal="center"/>
    </xf>
    <xf numFmtId="2" fontId="14" fillId="2" borderId="2" xfId="0" applyNumberFormat="1" applyFont="1" applyFill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/>
    <xf numFmtId="4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wrapText="1"/>
    </xf>
    <xf numFmtId="0" fontId="14" fillId="3" borderId="2" xfId="0" applyFont="1" applyFill="1" applyBorder="1"/>
    <xf numFmtId="4" fontId="16" fillId="3" borderId="2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wrapText="1"/>
    </xf>
    <xf numFmtId="2" fontId="14" fillId="3" borderId="2" xfId="0" applyNumberFormat="1" applyFont="1" applyFill="1" applyBorder="1" applyAlignment="1">
      <alignment horizontal="center"/>
    </xf>
    <xf numFmtId="0" fontId="15" fillId="3" borderId="2" xfId="0" applyFont="1" applyFill="1" applyBorder="1"/>
    <xf numFmtId="4" fontId="14" fillId="3" borderId="2" xfId="0" applyNumberFormat="1" applyFont="1" applyFill="1" applyBorder="1" applyAlignment="1">
      <alignment horizontal="center"/>
    </xf>
    <xf numFmtId="0" fontId="17" fillId="0" borderId="0" xfId="0" applyFont="1"/>
    <xf numFmtId="0" fontId="8" fillId="0" borderId="1" xfId="8" applyFont="1" applyBorder="1" applyAlignment="1">
      <alignment horizontal="center"/>
    </xf>
    <xf numFmtId="0" fontId="19" fillId="0" borderId="0" xfId="8" applyFont="1" applyAlignment="1">
      <alignment horizontal="centerContinuous" vertical="top"/>
    </xf>
    <xf numFmtId="0" fontId="19" fillId="0" borderId="0" xfId="8" applyFont="1" applyBorder="1" applyAlignment="1">
      <alignment horizontal="centerContinuous" vertical="top"/>
    </xf>
    <xf numFmtId="0" fontId="13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22" fillId="0" borderId="2" xfId="0" applyFont="1" applyFill="1" applyBorder="1" applyAlignment="1">
      <alignment horizontal="left" wrapText="1"/>
    </xf>
    <xf numFmtId="4" fontId="11" fillId="0" borderId="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49" fontId="23" fillId="0" borderId="6" xfId="0" applyNumberFormat="1" applyFont="1" applyFill="1" applyBorder="1" applyAlignment="1">
      <alignment horizontal="left" vertical="top" wrapText="1"/>
    </xf>
    <xf numFmtId="2" fontId="12" fillId="2" borderId="2" xfId="0" applyNumberFormat="1" applyFont="1" applyFill="1" applyBorder="1" applyAlignment="1">
      <alignment horizontal="center"/>
    </xf>
    <xf numFmtId="0" fontId="20" fillId="0" borderId="2" xfId="0" applyFont="1" applyBorder="1"/>
    <xf numFmtId="164" fontId="23" fillId="0" borderId="7" xfId="0" applyNumberFormat="1" applyFont="1" applyFill="1" applyBorder="1" applyAlignment="1">
      <alignment horizontal="right" vertical="top"/>
    </xf>
    <xf numFmtId="4" fontId="0" fillId="0" borderId="0" xfId="0" applyNumberFormat="1"/>
    <xf numFmtId="0" fontId="0" fillId="0" borderId="0" xfId="0" applyBorder="1"/>
    <xf numFmtId="0" fontId="22" fillId="0" borderId="0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vertical="center"/>
    </xf>
    <xf numFmtId="4" fontId="13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2" fontId="14" fillId="2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4" fontId="14" fillId="0" borderId="2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/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center" wrapText="1"/>
    </xf>
    <xf numFmtId="164" fontId="13" fillId="0" borderId="2" xfId="0" applyNumberFormat="1" applyFont="1" applyBorder="1" applyAlignment="1">
      <alignment horizontal="center" vertical="center"/>
    </xf>
    <xf numFmtId="165" fontId="14" fillId="2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top"/>
    </xf>
    <xf numFmtId="0" fontId="13" fillId="0" borderId="2" xfId="0" applyFont="1" applyFill="1" applyBorder="1" applyAlignment="1">
      <alignment horizontal="left" vertical="center" wrapText="1"/>
    </xf>
    <xf numFmtId="165" fontId="14" fillId="0" borderId="2" xfId="0" applyNumberFormat="1" applyFont="1" applyFill="1" applyBorder="1" applyAlignment="1">
      <alignment horizontal="center" vertical="top"/>
    </xf>
    <xf numFmtId="164" fontId="14" fillId="0" borderId="2" xfId="0" applyNumberFormat="1" applyFont="1" applyFill="1" applyBorder="1" applyAlignment="1">
      <alignment horizontal="center" vertical="top"/>
    </xf>
    <xf numFmtId="0" fontId="13" fillId="3" borderId="2" xfId="0" applyFont="1" applyFill="1" applyBorder="1" applyAlignment="1">
      <alignment wrapText="1"/>
    </xf>
    <xf numFmtId="165" fontId="14" fillId="3" borderId="2" xfId="0" applyNumberFormat="1" applyFont="1" applyFill="1" applyBorder="1" applyAlignment="1">
      <alignment horizontal="center"/>
    </xf>
    <xf numFmtId="0" fontId="13" fillId="3" borderId="2" xfId="0" applyFont="1" applyFill="1" applyBorder="1"/>
    <xf numFmtId="0" fontId="8" fillId="0" borderId="0" xfId="0" applyFont="1"/>
    <xf numFmtId="0" fontId="2" fillId="0" borderId="0" xfId="5"/>
    <xf numFmtId="0" fontId="6" fillId="0" borderId="0" xfId="5" applyFont="1" applyAlignment="1">
      <alignment vertical="top"/>
    </xf>
    <xf numFmtId="0" fontId="7" fillId="0" borderId="0" xfId="5" applyFont="1"/>
    <xf numFmtId="0" fontId="7" fillId="0" borderId="0" xfId="5" applyFont="1" applyAlignment="1">
      <alignment vertical="center" wrapText="1"/>
    </xf>
    <xf numFmtId="0" fontId="8" fillId="0" borderId="0" xfId="5" applyFont="1" applyAlignment="1">
      <alignment vertical="top"/>
    </xf>
    <xf numFmtId="0" fontId="11" fillId="0" borderId="2" xfId="5" applyFont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top" wrapText="1"/>
    </xf>
    <xf numFmtId="0" fontId="13" fillId="0" borderId="2" xfId="5" applyFont="1" applyBorder="1" applyAlignment="1">
      <alignment horizontal="center" vertical="center" wrapText="1"/>
    </xf>
    <xf numFmtId="0" fontId="24" fillId="0" borderId="0" xfId="5" applyFont="1" applyAlignment="1">
      <alignment horizontal="center" vertical="center" wrapText="1"/>
    </xf>
    <xf numFmtId="4" fontId="13" fillId="0" borderId="2" xfId="5" applyNumberFormat="1" applyFont="1" applyBorder="1" applyAlignment="1">
      <alignment horizontal="center" vertical="center" wrapText="1"/>
    </xf>
    <xf numFmtId="2" fontId="14" fillId="2" borderId="2" xfId="5" applyNumberFormat="1" applyFont="1" applyFill="1" applyBorder="1" applyAlignment="1">
      <alignment horizontal="center" vertical="center" wrapText="1"/>
    </xf>
    <xf numFmtId="0" fontId="13" fillId="0" borderId="2" xfId="5" applyFont="1" applyFill="1" applyBorder="1" applyAlignment="1">
      <alignment horizontal="center" vertical="center" wrapText="1"/>
    </xf>
    <xf numFmtId="4" fontId="14" fillId="0" borderId="2" xfId="5" applyNumberFormat="1" applyFont="1" applyBorder="1" applyAlignment="1">
      <alignment horizontal="center" vertical="center" wrapText="1"/>
    </xf>
    <xf numFmtId="0" fontId="13" fillId="0" borderId="2" xfId="5" applyFont="1" applyBorder="1"/>
    <xf numFmtId="4" fontId="13" fillId="0" borderId="2" xfId="5" applyNumberFormat="1" applyFont="1" applyBorder="1" applyAlignment="1">
      <alignment horizontal="center"/>
    </xf>
    <xf numFmtId="0" fontId="13" fillId="0" borderId="2" xfId="5" applyFont="1" applyBorder="1" applyAlignment="1">
      <alignment wrapText="1"/>
    </xf>
    <xf numFmtId="2" fontId="14" fillId="2" borderId="2" xfId="5" applyNumberFormat="1" applyFont="1" applyFill="1" applyBorder="1" applyAlignment="1">
      <alignment horizontal="center"/>
    </xf>
    <xf numFmtId="0" fontId="13" fillId="0" borderId="2" xfId="5" applyFont="1" applyBorder="1" applyAlignment="1">
      <alignment horizontal="center"/>
    </xf>
    <xf numFmtId="0" fontId="13" fillId="0" borderId="2" xfId="5" applyFont="1" applyFill="1" applyBorder="1" applyAlignment="1">
      <alignment horizontal="center" wrapText="1"/>
    </xf>
    <xf numFmtId="4" fontId="14" fillId="0" borderId="2" xfId="5" applyNumberFormat="1" applyFont="1" applyBorder="1" applyAlignment="1">
      <alignment horizontal="center"/>
    </xf>
    <xf numFmtId="0" fontId="13" fillId="0" borderId="2" xfId="5" applyFont="1" applyFill="1" applyBorder="1" applyAlignment="1">
      <alignment wrapText="1"/>
    </xf>
    <xf numFmtId="0" fontId="13" fillId="0" borderId="2" xfId="5" applyFont="1" applyBorder="1" applyAlignment="1">
      <alignment horizontal="center" vertical="center"/>
    </xf>
    <xf numFmtId="0" fontId="15" fillId="0" borderId="2" xfId="5" applyFont="1" applyBorder="1" applyAlignment="1">
      <alignment horizontal="center" vertical="center"/>
    </xf>
    <xf numFmtId="0" fontId="15" fillId="0" borderId="2" xfId="5" applyFont="1" applyBorder="1"/>
    <xf numFmtId="4" fontId="15" fillId="0" borderId="2" xfId="5" applyNumberFormat="1" applyFont="1" applyBorder="1" applyAlignment="1">
      <alignment horizontal="center"/>
    </xf>
    <xf numFmtId="0" fontId="15" fillId="0" borderId="2" xfId="5" applyFont="1" applyBorder="1" applyAlignment="1">
      <alignment wrapText="1"/>
    </xf>
    <xf numFmtId="0" fontId="14" fillId="3" borderId="2" xfId="5" applyFont="1" applyFill="1" applyBorder="1"/>
    <xf numFmtId="4" fontId="16" fillId="3" borderId="2" xfId="5" applyNumberFormat="1" applyFont="1" applyFill="1" applyBorder="1" applyAlignment="1">
      <alignment horizontal="center"/>
    </xf>
    <xf numFmtId="0" fontId="15" fillId="3" borderId="2" xfId="5" applyFont="1" applyFill="1" applyBorder="1" applyAlignment="1">
      <alignment wrapText="1"/>
    </xf>
    <xf numFmtId="2" fontId="14" fillId="3" borderId="2" xfId="5" applyNumberFormat="1" applyFont="1" applyFill="1" applyBorder="1" applyAlignment="1">
      <alignment horizontal="center"/>
    </xf>
    <xf numFmtId="0" fontId="15" fillId="3" borderId="2" xfId="5" applyFont="1" applyFill="1" applyBorder="1"/>
    <xf numFmtId="4" fontId="14" fillId="3" borderId="2" xfId="5" applyNumberFormat="1" applyFont="1" applyFill="1" applyBorder="1" applyAlignment="1">
      <alignment horizontal="center"/>
    </xf>
    <xf numFmtId="0" fontId="17" fillId="0" borderId="0" xfId="5" applyFont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wrapText="1"/>
    </xf>
    <xf numFmtId="0" fontId="26" fillId="0" borderId="2" xfId="0" applyFont="1" applyBorder="1" applyAlignment="1">
      <alignment wrapText="1"/>
    </xf>
    <xf numFmtId="0" fontId="15" fillId="3" borderId="2" xfId="0" applyFont="1" applyFill="1" applyBorder="1" applyAlignment="1">
      <alignment horizontal="center" vertical="center"/>
    </xf>
    <xf numFmtId="0" fontId="19" fillId="0" borderId="0" xfId="8" applyFont="1" applyBorder="1" applyAlignment="1">
      <alignment horizontal="center" vertical="center"/>
    </xf>
    <xf numFmtId="0" fontId="27" fillId="0" borderId="2" xfId="0" applyFont="1" applyBorder="1" applyAlignment="1">
      <alignment wrapText="1"/>
    </xf>
    <xf numFmtId="0" fontId="13" fillId="0" borderId="8" xfId="0" applyFont="1" applyBorder="1" applyAlignment="1">
      <alignment wrapText="1"/>
    </xf>
    <xf numFmtId="4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" xfId="0" applyFont="1" applyFill="1" applyBorder="1"/>
    <xf numFmtId="1" fontId="13" fillId="0" borderId="2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4" fontId="13" fillId="0" borderId="2" xfId="0" applyNumberFormat="1" applyFont="1" applyFill="1" applyBorder="1" applyAlignment="1">
      <alignment horizontal="center" vertical="top"/>
    </xf>
    <xf numFmtId="2" fontId="14" fillId="2" borderId="2" xfId="0" applyNumberFormat="1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/>
    </xf>
    <xf numFmtId="3" fontId="13" fillId="0" borderId="2" xfId="0" applyNumberFormat="1" applyFont="1" applyFill="1" applyBorder="1" applyAlignment="1">
      <alignment horizontal="center" vertical="top"/>
    </xf>
    <xf numFmtId="1" fontId="13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top" wrapText="1"/>
    </xf>
    <xf numFmtId="2" fontId="14" fillId="2" borderId="3" xfId="0" applyNumberFormat="1" applyFont="1" applyFill="1" applyBorder="1" applyAlignment="1">
      <alignment horizontal="center" vertical="top"/>
    </xf>
    <xf numFmtId="3" fontId="13" fillId="3" borderId="2" xfId="0" applyNumberFormat="1" applyFont="1" applyFill="1" applyBorder="1" applyAlignment="1">
      <alignment horizontal="center"/>
    </xf>
    <xf numFmtId="0" fontId="17" fillId="0" borderId="0" xfId="0" applyFont="1" applyFill="1"/>
    <xf numFmtId="0" fontId="8" fillId="0" borderId="1" xfId="8" applyFont="1" applyFill="1" applyBorder="1" applyAlignment="1">
      <alignment horizontal="center"/>
    </xf>
    <xf numFmtId="0" fontId="1" fillId="0" borderId="0" xfId="0" applyFont="1" applyFill="1"/>
    <xf numFmtId="0" fontId="28" fillId="0" borderId="0" xfId="0" applyFont="1" applyFill="1"/>
    <xf numFmtId="0" fontId="19" fillId="0" borderId="0" xfId="8" applyFont="1" applyFill="1" applyAlignment="1">
      <alignment horizontal="centerContinuous" vertical="top"/>
    </xf>
    <xf numFmtId="0" fontId="19" fillId="0" borderId="0" xfId="8" applyFont="1" applyFill="1" applyBorder="1" applyAlignment="1">
      <alignment horizontal="centerContinuous" vertical="top"/>
    </xf>
    <xf numFmtId="0" fontId="1" fillId="0" borderId="0" xfId="0" applyFont="1"/>
    <xf numFmtId="0" fontId="20" fillId="0" borderId="0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/>
    </xf>
    <xf numFmtId="2" fontId="9" fillId="4" borderId="2" xfId="0" applyNumberFormat="1" applyFont="1" applyFill="1" applyBorder="1" applyAlignment="1">
      <alignment horizontal="center"/>
    </xf>
    <xf numFmtId="0" fontId="14" fillId="0" borderId="2" xfId="0" applyFont="1" applyBorder="1"/>
    <xf numFmtId="4" fontId="9" fillId="4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5" fontId="9" fillId="4" borderId="2" xfId="0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left"/>
    </xf>
    <xf numFmtId="4" fontId="20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166" fontId="14" fillId="0" borderId="2" xfId="0" applyNumberFormat="1" applyFont="1" applyBorder="1"/>
    <xf numFmtId="0" fontId="13" fillId="0" borderId="2" xfId="0" applyFont="1" applyFill="1" applyBorder="1" applyAlignment="1">
      <alignment horizontal="left" wrapText="1"/>
    </xf>
    <xf numFmtId="1" fontId="13" fillId="0" borderId="2" xfId="0" applyNumberFormat="1" applyFont="1" applyBorder="1" applyAlignment="1">
      <alignment horizontal="center" vertical="center" wrapText="1"/>
    </xf>
    <xf numFmtId="4" fontId="20" fillId="4" borderId="2" xfId="0" applyNumberFormat="1" applyFont="1" applyFill="1" applyBorder="1" applyAlignment="1">
      <alignment horizontal="center"/>
    </xf>
    <xf numFmtId="4" fontId="31" fillId="3" borderId="2" xfId="0" applyNumberFormat="1" applyFont="1" applyFill="1" applyBorder="1" applyAlignment="1">
      <alignment horizontal="center"/>
    </xf>
    <xf numFmtId="2" fontId="9" fillId="5" borderId="2" xfId="0" applyNumberFormat="1" applyFont="1" applyFill="1" applyBorder="1" applyAlignment="1">
      <alignment horizontal="center"/>
    </xf>
    <xf numFmtId="0" fontId="15" fillId="0" borderId="0" xfId="0" applyFont="1"/>
    <xf numFmtId="0" fontId="32" fillId="0" borderId="0" xfId="0" applyFont="1"/>
    <xf numFmtId="0" fontId="18" fillId="0" borderId="1" xfId="8" applyFont="1" applyBorder="1" applyAlignment="1">
      <alignment horizontal="center"/>
    </xf>
    <xf numFmtId="0" fontId="35" fillId="0" borderId="0" xfId="0" applyFont="1"/>
    <xf numFmtId="0" fontId="36" fillId="0" borderId="0" xfId="8" applyFont="1" applyAlignment="1">
      <alignment horizontal="centerContinuous" vertical="top"/>
    </xf>
    <xf numFmtId="0" fontId="36" fillId="0" borderId="0" xfId="8" applyFont="1" applyBorder="1" applyAlignment="1">
      <alignment horizontal="centerContinuous" vertical="top"/>
    </xf>
    <xf numFmtId="0" fontId="16" fillId="0" borderId="0" xfId="0" applyFont="1"/>
    <xf numFmtId="0" fontId="1" fillId="0" borderId="0" xfId="4"/>
    <xf numFmtId="0" fontId="6" fillId="0" borderId="0" xfId="4" applyFont="1" applyAlignment="1">
      <alignment vertical="top"/>
    </xf>
    <xf numFmtId="0" fontId="7" fillId="0" borderId="0" xfId="4" applyFont="1"/>
    <xf numFmtId="0" fontId="7" fillId="0" borderId="0" xfId="4" applyFont="1" applyAlignment="1">
      <alignment vertical="center" wrapText="1"/>
    </xf>
    <xf numFmtId="0" fontId="8" fillId="0" borderId="0" xfId="4" applyFont="1" applyAlignment="1">
      <alignment vertical="top"/>
    </xf>
    <xf numFmtId="0" fontId="11" fillId="0" borderId="2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top" wrapText="1"/>
    </xf>
    <xf numFmtId="0" fontId="13" fillId="0" borderId="2" xfId="4" applyFont="1" applyBorder="1" applyAlignment="1">
      <alignment horizontal="center" vertical="center" wrapText="1"/>
    </xf>
    <xf numFmtId="49" fontId="13" fillId="0" borderId="2" xfId="4" applyNumberFormat="1" applyFont="1" applyBorder="1" applyAlignment="1">
      <alignment wrapText="1"/>
    </xf>
    <xf numFmtId="4" fontId="13" fillId="0" borderId="2" xfId="4" applyNumberFormat="1" applyFont="1" applyBorder="1" applyAlignment="1">
      <alignment horizontal="center"/>
    </xf>
    <xf numFmtId="0" fontId="13" fillId="0" borderId="2" xfId="4" applyFont="1" applyBorder="1" applyAlignment="1">
      <alignment wrapText="1"/>
    </xf>
    <xf numFmtId="2" fontId="14" fillId="2" borderId="2" xfId="4" applyNumberFormat="1" applyFont="1" applyFill="1" applyBorder="1" applyAlignment="1">
      <alignment horizontal="center"/>
    </xf>
    <xf numFmtId="0" fontId="13" fillId="0" borderId="2" xfId="4" applyFont="1" applyBorder="1"/>
    <xf numFmtId="4" fontId="14" fillId="0" borderId="2" xfId="4" applyNumberFormat="1" applyFont="1" applyBorder="1" applyAlignment="1">
      <alignment horizontal="center"/>
    </xf>
    <xf numFmtId="0" fontId="13" fillId="0" borderId="2" xfId="4" applyFont="1" applyFill="1" applyBorder="1" applyAlignment="1">
      <alignment wrapText="1"/>
    </xf>
    <xf numFmtId="0" fontId="13" fillId="0" borderId="2" xfId="4" applyFont="1" applyBorder="1" applyAlignment="1">
      <alignment horizontal="center" vertical="center"/>
    </xf>
    <xf numFmtId="0" fontId="15" fillId="0" borderId="2" xfId="4" applyFont="1" applyBorder="1" applyAlignment="1">
      <alignment horizontal="center" vertical="center"/>
    </xf>
    <xf numFmtId="0" fontId="15" fillId="0" borderId="2" xfId="4" applyFont="1" applyBorder="1"/>
    <xf numFmtId="4" fontId="15" fillId="0" borderId="2" xfId="4" applyNumberFormat="1" applyFont="1" applyBorder="1" applyAlignment="1">
      <alignment horizontal="center"/>
    </xf>
    <xf numFmtId="0" fontId="15" fillId="0" borderId="2" xfId="4" applyFont="1" applyBorder="1" applyAlignment="1">
      <alignment wrapText="1"/>
    </xf>
    <xf numFmtId="0" fontId="14" fillId="3" borderId="2" xfId="4" applyFont="1" applyFill="1" applyBorder="1"/>
    <xf numFmtId="4" fontId="16" fillId="3" borderId="2" xfId="4" applyNumberFormat="1" applyFont="1" applyFill="1" applyBorder="1" applyAlignment="1">
      <alignment horizontal="center"/>
    </xf>
    <xf numFmtId="0" fontId="15" fillId="3" borderId="2" xfId="4" applyFont="1" applyFill="1" applyBorder="1" applyAlignment="1">
      <alignment wrapText="1"/>
    </xf>
    <xf numFmtId="2" fontId="14" fillId="3" borderId="2" xfId="4" applyNumberFormat="1" applyFont="1" applyFill="1" applyBorder="1" applyAlignment="1">
      <alignment horizontal="center"/>
    </xf>
    <xf numFmtId="0" fontId="15" fillId="3" borderId="2" xfId="4" applyFont="1" applyFill="1" applyBorder="1"/>
    <xf numFmtId="4" fontId="14" fillId="3" borderId="2" xfId="4" applyNumberFormat="1" applyFont="1" applyFill="1" applyBorder="1" applyAlignment="1">
      <alignment horizontal="center"/>
    </xf>
    <xf numFmtId="0" fontId="17" fillId="0" borderId="0" xfId="4" applyFont="1"/>
    <xf numFmtId="0" fontId="0" fillId="0" borderId="2" xfId="0" applyFill="1" applyBorder="1"/>
    <xf numFmtId="4" fontId="13" fillId="0" borderId="2" xfId="0" applyNumberFormat="1" applyFont="1" applyFill="1" applyBorder="1" applyAlignment="1">
      <alignment horizontal="center"/>
    </xf>
    <xf numFmtId="4" fontId="14" fillId="0" borderId="2" xfId="0" applyNumberFormat="1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/>
    </xf>
    <xf numFmtId="2" fontId="13" fillId="0" borderId="2" xfId="0" applyNumberFormat="1" applyFont="1" applyFill="1" applyBorder="1" applyAlignment="1">
      <alignment horizontal="center"/>
    </xf>
    <xf numFmtId="0" fontId="0" fillId="0" borderId="0" xfId="0" applyFont="1" applyFill="1"/>
    <xf numFmtId="0" fontId="18" fillId="0" borderId="1" xfId="8" applyFont="1" applyBorder="1" applyAlignment="1">
      <alignment horizontal="center"/>
    </xf>
    <xf numFmtId="0" fontId="0" fillId="0" borderId="1" xfId="0" applyBorder="1" applyAlignment="1"/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" fillId="0" borderId="1" xfId="5" applyBorder="1" applyAlignment="1"/>
    <xf numFmtId="0" fontId="9" fillId="0" borderId="0" xfId="5" applyFont="1" applyBorder="1" applyAlignment="1">
      <alignment horizontal="center" vertical="center" wrapText="1"/>
    </xf>
    <xf numFmtId="0" fontId="20" fillId="0" borderId="0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left" vertical="top"/>
    </xf>
    <xf numFmtId="0" fontId="11" fillId="0" borderId="2" xfId="5" applyFont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top" wrapText="1"/>
    </xf>
    <xf numFmtId="0" fontId="8" fillId="0" borderId="1" xfId="8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6" fillId="0" borderId="9" xfId="0" applyFont="1" applyBorder="1" applyAlignment="1">
      <alignment horizontal="center"/>
    </xf>
    <xf numFmtId="0" fontId="13" fillId="0" borderId="4" xfId="0" applyFont="1" applyBorder="1" applyAlignment="1">
      <alignment horizontal="left" wrapText="1"/>
    </xf>
    <xf numFmtId="0" fontId="0" fillId="0" borderId="5" xfId="0" applyBorder="1"/>
    <xf numFmtId="0" fontId="7" fillId="0" borderId="1" xfId="0" applyFont="1" applyBorder="1" applyAlignment="1">
      <alignment horizontal="center" vertical="top"/>
    </xf>
    <xf numFmtId="1" fontId="13" fillId="0" borderId="4" xfId="0" applyNumberFormat="1" applyFont="1" applyFill="1" applyBorder="1" applyAlignment="1">
      <alignment horizontal="center" vertical="top" wrapText="1"/>
    </xf>
    <xf numFmtId="1" fontId="13" fillId="0" borderId="10" xfId="0" applyNumberFormat="1" applyFont="1" applyFill="1" applyBorder="1" applyAlignment="1">
      <alignment horizontal="center" vertical="top" wrapText="1"/>
    </xf>
    <xf numFmtId="1" fontId="13" fillId="0" borderId="5" xfId="0" applyNumberFormat="1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8" fillId="0" borderId="1" xfId="8" applyFont="1" applyFill="1" applyBorder="1" applyAlignment="1">
      <alignment horizontal="center"/>
    </xf>
    <xf numFmtId="0" fontId="0" fillId="0" borderId="1" xfId="0" applyFill="1" applyBorder="1" applyAlignment="1"/>
    <xf numFmtId="4" fontId="13" fillId="0" borderId="4" xfId="0" applyNumberFormat="1" applyFont="1" applyFill="1" applyBorder="1" applyAlignment="1">
      <alignment horizontal="center" vertical="top"/>
    </xf>
    <xf numFmtId="4" fontId="13" fillId="0" borderId="5" xfId="0" applyNumberFormat="1" applyFont="1" applyFill="1" applyBorder="1" applyAlignment="1">
      <alignment horizontal="center" vertical="top"/>
    </xf>
    <xf numFmtId="4" fontId="13" fillId="0" borderId="10" xfId="0" applyNumberFormat="1" applyFont="1" applyFill="1" applyBorder="1" applyAlignment="1">
      <alignment horizontal="center" vertical="top"/>
    </xf>
    <xf numFmtId="0" fontId="33" fillId="0" borderId="1" xfId="8" applyFont="1" applyBorder="1" applyAlignment="1">
      <alignment horizontal="center"/>
    </xf>
    <xf numFmtId="0" fontId="34" fillId="0" borderId="1" xfId="0" applyFont="1" applyBorder="1" applyAlignment="1"/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" fillId="0" borderId="1" xfId="4" applyBorder="1" applyAlignment="1"/>
    <xf numFmtId="0" fontId="6" fillId="0" borderId="0" xfId="4" applyFont="1" applyAlignment="1">
      <alignment horizontal="center" vertical="top"/>
    </xf>
    <xf numFmtId="0" fontId="8" fillId="0" borderId="0" xfId="4" applyFont="1" applyAlignment="1">
      <alignment horizontal="center" vertical="top"/>
    </xf>
    <xf numFmtId="0" fontId="9" fillId="0" borderId="0" xfId="4" applyFont="1" applyBorder="1" applyAlignment="1">
      <alignment horizontal="center" vertical="center" wrapText="1"/>
    </xf>
    <xf numFmtId="0" fontId="20" fillId="0" borderId="0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top"/>
    </xf>
    <xf numFmtId="0" fontId="11" fillId="0" borderId="2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top" wrapText="1"/>
    </xf>
  </cellXfs>
  <cellStyles count="9">
    <cellStyle name="Звичайний 2" xfId="1"/>
    <cellStyle name="Звичайний 3" xfId="2"/>
    <cellStyle name="Звичайний 4" xfId="3"/>
    <cellStyle name="Обычный" xfId="0" builtinId="0"/>
    <cellStyle name="Обычный 2" xfId="4"/>
    <cellStyle name="Обычный 2 2" xfId="5"/>
    <cellStyle name="Обычный 3" xfId="6"/>
    <cellStyle name="Обычный 4" xfId="7"/>
    <cellStyle name="Обычный_план використання 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zoomScale="80" zoomScaleNormal="80" workbookViewId="0">
      <selection activeCell="B3" sqref="B3:J3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192" t="s">
        <v>0</v>
      </c>
      <c r="N1" s="192"/>
      <c r="O1" s="192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193" t="s">
        <v>1</v>
      </c>
      <c r="N2" s="193"/>
      <c r="O2" s="193"/>
      <c r="P2" s="193"/>
    </row>
    <row r="3" spans="1:16" ht="61.5" customHeight="1" x14ac:dyDescent="0.25">
      <c r="A3" s="2"/>
      <c r="B3" s="194" t="s">
        <v>2</v>
      </c>
      <c r="C3" s="195"/>
      <c r="D3" s="195"/>
      <c r="E3" s="195"/>
      <c r="F3" s="195"/>
      <c r="G3" s="195"/>
      <c r="H3" s="195"/>
      <c r="I3" s="195"/>
      <c r="J3" s="195"/>
      <c r="K3" s="2"/>
    </row>
    <row r="4" spans="1:16" ht="31.5" customHeight="1" x14ac:dyDescent="0.25">
      <c r="A4" s="196" t="s">
        <v>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6" ht="33" customHeight="1" x14ac:dyDescent="0.25">
      <c r="A5" s="197" t="s">
        <v>4</v>
      </c>
      <c r="B5" s="197" t="s">
        <v>5</v>
      </c>
      <c r="C5" s="198" t="s">
        <v>6</v>
      </c>
      <c r="D5" s="198"/>
      <c r="E5" s="198"/>
      <c r="F5" s="198" t="s">
        <v>7</v>
      </c>
      <c r="G5" s="198" t="s">
        <v>8</v>
      </c>
      <c r="H5" s="198"/>
      <c r="I5" s="198"/>
      <c r="J5" s="198"/>
      <c r="K5" s="199" t="s">
        <v>9</v>
      </c>
    </row>
    <row r="6" spans="1:16" ht="158.25" customHeight="1" x14ac:dyDescent="0.25">
      <c r="A6" s="197"/>
      <c r="B6" s="197"/>
      <c r="C6" s="5" t="s">
        <v>10</v>
      </c>
      <c r="D6" s="5" t="s">
        <v>11</v>
      </c>
      <c r="E6" s="5" t="s">
        <v>12</v>
      </c>
      <c r="F6" s="198"/>
      <c r="G6" s="6" t="s">
        <v>13</v>
      </c>
      <c r="H6" s="5" t="s">
        <v>14</v>
      </c>
      <c r="I6" s="5" t="s">
        <v>15</v>
      </c>
      <c r="J6" s="5" t="s">
        <v>14</v>
      </c>
      <c r="K6" s="199"/>
    </row>
    <row r="7" spans="1:16" ht="47.25" x14ac:dyDescent="0.25">
      <c r="A7" s="7">
        <v>1</v>
      </c>
      <c r="B7" s="8" t="s">
        <v>16</v>
      </c>
      <c r="C7" s="9"/>
      <c r="D7" s="9">
        <f>2.5+8</f>
        <v>10.5</v>
      </c>
      <c r="E7" s="8" t="s">
        <v>17</v>
      </c>
      <c r="F7" s="10">
        <f>SUM(C7,D7)</f>
        <v>10.5</v>
      </c>
      <c r="G7" s="8"/>
      <c r="H7" s="9"/>
      <c r="I7" s="8" t="s">
        <v>17</v>
      </c>
      <c r="J7" s="9">
        <f>D7</f>
        <v>10.5</v>
      </c>
      <c r="K7" s="11"/>
    </row>
    <row r="8" spans="1:16" ht="47.25" x14ac:dyDescent="0.25">
      <c r="A8" s="7">
        <v>2</v>
      </c>
      <c r="B8" s="8" t="s">
        <v>18</v>
      </c>
      <c r="C8" s="9"/>
      <c r="D8" s="9">
        <f>5.5+3.6</f>
        <v>9.1</v>
      </c>
      <c r="E8" s="8" t="s">
        <v>17</v>
      </c>
      <c r="F8" s="10">
        <f t="shared" ref="F8:F50" si="0">SUM(C8,D8)</f>
        <v>9.1</v>
      </c>
      <c r="G8" s="8"/>
      <c r="H8" s="9"/>
      <c r="I8" s="8" t="s">
        <v>17</v>
      </c>
      <c r="J8" s="9">
        <f>D8</f>
        <v>9.1</v>
      </c>
      <c r="K8" s="11"/>
    </row>
    <row r="9" spans="1:16" ht="47.25" x14ac:dyDescent="0.25">
      <c r="A9" s="7">
        <v>3</v>
      </c>
      <c r="B9" s="8" t="s">
        <v>19</v>
      </c>
      <c r="C9" s="9"/>
      <c r="D9" s="9">
        <f>14.88+0.6</f>
        <v>15.48</v>
      </c>
      <c r="E9" s="8" t="s">
        <v>17</v>
      </c>
      <c r="F9" s="10">
        <f t="shared" si="0"/>
        <v>15.48</v>
      </c>
      <c r="G9" s="8"/>
      <c r="H9" s="9"/>
      <c r="I9" s="8" t="s">
        <v>17</v>
      </c>
      <c r="J9" s="9">
        <f>D9</f>
        <v>15.48</v>
      </c>
      <c r="K9" s="11"/>
    </row>
    <row r="10" spans="1:16" ht="15.75" x14ac:dyDescent="0.25">
      <c r="A10" s="7"/>
      <c r="B10" s="8"/>
      <c r="C10" s="9"/>
      <c r="D10" s="9"/>
      <c r="E10" s="8"/>
      <c r="F10" s="10">
        <f t="shared" si="0"/>
        <v>0</v>
      </c>
      <c r="G10" s="8"/>
      <c r="H10" s="9"/>
      <c r="I10" s="12"/>
      <c r="J10" s="9"/>
      <c r="K10" s="11"/>
    </row>
    <row r="11" spans="1:16" ht="15.75" x14ac:dyDescent="0.25">
      <c r="A11" s="7"/>
      <c r="B11" s="8"/>
      <c r="C11" s="9"/>
      <c r="D11" s="9"/>
      <c r="E11" s="8"/>
      <c r="F11" s="10">
        <f t="shared" si="0"/>
        <v>0</v>
      </c>
      <c r="G11" s="8"/>
      <c r="H11" s="9"/>
      <c r="I11" s="12"/>
      <c r="J11" s="9"/>
      <c r="K11" s="11"/>
    </row>
    <row r="12" spans="1:16" ht="15.75" x14ac:dyDescent="0.25">
      <c r="A12" s="7"/>
      <c r="B12" s="8"/>
      <c r="C12" s="9"/>
      <c r="D12" s="9"/>
      <c r="E12" s="8"/>
      <c r="F12" s="10">
        <f t="shared" si="0"/>
        <v>0</v>
      </c>
      <c r="G12" s="7"/>
      <c r="H12" s="9"/>
      <c r="I12" s="8"/>
      <c r="J12" s="9"/>
      <c r="K12" s="11"/>
    </row>
    <row r="13" spans="1:16" ht="15.75" x14ac:dyDescent="0.25">
      <c r="A13" s="7"/>
      <c r="B13" s="8"/>
      <c r="C13" s="9"/>
      <c r="D13" s="9"/>
      <c r="E13" s="8"/>
      <c r="F13" s="10">
        <f t="shared" si="0"/>
        <v>0</v>
      </c>
      <c r="G13" s="7"/>
      <c r="H13" s="9"/>
      <c r="I13" s="8"/>
      <c r="J13" s="9"/>
      <c r="K13" s="11"/>
    </row>
    <row r="14" spans="1:16" ht="15.75" x14ac:dyDescent="0.25">
      <c r="A14" s="7"/>
      <c r="B14" s="8"/>
      <c r="C14" s="9"/>
      <c r="D14" s="9"/>
      <c r="E14" s="8"/>
      <c r="F14" s="10">
        <f t="shared" si="0"/>
        <v>0</v>
      </c>
      <c r="G14" s="8"/>
      <c r="H14" s="9"/>
      <c r="I14" s="8"/>
      <c r="J14" s="9"/>
      <c r="K14" s="11"/>
    </row>
    <row r="15" spans="1:16" ht="15.75" x14ac:dyDescent="0.25">
      <c r="A15" s="13"/>
      <c r="B15" s="8"/>
      <c r="C15" s="9"/>
      <c r="D15" s="9"/>
      <c r="E15" s="8"/>
      <c r="F15" s="10">
        <f t="shared" si="0"/>
        <v>0</v>
      </c>
      <c r="G15" s="8"/>
      <c r="H15" s="9"/>
      <c r="I15" s="8"/>
      <c r="J15" s="9"/>
      <c r="K15" s="11"/>
    </row>
    <row r="16" spans="1:16" ht="15" customHeight="1" x14ac:dyDescent="0.25">
      <c r="A16" s="13"/>
      <c r="B16" s="8"/>
      <c r="C16" s="9"/>
      <c r="D16" s="9"/>
      <c r="E16" s="8"/>
      <c r="F16" s="10">
        <f t="shared" si="0"/>
        <v>0</v>
      </c>
      <c r="G16" s="8"/>
      <c r="H16" s="9"/>
      <c r="I16" s="8"/>
      <c r="J16" s="9"/>
      <c r="K16" s="11"/>
    </row>
    <row r="17" spans="1:11" ht="15.75" x14ac:dyDescent="0.25">
      <c r="A17" s="7"/>
      <c r="B17" s="8"/>
      <c r="C17" s="9"/>
      <c r="D17" s="9"/>
      <c r="E17" s="8"/>
      <c r="F17" s="10">
        <f t="shared" si="0"/>
        <v>0</v>
      </c>
      <c r="G17" s="8"/>
      <c r="H17" s="9"/>
      <c r="I17" s="8"/>
      <c r="J17" s="9"/>
      <c r="K17" s="11"/>
    </row>
    <row r="18" spans="1:11" ht="15.75" x14ac:dyDescent="0.25">
      <c r="A18" s="7"/>
      <c r="B18" s="8"/>
      <c r="C18" s="9"/>
      <c r="D18" s="9"/>
      <c r="E18" s="8"/>
      <c r="F18" s="10">
        <f t="shared" si="0"/>
        <v>0</v>
      </c>
      <c r="G18" s="8"/>
      <c r="H18" s="9"/>
      <c r="I18" s="8"/>
      <c r="J18" s="9"/>
      <c r="K18" s="11"/>
    </row>
    <row r="19" spans="1:11" ht="15.75" x14ac:dyDescent="0.25">
      <c r="A19" s="7"/>
      <c r="B19" s="8"/>
      <c r="C19" s="9"/>
      <c r="D19" s="9"/>
      <c r="E19" s="8"/>
      <c r="F19" s="10">
        <f t="shared" si="0"/>
        <v>0</v>
      </c>
      <c r="G19" s="8"/>
      <c r="H19" s="9"/>
      <c r="I19" s="8"/>
      <c r="J19" s="9"/>
      <c r="K19" s="11"/>
    </row>
    <row r="20" spans="1:11" ht="15.75" x14ac:dyDescent="0.25">
      <c r="A20" s="7"/>
      <c r="B20" s="8"/>
      <c r="C20" s="9"/>
      <c r="D20" s="9"/>
      <c r="E20" s="8"/>
      <c r="F20" s="10">
        <f t="shared" si="0"/>
        <v>0</v>
      </c>
      <c r="G20" s="8"/>
      <c r="H20" s="9"/>
      <c r="I20" s="8"/>
      <c r="J20" s="9"/>
      <c r="K20" s="11"/>
    </row>
    <row r="21" spans="1:11" ht="15.75" x14ac:dyDescent="0.25">
      <c r="A21" s="7"/>
      <c r="B21" s="8"/>
      <c r="C21" s="9"/>
      <c r="D21" s="9"/>
      <c r="E21" s="8"/>
      <c r="F21" s="10">
        <f t="shared" si="0"/>
        <v>0</v>
      </c>
      <c r="G21" s="8"/>
      <c r="H21" s="9"/>
      <c r="I21" s="8"/>
      <c r="J21" s="9"/>
      <c r="K21" s="11"/>
    </row>
    <row r="22" spans="1:11" ht="15.75" x14ac:dyDescent="0.25">
      <c r="A22" s="7"/>
      <c r="B22" s="14"/>
      <c r="C22" s="15"/>
      <c r="D22" s="15"/>
      <c r="E22" s="8"/>
      <c r="F22" s="16">
        <f t="shared" si="0"/>
        <v>0</v>
      </c>
      <c r="G22" s="14"/>
      <c r="H22" s="15"/>
      <c r="I22" s="8"/>
      <c r="J22" s="15"/>
      <c r="K22" s="17"/>
    </row>
    <row r="23" spans="1:11" ht="15.75" x14ac:dyDescent="0.25">
      <c r="A23" s="7"/>
      <c r="B23" s="14"/>
      <c r="C23" s="15"/>
      <c r="D23" s="15"/>
      <c r="E23" s="8"/>
      <c r="F23" s="16">
        <f t="shared" si="0"/>
        <v>0</v>
      </c>
      <c r="G23" s="14"/>
      <c r="H23" s="15"/>
      <c r="I23" s="8"/>
      <c r="J23" s="15"/>
      <c r="K23" s="17"/>
    </row>
    <row r="24" spans="1:11" ht="15.75" x14ac:dyDescent="0.25">
      <c r="A24" s="7"/>
      <c r="B24" s="14"/>
      <c r="C24" s="15"/>
      <c r="D24" s="15"/>
      <c r="E24" s="8"/>
      <c r="F24" s="16">
        <f t="shared" si="0"/>
        <v>0</v>
      </c>
      <c r="G24" s="14"/>
      <c r="H24" s="15"/>
      <c r="I24" s="8"/>
      <c r="J24" s="15"/>
      <c r="K24" s="17"/>
    </row>
    <row r="25" spans="1:11" ht="15.75" x14ac:dyDescent="0.25">
      <c r="A25" s="13"/>
      <c r="B25" s="14"/>
      <c r="C25" s="15"/>
      <c r="D25" s="15"/>
      <c r="E25" s="8"/>
      <c r="F25" s="16">
        <f t="shared" si="0"/>
        <v>0</v>
      </c>
      <c r="G25" s="14"/>
      <c r="H25" s="15"/>
      <c r="I25" s="8"/>
      <c r="J25" s="15"/>
      <c r="K25" s="17"/>
    </row>
    <row r="26" spans="1:11" ht="15.75" x14ac:dyDescent="0.25">
      <c r="A26" s="13"/>
      <c r="B26" s="14"/>
      <c r="C26" s="15"/>
      <c r="D26" s="15"/>
      <c r="E26" s="8"/>
      <c r="F26" s="16">
        <f t="shared" si="0"/>
        <v>0</v>
      </c>
      <c r="G26" s="14"/>
      <c r="H26" s="15"/>
      <c r="I26" s="8"/>
      <c r="J26" s="15"/>
      <c r="K26" s="17"/>
    </row>
    <row r="27" spans="1:11" ht="15.75" x14ac:dyDescent="0.25">
      <c r="A27" s="7"/>
      <c r="B27" s="14"/>
      <c r="C27" s="15"/>
      <c r="D27" s="15"/>
      <c r="E27" s="8"/>
      <c r="F27" s="16">
        <f t="shared" si="0"/>
        <v>0</v>
      </c>
      <c r="G27" s="14"/>
      <c r="H27" s="15"/>
      <c r="I27" s="8"/>
      <c r="J27" s="15"/>
      <c r="K27" s="17"/>
    </row>
    <row r="28" spans="1:11" ht="15.75" x14ac:dyDescent="0.25">
      <c r="A28" s="7"/>
      <c r="B28" s="14"/>
      <c r="C28" s="15"/>
      <c r="D28" s="15"/>
      <c r="E28" s="8"/>
      <c r="F28" s="16">
        <f t="shared" si="0"/>
        <v>0</v>
      </c>
      <c r="G28" s="14"/>
      <c r="H28" s="15"/>
      <c r="I28" s="8"/>
      <c r="J28" s="15"/>
      <c r="K28" s="17"/>
    </row>
    <row r="29" spans="1:11" ht="15.75" x14ac:dyDescent="0.25">
      <c r="A29" s="7"/>
      <c r="B29" s="14"/>
      <c r="C29" s="15"/>
      <c r="D29" s="15"/>
      <c r="E29" s="8"/>
      <c r="F29" s="16">
        <f t="shared" si="0"/>
        <v>0</v>
      </c>
      <c r="G29" s="14"/>
      <c r="H29" s="15"/>
      <c r="I29" s="8"/>
      <c r="J29" s="15"/>
      <c r="K29" s="17"/>
    </row>
    <row r="30" spans="1:11" ht="15.75" x14ac:dyDescent="0.25">
      <c r="A30" s="7"/>
      <c r="B30" s="14"/>
      <c r="C30" s="15"/>
      <c r="D30" s="15"/>
      <c r="E30" s="8"/>
      <c r="F30" s="16">
        <f t="shared" si="0"/>
        <v>0</v>
      </c>
      <c r="G30" s="14"/>
      <c r="H30" s="15"/>
      <c r="I30" s="8"/>
      <c r="J30" s="15"/>
      <c r="K30" s="17"/>
    </row>
    <row r="31" spans="1:11" ht="15.75" x14ac:dyDescent="0.25">
      <c r="A31" s="7"/>
      <c r="B31" s="14"/>
      <c r="C31" s="15"/>
      <c r="D31" s="15"/>
      <c r="E31" s="8"/>
      <c r="F31" s="16">
        <f t="shared" si="0"/>
        <v>0</v>
      </c>
      <c r="G31" s="14"/>
      <c r="H31" s="15"/>
      <c r="I31" s="8"/>
      <c r="J31" s="15"/>
      <c r="K31" s="17"/>
    </row>
    <row r="32" spans="1:11" ht="15.75" x14ac:dyDescent="0.25">
      <c r="A32" s="7"/>
      <c r="B32" s="14"/>
      <c r="C32" s="15"/>
      <c r="D32" s="15"/>
      <c r="E32" s="8"/>
      <c r="F32" s="16">
        <f t="shared" si="0"/>
        <v>0</v>
      </c>
      <c r="G32" s="14"/>
      <c r="H32" s="15"/>
      <c r="I32" s="8"/>
      <c r="J32" s="15"/>
      <c r="K32" s="17"/>
    </row>
    <row r="33" spans="1:11" ht="15.75" x14ac:dyDescent="0.25">
      <c r="A33" s="7"/>
      <c r="B33" s="14"/>
      <c r="C33" s="15"/>
      <c r="D33" s="15"/>
      <c r="E33" s="8"/>
      <c r="F33" s="16">
        <f t="shared" si="0"/>
        <v>0</v>
      </c>
      <c r="G33" s="14"/>
      <c r="H33" s="15"/>
      <c r="I33" s="8"/>
      <c r="J33" s="15"/>
      <c r="K33" s="17"/>
    </row>
    <row r="34" spans="1:11" ht="15.75" x14ac:dyDescent="0.25">
      <c r="A34" s="7"/>
      <c r="B34" s="14"/>
      <c r="C34" s="15"/>
      <c r="D34" s="15"/>
      <c r="E34" s="8"/>
      <c r="F34" s="16">
        <f t="shared" si="0"/>
        <v>0</v>
      </c>
      <c r="G34" s="14"/>
      <c r="H34" s="15"/>
      <c r="I34" s="8"/>
      <c r="J34" s="15"/>
      <c r="K34" s="17"/>
    </row>
    <row r="35" spans="1:11" ht="15.75" x14ac:dyDescent="0.25">
      <c r="A35" s="13"/>
      <c r="B35" s="14"/>
      <c r="C35" s="15"/>
      <c r="D35" s="15"/>
      <c r="E35" s="8"/>
      <c r="F35" s="16">
        <f t="shared" si="0"/>
        <v>0</v>
      </c>
      <c r="G35" s="14"/>
      <c r="H35" s="15"/>
      <c r="I35" s="8"/>
      <c r="J35" s="15"/>
      <c r="K35" s="17"/>
    </row>
    <row r="36" spans="1:11" ht="15.75" x14ac:dyDescent="0.25">
      <c r="A36" s="13"/>
      <c r="B36" s="14"/>
      <c r="C36" s="15"/>
      <c r="D36" s="15"/>
      <c r="E36" s="8"/>
      <c r="F36" s="16">
        <f t="shared" si="0"/>
        <v>0</v>
      </c>
      <c r="G36" s="14"/>
      <c r="H36" s="15"/>
      <c r="I36" s="8"/>
      <c r="J36" s="15"/>
      <c r="K36" s="17"/>
    </row>
    <row r="37" spans="1:11" ht="15.75" x14ac:dyDescent="0.25">
      <c r="A37" s="7"/>
      <c r="B37" s="14"/>
      <c r="C37" s="15"/>
      <c r="D37" s="15"/>
      <c r="E37" s="8"/>
      <c r="F37" s="16">
        <f t="shared" si="0"/>
        <v>0</v>
      </c>
      <c r="G37" s="14"/>
      <c r="H37" s="15"/>
      <c r="I37" s="8"/>
      <c r="J37" s="15"/>
      <c r="K37" s="17"/>
    </row>
    <row r="38" spans="1:11" ht="15.75" x14ac:dyDescent="0.25">
      <c r="A38" s="7"/>
      <c r="B38" s="14"/>
      <c r="C38" s="15"/>
      <c r="D38" s="15"/>
      <c r="E38" s="8"/>
      <c r="F38" s="16">
        <f t="shared" si="0"/>
        <v>0</v>
      </c>
      <c r="G38" s="14"/>
      <c r="H38" s="15"/>
      <c r="I38" s="8"/>
      <c r="J38" s="15"/>
      <c r="K38" s="17"/>
    </row>
    <row r="39" spans="1:11" ht="15.75" x14ac:dyDescent="0.25">
      <c r="A39" s="7"/>
      <c r="B39" s="14"/>
      <c r="C39" s="15"/>
      <c r="D39" s="15"/>
      <c r="E39" s="8"/>
      <c r="F39" s="16">
        <f t="shared" si="0"/>
        <v>0</v>
      </c>
      <c r="G39" s="14"/>
      <c r="H39" s="15"/>
      <c r="I39" s="8"/>
      <c r="J39" s="15"/>
      <c r="K39" s="17"/>
    </row>
    <row r="40" spans="1:11" ht="15.75" x14ac:dyDescent="0.25">
      <c r="A40" s="7"/>
      <c r="B40" s="14"/>
      <c r="C40" s="15"/>
      <c r="D40" s="15"/>
      <c r="E40" s="8"/>
      <c r="F40" s="16">
        <f t="shared" si="0"/>
        <v>0</v>
      </c>
      <c r="G40" s="14"/>
      <c r="H40" s="15"/>
      <c r="I40" s="8"/>
      <c r="J40" s="15"/>
      <c r="K40" s="17"/>
    </row>
    <row r="41" spans="1:11" ht="15.75" x14ac:dyDescent="0.25">
      <c r="A41" s="7"/>
      <c r="B41" s="14"/>
      <c r="C41" s="15"/>
      <c r="D41" s="15"/>
      <c r="E41" s="8"/>
      <c r="F41" s="16">
        <f t="shared" si="0"/>
        <v>0</v>
      </c>
      <c r="G41" s="14"/>
      <c r="H41" s="15"/>
      <c r="I41" s="8"/>
      <c r="J41" s="15"/>
      <c r="K41" s="17"/>
    </row>
    <row r="42" spans="1:11" ht="15.75" x14ac:dyDescent="0.25">
      <c r="A42" s="7"/>
      <c r="B42" s="14"/>
      <c r="C42" s="15"/>
      <c r="D42" s="15"/>
      <c r="E42" s="8"/>
      <c r="F42" s="16">
        <f t="shared" si="0"/>
        <v>0</v>
      </c>
      <c r="G42" s="14"/>
      <c r="H42" s="15"/>
      <c r="I42" s="8"/>
      <c r="J42" s="15"/>
      <c r="K42" s="17"/>
    </row>
    <row r="43" spans="1:11" ht="15.75" x14ac:dyDescent="0.25">
      <c r="A43" s="7"/>
      <c r="B43" s="14"/>
      <c r="C43" s="15"/>
      <c r="D43" s="15"/>
      <c r="E43" s="8"/>
      <c r="F43" s="16">
        <f t="shared" si="0"/>
        <v>0</v>
      </c>
      <c r="G43" s="14"/>
      <c r="H43" s="15"/>
      <c r="I43" s="8"/>
      <c r="J43" s="15"/>
      <c r="K43" s="17"/>
    </row>
    <row r="44" spans="1:11" ht="15.75" x14ac:dyDescent="0.25">
      <c r="A44" s="7"/>
      <c r="B44" s="14"/>
      <c r="C44" s="15"/>
      <c r="D44" s="15"/>
      <c r="E44" s="8"/>
      <c r="F44" s="16">
        <f t="shared" si="0"/>
        <v>0</v>
      </c>
      <c r="G44" s="14"/>
      <c r="H44" s="15"/>
      <c r="I44" s="8"/>
      <c r="J44" s="15"/>
      <c r="K44" s="17"/>
    </row>
    <row r="45" spans="1:11" ht="15.75" x14ac:dyDescent="0.25">
      <c r="A45" s="13"/>
      <c r="B45" s="14"/>
      <c r="C45" s="15"/>
      <c r="D45" s="15"/>
      <c r="E45" s="8"/>
      <c r="F45" s="16">
        <f t="shared" si="0"/>
        <v>0</v>
      </c>
      <c r="G45" s="14"/>
      <c r="H45" s="15"/>
      <c r="I45" s="8"/>
      <c r="J45" s="15"/>
      <c r="K45" s="17"/>
    </row>
    <row r="46" spans="1:11" ht="15.75" x14ac:dyDescent="0.25">
      <c r="A46" s="13"/>
      <c r="B46" s="14"/>
      <c r="C46" s="15"/>
      <c r="D46" s="15"/>
      <c r="E46" s="8"/>
      <c r="F46" s="16">
        <f t="shared" si="0"/>
        <v>0</v>
      </c>
      <c r="G46" s="14"/>
      <c r="H46" s="15"/>
      <c r="I46" s="8"/>
      <c r="J46" s="15"/>
      <c r="K46" s="17"/>
    </row>
    <row r="47" spans="1:11" ht="15.75" x14ac:dyDescent="0.25">
      <c r="A47" s="18"/>
      <c r="B47" s="19"/>
      <c r="C47" s="20"/>
      <c r="D47" s="20"/>
      <c r="E47" s="21"/>
      <c r="F47" s="16">
        <f t="shared" si="0"/>
        <v>0</v>
      </c>
      <c r="G47" s="19"/>
      <c r="H47" s="20"/>
      <c r="I47" s="21"/>
      <c r="J47" s="20"/>
      <c r="K47" s="17"/>
    </row>
    <row r="48" spans="1:11" ht="15.75" x14ac:dyDescent="0.25">
      <c r="A48" s="18"/>
      <c r="B48" s="19"/>
      <c r="C48" s="20"/>
      <c r="D48" s="20"/>
      <c r="E48" s="21"/>
      <c r="F48" s="16">
        <f t="shared" si="0"/>
        <v>0</v>
      </c>
      <c r="G48" s="19"/>
      <c r="H48" s="20"/>
      <c r="I48" s="21"/>
      <c r="J48" s="20"/>
      <c r="K48" s="17"/>
    </row>
    <row r="49" spans="1:11" ht="15.75" x14ac:dyDescent="0.25">
      <c r="A49" s="18"/>
      <c r="B49" s="19"/>
      <c r="C49" s="20"/>
      <c r="D49" s="20"/>
      <c r="E49" s="21"/>
      <c r="F49" s="16">
        <f t="shared" si="0"/>
        <v>0</v>
      </c>
      <c r="G49" s="19"/>
      <c r="H49" s="20"/>
      <c r="I49" s="21"/>
      <c r="J49" s="20"/>
      <c r="K49" s="17"/>
    </row>
    <row r="50" spans="1:11" ht="15.75" x14ac:dyDescent="0.25">
      <c r="A50" s="19"/>
      <c r="B50" s="22" t="s">
        <v>20</v>
      </c>
      <c r="C50" s="23">
        <f>SUM(C7:C49)</f>
        <v>0</v>
      </c>
      <c r="D50" s="23">
        <f>SUM(D7:D49)</f>
        <v>35.08</v>
      </c>
      <c r="E50" s="24"/>
      <c r="F50" s="25">
        <f t="shared" si="0"/>
        <v>35.08</v>
      </c>
      <c r="G50" s="26"/>
      <c r="H50" s="23">
        <f>SUM(H7:H49)</f>
        <v>0</v>
      </c>
      <c r="I50" s="24"/>
      <c r="J50" s="23">
        <f>SUM(J7:J49)</f>
        <v>35.08</v>
      </c>
      <c r="K50" s="27">
        <f>C50-H50</f>
        <v>0</v>
      </c>
    </row>
    <row r="53" spans="1:11" ht="15.75" x14ac:dyDescent="0.25">
      <c r="B53" s="28" t="s">
        <v>21</v>
      </c>
      <c r="F53" s="29"/>
      <c r="G53" s="190" t="s">
        <v>22</v>
      </c>
      <c r="H53" s="191"/>
    </row>
    <row r="54" spans="1:11" x14ac:dyDescent="0.25">
      <c r="B54" s="28"/>
      <c r="F54" s="30" t="s">
        <v>23</v>
      </c>
      <c r="G54" s="31"/>
      <c r="H54" s="31"/>
    </row>
    <row r="55" spans="1:11" ht="15.75" x14ac:dyDescent="0.25">
      <c r="B55" s="28" t="s">
        <v>24</v>
      </c>
      <c r="F55" s="29"/>
      <c r="G55" s="190" t="s">
        <v>25</v>
      </c>
      <c r="H55" s="191"/>
    </row>
    <row r="56" spans="1:11" x14ac:dyDescent="0.25">
      <c r="F56" s="30" t="s">
        <v>23</v>
      </c>
      <c r="G56" s="31"/>
      <c r="H56" s="31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47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zoomScaleNormal="100" workbookViewId="0">
      <selection activeCell="B3" sqref="B3:J3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192" t="s">
        <v>0</v>
      </c>
      <c r="N1" s="192"/>
      <c r="O1" s="192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193" t="s">
        <v>107</v>
      </c>
      <c r="N2" s="193"/>
      <c r="O2" s="193"/>
      <c r="P2" s="193"/>
    </row>
    <row r="3" spans="1:16" ht="61.5" customHeight="1" x14ac:dyDescent="0.25">
      <c r="A3" s="2"/>
      <c r="B3" s="200" t="s">
        <v>108</v>
      </c>
      <c r="C3" s="201"/>
      <c r="D3" s="201"/>
      <c r="E3" s="201"/>
      <c r="F3" s="201"/>
      <c r="G3" s="201"/>
      <c r="H3" s="201"/>
      <c r="I3" s="201"/>
      <c r="J3" s="201"/>
      <c r="K3" s="2"/>
    </row>
    <row r="4" spans="1:16" ht="31.5" customHeight="1" x14ac:dyDescent="0.25">
      <c r="A4" s="196" t="s">
        <v>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6" ht="33" customHeight="1" x14ac:dyDescent="0.25">
      <c r="A5" s="197" t="s">
        <v>4</v>
      </c>
      <c r="B5" s="197" t="s">
        <v>5</v>
      </c>
      <c r="C5" s="198" t="s">
        <v>6</v>
      </c>
      <c r="D5" s="198"/>
      <c r="E5" s="198"/>
      <c r="F5" s="198" t="s">
        <v>7</v>
      </c>
      <c r="G5" s="198" t="s">
        <v>8</v>
      </c>
      <c r="H5" s="198"/>
      <c r="I5" s="198"/>
      <c r="J5" s="198"/>
      <c r="K5" s="199" t="s">
        <v>9</v>
      </c>
    </row>
    <row r="6" spans="1:16" ht="158.25" customHeight="1" x14ac:dyDescent="0.25">
      <c r="A6" s="197"/>
      <c r="B6" s="197"/>
      <c r="C6" s="5" t="s">
        <v>10</v>
      </c>
      <c r="D6" s="5" t="s">
        <v>11</v>
      </c>
      <c r="E6" s="5" t="s">
        <v>12</v>
      </c>
      <c r="F6" s="198"/>
      <c r="G6" s="6" t="s">
        <v>13</v>
      </c>
      <c r="H6" s="5" t="s">
        <v>14</v>
      </c>
      <c r="I6" s="5" t="s">
        <v>15</v>
      </c>
      <c r="J6" s="5" t="s">
        <v>14</v>
      </c>
      <c r="K6" s="199"/>
    </row>
    <row r="7" spans="1:16" ht="36.75" x14ac:dyDescent="0.25">
      <c r="A7" s="7">
        <v>1</v>
      </c>
      <c r="B7" s="109" t="s">
        <v>109</v>
      </c>
      <c r="C7" s="15">
        <v>0.5</v>
      </c>
      <c r="D7" s="15"/>
      <c r="E7" s="8"/>
      <c r="F7" s="16">
        <f t="shared" ref="F7:F12" si="0">SUM(C7,D7)</f>
        <v>0.5</v>
      </c>
      <c r="G7" s="13"/>
      <c r="H7" s="15"/>
      <c r="I7" s="8"/>
      <c r="J7" s="15"/>
      <c r="K7" s="17">
        <v>3.9</v>
      </c>
    </row>
    <row r="8" spans="1:16" ht="24.75" x14ac:dyDescent="0.25">
      <c r="A8" s="7">
        <v>2</v>
      </c>
      <c r="B8" s="109" t="s">
        <v>110</v>
      </c>
      <c r="C8" s="15">
        <v>1.3</v>
      </c>
      <c r="D8" s="15"/>
      <c r="E8" s="8"/>
      <c r="F8" s="16">
        <f t="shared" si="0"/>
        <v>1.3</v>
      </c>
      <c r="G8" s="13"/>
      <c r="H8" s="15"/>
      <c r="I8" s="8"/>
      <c r="J8" s="15"/>
      <c r="K8" s="17">
        <v>3.4</v>
      </c>
    </row>
    <row r="9" spans="1:16" ht="15.75" x14ac:dyDescent="0.25">
      <c r="A9" s="7">
        <v>3</v>
      </c>
      <c r="B9" s="109" t="s">
        <v>111</v>
      </c>
      <c r="C9" s="15">
        <v>8.35</v>
      </c>
      <c r="D9" s="15"/>
      <c r="E9" s="8"/>
      <c r="F9" s="16">
        <f t="shared" si="0"/>
        <v>8.35</v>
      </c>
      <c r="G9" s="13"/>
      <c r="H9" s="15"/>
      <c r="I9" s="8"/>
      <c r="J9" s="15"/>
      <c r="K9" s="17">
        <v>14.87</v>
      </c>
    </row>
    <row r="10" spans="1:16" ht="15.75" x14ac:dyDescent="0.25">
      <c r="A10" s="7">
        <v>4</v>
      </c>
      <c r="B10" s="109" t="s">
        <v>101</v>
      </c>
      <c r="C10" s="15"/>
      <c r="D10" s="15">
        <v>1.1399999999999999</v>
      </c>
      <c r="E10" s="8" t="s">
        <v>112</v>
      </c>
      <c r="F10" s="16">
        <f t="shared" si="0"/>
        <v>1.1399999999999999</v>
      </c>
      <c r="G10" s="13"/>
      <c r="H10" s="15"/>
      <c r="I10" s="8"/>
      <c r="J10" s="15"/>
      <c r="K10" s="17">
        <v>18.36</v>
      </c>
    </row>
    <row r="11" spans="1:16" ht="15.75" x14ac:dyDescent="0.25">
      <c r="A11" s="7"/>
      <c r="B11" s="109"/>
      <c r="C11" s="15"/>
      <c r="D11" s="15">
        <v>4.4850000000000003</v>
      </c>
      <c r="E11" s="8" t="s">
        <v>112</v>
      </c>
      <c r="F11" s="16">
        <f t="shared" si="0"/>
        <v>4.4850000000000003</v>
      </c>
      <c r="G11" s="13"/>
      <c r="H11" s="15"/>
      <c r="I11" s="8"/>
      <c r="J11" s="15"/>
      <c r="K11" s="17">
        <v>23.844999999999999</v>
      </c>
    </row>
    <row r="12" spans="1:16" ht="15.75" x14ac:dyDescent="0.25">
      <c r="A12" s="19"/>
      <c r="B12" s="22" t="s">
        <v>20</v>
      </c>
      <c r="C12" s="23">
        <f>SUM(C7:C10)</f>
        <v>10.15</v>
      </c>
      <c r="D12" s="23">
        <f>SUM(D7:D11)</f>
        <v>5.625</v>
      </c>
      <c r="E12" s="24"/>
      <c r="F12" s="25">
        <f t="shared" si="0"/>
        <v>15.775</v>
      </c>
      <c r="G12" s="26"/>
      <c r="H12" s="23">
        <f>SUM(H7:H9)</f>
        <v>0</v>
      </c>
      <c r="I12" s="24"/>
      <c r="J12" s="23">
        <f>SUM(J7:J9)</f>
        <v>0</v>
      </c>
      <c r="K12" s="27">
        <f>SUM(F12-H12)</f>
        <v>15.775</v>
      </c>
    </row>
    <row r="15" spans="1:16" ht="15.75" x14ac:dyDescent="0.25">
      <c r="B15" s="28" t="s">
        <v>113</v>
      </c>
      <c r="F15" s="29"/>
      <c r="G15" s="190" t="s">
        <v>114</v>
      </c>
      <c r="H15" s="191"/>
    </row>
    <row r="16" spans="1:16" x14ac:dyDescent="0.25">
      <c r="B16" s="28"/>
      <c r="F16" s="30" t="s">
        <v>23</v>
      </c>
      <c r="G16" s="31"/>
      <c r="H16" s="31"/>
    </row>
    <row r="17" spans="2:8" ht="15.75" x14ac:dyDescent="0.25">
      <c r="B17" s="28" t="s">
        <v>24</v>
      </c>
      <c r="F17" s="29"/>
      <c r="G17" s="190" t="s">
        <v>115</v>
      </c>
      <c r="H17" s="191"/>
    </row>
    <row r="18" spans="2:8" x14ac:dyDescent="0.25">
      <c r="F18" s="30" t="s">
        <v>23</v>
      </c>
      <c r="G18" s="31"/>
      <c r="H18" s="31"/>
    </row>
  </sheetData>
  <mergeCells count="12">
    <mergeCell ref="G15:H15"/>
    <mergeCell ref="G17:H17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80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80" zoomScaleNormal="80" workbookViewId="0">
      <selection activeCell="B3" sqref="B3:J3"/>
    </sheetView>
  </sheetViews>
  <sheetFormatPr defaultRowHeight="15" x14ac:dyDescent="0.25"/>
  <cols>
    <col min="1" max="1" width="7.28515625" customWidth="1"/>
    <col min="2" max="2" width="30.140625" customWidth="1"/>
    <col min="3" max="3" width="16.28515625" customWidth="1"/>
    <col min="4" max="4" width="13.5703125" customWidth="1"/>
    <col min="5" max="5" width="24.42578125" customWidth="1"/>
    <col min="6" max="6" width="15.85546875" customWidth="1"/>
    <col min="7" max="7" width="16.5703125" customWidth="1"/>
    <col min="8" max="8" width="14.28515625" customWidth="1"/>
    <col min="9" max="9" width="24.7109375" customWidth="1"/>
    <col min="10" max="10" width="12.85546875" customWidth="1"/>
    <col min="11" max="11" width="17.5703125" customWidth="1"/>
    <col min="257" max="257" width="7.28515625" customWidth="1"/>
    <col min="258" max="258" width="30.140625" customWidth="1"/>
    <col min="259" max="259" width="16.28515625" customWidth="1"/>
    <col min="260" max="260" width="13.5703125" customWidth="1"/>
    <col min="261" max="261" width="24.42578125" customWidth="1"/>
    <col min="262" max="262" width="15.85546875" customWidth="1"/>
    <col min="263" max="263" width="16.5703125" customWidth="1"/>
    <col min="264" max="264" width="14.28515625" customWidth="1"/>
    <col min="265" max="265" width="24.7109375" customWidth="1"/>
    <col min="266" max="266" width="12.85546875" customWidth="1"/>
    <col min="267" max="267" width="17.5703125" customWidth="1"/>
    <col min="513" max="513" width="7.28515625" customWidth="1"/>
    <col min="514" max="514" width="30.140625" customWidth="1"/>
    <col min="515" max="515" width="16.28515625" customWidth="1"/>
    <col min="516" max="516" width="13.5703125" customWidth="1"/>
    <col min="517" max="517" width="24.42578125" customWidth="1"/>
    <col min="518" max="518" width="15.85546875" customWidth="1"/>
    <col min="519" max="519" width="16.5703125" customWidth="1"/>
    <col min="520" max="520" width="14.28515625" customWidth="1"/>
    <col min="521" max="521" width="24.7109375" customWidth="1"/>
    <col min="522" max="522" width="12.85546875" customWidth="1"/>
    <col min="523" max="523" width="17.5703125" customWidth="1"/>
    <col min="769" max="769" width="7.28515625" customWidth="1"/>
    <col min="770" max="770" width="30.140625" customWidth="1"/>
    <col min="771" max="771" width="16.28515625" customWidth="1"/>
    <col min="772" max="772" width="13.5703125" customWidth="1"/>
    <col min="773" max="773" width="24.42578125" customWidth="1"/>
    <col min="774" max="774" width="15.85546875" customWidth="1"/>
    <col min="775" max="775" width="16.5703125" customWidth="1"/>
    <col min="776" max="776" width="14.28515625" customWidth="1"/>
    <col min="777" max="777" width="24.7109375" customWidth="1"/>
    <col min="778" max="778" width="12.85546875" customWidth="1"/>
    <col min="779" max="779" width="17.5703125" customWidth="1"/>
    <col min="1025" max="1025" width="7.28515625" customWidth="1"/>
    <col min="1026" max="1026" width="30.140625" customWidth="1"/>
    <col min="1027" max="1027" width="16.28515625" customWidth="1"/>
    <col min="1028" max="1028" width="13.5703125" customWidth="1"/>
    <col min="1029" max="1029" width="24.42578125" customWidth="1"/>
    <col min="1030" max="1030" width="15.85546875" customWidth="1"/>
    <col min="1031" max="1031" width="16.5703125" customWidth="1"/>
    <col min="1032" max="1032" width="14.28515625" customWidth="1"/>
    <col min="1033" max="1033" width="24.7109375" customWidth="1"/>
    <col min="1034" max="1034" width="12.85546875" customWidth="1"/>
    <col min="1035" max="1035" width="17.5703125" customWidth="1"/>
    <col min="1281" max="1281" width="7.28515625" customWidth="1"/>
    <col min="1282" max="1282" width="30.140625" customWidth="1"/>
    <col min="1283" max="1283" width="16.28515625" customWidth="1"/>
    <col min="1284" max="1284" width="13.5703125" customWidth="1"/>
    <col min="1285" max="1285" width="24.42578125" customWidth="1"/>
    <col min="1286" max="1286" width="15.85546875" customWidth="1"/>
    <col min="1287" max="1287" width="16.5703125" customWidth="1"/>
    <col min="1288" max="1288" width="14.28515625" customWidth="1"/>
    <col min="1289" max="1289" width="24.7109375" customWidth="1"/>
    <col min="1290" max="1290" width="12.85546875" customWidth="1"/>
    <col min="1291" max="1291" width="17.5703125" customWidth="1"/>
    <col min="1537" max="1537" width="7.28515625" customWidth="1"/>
    <col min="1538" max="1538" width="30.140625" customWidth="1"/>
    <col min="1539" max="1539" width="16.28515625" customWidth="1"/>
    <col min="1540" max="1540" width="13.5703125" customWidth="1"/>
    <col min="1541" max="1541" width="24.42578125" customWidth="1"/>
    <col min="1542" max="1542" width="15.85546875" customWidth="1"/>
    <col min="1543" max="1543" width="16.5703125" customWidth="1"/>
    <col min="1544" max="1544" width="14.28515625" customWidth="1"/>
    <col min="1545" max="1545" width="24.7109375" customWidth="1"/>
    <col min="1546" max="1546" width="12.85546875" customWidth="1"/>
    <col min="1547" max="1547" width="17.5703125" customWidth="1"/>
    <col min="1793" max="1793" width="7.28515625" customWidth="1"/>
    <col min="1794" max="1794" width="30.140625" customWidth="1"/>
    <col min="1795" max="1795" width="16.28515625" customWidth="1"/>
    <col min="1796" max="1796" width="13.5703125" customWidth="1"/>
    <col min="1797" max="1797" width="24.42578125" customWidth="1"/>
    <col min="1798" max="1798" width="15.85546875" customWidth="1"/>
    <col min="1799" max="1799" width="16.5703125" customWidth="1"/>
    <col min="1800" max="1800" width="14.28515625" customWidth="1"/>
    <col min="1801" max="1801" width="24.7109375" customWidth="1"/>
    <col min="1802" max="1802" width="12.85546875" customWidth="1"/>
    <col min="1803" max="1803" width="17.5703125" customWidth="1"/>
    <col min="2049" max="2049" width="7.28515625" customWidth="1"/>
    <col min="2050" max="2050" width="30.140625" customWidth="1"/>
    <col min="2051" max="2051" width="16.28515625" customWidth="1"/>
    <col min="2052" max="2052" width="13.5703125" customWidth="1"/>
    <col min="2053" max="2053" width="24.42578125" customWidth="1"/>
    <col min="2054" max="2054" width="15.85546875" customWidth="1"/>
    <col min="2055" max="2055" width="16.5703125" customWidth="1"/>
    <col min="2056" max="2056" width="14.28515625" customWidth="1"/>
    <col min="2057" max="2057" width="24.7109375" customWidth="1"/>
    <col min="2058" max="2058" width="12.85546875" customWidth="1"/>
    <col min="2059" max="2059" width="17.5703125" customWidth="1"/>
    <col min="2305" max="2305" width="7.28515625" customWidth="1"/>
    <col min="2306" max="2306" width="30.140625" customWidth="1"/>
    <col min="2307" max="2307" width="16.28515625" customWidth="1"/>
    <col min="2308" max="2308" width="13.5703125" customWidth="1"/>
    <col min="2309" max="2309" width="24.42578125" customWidth="1"/>
    <col min="2310" max="2310" width="15.85546875" customWidth="1"/>
    <col min="2311" max="2311" width="16.5703125" customWidth="1"/>
    <col min="2312" max="2312" width="14.28515625" customWidth="1"/>
    <col min="2313" max="2313" width="24.7109375" customWidth="1"/>
    <col min="2314" max="2314" width="12.85546875" customWidth="1"/>
    <col min="2315" max="2315" width="17.5703125" customWidth="1"/>
    <col min="2561" max="2561" width="7.28515625" customWidth="1"/>
    <col min="2562" max="2562" width="30.140625" customWidth="1"/>
    <col min="2563" max="2563" width="16.28515625" customWidth="1"/>
    <col min="2564" max="2564" width="13.5703125" customWidth="1"/>
    <col min="2565" max="2565" width="24.42578125" customWidth="1"/>
    <col min="2566" max="2566" width="15.85546875" customWidth="1"/>
    <col min="2567" max="2567" width="16.5703125" customWidth="1"/>
    <col min="2568" max="2568" width="14.28515625" customWidth="1"/>
    <col min="2569" max="2569" width="24.7109375" customWidth="1"/>
    <col min="2570" max="2570" width="12.85546875" customWidth="1"/>
    <col min="2571" max="2571" width="17.5703125" customWidth="1"/>
    <col min="2817" max="2817" width="7.28515625" customWidth="1"/>
    <col min="2818" max="2818" width="30.140625" customWidth="1"/>
    <col min="2819" max="2819" width="16.28515625" customWidth="1"/>
    <col min="2820" max="2820" width="13.5703125" customWidth="1"/>
    <col min="2821" max="2821" width="24.42578125" customWidth="1"/>
    <col min="2822" max="2822" width="15.85546875" customWidth="1"/>
    <col min="2823" max="2823" width="16.5703125" customWidth="1"/>
    <col min="2824" max="2824" width="14.28515625" customWidth="1"/>
    <col min="2825" max="2825" width="24.7109375" customWidth="1"/>
    <col min="2826" max="2826" width="12.85546875" customWidth="1"/>
    <col min="2827" max="2827" width="17.5703125" customWidth="1"/>
    <col min="3073" max="3073" width="7.28515625" customWidth="1"/>
    <col min="3074" max="3074" width="30.140625" customWidth="1"/>
    <col min="3075" max="3075" width="16.28515625" customWidth="1"/>
    <col min="3076" max="3076" width="13.5703125" customWidth="1"/>
    <col min="3077" max="3077" width="24.42578125" customWidth="1"/>
    <col min="3078" max="3078" width="15.85546875" customWidth="1"/>
    <col min="3079" max="3079" width="16.5703125" customWidth="1"/>
    <col min="3080" max="3080" width="14.28515625" customWidth="1"/>
    <col min="3081" max="3081" width="24.7109375" customWidth="1"/>
    <col min="3082" max="3082" width="12.85546875" customWidth="1"/>
    <col min="3083" max="3083" width="17.5703125" customWidth="1"/>
    <col min="3329" max="3329" width="7.28515625" customWidth="1"/>
    <col min="3330" max="3330" width="30.140625" customWidth="1"/>
    <col min="3331" max="3331" width="16.28515625" customWidth="1"/>
    <col min="3332" max="3332" width="13.5703125" customWidth="1"/>
    <col min="3333" max="3333" width="24.42578125" customWidth="1"/>
    <col min="3334" max="3334" width="15.85546875" customWidth="1"/>
    <col min="3335" max="3335" width="16.5703125" customWidth="1"/>
    <col min="3336" max="3336" width="14.28515625" customWidth="1"/>
    <col min="3337" max="3337" width="24.7109375" customWidth="1"/>
    <col min="3338" max="3338" width="12.85546875" customWidth="1"/>
    <col min="3339" max="3339" width="17.5703125" customWidth="1"/>
    <col min="3585" max="3585" width="7.28515625" customWidth="1"/>
    <col min="3586" max="3586" width="30.140625" customWidth="1"/>
    <col min="3587" max="3587" width="16.28515625" customWidth="1"/>
    <col min="3588" max="3588" width="13.5703125" customWidth="1"/>
    <col min="3589" max="3589" width="24.42578125" customWidth="1"/>
    <col min="3590" max="3590" width="15.85546875" customWidth="1"/>
    <col min="3591" max="3591" width="16.5703125" customWidth="1"/>
    <col min="3592" max="3592" width="14.28515625" customWidth="1"/>
    <col min="3593" max="3593" width="24.7109375" customWidth="1"/>
    <col min="3594" max="3594" width="12.85546875" customWidth="1"/>
    <col min="3595" max="3595" width="17.5703125" customWidth="1"/>
    <col min="3841" max="3841" width="7.28515625" customWidth="1"/>
    <col min="3842" max="3842" width="30.140625" customWidth="1"/>
    <col min="3843" max="3843" width="16.28515625" customWidth="1"/>
    <col min="3844" max="3844" width="13.5703125" customWidth="1"/>
    <col min="3845" max="3845" width="24.42578125" customWidth="1"/>
    <col min="3846" max="3846" width="15.85546875" customWidth="1"/>
    <col min="3847" max="3847" width="16.5703125" customWidth="1"/>
    <col min="3848" max="3848" width="14.28515625" customWidth="1"/>
    <col min="3849" max="3849" width="24.7109375" customWidth="1"/>
    <col min="3850" max="3850" width="12.85546875" customWidth="1"/>
    <col min="3851" max="3851" width="17.5703125" customWidth="1"/>
    <col min="4097" max="4097" width="7.28515625" customWidth="1"/>
    <col min="4098" max="4098" width="30.140625" customWidth="1"/>
    <col min="4099" max="4099" width="16.28515625" customWidth="1"/>
    <col min="4100" max="4100" width="13.5703125" customWidth="1"/>
    <col min="4101" max="4101" width="24.42578125" customWidth="1"/>
    <col min="4102" max="4102" width="15.85546875" customWidth="1"/>
    <col min="4103" max="4103" width="16.5703125" customWidth="1"/>
    <col min="4104" max="4104" width="14.28515625" customWidth="1"/>
    <col min="4105" max="4105" width="24.7109375" customWidth="1"/>
    <col min="4106" max="4106" width="12.85546875" customWidth="1"/>
    <col min="4107" max="4107" width="17.5703125" customWidth="1"/>
    <col min="4353" max="4353" width="7.28515625" customWidth="1"/>
    <col min="4354" max="4354" width="30.140625" customWidth="1"/>
    <col min="4355" max="4355" width="16.28515625" customWidth="1"/>
    <col min="4356" max="4356" width="13.5703125" customWidth="1"/>
    <col min="4357" max="4357" width="24.42578125" customWidth="1"/>
    <col min="4358" max="4358" width="15.85546875" customWidth="1"/>
    <col min="4359" max="4359" width="16.5703125" customWidth="1"/>
    <col min="4360" max="4360" width="14.28515625" customWidth="1"/>
    <col min="4361" max="4361" width="24.7109375" customWidth="1"/>
    <col min="4362" max="4362" width="12.85546875" customWidth="1"/>
    <col min="4363" max="4363" width="17.5703125" customWidth="1"/>
    <col min="4609" max="4609" width="7.28515625" customWidth="1"/>
    <col min="4610" max="4610" width="30.140625" customWidth="1"/>
    <col min="4611" max="4611" width="16.28515625" customWidth="1"/>
    <col min="4612" max="4612" width="13.5703125" customWidth="1"/>
    <col min="4613" max="4613" width="24.42578125" customWidth="1"/>
    <col min="4614" max="4614" width="15.85546875" customWidth="1"/>
    <col min="4615" max="4615" width="16.5703125" customWidth="1"/>
    <col min="4616" max="4616" width="14.28515625" customWidth="1"/>
    <col min="4617" max="4617" width="24.7109375" customWidth="1"/>
    <col min="4618" max="4618" width="12.85546875" customWidth="1"/>
    <col min="4619" max="4619" width="17.5703125" customWidth="1"/>
    <col min="4865" max="4865" width="7.28515625" customWidth="1"/>
    <col min="4866" max="4866" width="30.140625" customWidth="1"/>
    <col min="4867" max="4867" width="16.28515625" customWidth="1"/>
    <col min="4868" max="4868" width="13.5703125" customWidth="1"/>
    <col min="4869" max="4869" width="24.42578125" customWidth="1"/>
    <col min="4870" max="4870" width="15.85546875" customWidth="1"/>
    <col min="4871" max="4871" width="16.5703125" customWidth="1"/>
    <col min="4872" max="4872" width="14.28515625" customWidth="1"/>
    <col min="4873" max="4873" width="24.7109375" customWidth="1"/>
    <col min="4874" max="4874" width="12.85546875" customWidth="1"/>
    <col min="4875" max="4875" width="17.5703125" customWidth="1"/>
    <col min="5121" max="5121" width="7.28515625" customWidth="1"/>
    <col min="5122" max="5122" width="30.140625" customWidth="1"/>
    <col min="5123" max="5123" width="16.28515625" customWidth="1"/>
    <col min="5124" max="5124" width="13.5703125" customWidth="1"/>
    <col min="5125" max="5125" width="24.42578125" customWidth="1"/>
    <col min="5126" max="5126" width="15.85546875" customWidth="1"/>
    <col min="5127" max="5127" width="16.5703125" customWidth="1"/>
    <col min="5128" max="5128" width="14.28515625" customWidth="1"/>
    <col min="5129" max="5129" width="24.7109375" customWidth="1"/>
    <col min="5130" max="5130" width="12.85546875" customWidth="1"/>
    <col min="5131" max="5131" width="17.5703125" customWidth="1"/>
    <col min="5377" max="5377" width="7.28515625" customWidth="1"/>
    <col min="5378" max="5378" width="30.140625" customWidth="1"/>
    <col min="5379" max="5379" width="16.28515625" customWidth="1"/>
    <col min="5380" max="5380" width="13.5703125" customWidth="1"/>
    <col min="5381" max="5381" width="24.42578125" customWidth="1"/>
    <col min="5382" max="5382" width="15.85546875" customWidth="1"/>
    <col min="5383" max="5383" width="16.5703125" customWidth="1"/>
    <col min="5384" max="5384" width="14.28515625" customWidth="1"/>
    <col min="5385" max="5385" width="24.7109375" customWidth="1"/>
    <col min="5386" max="5386" width="12.85546875" customWidth="1"/>
    <col min="5387" max="5387" width="17.5703125" customWidth="1"/>
    <col min="5633" max="5633" width="7.28515625" customWidth="1"/>
    <col min="5634" max="5634" width="30.140625" customWidth="1"/>
    <col min="5635" max="5635" width="16.28515625" customWidth="1"/>
    <col min="5636" max="5636" width="13.5703125" customWidth="1"/>
    <col min="5637" max="5637" width="24.42578125" customWidth="1"/>
    <col min="5638" max="5638" width="15.85546875" customWidth="1"/>
    <col min="5639" max="5639" width="16.5703125" customWidth="1"/>
    <col min="5640" max="5640" width="14.28515625" customWidth="1"/>
    <col min="5641" max="5641" width="24.7109375" customWidth="1"/>
    <col min="5642" max="5642" width="12.85546875" customWidth="1"/>
    <col min="5643" max="5643" width="17.5703125" customWidth="1"/>
    <col min="5889" max="5889" width="7.28515625" customWidth="1"/>
    <col min="5890" max="5890" width="30.140625" customWidth="1"/>
    <col min="5891" max="5891" width="16.28515625" customWidth="1"/>
    <col min="5892" max="5892" width="13.5703125" customWidth="1"/>
    <col min="5893" max="5893" width="24.42578125" customWidth="1"/>
    <col min="5894" max="5894" width="15.85546875" customWidth="1"/>
    <col min="5895" max="5895" width="16.5703125" customWidth="1"/>
    <col min="5896" max="5896" width="14.28515625" customWidth="1"/>
    <col min="5897" max="5897" width="24.7109375" customWidth="1"/>
    <col min="5898" max="5898" width="12.85546875" customWidth="1"/>
    <col min="5899" max="5899" width="17.5703125" customWidth="1"/>
    <col min="6145" max="6145" width="7.28515625" customWidth="1"/>
    <col min="6146" max="6146" width="30.140625" customWidth="1"/>
    <col min="6147" max="6147" width="16.28515625" customWidth="1"/>
    <col min="6148" max="6148" width="13.5703125" customWidth="1"/>
    <col min="6149" max="6149" width="24.42578125" customWidth="1"/>
    <col min="6150" max="6150" width="15.85546875" customWidth="1"/>
    <col min="6151" max="6151" width="16.5703125" customWidth="1"/>
    <col min="6152" max="6152" width="14.28515625" customWidth="1"/>
    <col min="6153" max="6153" width="24.7109375" customWidth="1"/>
    <col min="6154" max="6154" width="12.85546875" customWidth="1"/>
    <col min="6155" max="6155" width="17.5703125" customWidth="1"/>
    <col min="6401" max="6401" width="7.28515625" customWidth="1"/>
    <col min="6402" max="6402" width="30.140625" customWidth="1"/>
    <col min="6403" max="6403" width="16.28515625" customWidth="1"/>
    <col min="6404" max="6404" width="13.5703125" customWidth="1"/>
    <col min="6405" max="6405" width="24.42578125" customWidth="1"/>
    <col min="6406" max="6406" width="15.85546875" customWidth="1"/>
    <col min="6407" max="6407" width="16.5703125" customWidth="1"/>
    <col min="6408" max="6408" width="14.28515625" customWidth="1"/>
    <col min="6409" max="6409" width="24.7109375" customWidth="1"/>
    <col min="6410" max="6410" width="12.85546875" customWidth="1"/>
    <col min="6411" max="6411" width="17.5703125" customWidth="1"/>
    <col min="6657" max="6657" width="7.28515625" customWidth="1"/>
    <col min="6658" max="6658" width="30.140625" customWidth="1"/>
    <col min="6659" max="6659" width="16.28515625" customWidth="1"/>
    <col min="6660" max="6660" width="13.5703125" customWidth="1"/>
    <col min="6661" max="6661" width="24.42578125" customWidth="1"/>
    <col min="6662" max="6662" width="15.85546875" customWidth="1"/>
    <col min="6663" max="6663" width="16.5703125" customWidth="1"/>
    <col min="6664" max="6664" width="14.28515625" customWidth="1"/>
    <col min="6665" max="6665" width="24.7109375" customWidth="1"/>
    <col min="6666" max="6666" width="12.85546875" customWidth="1"/>
    <col min="6667" max="6667" width="17.5703125" customWidth="1"/>
    <col min="6913" max="6913" width="7.28515625" customWidth="1"/>
    <col min="6914" max="6914" width="30.140625" customWidth="1"/>
    <col min="6915" max="6915" width="16.28515625" customWidth="1"/>
    <col min="6916" max="6916" width="13.5703125" customWidth="1"/>
    <col min="6917" max="6917" width="24.42578125" customWidth="1"/>
    <col min="6918" max="6918" width="15.85546875" customWidth="1"/>
    <col min="6919" max="6919" width="16.5703125" customWidth="1"/>
    <col min="6920" max="6920" width="14.28515625" customWidth="1"/>
    <col min="6921" max="6921" width="24.7109375" customWidth="1"/>
    <col min="6922" max="6922" width="12.85546875" customWidth="1"/>
    <col min="6923" max="6923" width="17.5703125" customWidth="1"/>
    <col min="7169" max="7169" width="7.28515625" customWidth="1"/>
    <col min="7170" max="7170" width="30.140625" customWidth="1"/>
    <col min="7171" max="7171" width="16.28515625" customWidth="1"/>
    <col min="7172" max="7172" width="13.5703125" customWidth="1"/>
    <col min="7173" max="7173" width="24.42578125" customWidth="1"/>
    <col min="7174" max="7174" width="15.85546875" customWidth="1"/>
    <col min="7175" max="7175" width="16.5703125" customWidth="1"/>
    <col min="7176" max="7176" width="14.28515625" customWidth="1"/>
    <col min="7177" max="7177" width="24.7109375" customWidth="1"/>
    <col min="7178" max="7178" width="12.85546875" customWidth="1"/>
    <col min="7179" max="7179" width="17.5703125" customWidth="1"/>
    <col min="7425" max="7425" width="7.28515625" customWidth="1"/>
    <col min="7426" max="7426" width="30.140625" customWidth="1"/>
    <col min="7427" max="7427" width="16.28515625" customWidth="1"/>
    <col min="7428" max="7428" width="13.5703125" customWidth="1"/>
    <col min="7429" max="7429" width="24.42578125" customWidth="1"/>
    <col min="7430" max="7430" width="15.85546875" customWidth="1"/>
    <col min="7431" max="7431" width="16.5703125" customWidth="1"/>
    <col min="7432" max="7432" width="14.28515625" customWidth="1"/>
    <col min="7433" max="7433" width="24.7109375" customWidth="1"/>
    <col min="7434" max="7434" width="12.85546875" customWidth="1"/>
    <col min="7435" max="7435" width="17.5703125" customWidth="1"/>
    <col min="7681" max="7681" width="7.28515625" customWidth="1"/>
    <col min="7682" max="7682" width="30.140625" customWidth="1"/>
    <col min="7683" max="7683" width="16.28515625" customWidth="1"/>
    <col min="7684" max="7684" width="13.5703125" customWidth="1"/>
    <col min="7685" max="7685" width="24.42578125" customWidth="1"/>
    <col min="7686" max="7686" width="15.85546875" customWidth="1"/>
    <col min="7687" max="7687" width="16.5703125" customWidth="1"/>
    <col min="7688" max="7688" width="14.28515625" customWidth="1"/>
    <col min="7689" max="7689" width="24.7109375" customWidth="1"/>
    <col min="7690" max="7690" width="12.85546875" customWidth="1"/>
    <col min="7691" max="7691" width="17.5703125" customWidth="1"/>
    <col min="7937" max="7937" width="7.28515625" customWidth="1"/>
    <col min="7938" max="7938" width="30.140625" customWidth="1"/>
    <col min="7939" max="7939" width="16.28515625" customWidth="1"/>
    <col min="7940" max="7940" width="13.5703125" customWidth="1"/>
    <col min="7941" max="7941" width="24.42578125" customWidth="1"/>
    <col min="7942" max="7942" width="15.85546875" customWidth="1"/>
    <col min="7943" max="7943" width="16.5703125" customWidth="1"/>
    <col min="7944" max="7944" width="14.28515625" customWidth="1"/>
    <col min="7945" max="7945" width="24.7109375" customWidth="1"/>
    <col min="7946" max="7946" width="12.85546875" customWidth="1"/>
    <col min="7947" max="7947" width="17.5703125" customWidth="1"/>
    <col min="8193" max="8193" width="7.28515625" customWidth="1"/>
    <col min="8194" max="8194" width="30.140625" customWidth="1"/>
    <col min="8195" max="8195" width="16.28515625" customWidth="1"/>
    <col min="8196" max="8196" width="13.5703125" customWidth="1"/>
    <col min="8197" max="8197" width="24.42578125" customWidth="1"/>
    <col min="8198" max="8198" width="15.85546875" customWidth="1"/>
    <col min="8199" max="8199" width="16.5703125" customWidth="1"/>
    <col min="8200" max="8200" width="14.28515625" customWidth="1"/>
    <col min="8201" max="8201" width="24.7109375" customWidth="1"/>
    <col min="8202" max="8202" width="12.85546875" customWidth="1"/>
    <col min="8203" max="8203" width="17.5703125" customWidth="1"/>
    <col min="8449" max="8449" width="7.28515625" customWidth="1"/>
    <col min="8450" max="8450" width="30.140625" customWidth="1"/>
    <col min="8451" max="8451" width="16.28515625" customWidth="1"/>
    <col min="8452" max="8452" width="13.5703125" customWidth="1"/>
    <col min="8453" max="8453" width="24.42578125" customWidth="1"/>
    <col min="8454" max="8454" width="15.85546875" customWidth="1"/>
    <col min="8455" max="8455" width="16.5703125" customWidth="1"/>
    <col min="8456" max="8456" width="14.28515625" customWidth="1"/>
    <col min="8457" max="8457" width="24.7109375" customWidth="1"/>
    <col min="8458" max="8458" width="12.85546875" customWidth="1"/>
    <col min="8459" max="8459" width="17.5703125" customWidth="1"/>
    <col min="8705" max="8705" width="7.28515625" customWidth="1"/>
    <col min="8706" max="8706" width="30.140625" customWidth="1"/>
    <col min="8707" max="8707" width="16.28515625" customWidth="1"/>
    <col min="8708" max="8708" width="13.5703125" customWidth="1"/>
    <col min="8709" max="8709" width="24.42578125" customWidth="1"/>
    <col min="8710" max="8710" width="15.85546875" customWidth="1"/>
    <col min="8711" max="8711" width="16.5703125" customWidth="1"/>
    <col min="8712" max="8712" width="14.28515625" customWidth="1"/>
    <col min="8713" max="8713" width="24.7109375" customWidth="1"/>
    <col min="8714" max="8714" width="12.85546875" customWidth="1"/>
    <col min="8715" max="8715" width="17.5703125" customWidth="1"/>
    <col min="8961" max="8961" width="7.28515625" customWidth="1"/>
    <col min="8962" max="8962" width="30.140625" customWidth="1"/>
    <col min="8963" max="8963" width="16.28515625" customWidth="1"/>
    <col min="8964" max="8964" width="13.5703125" customWidth="1"/>
    <col min="8965" max="8965" width="24.42578125" customWidth="1"/>
    <col min="8966" max="8966" width="15.85546875" customWidth="1"/>
    <col min="8967" max="8967" width="16.5703125" customWidth="1"/>
    <col min="8968" max="8968" width="14.28515625" customWidth="1"/>
    <col min="8969" max="8969" width="24.7109375" customWidth="1"/>
    <col min="8970" max="8970" width="12.85546875" customWidth="1"/>
    <col min="8971" max="8971" width="17.5703125" customWidth="1"/>
    <col min="9217" max="9217" width="7.28515625" customWidth="1"/>
    <col min="9218" max="9218" width="30.140625" customWidth="1"/>
    <col min="9219" max="9219" width="16.28515625" customWidth="1"/>
    <col min="9220" max="9220" width="13.5703125" customWidth="1"/>
    <col min="9221" max="9221" width="24.42578125" customWidth="1"/>
    <col min="9222" max="9222" width="15.85546875" customWidth="1"/>
    <col min="9223" max="9223" width="16.5703125" customWidth="1"/>
    <col min="9224" max="9224" width="14.28515625" customWidth="1"/>
    <col min="9225" max="9225" width="24.7109375" customWidth="1"/>
    <col min="9226" max="9226" width="12.85546875" customWidth="1"/>
    <col min="9227" max="9227" width="17.5703125" customWidth="1"/>
    <col min="9473" max="9473" width="7.28515625" customWidth="1"/>
    <col min="9474" max="9474" width="30.140625" customWidth="1"/>
    <col min="9475" max="9475" width="16.28515625" customWidth="1"/>
    <col min="9476" max="9476" width="13.5703125" customWidth="1"/>
    <col min="9477" max="9477" width="24.42578125" customWidth="1"/>
    <col min="9478" max="9478" width="15.85546875" customWidth="1"/>
    <col min="9479" max="9479" width="16.5703125" customWidth="1"/>
    <col min="9480" max="9480" width="14.28515625" customWidth="1"/>
    <col min="9481" max="9481" width="24.7109375" customWidth="1"/>
    <col min="9482" max="9482" width="12.85546875" customWidth="1"/>
    <col min="9483" max="9483" width="17.5703125" customWidth="1"/>
    <col min="9729" max="9729" width="7.28515625" customWidth="1"/>
    <col min="9730" max="9730" width="30.140625" customWidth="1"/>
    <col min="9731" max="9731" width="16.28515625" customWidth="1"/>
    <col min="9732" max="9732" width="13.5703125" customWidth="1"/>
    <col min="9733" max="9733" width="24.42578125" customWidth="1"/>
    <col min="9734" max="9734" width="15.85546875" customWidth="1"/>
    <col min="9735" max="9735" width="16.5703125" customWidth="1"/>
    <col min="9736" max="9736" width="14.28515625" customWidth="1"/>
    <col min="9737" max="9737" width="24.7109375" customWidth="1"/>
    <col min="9738" max="9738" width="12.85546875" customWidth="1"/>
    <col min="9739" max="9739" width="17.5703125" customWidth="1"/>
    <col min="9985" max="9985" width="7.28515625" customWidth="1"/>
    <col min="9986" max="9986" width="30.140625" customWidth="1"/>
    <col min="9987" max="9987" width="16.28515625" customWidth="1"/>
    <col min="9988" max="9988" width="13.5703125" customWidth="1"/>
    <col min="9989" max="9989" width="24.42578125" customWidth="1"/>
    <col min="9990" max="9990" width="15.85546875" customWidth="1"/>
    <col min="9991" max="9991" width="16.5703125" customWidth="1"/>
    <col min="9992" max="9992" width="14.28515625" customWidth="1"/>
    <col min="9993" max="9993" width="24.7109375" customWidth="1"/>
    <col min="9994" max="9994" width="12.85546875" customWidth="1"/>
    <col min="9995" max="9995" width="17.5703125" customWidth="1"/>
    <col min="10241" max="10241" width="7.28515625" customWidth="1"/>
    <col min="10242" max="10242" width="30.140625" customWidth="1"/>
    <col min="10243" max="10243" width="16.28515625" customWidth="1"/>
    <col min="10244" max="10244" width="13.5703125" customWidth="1"/>
    <col min="10245" max="10245" width="24.42578125" customWidth="1"/>
    <col min="10246" max="10246" width="15.85546875" customWidth="1"/>
    <col min="10247" max="10247" width="16.5703125" customWidth="1"/>
    <col min="10248" max="10248" width="14.28515625" customWidth="1"/>
    <col min="10249" max="10249" width="24.7109375" customWidth="1"/>
    <col min="10250" max="10250" width="12.85546875" customWidth="1"/>
    <col min="10251" max="10251" width="17.5703125" customWidth="1"/>
    <col min="10497" max="10497" width="7.28515625" customWidth="1"/>
    <col min="10498" max="10498" width="30.140625" customWidth="1"/>
    <col min="10499" max="10499" width="16.28515625" customWidth="1"/>
    <col min="10500" max="10500" width="13.5703125" customWidth="1"/>
    <col min="10501" max="10501" width="24.42578125" customWidth="1"/>
    <col min="10502" max="10502" width="15.85546875" customWidth="1"/>
    <col min="10503" max="10503" width="16.5703125" customWidth="1"/>
    <col min="10504" max="10504" width="14.28515625" customWidth="1"/>
    <col min="10505" max="10505" width="24.7109375" customWidth="1"/>
    <col min="10506" max="10506" width="12.85546875" customWidth="1"/>
    <col min="10507" max="10507" width="17.5703125" customWidth="1"/>
    <col min="10753" max="10753" width="7.28515625" customWidth="1"/>
    <col min="10754" max="10754" width="30.140625" customWidth="1"/>
    <col min="10755" max="10755" width="16.28515625" customWidth="1"/>
    <col min="10756" max="10756" width="13.5703125" customWidth="1"/>
    <col min="10757" max="10757" width="24.42578125" customWidth="1"/>
    <col min="10758" max="10758" width="15.85546875" customWidth="1"/>
    <col min="10759" max="10759" width="16.5703125" customWidth="1"/>
    <col min="10760" max="10760" width="14.28515625" customWidth="1"/>
    <col min="10761" max="10761" width="24.7109375" customWidth="1"/>
    <col min="10762" max="10762" width="12.85546875" customWidth="1"/>
    <col min="10763" max="10763" width="17.5703125" customWidth="1"/>
    <col min="11009" max="11009" width="7.28515625" customWidth="1"/>
    <col min="11010" max="11010" width="30.140625" customWidth="1"/>
    <col min="11011" max="11011" width="16.28515625" customWidth="1"/>
    <col min="11012" max="11012" width="13.5703125" customWidth="1"/>
    <col min="11013" max="11013" width="24.42578125" customWidth="1"/>
    <col min="11014" max="11014" width="15.85546875" customWidth="1"/>
    <col min="11015" max="11015" width="16.5703125" customWidth="1"/>
    <col min="11016" max="11016" width="14.28515625" customWidth="1"/>
    <col min="11017" max="11017" width="24.7109375" customWidth="1"/>
    <col min="11018" max="11018" width="12.85546875" customWidth="1"/>
    <col min="11019" max="11019" width="17.5703125" customWidth="1"/>
    <col min="11265" max="11265" width="7.28515625" customWidth="1"/>
    <col min="11266" max="11266" width="30.140625" customWidth="1"/>
    <col min="11267" max="11267" width="16.28515625" customWidth="1"/>
    <col min="11268" max="11268" width="13.5703125" customWidth="1"/>
    <col min="11269" max="11269" width="24.42578125" customWidth="1"/>
    <col min="11270" max="11270" width="15.85546875" customWidth="1"/>
    <col min="11271" max="11271" width="16.5703125" customWidth="1"/>
    <col min="11272" max="11272" width="14.28515625" customWidth="1"/>
    <col min="11273" max="11273" width="24.7109375" customWidth="1"/>
    <col min="11274" max="11274" width="12.85546875" customWidth="1"/>
    <col min="11275" max="11275" width="17.5703125" customWidth="1"/>
    <col min="11521" max="11521" width="7.28515625" customWidth="1"/>
    <col min="11522" max="11522" width="30.140625" customWidth="1"/>
    <col min="11523" max="11523" width="16.28515625" customWidth="1"/>
    <col min="11524" max="11524" width="13.5703125" customWidth="1"/>
    <col min="11525" max="11525" width="24.42578125" customWidth="1"/>
    <col min="11526" max="11526" width="15.85546875" customWidth="1"/>
    <col min="11527" max="11527" width="16.5703125" customWidth="1"/>
    <col min="11528" max="11528" width="14.28515625" customWidth="1"/>
    <col min="11529" max="11529" width="24.7109375" customWidth="1"/>
    <col min="11530" max="11530" width="12.85546875" customWidth="1"/>
    <col min="11531" max="11531" width="17.5703125" customWidth="1"/>
    <col min="11777" max="11777" width="7.28515625" customWidth="1"/>
    <col min="11778" max="11778" width="30.140625" customWidth="1"/>
    <col min="11779" max="11779" width="16.28515625" customWidth="1"/>
    <col min="11780" max="11780" width="13.5703125" customWidth="1"/>
    <col min="11781" max="11781" width="24.42578125" customWidth="1"/>
    <col min="11782" max="11782" width="15.85546875" customWidth="1"/>
    <col min="11783" max="11783" width="16.5703125" customWidth="1"/>
    <col min="11784" max="11784" width="14.28515625" customWidth="1"/>
    <col min="11785" max="11785" width="24.7109375" customWidth="1"/>
    <col min="11786" max="11786" width="12.85546875" customWidth="1"/>
    <col min="11787" max="11787" width="17.5703125" customWidth="1"/>
    <col min="12033" max="12033" width="7.28515625" customWidth="1"/>
    <col min="12034" max="12034" width="30.140625" customWidth="1"/>
    <col min="12035" max="12035" width="16.28515625" customWidth="1"/>
    <col min="12036" max="12036" width="13.5703125" customWidth="1"/>
    <col min="12037" max="12037" width="24.42578125" customWidth="1"/>
    <col min="12038" max="12038" width="15.85546875" customWidth="1"/>
    <col min="12039" max="12039" width="16.5703125" customWidth="1"/>
    <col min="12040" max="12040" width="14.28515625" customWidth="1"/>
    <col min="12041" max="12041" width="24.7109375" customWidth="1"/>
    <col min="12042" max="12042" width="12.85546875" customWidth="1"/>
    <col min="12043" max="12043" width="17.5703125" customWidth="1"/>
    <col min="12289" max="12289" width="7.28515625" customWidth="1"/>
    <col min="12290" max="12290" width="30.140625" customWidth="1"/>
    <col min="12291" max="12291" width="16.28515625" customWidth="1"/>
    <col min="12292" max="12292" width="13.5703125" customWidth="1"/>
    <col min="12293" max="12293" width="24.42578125" customWidth="1"/>
    <col min="12294" max="12294" width="15.85546875" customWidth="1"/>
    <col min="12295" max="12295" width="16.5703125" customWidth="1"/>
    <col min="12296" max="12296" width="14.28515625" customWidth="1"/>
    <col min="12297" max="12297" width="24.7109375" customWidth="1"/>
    <col min="12298" max="12298" width="12.85546875" customWidth="1"/>
    <col min="12299" max="12299" width="17.5703125" customWidth="1"/>
    <col min="12545" max="12545" width="7.28515625" customWidth="1"/>
    <col min="12546" max="12546" width="30.140625" customWidth="1"/>
    <col min="12547" max="12547" width="16.28515625" customWidth="1"/>
    <col min="12548" max="12548" width="13.5703125" customWidth="1"/>
    <col min="12549" max="12549" width="24.42578125" customWidth="1"/>
    <col min="12550" max="12550" width="15.85546875" customWidth="1"/>
    <col min="12551" max="12551" width="16.5703125" customWidth="1"/>
    <col min="12552" max="12552" width="14.28515625" customWidth="1"/>
    <col min="12553" max="12553" width="24.7109375" customWidth="1"/>
    <col min="12554" max="12554" width="12.85546875" customWidth="1"/>
    <col min="12555" max="12555" width="17.5703125" customWidth="1"/>
    <col min="12801" max="12801" width="7.28515625" customWidth="1"/>
    <col min="12802" max="12802" width="30.140625" customWidth="1"/>
    <col min="12803" max="12803" width="16.28515625" customWidth="1"/>
    <col min="12804" max="12804" width="13.5703125" customWidth="1"/>
    <col min="12805" max="12805" width="24.42578125" customWidth="1"/>
    <col min="12806" max="12806" width="15.85546875" customWidth="1"/>
    <col min="12807" max="12807" width="16.5703125" customWidth="1"/>
    <col min="12808" max="12808" width="14.28515625" customWidth="1"/>
    <col min="12809" max="12809" width="24.7109375" customWidth="1"/>
    <col min="12810" max="12810" width="12.85546875" customWidth="1"/>
    <col min="12811" max="12811" width="17.5703125" customWidth="1"/>
    <col min="13057" max="13057" width="7.28515625" customWidth="1"/>
    <col min="13058" max="13058" width="30.140625" customWidth="1"/>
    <col min="13059" max="13059" width="16.28515625" customWidth="1"/>
    <col min="13060" max="13060" width="13.5703125" customWidth="1"/>
    <col min="13061" max="13061" width="24.42578125" customWidth="1"/>
    <col min="13062" max="13062" width="15.85546875" customWidth="1"/>
    <col min="13063" max="13063" width="16.5703125" customWidth="1"/>
    <col min="13064" max="13064" width="14.28515625" customWidth="1"/>
    <col min="13065" max="13065" width="24.7109375" customWidth="1"/>
    <col min="13066" max="13066" width="12.85546875" customWidth="1"/>
    <col min="13067" max="13067" width="17.5703125" customWidth="1"/>
    <col min="13313" max="13313" width="7.28515625" customWidth="1"/>
    <col min="13314" max="13314" width="30.140625" customWidth="1"/>
    <col min="13315" max="13315" width="16.28515625" customWidth="1"/>
    <col min="13316" max="13316" width="13.5703125" customWidth="1"/>
    <col min="13317" max="13317" width="24.42578125" customWidth="1"/>
    <col min="13318" max="13318" width="15.85546875" customWidth="1"/>
    <col min="13319" max="13319" width="16.5703125" customWidth="1"/>
    <col min="13320" max="13320" width="14.28515625" customWidth="1"/>
    <col min="13321" max="13321" width="24.7109375" customWidth="1"/>
    <col min="13322" max="13322" width="12.85546875" customWidth="1"/>
    <col min="13323" max="13323" width="17.5703125" customWidth="1"/>
    <col min="13569" max="13569" width="7.28515625" customWidth="1"/>
    <col min="13570" max="13570" width="30.140625" customWidth="1"/>
    <col min="13571" max="13571" width="16.28515625" customWidth="1"/>
    <col min="13572" max="13572" width="13.5703125" customWidth="1"/>
    <col min="13573" max="13573" width="24.42578125" customWidth="1"/>
    <col min="13574" max="13574" width="15.85546875" customWidth="1"/>
    <col min="13575" max="13575" width="16.5703125" customWidth="1"/>
    <col min="13576" max="13576" width="14.28515625" customWidth="1"/>
    <col min="13577" max="13577" width="24.7109375" customWidth="1"/>
    <col min="13578" max="13578" width="12.85546875" customWidth="1"/>
    <col min="13579" max="13579" width="17.5703125" customWidth="1"/>
    <col min="13825" max="13825" width="7.28515625" customWidth="1"/>
    <col min="13826" max="13826" width="30.140625" customWidth="1"/>
    <col min="13827" max="13827" width="16.28515625" customWidth="1"/>
    <col min="13828" max="13828" width="13.5703125" customWidth="1"/>
    <col min="13829" max="13829" width="24.42578125" customWidth="1"/>
    <col min="13830" max="13830" width="15.85546875" customWidth="1"/>
    <col min="13831" max="13831" width="16.5703125" customWidth="1"/>
    <col min="13832" max="13832" width="14.28515625" customWidth="1"/>
    <col min="13833" max="13833" width="24.7109375" customWidth="1"/>
    <col min="13834" max="13834" width="12.85546875" customWidth="1"/>
    <col min="13835" max="13835" width="17.5703125" customWidth="1"/>
    <col min="14081" max="14081" width="7.28515625" customWidth="1"/>
    <col min="14082" max="14082" width="30.140625" customWidth="1"/>
    <col min="14083" max="14083" width="16.28515625" customWidth="1"/>
    <col min="14084" max="14084" width="13.5703125" customWidth="1"/>
    <col min="14085" max="14085" width="24.42578125" customWidth="1"/>
    <col min="14086" max="14086" width="15.85546875" customWidth="1"/>
    <col min="14087" max="14087" width="16.5703125" customWidth="1"/>
    <col min="14088" max="14088" width="14.28515625" customWidth="1"/>
    <col min="14089" max="14089" width="24.7109375" customWidth="1"/>
    <col min="14090" max="14090" width="12.85546875" customWidth="1"/>
    <col min="14091" max="14091" width="17.5703125" customWidth="1"/>
    <col min="14337" max="14337" width="7.28515625" customWidth="1"/>
    <col min="14338" max="14338" width="30.140625" customWidth="1"/>
    <col min="14339" max="14339" width="16.28515625" customWidth="1"/>
    <col min="14340" max="14340" width="13.5703125" customWidth="1"/>
    <col min="14341" max="14341" width="24.42578125" customWidth="1"/>
    <col min="14342" max="14342" width="15.85546875" customWidth="1"/>
    <col min="14343" max="14343" width="16.5703125" customWidth="1"/>
    <col min="14344" max="14344" width="14.28515625" customWidth="1"/>
    <col min="14345" max="14345" width="24.7109375" customWidth="1"/>
    <col min="14346" max="14346" width="12.85546875" customWidth="1"/>
    <col min="14347" max="14347" width="17.5703125" customWidth="1"/>
    <col min="14593" max="14593" width="7.28515625" customWidth="1"/>
    <col min="14594" max="14594" width="30.140625" customWidth="1"/>
    <col min="14595" max="14595" width="16.28515625" customWidth="1"/>
    <col min="14596" max="14596" width="13.5703125" customWidth="1"/>
    <col min="14597" max="14597" width="24.42578125" customWidth="1"/>
    <col min="14598" max="14598" width="15.85546875" customWidth="1"/>
    <col min="14599" max="14599" width="16.5703125" customWidth="1"/>
    <col min="14600" max="14600" width="14.28515625" customWidth="1"/>
    <col min="14601" max="14601" width="24.7109375" customWidth="1"/>
    <col min="14602" max="14602" width="12.85546875" customWidth="1"/>
    <col min="14603" max="14603" width="17.5703125" customWidth="1"/>
    <col min="14849" max="14849" width="7.28515625" customWidth="1"/>
    <col min="14850" max="14850" width="30.140625" customWidth="1"/>
    <col min="14851" max="14851" width="16.28515625" customWidth="1"/>
    <col min="14852" max="14852" width="13.5703125" customWidth="1"/>
    <col min="14853" max="14853" width="24.42578125" customWidth="1"/>
    <col min="14854" max="14854" width="15.85546875" customWidth="1"/>
    <col min="14855" max="14855" width="16.5703125" customWidth="1"/>
    <col min="14856" max="14856" width="14.28515625" customWidth="1"/>
    <col min="14857" max="14857" width="24.7109375" customWidth="1"/>
    <col min="14858" max="14858" width="12.85546875" customWidth="1"/>
    <col min="14859" max="14859" width="17.5703125" customWidth="1"/>
    <col min="15105" max="15105" width="7.28515625" customWidth="1"/>
    <col min="15106" max="15106" width="30.140625" customWidth="1"/>
    <col min="15107" max="15107" width="16.28515625" customWidth="1"/>
    <col min="15108" max="15108" width="13.5703125" customWidth="1"/>
    <col min="15109" max="15109" width="24.42578125" customWidth="1"/>
    <col min="15110" max="15110" width="15.85546875" customWidth="1"/>
    <col min="15111" max="15111" width="16.5703125" customWidth="1"/>
    <col min="15112" max="15112" width="14.28515625" customWidth="1"/>
    <col min="15113" max="15113" width="24.7109375" customWidth="1"/>
    <col min="15114" max="15114" width="12.85546875" customWidth="1"/>
    <col min="15115" max="15115" width="17.5703125" customWidth="1"/>
    <col min="15361" max="15361" width="7.28515625" customWidth="1"/>
    <col min="15362" max="15362" width="30.140625" customWidth="1"/>
    <col min="15363" max="15363" width="16.28515625" customWidth="1"/>
    <col min="15364" max="15364" width="13.5703125" customWidth="1"/>
    <col min="15365" max="15365" width="24.42578125" customWidth="1"/>
    <col min="15366" max="15366" width="15.85546875" customWidth="1"/>
    <col min="15367" max="15367" width="16.5703125" customWidth="1"/>
    <col min="15368" max="15368" width="14.28515625" customWidth="1"/>
    <col min="15369" max="15369" width="24.7109375" customWidth="1"/>
    <col min="15370" max="15370" width="12.85546875" customWidth="1"/>
    <col min="15371" max="15371" width="17.5703125" customWidth="1"/>
    <col min="15617" max="15617" width="7.28515625" customWidth="1"/>
    <col min="15618" max="15618" width="30.140625" customWidth="1"/>
    <col min="15619" max="15619" width="16.28515625" customWidth="1"/>
    <col min="15620" max="15620" width="13.5703125" customWidth="1"/>
    <col min="15621" max="15621" width="24.42578125" customWidth="1"/>
    <col min="15622" max="15622" width="15.85546875" customWidth="1"/>
    <col min="15623" max="15623" width="16.5703125" customWidth="1"/>
    <col min="15624" max="15624" width="14.28515625" customWidth="1"/>
    <col min="15625" max="15625" width="24.7109375" customWidth="1"/>
    <col min="15626" max="15626" width="12.85546875" customWidth="1"/>
    <col min="15627" max="15627" width="17.5703125" customWidth="1"/>
    <col min="15873" max="15873" width="7.28515625" customWidth="1"/>
    <col min="15874" max="15874" width="30.140625" customWidth="1"/>
    <col min="15875" max="15875" width="16.28515625" customWidth="1"/>
    <col min="15876" max="15876" width="13.5703125" customWidth="1"/>
    <col min="15877" max="15877" width="24.42578125" customWidth="1"/>
    <col min="15878" max="15878" width="15.85546875" customWidth="1"/>
    <col min="15879" max="15879" width="16.5703125" customWidth="1"/>
    <col min="15880" max="15880" width="14.28515625" customWidth="1"/>
    <col min="15881" max="15881" width="24.7109375" customWidth="1"/>
    <col min="15882" max="15882" width="12.85546875" customWidth="1"/>
    <col min="15883" max="15883" width="17.5703125" customWidth="1"/>
    <col min="16129" max="16129" width="7.28515625" customWidth="1"/>
    <col min="16130" max="16130" width="30.140625" customWidth="1"/>
    <col min="16131" max="16131" width="16.28515625" customWidth="1"/>
    <col min="16132" max="16132" width="13.5703125" customWidth="1"/>
    <col min="16133" max="16133" width="24.42578125" customWidth="1"/>
    <col min="16134" max="16134" width="15.85546875" customWidth="1"/>
    <col min="16135" max="16135" width="16.5703125" customWidth="1"/>
    <col min="16136" max="16136" width="14.28515625" customWidth="1"/>
    <col min="16137" max="16137" width="24.7109375" customWidth="1"/>
    <col min="16138" max="16138" width="12.85546875" customWidth="1"/>
    <col min="16139" max="16139" width="17.5703125" customWidth="1"/>
  </cols>
  <sheetData>
    <row r="1" spans="1:16" ht="18.75" customHeight="1" x14ac:dyDescent="0.25">
      <c r="J1" s="210" t="s">
        <v>0</v>
      </c>
      <c r="K1" s="210"/>
      <c r="L1" s="1"/>
      <c r="M1" s="192"/>
      <c r="N1" s="192"/>
      <c r="O1" s="192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J2" s="211" t="s">
        <v>116</v>
      </c>
      <c r="K2" s="211"/>
      <c r="L2" s="4"/>
      <c r="M2" s="193"/>
      <c r="N2" s="193"/>
      <c r="O2" s="193"/>
      <c r="P2" s="193"/>
    </row>
    <row r="3" spans="1:16" ht="61.5" customHeight="1" x14ac:dyDescent="0.25">
      <c r="A3" s="2"/>
      <c r="B3" s="200" t="s">
        <v>117</v>
      </c>
      <c r="C3" s="201"/>
      <c r="D3" s="201"/>
      <c r="E3" s="201"/>
      <c r="F3" s="201"/>
      <c r="G3" s="201"/>
      <c r="H3" s="201"/>
      <c r="I3" s="201"/>
      <c r="J3" s="201"/>
      <c r="K3" s="2"/>
    </row>
    <row r="4" spans="1:16" ht="31.5" customHeight="1" x14ac:dyDescent="0.25">
      <c r="A4" s="196" t="s">
        <v>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6" ht="33" customHeight="1" x14ac:dyDescent="0.25">
      <c r="A5" s="197" t="s">
        <v>4</v>
      </c>
      <c r="B5" s="197" t="s">
        <v>5</v>
      </c>
      <c r="C5" s="198" t="s">
        <v>6</v>
      </c>
      <c r="D5" s="198"/>
      <c r="E5" s="198"/>
      <c r="F5" s="198" t="s">
        <v>7</v>
      </c>
      <c r="G5" s="198" t="s">
        <v>8</v>
      </c>
      <c r="H5" s="198"/>
      <c r="I5" s="198"/>
      <c r="J5" s="198"/>
      <c r="K5" s="199" t="s">
        <v>9</v>
      </c>
    </row>
    <row r="6" spans="1:16" ht="158.25" customHeight="1" x14ac:dyDescent="0.25">
      <c r="A6" s="197"/>
      <c r="B6" s="197"/>
      <c r="C6" s="5" t="s">
        <v>10</v>
      </c>
      <c r="D6" s="5" t="s">
        <v>11</v>
      </c>
      <c r="E6" s="5" t="s">
        <v>12</v>
      </c>
      <c r="F6" s="198"/>
      <c r="G6" s="6" t="s">
        <v>13</v>
      </c>
      <c r="H6" s="5" t="s">
        <v>14</v>
      </c>
      <c r="I6" s="5" t="s">
        <v>15</v>
      </c>
      <c r="J6" s="5" t="s">
        <v>14</v>
      </c>
      <c r="K6" s="199"/>
    </row>
    <row r="7" spans="1:16" ht="31.5" x14ac:dyDescent="0.25">
      <c r="A7" s="7">
        <v>1</v>
      </c>
      <c r="B7" s="110" t="s">
        <v>118</v>
      </c>
      <c r="C7" s="111">
        <v>16.544</v>
      </c>
      <c r="D7" s="111"/>
      <c r="E7" s="110" t="s">
        <v>119</v>
      </c>
      <c r="F7" s="16">
        <f>SUM(C7,D7)</f>
        <v>16.544</v>
      </c>
      <c r="G7" s="112">
        <v>2220</v>
      </c>
      <c r="H7" s="111">
        <v>16.544</v>
      </c>
      <c r="I7" s="110" t="s">
        <v>119</v>
      </c>
      <c r="J7" s="111"/>
      <c r="K7" s="17"/>
    </row>
    <row r="8" spans="1:16" ht="15.75" x14ac:dyDescent="0.25">
      <c r="A8" s="7">
        <v>2</v>
      </c>
      <c r="B8" s="110"/>
      <c r="C8" s="111"/>
      <c r="D8" s="111"/>
      <c r="E8" s="110"/>
      <c r="F8" s="16">
        <f t="shared" ref="F8:F35" si="0">SUM(C8,D8)</f>
        <v>0</v>
      </c>
      <c r="G8" s="112"/>
      <c r="H8" s="111"/>
      <c r="I8" s="110"/>
      <c r="J8" s="111"/>
      <c r="K8" s="17"/>
    </row>
    <row r="9" spans="1:16" ht="15.75" x14ac:dyDescent="0.25">
      <c r="A9" s="7">
        <v>3</v>
      </c>
      <c r="B9" s="110"/>
      <c r="C9" s="111"/>
      <c r="D9" s="111"/>
      <c r="E9" s="110"/>
      <c r="F9" s="16">
        <f t="shared" si="0"/>
        <v>0</v>
      </c>
      <c r="G9" s="112"/>
      <c r="H9" s="111"/>
      <c r="I9" s="110"/>
      <c r="J9" s="111"/>
      <c r="K9" s="17"/>
    </row>
    <row r="10" spans="1:16" ht="15.75" x14ac:dyDescent="0.25">
      <c r="A10" s="7"/>
      <c r="B10" s="14"/>
      <c r="C10" s="15"/>
      <c r="D10" s="15"/>
      <c r="E10" s="8"/>
      <c r="F10" s="16">
        <f t="shared" si="0"/>
        <v>0</v>
      </c>
      <c r="G10" s="32"/>
      <c r="H10" s="15"/>
      <c r="I10" s="110"/>
      <c r="J10" s="15"/>
      <c r="K10" s="17"/>
    </row>
    <row r="11" spans="1:16" ht="15.75" x14ac:dyDescent="0.25">
      <c r="A11" s="7"/>
      <c r="B11" s="14"/>
      <c r="C11" s="15"/>
      <c r="D11" s="15"/>
      <c r="E11" s="8"/>
      <c r="F11" s="16">
        <f t="shared" si="0"/>
        <v>0</v>
      </c>
      <c r="G11" s="14"/>
      <c r="H11" s="15"/>
      <c r="I11" s="12"/>
      <c r="J11" s="15"/>
      <c r="K11" s="17"/>
    </row>
    <row r="12" spans="1:16" ht="15.75" x14ac:dyDescent="0.25">
      <c r="A12" s="7"/>
      <c r="B12" s="14"/>
      <c r="C12" s="15"/>
      <c r="D12" s="15"/>
      <c r="E12" s="8"/>
      <c r="F12" s="16">
        <f t="shared" si="0"/>
        <v>0</v>
      </c>
      <c r="G12" s="13"/>
      <c r="H12" s="15"/>
      <c r="I12" s="8"/>
      <c r="J12" s="15"/>
      <c r="K12" s="17"/>
    </row>
    <row r="13" spans="1:16" ht="15.75" x14ac:dyDescent="0.25">
      <c r="A13" s="7"/>
      <c r="B13" s="14"/>
      <c r="C13" s="15"/>
      <c r="D13" s="15"/>
      <c r="E13" s="8"/>
      <c r="F13" s="16">
        <f t="shared" si="0"/>
        <v>0</v>
      </c>
      <c r="G13" s="13"/>
      <c r="H13" s="15"/>
      <c r="I13" s="8"/>
      <c r="J13" s="15"/>
      <c r="K13" s="17"/>
    </row>
    <row r="14" spans="1:16" ht="15.75" x14ac:dyDescent="0.25">
      <c r="A14" s="7"/>
      <c r="B14" s="14"/>
      <c r="C14" s="15"/>
      <c r="D14" s="15"/>
      <c r="E14" s="8"/>
      <c r="F14" s="16">
        <f t="shared" si="0"/>
        <v>0</v>
      </c>
      <c r="G14" s="14"/>
      <c r="H14" s="15"/>
      <c r="I14" s="8"/>
      <c r="J14" s="15"/>
      <c r="K14" s="17"/>
    </row>
    <row r="15" spans="1:16" ht="15.75" x14ac:dyDescent="0.25">
      <c r="A15" s="13"/>
      <c r="B15" s="14"/>
      <c r="C15" s="15"/>
      <c r="D15" s="15"/>
      <c r="E15" s="8"/>
      <c r="F15" s="16">
        <f t="shared" si="0"/>
        <v>0</v>
      </c>
      <c r="G15" s="14"/>
      <c r="H15" s="15"/>
      <c r="I15" s="8"/>
      <c r="J15" s="15"/>
      <c r="K15" s="17"/>
    </row>
    <row r="16" spans="1:16" ht="15" customHeight="1" x14ac:dyDescent="0.25">
      <c r="A16" s="13"/>
      <c r="B16" s="14"/>
      <c r="C16" s="15"/>
      <c r="D16" s="15"/>
      <c r="E16" s="8"/>
      <c r="F16" s="16">
        <f t="shared" si="0"/>
        <v>0</v>
      </c>
      <c r="G16" s="14"/>
      <c r="H16" s="15"/>
      <c r="I16" s="8"/>
      <c r="J16" s="15"/>
      <c r="K16" s="17"/>
    </row>
    <row r="17" spans="1:11" ht="15.75" x14ac:dyDescent="0.25">
      <c r="A17" s="7"/>
      <c r="B17" s="14"/>
      <c r="C17" s="15"/>
      <c r="D17" s="15"/>
      <c r="E17" s="8"/>
      <c r="F17" s="16">
        <f t="shared" si="0"/>
        <v>0</v>
      </c>
      <c r="G17" s="14"/>
      <c r="H17" s="15"/>
      <c r="I17" s="8"/>
      <c r="J17" s="15"/>
      <c r="K17" s="17"/>
    </row>
    <row r="18" spans="1:11" ht="15.75" x14ac:dyDescent="0.25">
      <c r="A18" s="7"/>
      <c r="B18" s="14"/>
      <c r="C18" s="15"/>
      <c r="D18" s="15"/>
      <c r="E18" s="8"/>
      <c r="F18" s="16">
        <f t="shared" si="0"/>
        <v>0</v>
      </c>
      <c r="G18" s="14"/>
      <c r="H18" s="15"/>
      <c r="I18" s="8"/>
      <c r="J18" s="15"/>
      <c r="K18" s="17"/>
    </row>
    <row r="19" spans="1:11" ht="15.75" x14ac:dyDescent="0.25">
      <c r="A19" s="7"/>
      <c r="B19" s="14"/>
      <c r="C19" s="15"/>
      <c r="D19" s="15"/>
      <c r="E19" s="8"/>
      <c r="F19" s="16">
        <f t="shared" si="0"/>
        <v>0</v>
      </c>
      <c r="G19" s="14"/>
      <c r="H19" s="15"/>
      <c r="I19" s="8"/>
      <c r="J19" s="15"/>
      <c r="K19" s="17"/>
    </row>
    <row r="20" spans="1:11" ht="15.75" x14ac:dyDescent="0.25">
      <c r="A20" s="7"/>
      <c r="B20" s="14"/>
      <c r="C20" s="15"/>
      <c r="D20" s="15"/>
      <c r="E20" s="8"/>
      <c r="F20" s="16">
        <f t="shared" si="0"/>
        <v>0</v>
      </c>
      <c r="G20" s="14"/>
      <c r="H20" s="15"/>
      <c r="I20" s="8"/>
      <c r="J20" s="15"/>
      <c r="K20" s="17"/>
    </row>
    <row r="21" spans="1:11" ht="15.75" x14ac:dyDescent="0.25">
      <c r="A21" s="7"/>
      <c r="B21" s="14"/>
      <c r="C21" s="15"/>
      <c r="D21" s="15"/>
      <c r="E21" s="8"/>
      <c r="F21" s="16">
        <f t="shared" si="0"/>
        <v>0</v>
      </c>
      <c r="G21" s="14"/>
      <c r="H21" s="15"/>
      <c r="I21" s="8"/>
      <c r="J21" s="15"/>
      <c r="K21" s="17"/>
    </row>
    <row r="22" spans="1:11" ht="15.75" x14ac:dyDescent="0.25">
      <c r="A22" s="7"/>
      <c r="B22" s="14"/>
      <c r="C22" s="15"/>
      <c r="D22" s="15"/>
      <c r="E22" s="8"/>
      <c r="F22" s="16">
        <f t="shared" si="0"/>
        <v>0</v>
      </c>
      <c r="G22" s="14"/>
      <c r="H22" s="15"/>
      <c r="I22" s="8"/>
      <c r="J22" s="15"/>
      <c r="K22" s="17"/>
    </row>
    <row r="23" spans="1:11" ht="15.75" x14ac:dyDescent="0.25">
      <c r="A23" s="7"/>
      <c r="B23" s="14"/>
      <c r="C23" s="15"/>
      <c r="D23" s="15"/>
      <c r="E23" s="8"/>
      <c r="F23" s="16">
        <f t="shared" si="0"/>
        <v>0</v>
      </c>
      <c r="G23" s="14"/>
      <c r="H23" s="15"/>
      <c r="I23" s="8"/>
      <c r="J23" s="15"/>
      <c r="K23" s="17"/>
    </row>
    <row r="24" spans="1:11" ht="15.75" x14ac:dyDescent="0.25">
      <c r="A24" s="7"/>
      <c r="B24" s="14"/>
      <c r="C24" s="15"/>
      <c r="D24" s="15"/>
      <c r="E24" s="8"/>
      <c r="F24" s="16">
        <f t="shared" si="0"/>
        <v>0</v>
      </c>
      <c r="G24" s="14"/>
      <c r="H24" s="15"/>
      <c r="I24" s="8"/>
      <c r="J24" s="15"/>
      <c r="K24" s="17"/>
    </row>
    <row r="25" spans="1:11" ht="15.75" x14ac:dyDescent="0.25">
      <c r="A25" s="13"/>
      <c r="B25" s="14"/>
      <c r="C25" s="15"/>
      <c r="D25" s="15"/>
      <c r="E25" s="8"/>
      <c r="F25" s="16">
        <f t="shared" si="0"/>
        <v>0</v>
      </c>
      <c r="G25" s="14"/>
      <c r="H25" s="15"/>
      <c r="I25" s="8"/>
      <c r="J25" s="15"/>
      <c r="K25" s="17"/>
    </row>
    <row r="26" spans="1:11" ht="15.75" x14ac:dyDescent="0.25">
      <c r="A26" s="13"/>
      <c r="B26" s="14"/>
      <c r="C26" s="15"/>
      <c r="D26" s="15"/>
      <c r="E26" s="8"/>
      <c r="F26" s="16">
        <f t="shared" si="0"/>
        <v>0</v>
      </c>
      <c r="G26" s="14"/>
      <c r="H26" s="15"/>
      <c r="I26" s="8"/>
      <c r="J26" s="15"/>
      <c r="K26" s="17"/>
    </row>
    <row r="27" spans="1:11" ht="15.75" x14ac:dyDescent="0.25">
      <c r="A27" s="7"/>
      <c r="B27" s="14"/>
      <c r="C27" s="15"/>
      <c r="D27" s="15"/>
      <c r="E27" s="8"/>
      <c r="F27" s="16">
        <f t="shared" si="0"/>
        <v>0</v>
      </c>
      <c r="G27" s="14"/>
      <c r="H27" s="15"/>
      <c r="I27" s="8"/>
      <c r="J27" s="15"/>
      <c r="K27" s="17"/>
    </row>
    <row r="28" spans="1:11" ht="15.75" x14ac:dyDescent="0.25">
      <c r="A28" s="7"/>
      <c r="B28" s="14"/>
      <c r="C28" s="15"/>
      <c r="D28" s="15"/>
      <c r="E28" s="8"/>
      <c r="F28" s="16">
        <f t="shared" si="0"/>
        <v>0</v>
      </c>
      <c r="G28" s="14"/>
      <c r="H28" s="15"/>
      <c r="I28" s="8"/>
      <c r="J28" s="15"/>
      <c r="K28" s="17"/>
    </row>
    <row r="29" spans="1:11" ht="15.75" x14ac:dyDescent="0.25">
      <c r="A29" s="7"/>
      <c r="B29" s="14"/>
      <c r="C29" s="15"/>
      <c r="D29" s="15"/>
      <c r="E29" s="8"/>
      <c r="F29" s="16">
        <f t="shared" si="0"/>
        <v>0</v>
      </c>
      <c r="G29" s="14"/>
      <c r="H29" s="15"/>
      <c r="I29" s="8"/>
      <c r="J29" s="15"/>
      <c r="K29" s="17"/>
    </row>
    <row r="30" spans="1:11" ht="15.75" x14ac:dyDescent="0.25">
      <c r="A30" s="7"/>
      <c r="B30" s="14"/>
      <c r="C30" s="15"/>
      <c r="D30" s="15"/>
      <c r="E30" s="8"/>
      <c r="F30" s="16">
        <f t="shared" si="0"/>
        <v>0</v>
      </c>
      <c r="G30" s="14"/>
      <c r="H30" s="15"/>
      <c r="I30" s="8"/>
      <c r="J30" s="15"/>
      <c r="K30" s="17"/>
    </row>
    <row r="31" spans="1:11" ht="15.75" x14ac:dyDescent="0.25">
      <c r="A31" s="13"/>
      <c r="B31" s="14"/>
      <c r="C31" s="15"/>
      <c r="D31" s="15"/>
      <c r="E31" s="8"/>
      <c r="F31" s="16">
        <f t="shared" si="0"/>
        <v>0</v>
      </c>
      <c r="G31" s="14"/>
      <c r="H31" s="15"/>
      <c r="I31" s="8"/>
      <c r="J31" s="15"/>
      <c r="K31" s="17"/>
    </row>
    <row r="32" spans="1:11" ht="15.75" x14ac:dyDescent="0.25">
      <c r="A32" s="18"/>
      <c r="B32" s="19"/>
      <c r="C32" s="20"/>
      <c r="D32" s="20"/>
      <c r="E32" s="21"/>
      <c r="F32" s="16">
        <f t="shared" si="0"/>
        <v>0</v>
      </c>
      <c r="G32" s="19"/>
      <c r="H32" s="20"/>
      <c r="I32" s="21"/>
      <c r="J32" s="20"/>
      <c r="K32" s="17"/>
    </row>
    <row r="33" spans="1:11" ht="15.75" x14ac:dyDescent="0.25">
      <c r="A33" s="18"/>
      <c r="B33" s="19"/>
      <c r="C33" s="20"/>
      <c r="D33" s="20"/>
      <c r="E33" s="21"/>
      <c r="F33" s="16">
        <f t="shared" si="0"/>
        <v>0</v>
      </c>
      <c r="G33" s="19"/>
      <c r="H33" s="20"/>
      <c r="I33" s="21"/>
      <c r="J33" s="20"/>
      <c r="K33" s="17"/>
    </row>
    <row r="34" spans="1:11" ht="15.75" x14ac:dyDescent="0.25">
      <c r="A34" s="18"/>
      <c r="B34" s="19"/>
      <c r="C34" s="20"/>
      <c r="D34" s="20"/>
      <c r="E34" s="21"/>
      <c r="F34" s="16">
        <f t="shared" si="0"/>
        <v>0</v>
      </c>
      <c r="G34" s="19"/>
      <c r="H34" s="20"/>
      <c r="I34" s="21"/>
      <c r="J34" s="20"/>
      <c r="K34" s="17"/>
    </row>
    <row r="35" spans="1:11" ht="15.75" x14ac:dyDescent="0.25">
      <c r="A35" s="19"/>
      <c r="B35" s="22" t="s">
        <v>20</v>
      </c>
      <c r="C35" s="23">
        <f>SUM(C7:C34)</f>
        <v>16.544</v>
      </c>
      <c r="D35" s="23">
        <f>SUM(D7:D34)</f>
        <v>0</v>
      </c>
      <c r="E35" s="24"/>
      <c r="F35" s="25">
        <f t="shared" si="0"/>
        <v>16.544</v>
      </c>
      <c r="G35" s="26"/>
      <c r="H35" s="23">
        <f>SUM(H7:H34)</f>
        <v>16.544</v>
      </c>
      <c r="I35" s="24"/>
      <c r="J35" s="23">
        <f>SUM(J7:J34)</f>
        <v>0</v>
      </c>
      <c r="K35" s="27">
        <f>C35-H35</f>
        <v>0</v>
      </c>
    </row>
    <row r="36" spans="1:11" ht="15.75" x14ac:dyDescent="0.25">
      <c r="B36" s="212"/>
      <c r="C36" s="212"/>
      <c r="D36" s="212"/>
    </row>
    <row r="38" spans="1:11" ht="15.75" x14ac:dyDescent="0.25">
      <c r="B38" s="28" t="s">
        <v>21</v>
      </c>
      <c r="F38" s="29"/>
      <c r="G38" s="190" t="s">
        <v>120</v>
      </c>
      <c r="H38" s="191"/>
    </row>
    <row r="39" spans="1:11" x14ac:dyDescent="0.25">
      <c r="B39" s="28"/>
      <c r="F39" s="30" t="s">
        <v>23</v>
      </c>
      <c r="G39" s="31"/>
      <c r="H39" s="31"/>
    </row>
    <row r="40" spans="1:11" ht="15.75" x14ac:dyDescent="0.25">
      <c r="B40" s="28" t="s">
        <v>24</v>
      </c>
      <c r="F40" s="29"/>
      <c r="G40" s="190" t="s">
        <v>121</v>
      </c>
      <c r="H40" s="191"/>
    </row>
    <row r="41" spans="1:11" x14ac:dyDescent="0.25">
      <c r="F41" s="30" t="s">
        <v>23</v>
      </c>
      <c r="G41" s="31"/>
      <c r="H41" s="31"/>
    </row>
  </sheetData>
  <mergeCells count="15">
    <mergeCell ref="B36:D36"/>
    <mergeCell ref="G38:H38"/>
    <mergeCell ref="G40:H40"/>
    <mergeCell ref="A5:A6"/>
    <mergeCell ref="B5:B6"/>
    <mergeCell ref="C5:E5"/>
    <mergeCell ref="F5:F6"/>
    <mergeCell ref="G5:J5"/>
    <mergeCell ref="K5:K6"/>
    <mergeCell ref="J1:K1"/>
    <mergeCell ref="M1:O1"/>
    <mergeCell ref="J2:K2"/>
    <mergeCell ref="M2:P2"/>
    <mergeCell ref="B3:J3"/>
    <mergeCell ref="A4:K4"/>
  </mergeCells>
  <printOptions horizontalCentered="1" verticalCentered="1"/>
  <pageMargins left="0" right="0" top="0" bottom="0" header="0" footer="0"/>
  <pageSetup paperSize="9"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75" zoomScaleNormal="75" workbookViewId="0">
      <selection activeCell="B3" sqref="B3:J3"/>
    </sheetView>
  </sheetViews>
  <sheetFormatPr defaultRowHeight="15" x14ac:dyDescent="0.25"/>
  <cols>
    <col min="1" max="1" width="7.28515625" customWidth="1"/>
    <col min="2" max="2" width="25" customWidth="1"/>
    <col min="3" max="3" width="16.28515625" customWidth="1"/>
    <col min="4" max="4" width="13.5703125" customWidth="1"/>
    <col min="5" max="5" width="22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</cols>
  <sheetData>
    <row r="1" spans="1:13" ht="18.75" customHeight="1" x14ac:dyDescent="0.25">
      <c r="J1" t="s">
        <v>93</v>
      </c>
      <c r="K1" s="1"/>
      <c r="L1" s="1"/>
      <c r="M1" s="1" t="s">
        <v>122</v>
      </c>
    </row>
    <row r="2" spans="1:13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J2" t="s">
        <v>123</v>
      </c>
      <c r="K2" s="4"/>
      <c r="L2" s="4"/>
      <c r="M2" s="4" t="s">
        <v>124</v>
      </c>
    </row>
    <row r="3" spans="1:13" ht="61.5" customHeight="1" x14ac:dyDescent="0.25">
      <c r="A3" s="2"/>
      <c r="B3" s="200" t="s">
        <v>125</v>
      </c>
      <c r="C3" s="201"/>
      <c r="D3" s="201"/>
      <c r="E3" s="201"/>
      <c r="F3" s="201"/>
      <c r="G3" s="201"/>
      <c r="H3" s="201"/>
      <c r="I3" s="201"/>
      <c r="J3" s="201"/>
      <c r="K3" s="2"/>
    </row>
    <row r="4" spans="1:13" ht="31.5" customHeight="1" x14ac:dyDescent="0.25">
      <c r="A4" s="215" t="s">
        <v>126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13" ht="33" customHeight="1" x14ac:dyDescent="0.25">
      <c r="A5" s="197" t="s">
        <v>4</v>
      </c>
      <c r="B5" s="197" t="s">
        <v>5</v>
      </c>
      <c r="C5" s="198" t="s">
        <v>6</v>
      </c>
      <c r="D5" s="198"/>
      <c r="E5" s="198"/>
      <c r="F5" s="198" t="s">
        <v>7</v>
      </c>
      <c r="G5" s="198" t="s">
        <v>8</v>
      </c>
      <c r="H5" s="198"/>
      <c r="I5" s="198"/>
      <c r="J5" s="198"/>
      <c r="K5" s="199" t="s">
        <v>9</v>
      </c>
    </row>
    <row r="6" spans="1:13" ht="158.25" customHeight="1" x14ac:dyDescent="0.25">
      <c r="A6" s="197"/>
      <c r="B6" s="197"/>
      <c r="C6" s="5" t="s">
        <v>10</v>
      </c>
      <c r="D6" s="5" t="s">
        <v>11</v>
      </c>
      <c r="E6" s="5" t="s">
        <v>12</v>
      </c>
      <c r="F6" s="198"/>
      <c r="G6" s="6" t="s">
        <v>13</v>
      </c>
      <c r="H6" s="5" t="s">
        <v>14</v>
      </c>
      <c r="I6" s="5" t="s">
        <v>15</v>
      </c>
      <c r="J6" s="5" t="s">
        <v>14</v>
      </c>
      <c r="K6" s="199"/>
    </row>
    <row r="7" spans="1:13" ht="25.5" customHeight="1" x14ac:dyDescent="0.25">
      <c r="A7" s="7">
        <v>1</v>
      </c>
      <c r="B7" s="113" t="s">
        <v>127</v>
      </c>
      <c r="C7" s="15">
        <f>8075/1000</f>
        <v>8.0749999999999993</v>
      </c>
      <c r="D7" s="15">
        <f>950/1000</f>
        <v>0.95</v>
      </c>
      <c r="E7" s="8" t="s">
        <v>128</v>
      </c>
      <c r="F7" s="16">
        <f>SUM(C7,D7)</f>
        <v>9.0249999999999986</v>
      </c>
      <c r="G7" s="14"/>
      <c r="H7" s="15"/>
      <c r="I7" s="8" t="s">
        <v>128</v>
      </c>
      <c r="J7" s="15">
        <f>8075/1000</f>
        <v>8.0749999999999993</v>
      </c>
      <c r="K7" s="17"/>
    </row>
    <row r="8" spans="1:13" ht="15.75" x14ac:dyDescent="0.25">
      <c r="A8" s="7">
        <v>2</v>
      </c>
      <c r="B8" s="14" t="s">
        <v>129</v>
      </c>
      <c r="C8" s="15">
        <f>6000/1000</f>
        <v>6</v>
      </c>
      <c r="D8" s="15">
        <f>40/1000</f>
        <v>0.04</v>
      </c>
      <c r="E8" s="8" t="s">
        <v>130</v>
      </c>
      <c r="F8" s="16">
        <f t="shared" ref="F8:F19" si="0">SUM(C8,D8)</f>
        <v>6.04</v>
      </c>
      <c r="G8" s="14"/>
      <c r="H8" s="15"/>
      <c r="I8" s="8" t="s">
        <v>130</v>
      </c>
      <c r="J8" s="15">
        <v>1.95</v>
      </c>
      <c r="K8" s="17"/>
    </row>
    <row r="9" spans="1:13" ht="29.25" customHeight="1" x14ac:dyDescent="0.25">
      <c r="A9" s="7">
        <v>3</v>
      </c>
      <c r="B9" s="213" t="s">
        <v>101</v>
      </c>
      <c r="C9" s="15">
        <f>1140/1000</f>
        <v>1.1399999999999999</v>
      </c>
      <c r="D9" s="15">
        <f>1000/1000</f>
        <v>1</v>
      </c>
      <c r="E9" s="8" t="s">
        <v>131</v>
      </c>
      <c r="F9" s="16"/>
      <c r="G9" s="14"/>
      <c r="H9" s="15"/>
      <c r="I9" s="8" t="s">
        <v>131</v>
      </c>
      <c r="J9" s="15">
        <v>1.1399999999999999</v>
      </c>
      <c r="K9" s="17"/>
    </row>
    <row r="10" spans="1:13" ht="15.75" x14ac:dyDescent="0.25">
      <c r="A10" s="7">
        <v>4</v>
      </c>
      <c r="B10" s="214"/>
      <c r="C10" s="15">
        <f>4485/1000</f>
        <v>4.4850000000000003</v>
      </c>
      <c r="D10" s="15">
        <f>7200/1000</f>
        <v>7.2</v>
      </c>
      <c r="E10" s="8" t="s">
        <v>132</v>
      </c>
      <c r="F10" s="16">
        <f t="shared" si="0"/>
        <v>11.685</v>
      </c>
      <c r="G10" s="14"/>
      <c r="H10" s="15"/>
      <c r="I10" s="8" t="s">
        <v>132</v>
      </c>
      <c r="J10" s="15">
        <f>2491.04/1000</f>
        <v>2.4910399999999999</v>
      </c>
      <c r="K10" s="17"/>
    </row>
    <row r="11" spans="1:13" ht="15.75" x14ac:dyDescent="0.25">
      <c r="A11" s="7">
        <v>5</v>
      </c>
      <c r="B11" s="14" t="s">
        <v>27</v>
      </c>
      <c r="C11" s="15">
        <v>4.97</v>
      </c>
      <c r="D11" s="15"/>
      <c r="E11" s="8"/>
      <c r="F11" s="16">
        <f>SUM(C11,D11)</f>
        <v>4.97</v>
      </c>
      <c r="G11" s="32">
        <v>2240</v>
      </c>
      <c r="H11" s="15">
        <v>2.66</v>
      </c>
      <c r="I11" s="12" t="s">
        <v>133</v>
      </c>
      <c r="J11" s="15"/>
      <c r="K11" s="17"/>
    </row>
    <row r="12" spans="1:13" ht="15.75" x14ac:dyDescent="0.25">
      <c r="A12" s="7"/>
      <c r="B12" s="14"/>
      <c r="C12" s="15"/>
      <c r="D12" s="15"/>
      <c r="E12" s="8"/>
      <c r="F12" s="16">
        <f t="shared" si="0"/>
        <v>0</v>
      </c>
      <c r="G12" s="14"/>
      <c r="H12" s="15"/>
      <c r="I12" s="12"/>
      <c r="J12" s="15"/>
      <c r="K12" s="17"/>
    </row>
    <row r="13" spans="1:13" ht="15.75" x14ac:dyDescent="0.25">
      <c r="A13" s="7"/>
      <c r="B13" s="14"/>
      <c r="C13" s="15"/>
      <c r="D13" s="15"/>
      <c r="E13" s="8"/>
      <c r="F13" s="16">
        <f t="shared" si="0"/>
        <v>0</v>
      </c>
      <c r="G13" s="13"/>
      <c r="H13" s="15"/>
      <c r="I13" s="8"/>
      <c r="J13" s="15"/>
      <c r="K13" s="17"/>
    </row>
    <row r="14" spans="1:13" ht="15.75" x14ac:dyDescent="0.25">
      <c r="A14" s="7"/>
      <c r="B14" s="14"/>
      <c r="C14" s="15"/>
      <c r="D14" s="15"/>
      <c r="E14" s="8"/>
      <c r="F14" s="16">
        <f t="shared" si="0"/>
        <v>0</v>
      </c>
      <c r="G14" s="13"/>
      <c r="H14" s="15"/>
      <c r="I14" s="8"/>
      <c r="J14" s="15"/>
      <c r="K14" s="17"/>
    </row>
    <row r="15" spans="1:13" ht="15.75" x14ac:dyDescent="0.25">
      <c r="A15" s="7"/>
      <c r="B15" s="14"/>
      <c r="C15" s="15"/>
      <c r="D15" s="15"/>
      <c r="E15" s="8"/>
      <c r="F15" s="16">
        <f t="shared" si="0"/>
        <v>0</v>
      </c>
      <c r="G15" s="14"/>
      <c r="H15" s="15"/>
      <c r="I15" s="8"/>
      <c r="J15" s="15"/>
      <c r="K15" s="17"/>
    </row>
    <row r="16" spans="1:13" ht="15.75" x14ac:dyDescent="0.25">
      <c r="A16" s="13"/>
      <c r="B16" s="14"/>
      <c r="C16" s="15"/>
      <c r="D16" s="15"/>
      <c r="E16" s="8"/>
      <c r="F16" s="16">
        <f t="shared" si="0"/>
        <v>0</v>
      </c>
      <c r="G16" s="14"/>
      <c r="H16" s="15"/>
      <c r="I16" s="8"/>
      <c r="J16" s="15"/>
      <c r="K16" s="17"/>
    </row>
    <row r="17" spans="1:11" ht="15" customHeight="1" x14ac:dyDescent="0.25">
      <c r="A17" s="13"/>
      <c r="B17" s="14"/>
      <c r="C17" s="15"/>
      <c r="D17" s="15"/>
      <c r="E17" s="8"/>
      <c r="F17" s="16">
        <f t="shared" si="0"/>
        <v>0</v>
      </c>
      <c r="G17" s="14"/>
      <c r="H17" s="15"/>
      <c r="I17" s="8"/>
      <c r="J17" s="15"/>
      <c r="K17" s="17"/>
    </row>
    <row r="18" spans="1:11" ht="15.75" x14ac:dyDescent="0.25">
      <c r="A18" s="7"/>
      <c r="B18" s="14"/>
      <c r="C18" s="15"/>
      <c r="D18" s="15"/>
      <c r="E18" s="8"/>
      <c r="F18" s="16">
        <f t="shared" si="0"/>
        <v>0</v>
      </c>
      <c r="G18" s="14"/>
      <c r="H18" s="15"/>
      <c r="I18" s="8"/>
      <c r="J18" s="15"/>
      <c r="K18" s="17"/>
    </row>
    <row r="19" spans="1:11" ht="15.75" x14ac:dyDescent="0.25">
      <c r="A19" s="19"/>
      <c r="B19" s="22" t="s">
        <v>20</v>
      </c>
      <c r="C19" s="23">
        <f>SUM(C7:C18)</f>
        <v>24.669999999999998</v>
      </c>
      <c r="D19" s="23">
        <f>SUM(D7:D18)</f>
        <v>9.19</v>
      </c>
      <c r="E19" s="24"/>
      <c r="F19" s="25">
        <f t="shared" si="0"/>
        <v>33.86</v>
      </c>
      <c r="G19" s="26"/>
      <c r="H19" s="23">
        <f>SUM(H7:H18)</f>
        <v>2.66</v>
      </c>
      <c r="I19" s="24"/>
      <c r="J19" s="23">
        <f>SUM(J7:J18)</f>
        <v>13.656039999999999</v>
      </c>
      <c r="K19" s="27">
        <f>C19-H19</f>
        <v>22.009999999999998</v>
      </c>
    </row>
    <row r="22" spans="1:11" ht="15.75" x14ac:dyDescent="0.25">
      <c r="B22" s="28" t="s">
        <v>21</v>
      </c>
      <c r="F22" s="29"/>
      <c r="G22" s="190" t="s">
        <v>134</v>
      </c>
      <c r="H22" s="191"/>
    </row>
    <row r="23" spans="1:11" x14ac:dyDescent="0.25">
      <c r="B23" s="28"/>
      <c r="F23" s="30" t="s">
        <v>23</v>
      </c>
      <c r="G23" s="31"/>
      <c r="H23" s="31"/>
    </row>
    <row r="24" spans="1:11" ht="15.75" x14ac:dyDescent="0.25">
      <c r="B24" s="28" t="s">
        <v>24</v>
      </c>
      <c r="F24" s="29"/>
      <c r="G24" s="190" t="s">
        <v>135</v>
      </c>
      <c r="H24" s="191"/>
    </row>
    <row r="25" spans="1:11" x14ac:dyDescent="0.25">
      <c r="F25" s="30" t="s">
        <v>23</v>
      </c>
      <c r="G25" s="31"/>
      <c r="H25" s="31"/>
    </row>
    <row r="34" spans="9:9" x14ac:dyDescent="0.25">
      <c r="I34" s="41"/>
    </row>
  </sheetData>
  <mergeCells count="11">
    <mergeCell ref="B9:B10"/>
    <mergeCell ref="G22:H22"/>
    <mergeCell ref="G24:H24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0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>
      <selection activeCell="B3" sqref="B3:J3"/>
    </sheetView>
  </sheetViews>
  <sheetFormatPr defaultRowHeight="15" x14ac:dyDescent="0.25"/>
  <cols>
    <col min="1" max="1" width="9.5703125" bestFit="1" customWidth="1"/>
    <col min="2" max="2" width="24.42578125" customWidth="1"/>
    <col min="3" max="3" width="16.28515625" customWidth="1"/>
    <col min="4" max="4" width="13.5703125" customWidth="1"/>
    <col min="5" max="5" width="20.570312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style="133" customWidth="1"/>
    <col min="257" max="257" width="9.5703125" bestFit="1" customWidth="1"/>
    <col min="258" max="258" width="24.42578125" customWidth="1"/>
    <col min="259" max="259" width="16.28515625" customWidth="1"/>
    <col min="260" max="260" width="13.5703125" customWidth="1"/>
    <col min="261" max="261" width="20.570312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9.5703125" bestFit="1" customWidth="1"/>
    <col min="514" max="514" width="24.42578125" customWidth="1"/>
    <col min="515" max="515" width="16.28515625" customWidth="1"/>
    <col min="516" max="516" width="13.5703125" customWidth="1"/>
    <col min="517" max="517" width="20.570312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9.5703125" bestFit="1" customWidth="1"/>
    <col min="770" max="770" width="24.42578125" customWidth="1"/>
    <col min="771" max="771" width="16.28515625" customWidth="1"/>
    <col min="772" max="772" width="13.5703125" customWidth="1"/>
    <col min="773" max="773" width="20.570312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9.5703125" bestFit="1" customWidth="1"/>
    <col min="1026" max="1026" width="24.42578125" customWidth="1"/>
    <col min="1027" max="1027" width="16.28515625" customWidth="1"/>
    <col min="1028" max="1028" width="13.5703125" customWidth="1"/>
    <col min="1029" max="1029" width="20.570312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9.5703125" bestFit="1" customWidth="1"/>
    <col min="1282" max="1282" width="24.42578125" customWidth="1"/>
    <col min="1283" max="1283" width="16.28515625" customWidth="1"/>
    <col min="1284" max="1284" width="13.5703125" customWidth="1"/>
    <col min="1285" max="1285" width="20.570312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9.5703125" bestFit="1" customWidth="1"/>
    <col min="1538" max="1538" width="24.42578125" customWidth="1"/>
    <col min="1539" max="1539" width="16.28515625" customWidth="1"/>
    <col min="1540" max="1540" width="13.5703125" customWidth="1"/>
    <col min="1541" max="1541" width="20.570312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9.5703125" bestFit="1" customWidth="1"/>
    <col min="1794" max="1794" width="24.42578125" customWidth="1"/>
    <col min="1795" max="1795" width="16.28515625" customWidth="1"/>
    <col min="1796" max="1796" width="13.5703125" customWidth="1"/>
    <col min="1797" max="1797" width="20.570312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9.5703125" bestFit="1" customWidth="1"/>
    <col min="2050" max="2050" width="24.42578125" customWidth="1"/>
    <col min="2051" max="2051" width="16.28515625" customWidth="1"/>
    <col min="2052" max="2052" width="13.5703125" customWidth="1"/>
    <col min="2053" max="2053" width="20.570312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9.5703125" bestFit="1" customWidth="1"/>
    <col min="2306" max="2306" width="24.42578125" customWidth="1"/>
    <col min="2307" max="2307" width="16.28515625" customWidth="1"/>
    <col min="2308" max="2308" width="13.5703125" customWidth="1"/>
    <col min="2309" max="2309" width="20.570312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9.5703125" bestFit="1" customWidth="1"/>
    <col min="2562" max="2562" width="24.42578125" customWidth="1"/>
    <col min="2563" max="2563" width="16.28515625" customWidth="1"/>
    <col min="2564" max="2564" width="13.5703125" customWidth="1"/>
    <col min="2565" max="2565" width="20.570312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9.5703125" bestFit="1" customWidth="1"/>
    <col min="2818" max="2818" width="24.42578125" customWidth="1"/>
    <col min="2819" max="2819" width="16.28515625" customWidth="1"/>
    <col min="2820" max="2820" width="13.5703125" customWidth="1"/>
    <col min="2821" max="2821" width="20.570312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9.5703125" bestFit="1" customWidth="1"/>
    <col min="3074" max="3074" width="24.42578125" customWidth="1"/>
    <col min="3075" max="3075" width="16.28515625" customWidth="1"/>
    <col min="3076" max="3076" width="13.5703125" customWidth="1"/>
    <col min="3077" max="3077" width="20.570312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9.5703125" bestFit="1" customWidth="1"/>
    <col min="3330" max="3330" width="24.42578125" customWidth="1"/>
    <col min="3331" max="3331" width="16.28515625" customWidth="1"/>
    <col min="3332" max="3332" width="13.5703125" customWidth="1"/>
    <col min="3333" max="3333" width="20.570312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9.5703125" bestFit="1" customWidth="1"/>
    <col min="3586" max="3586" width="24.42578125" customWidth="1"/>
    <col min="3587" max="3587" width="16.28515625" customWidth="1"/>
    <col min="3588" max="3588" width="13.5703125" customWidth="1"/>
    <col min="3589" max="3589" width="20.570312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9.5703125" bestFit="1" customWidth="1"/>
    <col min="3842" max="3842" width="24.42578125" customWidth="1"/>
    <col min="3843" max="3843" width="16.28515625" customWidth="1"/>
    <col min="3844" max="3844" width="13.5703125" customWidth="1"/>
    <col min="3845" max="3845" width="20.570312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9.5703125" bestFit="1" customWidth="1"/>
    <col min="4098" max="4098" width="24.42578125" customWidth="1"/>
    <col min="4099" max="4099" width="16.28515625" customWidth="1"/>
    <col min="4100" max="4100" width="13.5703125" customWidth="1"/>
    <col min="4101" max="4101" width="20.570312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9.5703125" bestFit="1" customWidth="1"/>
    <col min="4354" max="4354" width="24.42578125" customWidth="1"/>
    <col min="4355" max="4355" width="16.28515625" customWidth="1"/>
    <col min="4356" max="4356" width="13.5703125" customWidth="1"/>
    <col min="4357" max="4357" width="20.570312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9.5703125" bestFit="1" customWidth="1"/>
    <col min="4610" max="4610" width="24.42578125" customWidth="1"/>
    <col min="4611" max="4611" width="16.28515625" customWidth="1"/>
    <col min="4612" max="4612" width="13.5703125" customWidth="1"/>
    <col min="4613" max="4613" width="20.570312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9.5703125" bestFit="1" customWidth="1"/>
    <col min="4866" max="4866" width="24.42578125" customWidth="1"/>
    <col min="4867" max="4867" width="16.28515625" customWidth="1"/>
    <col min="4868" max="4868" width="13.5703125" customWidth="1"/>
    <col min="4869" max="4869" width="20.570312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9.5703125" bestFit="1" customWidth="1"/>
    <col min="5122" max="5122" width="24.42578125" customWidth="1"/>
    <col min="5123" max="5123" width="16.28515625" customWidth="1"/>
    <col min="5124" max="5124" width="13.5703125" customWidth="1"/>
    <col min="5125" max="5125" width="20.570312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9.5703125" bestFit="1" customWidth="1"/>
    <col min="5378" max="5378" width="24.42578125" customWidth="1"/>
    <col min="5379" max="5379" width="16.28515625" customWidth="1"/>
    <col min="5380" max="5380" width="13.5703125" customWidth="1"/>
    <col min="5381" max="5381" width="20.570312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9.5703125" bestFit="1" customWidth="1"/>
    <col min="5634" max="5634" width="24.42578125" customWidth="1"/>
    <col min="5635" max="5635" width="16.28515625" customWidth="1"/>
    <col min="5636" max="5636" width="13.5703125" customWidth="1"/>
    <col min="5637" max="5637" width="20.570312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9.5703125" bestFit="1" customWidth="1"/>
    <col min="5890" max="5890" width="24.42578125" customWidth="1"/>
    <col min="5891" max="5891" width="16.28515625" customWidth="1"/>
    <col min="5892" max="5892" width="13.5703125" customWidth="1"/>
    <col min="5893" max="5893" width="20.570312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9.5703125" bestFit="1" customWidth="1"/>
    <col min="6146" max="6146" width="24.42578125" customWidth="1"/>
    <col min="6147" max="6147" width="16.28515625" customWidth="1"/>
    <col min="6148" max="6148" width="13.5703125" customWidth="1"/>
    <col min="6149" max="6149" width="20.570312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9.5703125" bestFit="1" customWidth="1"/>
    <col min="6402" max="6402" width="24.42578125" customWidth="1"/>
    <col min="6403" max="6403" width="16.28515625" customWidth="1"/>
    <col min="6404" max="6404" width="13.5703125" customWidth="1"/>
    <col min="6405" max="6405" width="20.570312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9.5703125" bestFit="1" customWidth="1"/>
    <col min="6658" max="6658" width="24.42578125" customWidth="1"/>
    <col min="6659" max="6659" width="16.28515625" customWidth="1"/>
    <col min="6660" max="6660" width="13.5703125" customWidth="1"/>
    <col min="6661" max="6661" width="20.570312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9.5703125" bestFit="1" customWidth="1"/>
    <col min="6914" max="6914" width="24.42578125" customWidth="1"/>
    <col min="6915" max="6915" width="16.28515625" customWidth="1"/>
    <col min="6916" max="6916" width="13.5703125" customWidth="1"/>
    <col min="6917" max="6917" width="20.570312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9.5703125" bestFit="1" customWidth="1"/>
    <col min="7170" max="7170" width="24.42578125" customWidth="1"/>
    <col min="7171" max="7171" width="16.28515625" customWidth="1"/>
    <col min="7172" max="7172" width="13.5703125" customWidth="1"/>
    <col min="7173" max="7173" width="20.570312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9.5703125" bestFit="1" customWidth="1"/>
    <col min="7426" max="7426" width="24.42578125" customWidth="1"/>
    <col min="7427" max="7427" width="16.28515625" customWidth="1"/>
    <col min="7428" max="7428" width="13.5703125" customWidth="1"/>
    <col min="7429" max="7429" width="20.570312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9.5703125" bestFit="1" customWidth="1"/>
    <col min="7682" max="7682" width="24.42578125" customWidth="1"/>
    <col min="7683" max="7683" width="16.28515625" customWidth="1"/>
    <col min="7684" max="7684" width="13.5703125" customWidth="1"/>
    <col min="7685" max="7685" width="20.570312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9.5703125" bestFit="1" customWidth="1"/>
    <col min="7938" max="7938" width="24.42578125" customWidth="1"/>
    <col min="7939" max="7939" width="16.28515625" customWidth="1"/>
    <col min="7940" max="7940" width="13.5703125" customWidth="1"/>
    <col min="7941" max="7941" width="20.570312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9.5703125" bestFit="1" customWidth="1"/>
    <col min="8194" max="8194" width="24.42578125" customWidth="1"/>
    <col min="8195" max="8195" width="16.28515625" customWidth="1"/>
    <col min="8196" max="8196" width="13.5703125" customWidth="1"/>
    <col min="8197" max="8197" width="20.570312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9.5703125" bestFit="1" customWidth="1"/>
    <col min="8450" max="8450" width="24.42578125" customWidth="1"/>
    <col min="8451" max="8451" width="16.28515625" customWidth="1"/>
    <col min="8452" max="8452" width="13.5703125" customWidth="1"/>
    <col min="8453" max="8453" width="20.570312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9.5703125" bestFit="1" customWidth="1"/>
    <col min="8706" max="8706" width="24.42578125" customWidth="1"/>
    <col min="8707" max="8707" width="16.28515625" customWidth="1"/>
    <col min="8708" max="8708" width="13.5703125" customWidth="1"/>
    <col min="8709" max="8709" width="20.570312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9.5703125" bestFit="1" customWidth="1"/>
    <col min="8962" max="8962" width="24.42578125" customWidth="1"/>
    <col min="8963" max="8963" width="16.28515625" customWidth="1"/>
    <col min="8964" max="8964" width="13.5703125" customWidth="1"/>
    <col min="8965" max="8965" width="20.570312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9.5703125" bestFit="1" customWidth="1"/>
    <col min="9218" max="9218" width="24.42578125" customWidth="1"/>
    <col min="9219" max="9219" width="16.28515625" customWidth="1"/>
    <col min="9220" max="9220" width="13.5703125" customWidth="1"/>
    <col min="9221" max="9221" width="20.570312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9.5703125" bestFit="1" customWidth="1"/>
    <col min="9474" max="9474" width="24.42578125" customWidth="1"/>
    <col min="9475" max="9475" width="16.28515625" customWidth="1"/>
    <col min="9476" max="9476" width="13.5703125" customWidth="1"/>
    <col min="9477" max="9477" width="20.570312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9.5703125" bestFit="1" customWidth="1"/>
    <col min="9730" max="9730" width="24.42578125" customWidth="1"/>
    <col min="9731" max="9731" width="16.28515625" customWidth="1"/>
    <col min="9732" max="9732" width="13.5703125" customWidth="1"/>
    <col min="9733" max="9733" width="20.570312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9.5703125" bestFit="1" customWidth="1"/>
    <col min="9986" max="9986" width="24.42578125" customWidth="1"/>
    <col min="9987" max="9987" width="16.28515625" customWidth="1"/>
    <col min="9988" max="9988" width="13.5703125" customWidth="1"/>
    <col min="9989" max="9989" width="20.570312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9.5703125" bestFit="1" customWidth="1"/>
    <col min="10242" max="10242" width="24.42578125" customWidth="1"/>
    <col min="10243" max="10243" width="16.28515625" customWidth="1"/>
    <col min="10244" max="10244" width="13.5703125" customWidth="1"/>
    <col min="10245" max="10245" width="20.570312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9.5703125" bestFit="1" customWidth="1"/>
    <col min="10498" max="10498" width="24.42578125" customWidth="1"/>
    <col min="10499" max="10499" width="16.28515625" customWidth="1"/>
    <col min="10500" max="10500" width="13.5703125" customWidth="1"/>
    <col min="10501" max="10501" width="20.570312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9.5703125" bestFit="1" customWidth="1"/>
    <col min="10754" max="10754" width="24.42578125" customWidth="1"/>
    <col min="10755" max="10755" width="16.28515625" customWidth="1"/>
    <col min="10756" max="10756" width="13.5703125" customWidth="1"/>
    <col min="10757" max="10757" width="20.570312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9.5703125" bestFit="1" customWidth="1"/>
    <col min="11010" max="11010" width="24.42578125" customWidth="1"/>
    <col min="11011" max="11011" width="16.28515625" customWidth="1"/>
    <col min="11012" max="11012" width="13.5703125" customWidth="1"/>
    <col min="11013" max="11013" width="20.570312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9.5703125" bestFit="1" customWidth="1"/>
    <col min="11266" max="11266" width="24.42578125" customWidth="1"/>
    <col min="11267" max="11267" width="16.28515625" customWidth="1"/>
    <col min="11268" max="11268" width="13.5703125" customWidth="1"/>
    <col min="11269" max="11269" width="20.570312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9.5703125" bestFit="1" customWidth="1"/>
    <col min="11522" max="11522" width="24.42578125" customWidth="1"/>
    <col min="11523" max="11523" width="16.28515625" customWidth="1"/>
    <col min="11524" max="11524" width="13.5703125" customWidth="1"/>
    <col min="11525" max="11525" width="20.570312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9.5703125" bestFit="1" customWidth="1"/>
    <col min="11778" max="11778" width="24.42578125" customWidth="1"/>
    <col min="11779" max="11779" width="16.28515625" customWidth="1"/>
    <col min="11780" max="11780" width="13.5703125" customWidth="1"/>
    <col min="11781" max="11781" width="20.570312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9.5703125" bestFit="1" customWidth="1"/>
    <col min="12034" max="12034" width="24.42578125" customWidth="1"/>
    <col min="12035" max="12035" width="16.28515625" customWidth="1"/>
    <col min="12036" max="12036" width="13.5703125" customWidth="1"/>
    <col min="12037" max="12037" width="20.570312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9.5703125" bestFit="1" customWidth="1"/>
    <col min="12290" max="12290" width="24.42578125" customWidth="1"/>
    <col min="12291" max="12291" width="16.28515625" customWidth="1"/>
    <col min="12292" max="12292" width="13.5703125" customWidth="1"/>
    <col min="12293" max="12293" width="20.570312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9.5703125" bestFit="1" customWidth="1"/>
    <col min="12546" max="12546" width="24.42578125" customWidth="1"/>
    <col min="12547" max="12547" width="16.28515625" customWidth="1"/>
    <col min="12548" max="12548" width="13.5703125" customWidth="1"/>
    <col min="12549" max="12549" width="20.570312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9.5703125" bestFit="1" customWidth="1"/>
    <col min="12802" max="12802" width="24.42578125" customWidth="1"/>
    <col min="12803" max="12803" width="16.28515625" customWidth="1"/>
    <col min="12804" max="12804" width="13.5703125" customWidth="1"/>
    <col min="12805" max="12805" width="20.570312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9.5703125" bestFit="1" customWidth="1"/>
    <col min="13058" max="13058" width="24.42578125" customWidth="1"/>
    <col min="13059" max="13059" width="16.28515625" customWidth="1"/>
    <col min="13060" max="13060" width="13.5703125" customWidth="1"/>
    <col min="13061" max="13061" width="20.570312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9.5703125" bestFit="1" customWidth="1"/>
    <col min="13314" max="13314" width="24.42578125" customWidth="1"/>
    <col min="13315" max="13315" width="16.28515625" customWidth="1"/>
    <col min="13316" max="13316" width="13.5703125" customWidth="1"/>
    <col min="13317" max="13317" width="20.570312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9.5703125" bestFit="1" customWidth="1"/>
    <col min="13570" max="13570" width="24.42578125" customWidth="1"/>
    <col min="13571" max="13571" width="16.28515625" customWidth="1"/>
    <col min="13572" max="13572" width="13.5703125" customWidth="1"/>
    <col min="13573" max="13573" width="20.570312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9.5703125" bestFit="1" customWidth="1"/>
    <col min="13826" max="13826" width="24.42578125" customWidth="1"/>
    <col min="13827" max="13827" width="16.28515625" customWidth="1"/>
    <col min="13828" max="13828" width="13.5703125" customWidth="1"/>
    <col min="13829" max="13829" width="20.570312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9.5703125" bestFit="1" customWidth="1"/>
    <col min="14082" max="14082" width="24.42578125" customWidth="1"/>
    <col min="14083" max="14083" width="16.28515625" customWidth="1"/>
    <col min="14084" max="14084" width="13.5703125" customWidth="1"/>
    <col min="14085" max="14085" width="20.570312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9.5703125" bestFit="1" customWidth="1"/>
    <col min="14338" max="14338" width="24.42578125" customWidth="1"/>
    <col min="14339" max="14339" width="16.28515625" customWidth="1"/>
    <col min="14340" max="14340" width="13.5703125" customWidth="1"/>
    <col min="14341" max="14341" width="20.570312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9.5703125" bestFit="1" customWidth="1"/>
    <col min="14594" max="14594" width="24.42578125" customWidth="1"/>
    <col min="14595" max="14595" width="16.28515625" customWidth="1"/>
    <col min="14596" max="14596" width="13.5703125" customWidth="1"/>
    <col min="14597" max="14597" width="20.570312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9.5703125" bestFit="1" customWidth="1"/>
    <col min="14850" max="14850" width="24.42578125" customWidth="1"/>
    <col min="14851" max="14851" width="16.28515625" customWidth="1"/>
    <col min="14852" max="14852" width="13.5703125" customWidth="1"/>
    <col min="14853" max="14853" width="20.570312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9.5703125" bestFit="1" customWidth="1"/>
    <col min="15106" max="15106" width="24.42578125" customWidth="1"/>
    <col min="15107" max="15107" width="16.28515625" customWidth="1"/>
    <col min="15108" max="15108" width="13.5703125" customWidth="1"/>
    <col min="15109" max="15109" width="20.570312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9.5703125" bestFit="1" customWidth="1"/>
    <col min="15362" max="15362" width="24.42578125" customWidth="1"/>
    <col min="15363" max="15363" width="16.28515625" customWidth="1"/>
    <col min="15364" max="15364" width="13.5703125" customWidth="1"/>
    <col min="15365" max="15365" width="20.570312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9.5703125" bestFit="1" customWidth="1"/>
    <col min="15618" max="15618" width="24.42578125" customWidth="1"/>
    <col min="15619" max="15619" width="16.28515625" customWidth="1"/>
    <col min="15620" max="15620" width="13.5703125" customWidth="1"/>
    <col min="15621" max="15621" width="20.570312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9.5703125" bestFit="1" customWidth="1"/>
    <col min="15874" max="15874" width="24.42578125" customWidth="1"/>
    <col min="15875" max="15875" width="16.28515625" customWidth="1"/>
    <col min="15876" max="15876" width="13.5703125" customWidth="1"/>
    <col min="15877" max="15877" width="20.570312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9.5703125" bestFit="1" customWidth="1"/>
    <col min="16130" max="16130" width="24.42578125" customWidth="1"/>
    <col min="16131" max="16131" width="16.28515625" customWidth="1"/>
    <col min="16132" max="16132" width="13.5703125" customWidth="1"/>
    <col min="16133" max="16133" width="20.570312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192" t="s">
        <v>0</v>
      </c>
      <c r="N1" s="192"/>
      <c r="O1" s="192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193" t="s">
        <v>1</v>
      </c>
      <c r="N2" s="193"/>
      <c r="O2" s="193"/>
      <c r="P2" s="193"/>
    </row>
    <row r="3" spans="1:16" ht="61.5" customHeight="1" x14ac:dyDescent="0.25">
      <c r="A3" s="2"/>
      <c r="B3" s="200" t="s">
        <v>136</v>
      </c>
      <c r="C3" s="201"/>
      <c r="D3" s="201"/>
      <c r="E3" s="201"/>
      <c r="F3" s="201"/>
      <c r="G3" s="201"/>
      <c r="H3" s="201"/>
      <c r="I3" s="201"/>
      <c r="J3" s="201"/>
      <c r="K3" s="2"/>
    </row>
    <row r="4" spans="1:16" ht="31.5" customHeight="1" x14ac:dyDescent="0.25">
      <c r="A4" s="196" t="s">
        <v>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6" ht="33" customHeight="1" x14ac:dyDescent="0.25">
      <c r="A5" s="197" t="s">
        <v>4</v>
      </c>
      <c r="B5" s="197" t="s">
        <v>5</v>
      </c>
      <c r="C5" s="198" t="s">
        <v>6</v>
      </c>
      <c r="D5" s="198"/>
      <c r="E5" s="198"/>
      <c r="F5" s="198" t="s">
        <v>7</v>
      </c>
      <c r="G5" s="198" t="s">
        <v>8</v>
      </c>
      <c r="H5" s="198"/>
      <c r="I5" s="198"/>
      <c r="J5" s="198"/>
      <c r="K5" s="199" t="s">
        <v>9</v>
      </c>
    </row>
    <row r="6" spans="1:16" ht="158.25" customHeight="1" x14ac:dyDescent="0.25">
      <c r="A6" s="197"/>
      <c r="B6" s="197"/>
      <c r="C6" s="5" t="s">
        <v>10</v>
      </c>
      <c r="D6" s="5" t="s">
        <v>11</v>
      </c>
      <c r="E6" s="5" t="s">
        <v>12</v>
      </c>
      <c r="F6" s="198"/>
      <c r="G6" s="6" t="s">
        <v>13</v>
      </c>
      <c r="H6" s="5" t="s">
        <v>14</v>
      </c>
      <c r="I6" s="5" t="s">
        <v>15</v>
      </c>
      <c r="J6" s="5" t="s">
        <v>14</v>
      </c>
      <c r="K6" s="199"/>
    </row>
    <row r="7" spans="1:16" ht="63" x14ac:dyDescent="0.25">
      <c r="A7" s="114">
        <v>1</v>
      </c>
      <c r="B7" s="115" t="s">
        <v>137</v>
      </c>
      <c r="C7" s="116"/>
      <c r="D7" s="116">
        <v>247.5</v>
      </c>
      <c r="E7" s="115" t="s">
        <v>138</v>
      </c>
      <c r="F7" s="117">
        <f t="shared" ref="F7:F38" si="0">SUM(C7,D7)</f>
        <v>247.5</v>
      </c>
      <c r="G7" s="118">
        <v>2220</v>
      </c>
      <c r="H7" s="116"/>
      <c r="I7" s="115" t="s">
        <v>138</v>
      </c>
      <c r="J7" s="116">
        <v>247.5</v>
      </c>
      <c r="K7" s="119"/>
    </row>
    <row r="8" spans="1:16" ht="31.5" x14ac:dyDescent="0.25">
      <c r="A8" s="114">
        <v>2</v>
      </c>
      <c r="B8" s="115" t="s">
        <v>139</v>
      </c>
      <c r="C8" s="116"/>
      <c r="D8" s="116">
        <v>800</v>
      </c>
      <c r="E8" s="115" t="s">
        <v>140</v>
      </c>
      <c r="F8" s="117">
        <f t="shared" si="0"/>
        <v>800</v>
      </c>
      <c r="G8" s="118">
        <v>2210</v>
      </c>
      <c r="H8" s="116"/>
      <c r="I8" s="115" t="s">
        <v>140</v>
      </c>
      <c r="J8" s="116">
        <v>800</v>
      </c>
      <c r="K8" s="119"/>
    </row>
    <row r="9" spans="1:16" ht="31.5" x14ac:dyDescent="0.25">
      <c r="A9" s="114">
        <v>3</v>
      </c>
      <c r="B9" s="115" t="s">
        <v>139</v>
      </c>
      <c r="C9" s="116"/>
      <c r="D9" s="116">
        <v>796.8</v>
      </c>
      <c r="E9" s="115" t="s">
        <v>141</v>
      </c>
      <c r="F9" s="117">
        <f t="shared" si="0"/>
        <v>796.8</v>
      </c>
      <c r="G9" s="118">
        <v>2210</v>
      </c>
      <c r="H9" s="116"/>
      <c r="I9" s="115" t="s">
        <v>141</v>
      </c>
      <c r="J9" s="116">
        <v>796.8</v>
      </c>
      <c r="K9" s="119"/>
    </row>
    <row r="10" spans="1:16" ht="63" x14ac:dyDescent="0.25">
      <c r="A10" s="114">
        <v>4</v>
      </c>
      <c r="B10" s="115" t="s">
        <v>137</v>
      </c>
      <c r="C10" s="116"/>
      <c r="D10" s="116">
        <v>1770</v>
      </c>
      <c r="E10" s="115" t="s">
        <v>138</v>
      </c>
      <c r="F10" s="117">
        <f t="shared" si="0"/>
        <v>1770</v>
      </c>
      <c r="G10" s="118">
        <v>2220</v>
      </c>
      <c r="H10" s="116"/>
      <c r="I10" s="115" t="s">
        <v>138</v>
      </c>
      <c r="J10" s="116">
        <v>1770</v>
      </c>
      <c r="K10" s="119"/>
    </row>
    <row r="11" spans="1:16" ht="47.25" x14ac:dyDescent="0.25">
      <c r="A11" s="114">
        <v>5</v>
      </c>
      <c r="B11" s="115" t="s">
        <v>137</v>
      </c>
      <c r="C11" s="116"/>
      <c r="D11" s="116">
        <v>500</v>
      </c>
      <c r="E11" s="115" t="s">
        <v>142</v>
      </c>
      <c r="F11" s="117">
        <f t="shared" si="0"/>
        <v>500</v>
      </c>
      <c r="G11" s="118">
        <v>2220</v>
      </c>
      <c r="H11" s="116"/>
      <c r="I11" s="115" t="s">
        <v>142</v>
      </c>
      <c r="J11" s="116">
        <v>500</v>
      </c>
      <c r="K11" s="119"/>
    </row>
    <row r="12" spans="1:16" ht="31.5" x14ac:dyDescent="0.25">
      <c r="A12" s="114">
        <v>6</v>
      </c>
      <c r="B12" s="118" t="s">
        <v>143</v>
      </c>
      <c r="C12" s="116"/>
      <c r="D12" s="116">
        <v>15358.8</v>
      </c>
      <c r="E12" s="115" t="s">
        <v>144</v>
      </c>
      <c r="F12" s="117">
        <f t="shared" si="0"/>
        <v>15358.8</v>
      </c>
      <c r="G12" s="118">
        <v>2210</v>
      </c>
      <c r="H12" s="116"/>
      <c r="I12" s="115" t="s">
        <v>144</v>
      </c>
      <c r="J12" s="116">
        <v>15358.8</v>
      </c>
      <c r="K12" s="119"/>
    </row>
    <row r="13" spans="1:16" ht="47.25" x14ac:dyDescent="0.25">
      <c r="A13" s="114">
        <v>7</v>
      </c>
      <c r="B13" s="115" t="s">
        <v>145</v>
      </c>
      <c r="C13" s="116"/>
      <c r="D13" s="116">
        <v>1473.4</v>
      </c>
      <c r="E13" s="115" t="s">
        <v>146</v>
      </c>
      <c r="F13" s="117">
        <f t="shared" si="0"/>
        <v>1473.4</v>
      </c>
      <c r="G13" s="118">
        <v>2220</v>
      </c>
      <c r="H13" s="116"/>
      <c r="I13" s="115" t="s">
        <v>146</v>
      </c>
      <c r="J13" s="116">
        <v>1473.4</v>
      </c>
      <c r="K13" s="119"/>
    </row>
    <row r="14" spans="1:16" ht="63" x14ac:dyDescent="0.25">
      <c r="A14" s="120">
        <v>8</v>
      </c>
      <c r="B14" s="101" t="s">
        <v>147</v>
      </c>
      <c r="C14" s="101"/>
      <c r="D14" s="121">
        <v>50</v>
      </c>
      <c r="E14" s="101" t="s">
        <v>148</v>
      </c>
      <c r="F14" s="117">
        <f t="shared" si="0"/>
        <v>50</v>
      </c>
      <c r="G14" s="115">
        <v>2210</v>
      </c>
      <c r="H14" s="101"/>
      <c r="I14" s="101" t="s">
        <v>149</v>
      </c>
      <c r="J14" s="121">
        <v>50</v>
      </c>
      <c r="K14" s="122"/>
    </row>
    <row r="15" spans="1:16" ht="94.5" x14ac:dyDescent="0.25">
      <c r="A15" s="114">
        <v>9</v>
      </c>
      <c r="B15" s="115" t="s">
        <v>150</v>
      </c>
      <c r="C15" s="116"/>
      <c r="D15" s="116">
        <v>30724.5</v>
      </c>
      <c r="E15" s="115" t="s">
        <v>151</v>
      </c>
      <c r="F15" s="117">
        <f t="shared" si="0"/>
        <v>30724.5</v>
      </c>
      <c r="G15" s="118">
        <v>2210</v>
      </c>
      <c r="H15" s="116"/>
      <c r="I15" s="115" t="s">
        <v>151</v>
      </c>
      <c r="J15" s="116">
        <v>30724.5</v>
      </c>
      <c r="K15" s="119"/>
    </row>
    <row r="16" spans="1:16" ht="15.75" x14ac:dyDescent="0.25">
      <c r="A16" s="216">
        <v>10</v>
      </c>
      <c r="B16" s="219" t="s">
        <v>152</v>
      </c>
      <c r="C16" s="116"/>
      <c r="D16" s="116">
        <v>2000</v>
      </c>
      <c r="E16" s="115" t="s">
        <v>153</v>
      </c>
      <c r="F16" s="117">
        <f t="shared" si="0"/>
        <v>2000</v>
      </c>
      <c r="G16" s="118">
        <v>2210</v>
      </c>
      <c r="H16" s="116"/>
      <c r="I16" s="115" t="s">
        <v>153</v>
      </c>
      <c r="J16" s="116">
        <v>2000</v>
      </c>
      <c r="K16" s="119"/>
    </row>
    <row r="17" spans="1:11" ht="15.75" x14ac:dyDescent="0.25">
      <c r="A17" s="217"/>
      <c r="B17" s="220"/>
      <c r="C17" s="116"/>
      <c r="D17" s="116">
        <v>5000</v>
      </c>
      <c r="E17" s="115" t="s">
        <v>154</v>
      </c>
      <c r="F17" s="117">
        <f t="shared" si="0"/>
        <v>5000</v>
      </c>
      <c r="G17" s="118">
        <v>2210</v>
      </c>
      <c r="H17" s="116"/>
      <c r="I17" s="115" t="s">
        <v>154</v>
      </c>
      <c r="J17" s="116">
        <v>5000</v>
      </c>
      <c r="K17" s="119"/>
    </row>
    <row r="18" spans="1:11" ht="47.25" x14ac:dyDescent="0.25">
      <c r="A18" s="218"/>
      <c r="B18" s="221"/>
      <c r="C18" s="116"/>
      <c r="D18" s="116">
        <v>8000</v>
      </c>
      <c r="E18" s="115" t="s">
        <v>155</v>
      </c>
      <c r="F18" s="117">
        <f t="shared" si="0"/>
        <v>8000</v>
      </c>
      <c r="G18" s="118">
        <v>2220</v>
      </c>
      <c r="H18" s="116"/>
      <c r="I18" s="115" t="s">
        <v>155</v>
      </c>
      <c r="J18" s="116">
        <v>8000</v>
      </c>
      <c r="K18" s="119"/>
    </row>
    <row r="19" spans="1:11" ht="15" customHeight="1" x14ac:dyDescent="0.25">
      <c r="A19" s="216">
        <v>11</v>
      </c>
      <c r="B19" s="219" t="s">
        <v>156</v>
      </c>
      <c r="C19" s="116"/>
      <c r="D19" s="116">
        <v>130</v>
      </c>
      <c r="E19" s="115" t="s">
        <v>157</v>
      </c>
      <c r="F19" s="117">
        <f t="shared" si="0"/>
        <v>130</v>
      </c>
      <c r="G19" s="118">
        <v>2220</v>
      </c>
      <c r="H19" s="116"/>
      <c r="I19" s="115" t="s">
        <v>157</v>
      </c>
      <c r="J19" s="116">
        <v>130</v>
      </c>
      <c r="K19" s="119"/>
    </row>
    <row r="20" spans="1:11" ht="15.75" x14ac:dyDescent="0.25">
      <c r="A20" s="217"/>
      <c r="B20" s="220"/>
      <c r="C20" s="116"/>
      <c r="D20" s="116">
        <v>50</v>
      </c>
      <c r="E20" s="115" t="s">
        <v>158</v>
      </c>
      <c r="F20" s="117">
        <f t="shared" si="0"/>
        <v>50</v>
      </c>
      <c r="G20" s="118">
        <v>2210</v>
      </c>
      <c r="H20" s="116"/>
      <c r="I20" s="115" t="s">
        <v>158</v>
      </c>
      <c r="J20" s="116">
        <v>50</v>
      </c>
      <c r="K20" s="119"/>
    </row>
    <row r="21" spans="1:11" ht="15.75" x14ac:dyDescent="0.25">
      <c r="A21" s="217"/>
      <c r="B21" s="220"/>
      <c r="C21" s="116"/>
      <c r="D21" s="116">
        <v>6</v>
      </c>
      <c r="E21" s="115" t="s">
        <v>159</v>
      </c>
      <c r="F21" s="117">
        <f t="shared" si="0"/>
        <v>6</v>
      </c>
      <c r="G21" s="118">
        <v>2210</v>
      </c>
      <c r="H21" s="116"/>
      <c r="I21" s="115" t="s">
        <v>159</v>
      </c>
      <c r="J21" s="116">
        <v>6</v>
      </c>
      <c r="K21" s="119"/>
    </row>
    <row r="22" spans="1:11" ht="31.5" x14ac:dyDescent="0.25">
      <c r="A22" s="218"/>
      <c r="B22" s="221"/>
      <c r="C22" s="116"/>
      <c r="D22" s="116">
        <v>14</v>
      </c>
      <c r="E22" s="115" t="s">
        <v>160</v>
      </c>
      <c r="F22" s="117">
        <f t="shared" si="0"/>
        <v>14</v>
      </c>
      <c r="G22" s="118">
        <v>2210</v>
      </c>
      <c r="H22" s="116"/>
      <c r="I22" s="115" t="s">
        <v>160</v>
      </c>
      <c r="J22" s="116">
        <v>14</v>
      </c>
      <c r="K22" s="119"/>
    </row>
    <row r="23" spans="1:11" ht="47.25" x14ac:dyDescent="0.25">
      <c r="A23" s="114">
        <v>12</v>
      </c>
      <c r="B23" s="118" t="s">
        <v>161</v>
      </c>
      <c r="C23" s="116">
        <v>3000</v>
      </c>
      <c r="D23" s="116"/>
      <c r="E23" s="115"/>
      <c r="F23" s="117">
        <f t="shared" si="0"/>
        <v>3000</v>
      </c>
      <c r="G23" s="118">
        <v>2210</v>
      </c>
      <c r="H23" s="116">
        <v>3000</v>
      </c>
      <c r="I23" s="115" t="s">
        <v>162</v>
      </c>
      <c r="J23" s="116"/>
      <c r="K23" s="119"/>
    </row>
    <row r="24" spans="1:11" ht="15.75" x14ac:dyDescent="0.25">
      <c r="A24" s="114">
        <v>13</v>
      </c>
      <c r="B24" s="118" t="s">
        <v>143</v>
      </c>
      <c r="C24" s="116"/>
      <c r="D24" s="116">
        <v>3750</v>
      </c>
      <c r="E24" s="115" t="s">
        <v>163</v>
      </c>
      <c r="F24" s="117">
        <f t="shared" si="0"/>
        <v>3750</v>
      </c>
      <c r="G24" s="118">
        <v>2210</v>
      </c>
      <c r="H24" s="116"/>
      <c r="I24" s="115" t="s">
        <v>163</v>
      </c>
      <c r="J24" s="116">
        <v>3750</v>
      </c>
      <c r="K24" s="119"/>
    </row>
    <row r="25" spans="1:11" ht="31.5" x14ac:dyDescent="0.25">
      <c r="A25" s="114">
        <v>14</v>
      </c>
      <c r="B25" s="115" t="s">
        <v>164</v>
      </c>
      <c r="C25" s="116"/>
      <c r="D25" s="116">
        <v>10400</v>
      </c>
      <c r="E25" s="115" t="s">
        <v>165</v>
      </c>
      <c r="F25" s="117">
        <f t="shared" si="0"/>
        <v>10400</v>
      </c>
      <c r="G25" s="118">
        <v>2220</v>
      </c>
      <c r="H25" s="116"/>
      <c r="I25" s="115" t="s">
        <v>165</v>
      </c>
      <c r="J25" s="116">
        <v>10400</v>
      </c>
      <c r="K25" s="119"/>
    </row>
    <row r="26" spans="1:11" ht="15.75" x14ac:dyDescent="0.25">
      <c r="A26" s="216">
        <v>15</v>
      </c>
      <c r="B26" s="219" t="s">
        <v>166</v>
      </c>
      <c r="C26" s="116"/>
      <c r="D26" s="116">
        <v>1935</v>
      </c>
      <c r="E26" s="116" t="s">
        <v>165</v>
      </c>
      <c r="F26" s="117">
        <f t="shared" si="0"/>
        <v>1935</v>
      </c>
      <c r="G26" s="118">
        <v>2220</v>
      </c>
      <c r="H26" s="116"/>
      <c r="I26" s="116" t="s">
        <v>165</v>
      </c>
      <c r="J26" s="116">
        <v>1935</v>
      </c>
      <c r="K26" s="119"/>
    </row>
    <row r="27" spans="1:11" ht="15.75" x14ac:dyDescent="0.25">
      <c r="A27" s="217"/>
      <c r="B27" s="220"/>
      <c r="C27" s="116"/>
      <c r="D27" s="116">
        <v>234</v>
      </c>
      <c r="E27" s="115" t="s">
        <v>167</v>
      </c>
      <c r="F27" s="117">
        <f t="shared" si="0"/>
        <v>234</v>
      </c>
      <c r="G27" s="118">
        <v>2220</v>
      </c>
      <c r="H27" s="116"/>
      <c r="I27" s="115" t="s">
        <v>167</v>
      </c>
      <c r="J27" s="116">
        <v>234</v>
      </c>
      <c r="K27" s="119"/>
    </row>
    <row r="28" spans="1:11" ht="31.5" x14ac:dyDescent="0.25">
      <c r="A28" s="217"/>
      <c r="B28" s="220"/>
      <c r="C28" s="116"/>
      <c r="D28" s="116">
        <v>126</v>
      </c>
      <c r="E28" s="115" t="s">
        <v>168</v>
      </c>
      <c r="F28" s="117">
        <f t="shared" si="0"/>
        <v>126</v>
      </c>
      <c r="G28" s="118">
        <v>2210</v>
      </c>
      <c r="H28" s="116"/>
      <c r="I28" s="115" t="s">
        <v>168</v>
      </c>
      <c r="J28" s="116">
        <v>126</v>
      </c>
      <c r="K28" s="119"/>
    </row>
    <row r="29" spans="1:11" ht="15.75" x14ac:dyDescent="0.25">
      <c r="A29" s="218"/>
      <c r="B29" s="221"/>
      <c r="C29" s="116"/>
      <c r="D29" s="116">
        <v>90</v>
      </c>
      <c r="E29" s="115" t="s">
        <v>169</v>
      </c>
      <c r="F29" s="117">
        <f t="shared" si="0"/>
        <v>90</v>
      </c>
      <c r="G29" s="118">
        <v>2210</v>
      </c>
      <c r="H29" s="116"/>
      <c r="I29" s="115" t="s">
        <v>169</v>
      </c>
      <c r="J29" s="116">
        <v>90</v>
      </c>
      <c r="K29" s="119"/>
    </row>
    <row r="30" spans="1:11" ht="31.5" x14ac:dyDescent="0.25">
      <c r="A30" s="114">
        <v>16</v>
      </c>
      <c r="B30" s="115" t="s">
        <v>170</v>
      </c>
      <c r="C30" s="116"/>
      <c r="D30" s="116">
        <v>26500</v>
      </c>
      <c r="E30" s="115" t="s">
        <v>171</v>
      </c>
      <c r="F30" s="117">
        <f t="shared" si="0"/>
        <v>26500</v>
      </c>
      <c r="G30" s="118">
        <v>3110</v>
      </c>
      <c r="H30" s="116"/>
      <c r="I30" s="115" t="s">
        <v>171</v>
      </c>
      <c r="J30" s="116">
        <v>26500</v>
      </c>
      <c r="K30" s="119"/>
    </row>
    <row r="31" spans="1:11" ht="47.25" x14ac:dyDescent="0.25">
      <c r="A31" s="216">
        <v>17</v>
      </c>
      <c r="B31" s="219" t="s">
        <v>101</v>
      </c>
      <c r="C31" s="224"/>
      <c r="D31" s="116">
        <v>1140</v>
      </c>
      <c r="E31" s="115" t="s">
        <v>172</v>
      </c>
      <c r="F31" s="117">
        <f t="shared" si="0"/>
        <v>1140</v>
      </c>
      <c r="G31" s="118">
        <v>2220</v>
      </c>
      <c r="H31" s="116"/>
      <c r="I31" s="115" t="s">
        <v>172</v>
      </c>
      <c r="J31" s="116">
        <v>1140</v>
      </c>
      <c r="K31" s="119"/>
    </row>
    <row r="32" spans="1:11" ht="31.5" x14ac:dyDescent="0.25">
      <c r="A32" s="218"/>
      <c r="B32" s="221"/>
      <c r="C32" s="225"/>
      <c r="D32" s="116">
        <v>4485</v>
      </c>
      <c r="E32" s="115" t="s">
        <v>173</v>
      </c>
      <c r="F32" s="117">
        <f t="shared" si="0"/>
        <v>4485</v>
      </c>
      <c r="G32" s="118">
        <v>2220</v>
      </c>
      <c r="H32" s="116"/>
      <c r="I32" s="115" t="s">
        <v>173</v>
      </c>
      <c r="J32" s="116">
        <v>4485</v>
      </c>
      <c r="K32" s="119"/>
    </row>
    <row r="33" spans="1:12" ht="31.5" x14ac:dyDescent="0.25">
      <c r="A33" s="114">
        <v>18</v>
      </c>
      <c r="B33" s="115" t="s">
        <v>174</v>
      </c>
      <c r="C33" s="116"/>
      <c r="D33" s="116">
        <v>1897</v>
      </c>
      <c r="E33" s="115" t="s">
        <v>175</v>
      </c>
      <c r="F33" s="117">
        <f t="shared" si="0"/>
        <v>1897</v>
      </c>
      <c r="G33" s="118">
        <v>3110</v>
      </c>
      <c r="H33" s="116"/>
      <c r="I33" s="115" t="s">
        <v>175</v>
      </c>
      <c r="J33" s="116">
        <v>1897</v>
      </c>
      <c r="K33" s="119"/>
    </row>
    <row r="34" spans="1:12" ht="15.75" x14ac:dyDescent="0.25">
      <c r="A34" s="216">
        <v>19</v>
      </c>
      <c r="B34" s="219" t="s">
        <v>176</v>
      </c>
      <c r="C34" s="224"/>
      <c r="D34" s="116">
        <v>1380</v>
      </c>
      <c r="E34" s="123" t="s">
        <v>177</v>
      </c>
      <c r="F34" s="117">
        <f t="shared" si="0"/>
        <v>1380</v>
      </c>
      <c r="G34" s="118">
        <v>2110</v>
      </c>
      <c r="H34" s="116"/>
      <c r="I34" s="123" t="s">
        <v>177</v>
      </c>
      <c r="J34" s="116">
        <v>1380</v>
      </c>
      <c r="K34" s="119"/>
    </row>
    <row r="35" spans="1:12" ht="47.25" x14ac:dyDescent="0.25">
      <c r="A35" s="217"/>
      <c r="B35" s="220"/>
      <c r="C35" s="226"/>
      <c r="D35" s="116">
        <v>2360</v>
      </c>
      <c r="E35" s="124" t="s">
        <v>178</v>
      </c>
      <c r="F35" s="125">
        <f t="shared" si="0"/>
        <v>2360</v>
      </c>
      <c r="G35" s="118">
        <v>2110</v>
      </c>
      <c r="H35" s="116"/>
      <c r="I35" s="124" t="s">
        <v>178</v>
      </c>
      <c r="J35" s="116">
        <v>2360</v>
      </c>
      <c r="K35" s="119"/>
    </row>
    <row r="36" spans="1:12" ht="47.25" x14ac:dyDescent="0.25">
      <c r="A36" s="217"/>
      <c r="B36" s="220"/>
      <c r="C36" s="226"/>
      <c r="D36" s="116">
        <v>2360</v>
      </c>
      <c r="E36" s="53" t="s">
        <v>179</v>
      </c>
      <c r="F36" s="125">
        <f t="shared" si="0"/>
        <v>2360</v>
      </c>
      <c r="G36" s="118">
        <v>2110</v>
      </c>
      <c r="H36" s="116"/>
      <c r="I36" s="53" t="s">
        <v>179</v>
      </c>
      <c r="J36" s="116">
        <v>2360</v>
      </c>
      <c r="K36" s="119"/>
    </row>
    <row r="37" spans="1:12" ht="47.25" x14ac:dyDescent="0.25">
      <c r="A37" s="217"/>
      <c r="B37" s="220"/>
      <c r="C37" s="226"/>
      <c r="D37" s="116">
        <v>3200</v>
      </c>
      <c r="E37" s="53" t="s">
        <v>180</v>
      </c>
      <c r="F37" s="125">
        <f t="shared" si="0"/>
        <v>3200</v>
      </c>
      <c r="G37" s="118">
        <v>2110</v>
      </c>
      <c r="H37" s="116"/>
      <c r="I37" s="53" t="s">
        <v>180</v>
      </c>
      <c r="J37" s="116">
        <v>3200</v>
      </c>
      <c r="K37" s="119"/>
    </row>
    <row r="38" spans="1:12" ht="47.25" x14ac:dyDescent="0.25">
      <c r="A38" s="218"/>
      <c r="B38" s="221"/>
      <c r="C38" s="225"/>
      <c r="D38" s="116">
        <v>4258</v>
      </c>
      <c r="E38" s="53" t="s">
        <v>181</v>
      </c>
      <c r="F38" s="125">
        <f t="shared" si="0"/>
        <v>4258</v>
      </c>
      <c r="G38" s="118">
        <v>3110</v>
      </c>
      <c r="H38" s="116"/>
      <c r="I38" s="53" t="s">
        <v>181</v>
      </c>
      <c r="J38" s="116">
        <v>4258</v>
      </c>
      <c r="K38" s="119"/>
    </row>
    <row r="39" spans="1:12" ht="15.75" x14ac:dyDescent="0.25">
      <c r="A39" s="19"/>
      <c r="B39" s="22" t="s">
        <v>20</v>
      </c>
      <c r="C39" s="23">
        <f>SUM(C14:C30)</f>
        <v>3000</v>
      </c>
      <c r="D39" s="23">
        <f>SUM(D7:D38)</f>
        <v>131036</v>
      </c>
      <c r="E39" s="24"/>
      <c r="F39" s="25">
        <f>SUM(C39,D39)</f>
        <v>134036</v>
      </c>
      <c r="G39" s="26"/>
      <c r="H39" s="23">
        <f>SUM(H7:H30)</f>
        <v>3000</v>
      </c>
      <c r="I39" s="24"/>
      <c r="J39" s="23">
        <f>SUM(J7:J38)</f>
        <v>131036</v>
      </c>
      <c r="K39" s="126"/>
    </row>
    <row r="42" spans="1:12" s="52" customFormat="1" ht="15.75" x14ac:dyDescent="0.25">
      <c r="B42" s="127" t="s">
        <v>38</v>
      </c>
      <c r="F42" s="128"/>
      <c r="G42" s="222" t="s">
        <v>182</v>
      </c>
      <c r="H42" s="223"/>
      <c r="K42" s="129"/>
      <c r="L42" s="130"/>
    </row>
    <row r="43" spans="1:12" s="52" customFormat="1" ht="15.75" x14ac:dyDescent="0.25">
      <c r="B43" s="127"/>
      <c r="F43" s="131" t="s">
        <v>23</v>
      </c>
      <c r="G43" s="132"/>
      <c r="H43" s="132"/>
      <c r="K43" s="129"/>
      <c r="L43" s="130"/>
    </row>
    <row r="44" spans="1:12" s="52" customFormat="1" ht="15.75" x14ac:dyDescent="0.25">
      <c r="B44" s="127" t="s">
        <v>24</v>
      </c>
      <c r="F44" s="128"/>
      <c r="G44" s="222" t="s">
        <v>183</v>
      </c>
      <c r="H44" s="223"/>
      <c r="K44" s="129"/>
      <c r="L44" s="130"/>
    </row>
    <row r="45" spans="1:12" s="52" customFormat="1" ht="15.75" x14ac:dyDescent="0.25">
      <c r="F45" s="131" t="s">
        <v>23</v>
      </c>
      <c r="G45" s="132"/>
      <c r="H45" s="132"/>
      <c r="K45" s="129"/>
      <c r="L45" s="130"/>
    </row>
  </sheetData>
  <mergeCells count="24">
    <mergeCell ref="G42:H42"/>
    <mergeCell ref="G44:H44"/>
    <mergeCell ref="A31:A32"/>
    <mergeCell ref="B31:B32"/>
    <mergeCell ref="C31:C32"/>
    <mergeCell ref="A34:A38"/>
    <mergeCell ref="B34:B38"/>
    <mergeCell ref="C34:C38"/>
    <mergeCell ref="A16:A18"/>
    <mergeCell ref="B16:B18"/>
    <mergeCell ref="A19:A22"/>
    <mergeCell ref="B19:B22"/>
    <mergeCell ref="A26:A29"/>
    <mergeCell ref="B26:B29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2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zoomScaleNormal="100" workbookViewId="0">
      <selection activeCell="B3" sqref="B3:J3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192" t="s">
        <v>0</v>
      </c>
      <c r="N1" s="192"/>
      <c r="O1" s="192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193" t="s">
        <v>184</v>
      </c>
      <c r="N2" s="193"/>
      <c r="O2" s="193"/>
      <c r="P2" s="193"/>
    </row>
    <row r="3" spans="1:16" ht="61.5" customHeight="1" x14ac:dyDescent="0.25">
      <c r="A3" s="2"/>
      <c r="B3" s="200" t="s">
        <v>185</v>
      </c>
      <c r="C3" s="201"/>
      <c r="D3" s="201"/>
      <c r="E3" s="201"/>
      <c r="F3" s="201"/>
      <c r="G3" s="201"/>
      <c r="H3" s="201"/>
      <c r="I3" s="201"/>
      <c r="J3" s="201"/>
      <c r="K3" s="134"/>
      <c r="L3" s="134"/>
      <c r="M3" s="134"/>
      <c r="N3" s="2"/>
    </row>
    <row r="4" spans="1:16" ht="31.5" customHeight="1" x14ac:dyDescent="0.25">
      <c r="A4" s="196" t="s">
        <v>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6" ht="33" customHeight="1" x14ac:dyDescent="0.25">
      <c r="A5" s="197" t="s">
        <v>4</v>
      </c>
      <c r="B5" s="197" t="s">
        <v>5</v>
      </c>
      <c r="C5" s="198" t="s">
        <v>6</v>
      </c>
      <c r="D5" s="198"/>
      <c r="E5" s="198"/>
      <c r="F5" s="198" t="s">
        <v>7</v>
      </c>
      <c r="G5" s="198" t="s">
        <v>8</v>
      </c>
      <c r="H5" s="198"/>
      <c r="I5" s="198"/>
      <c r="J5" s="198"/>
      <c r="K5" s="199" t="s">
        <v>9</v>
      </c>
    </row>
    <row r="6" spans="1:16" ht="158.25" customHeight="1" x14ac:dyDescent="0.25">
      <c r="A6" s="197"/>
      <c r="B6" s="197"/>
      <c r="C6" s="5" t="s">
        <v>10</v>
      </c>
      <c r="D6" s="5" t="s">
        <v>11</v>
      </c>
      <c r="E6" s="5" t="s">
        <v>12</v>
      </c>
      <c r="F6" s="198"/>
      <c r="G6" s="6" t="s">
        <v>13</v>
      </c>
      <c r="H6" s="5" t="s">
        <v>14</v>
      </c>
      <c r="I6" s="5" t="s">
        <v>15</v>
      </c>
      <c r="J6" s="5" t="s">
        <v>14</v>
      </c>
      <c r="K6" s="199"/>
    </row>
    <row r="7" spans="1:16" ht="63" x14ac:dyDescent="0.25">
      <c r="A7" s="7">
        <v>1</v>
      </c>
      <c r="B7" s="12" t="s">
        <v>186</v>
      </c>
      <c r="C7" s="15"/>
      <c r="D7" s="15"/>
      <c r="E7" s="8"/>
      <c r="F7" s="16">
        <f>SUM(C7,D7)</f>
        <v>0</v>
      </c>
      <c r="G7" s="14"/>
      <c r="H7" s="15"/>
      <c r="I7" s="12" t="s">
        <v>49</v>
      </c>
      <c r="J7" s="15">
        <v>2.4180000000000001</v>
      </c>
      <c r="K7" s="17">
        <v>4.1769999999999996</v>
      </c>
    </row>
    <row r="8" spans="1:16" ht="47.25" x14ac:dyDescent="0.25">
      <c r="A8" s="7">
        <v>2</v>
      </c>
      <c r="B8" s="12" t="s">
        <v>187</v>
      </c>
      <c r="C8" s="15"/>
      <c r="D8" s="15"/>
      <c r="E8" s="8"/>
      <c r="F8" s="16">
        <f t="shared" ref="F8:F50" si="0">SUM(C8,D8)</f>
        <v>0</v>
      </c>
      <c r="G8" s="14"/>
      <c r="H8" s="15"/>
      <c r="I8" s="12" t="s">
        <v>49</v>
      </c>
      <c r="J8" s="15">
        <v>0.67900000000000005</v>
      </c>
      <c r="K8" s="17">
        <v>0.36</v>
      </c>
    </row>
    <row r="9" spans="1:16" ht="31.5" x14ac:dyDescent="0.25">
      <c r="A9" s="7">
        <v>3</v>
      </c>
      <c r="B9" s="12" t="s">
        <v>188</v>
      </c>
      <c r="C9" s="15"/>
      <c r="D9" s="15"/>
      <c r="E9" s="8"/>
      <c r="F9" s="16">
        <f t="shared" si="0"/>
        <v>0</v>
      </c>
      <c r="G9" s="14"/>
      <c r="H9" s="15"/>
      <c r="I9" s="12" t="s">
        <v>49</v>
      </c>
      <c r="J9" s="15">
        <v>8.0809999999999995</v>
      </c>
      <c r="K9" s="17">
        <v>4.5389999999999997</v>
      </c>
    </row>
    <row r="10" spans="1:16" ht="31.5" x14ac:dyDescent="0.25">
      <c r="A10" s="7">
        <v>4</v>
      </c>
      <c r="B10" s="8" t="s">
        <v>189</v>
      </c>
      <c r="C10" s="15"/>
      <c r="D10" s="15"/>
      <c r="E10" s="8"/>
      <c r="F10" s="16">
        <f t="shared" si="0"/>
        <v>0</v>
      </c>
      <c r="G10" s="14"/>
      <c r="H10" s="15"/>
      <c r="I10" s="12" t="s">
        <v>49</v>
      </c>
      <c r="J10" s="15">
        <v>3.1909999999999998</v>
      </c>
      <c r="K10" s="17">
        <v>2.4340000000000002</v>
      </c>
    </row>
    <row r="11" spans="1:16" ht="63" x14ac:dyDescent="0.25">
      <c r="A11" s="7">
        <v>5</v>
      </c>
      <c r="B11" s="8" t="s">
        <v>190</v>
      </c>
      <c r="C11" s="15"/>
      <c r="D11" s="15"/>
      <c r="E11" s="8"/>
      <c r="F11" s="16">
        <f t="shared" si="0"/>
        <v>0</v>
      </c>
      <c r="G11" s="14"/>
      <c r="H11" s="15"/>
      <c r="I11" s="12" t="s">
        <v>49</v>
      </c>
      <c r="J11" s="15">
        <v>24.58</v>
      </c>
      <c r="K11" s="17">
        <v>0</v>
      </c>
    </row>
    <row r="12" spans="1:16" ht="15.75" x14ac:dyDescent="0.25">
      <c r="A12" s="7"/>
      <c r="B12" s="8"/>
      <c r="C12" s="15"/>
      <c r="D12" s="15"/>
      <c r="E12" s="8"/>
      <c r="F12" s="16">
        <f t="shared" si="0"/>
        <v>0</v>
      </c>
      <c r="G12" s="13"/>
      <c r="H12" s="15"/>
      <c r="I12" s="8"/>
      <c r="J12" s="15"/>
      <c r="K12" s="17"/>
    </row>
    <row r="13" spans="1:16" ht="15.75" x14ac:dyDescent="0.25">
      <c r="A13" s="7"/>
      <c r="B13" s="14"/>
      <c r="C13" s="15"/>
      <c r="D13" s="15"/>
      <c r="E13" s="8"/>
      <c r="F13" s="16">
        <f t="shared" si="0"/>
        <v>0</v>
      </c>
      <c r="G13" s="13"/>
      <c r="H13" s="15"/>
      <c r="I13" s="8"/>
      <c r="J13" s="15"/>
      <c r="K13" s="17"/>
    </row>
    <row r="14" spans="1:16" ht="15.75" x14ac:dyDescent="0.25">
      <c r="A14" s="7"/>
      <c r="B14" s="14"/>
      <c r="C14" s="15"/>
      <c r="D14" s="15"/>
      <c r="E14" s="8"/>
      <c r="F14" s="16">
        <f t="shared" si="0"/>
        <v>0</v>
      </c>
      <c r="G14" s="14"/>
      <c r="H14" s="15"/>
      <c r="I14" s="8"/>
      <c r="J14" s="15"/>
      <c r="K14" s="17"/>
    </row>
    <row r="15" spans="1:16" ht="15.75" x14ac:dyDescent="0.25">
      <c r="A15" s="13"/>
      <c r="B15" s="14"/>
      <c r="C15" s="15"/>
      <c r="D15" s="15"/>
      <c r="E15" s="8"/>
      <c r="F15" s="16">
        <f t="shared" si="0"/>
        <v>0</v>
      </c>
      <c r="G15" s="14"/>
      <c r="H15" s="15"/>
      <c r="I15" s="8"/>
      <c r="J15" s="15"/>
      <c r="K15" s="17"/>
    </row>
    <row r="16" spans="1:16" ht="15" customHeight="1" x14ac:dyDescent="0.25">
      <c r="A16" s="13"/>
      <c r="B16" s="14"/>
      <c r="C16" s="15"/>
      <c r="D16" s="15"/>
      <c r="E16" s="8"/>
      <c r="F16" s="16">
        <f t="shared" si="0"/>
        <v>0</v>
      </c>
      <c r="G16" s="14"/>
      <c r="H16" s="15"/>
      <c r="I16" s="8"/>
      <c r="J16" s="15"/>
      <c r="K16" s="17"/>
    </row>
    <row r="17" spans="1:11" ht="15.75" x14ac:dyDescent="0.25">
      <c r="A17" s="7"/>
      <c r="B17" s="14"/>
      <c r="C17" s="15"/>
      <c r="D17" s="15"/>
      <c r="E17" s="8"/>
      <c r="F17" s="16">
        <f t="shared" si="0"/>
        <v>0</v>
      </c>
      <c r="G17" s="14"/>
      <c r="H17" s="15"/>
      <c r="I17" s="8"/>
      <c r="J17" s="15"/>
      <c r="K17" s="17"/>
    </row>
    <row r="18" spans="1:11" ht="15.75" x14ac:dyDescent="0.25">
      <c r="A18" s="7"/>
      <c r="B18" s="14"/>
      <c r="C18" s="15"/>
      <c r="D18" s="15"/>
      <c r="E18" s="8"/>
      <c r="F18" s="16">
        <f t="shared" si="0"/>
        <v>0</v>
      </c>
      <c r="G18" s="14"/>
      <c r="H18" s="15"/>
      <c r="I18" s="8"/>
      <c r="J18" s="15"/>
      <c r="K18" s="17"/>
    </row>
    <row r="19" spans="1:11" ht="15.75" x14ac:dyDescent="0.25">
      <c r="A19" s="7"/>
      <c r="B19" s="14"/>
      <c r="C19" s="15"/>
      <c r="D19" s="15"/>
      <c r="E19" s="8"/>
      <c r="F19" s="16">
        <f t="shared" si="0"/>
        <v>0</v>
      </c>
      <c r="G19" s="14"/>
      <c r="H19" s="15"/>
      <c r="I19" s="8"/>
      <c r="J19" s="15"/>
      <c r="K19" s="17"/>
    </row>
    <row r="20" spans="1:11" ht="15.75" x14ac:dyDescent="0.25">
      <c r="A20" s="7"/>
      <c r="B20" s="14"/>
      <c r="C20" s="15"/>
      <c r="D20" s="15"/>
      <c r="E20" s="8"/>
      <c r="F20" s="16">
        <f t="shared" si="0"/>
        <v>0</v>
      </c>
      <c r="G20" s="14"/>
      <c r="H20" s="15"/>
      <c r="I20" s="8"/>
      <c r="J20" s="15"/>
      <c r="K20" s="17"/>
    </row>
    <row r="21" spans="1:11" ht="15.75" x14ac:dyDescent="0.25">
      <c r="A21" s="7"/>
      <c r="B21" s="14"/>
      <c r="C21" s="15"/>
      <c r="D21" s="15"/>
      <c r="E21" s="8"/>
      <c r="F21" s="16">
        <f t="shared" si="0"/>
        <v>0</v>
      </c>
      <c r="G21" s="14"/>
      <c r="H21" s="15"/>
      <c r="I21" s="8"/>
      <c r="J21" s="15"/>
      <c r="K21" s="17"/>
    </row>
    <row r="22" spans="1:11" ht="15.75" x14ac:dyDescent="0.25">
      <c r="A22" s="7"/>
      <c r="B22" s="14"/>
      <c r="C22" s="15"/>
      <c r="D22" s="15"/>
      <c r="E22" s="8"/>
      <c r="F22" s="16">
        <f t="shared" si="0"/>
        <v>0</v>
      </c>
      <c r="G22" s="14"/>
      <c r="H22" s="15"/>
      <c r="I22" s="8"/>
      <c r="J22" s="15"/>
      <c r="K22" s="17"/>
    </row>
    <row r="23" spans="1:11" ht="15.75" x14ac:dyDescent="0.25">
      <c r="A23" s="7"/>
      <c r="B23" s="14"/>
      <c r="C23" s="15"/>
      <c r="D23" s="15"/>
      <c r="E23" s="8"/>
      <c r="F23" s="16">
        <f t="shared" si="0"/>
        <v>0</v>
      </c>
      <c r="G23" s="14"/>
      <c r="H23" s="15"/>
      <c r="I23" s="8"/>
      <c r="J23" s="15"/>
      <c r="K23" s="17"/>
    </row>
    <row r="24" spans="1:11" ht="15.75" x14ac:dyDescent="0.25">
      <c r="A24" s="7"/>
      <c r="B24" s="14"/>
      <c r="C24" s="15"/>
      <c r="D24" s="15"/>
      <c r="E24" s="8"/>
      <c r="F24" s="16">
        <f t="shared" si="0"/>
        <v>0</v>
      </c>
      <c r="G24" s="14"/>
      <c r="H24" s="15"/>
      <c r="I24" s="8"/>
      <c r="J24" s="15"/>
      <c r="K24" s="17"/>
    </row>
    <row r="25" spans="1:11" ht="15.75" x14ac:dyDescent="0.25">
      <c r="A25" s="13"/>
      <c r="B25" s="14"/>
      <c r="C25" s="15"/>
      <c r="D25" s="15"/>
      <c r="E25" s="8"/>
      <c r="F25" s="16">
        <f t="shared" si="0"/>
        <v>0</v>
      </c>
      <c r="G25" s="14"/>
      <c r="H25" s="15"/>
      <c r="I25" s="8"/>
      <c r="J25" s="15"/>
      <c r="K25" s="17"/>
    </row>
    <row r="26" spans="1:11" ht="15.75" x14ac:dyDescent="0.25">
      <c r="A26" s="13"/>
      <c r="B26" s="14"/>
      <c r="C26" s="15"/>
      <c r="D26" s="15"/>
      <c r="E26" s="8"/>
      <c r="F26" s="16">
        <f t="shared" si="0"/>
        <v>0</v>
      </c>
      <c r="G26" s="14"/>
      <c r="H26" s="15"/>
      <c r="I26" s="8"/>
      <c r="J26" s="15"/>
      <c r="K26" s="17"/>
    </row>
    <row r="27" spans="1:11" ht="15.75" hidden="1" x14ac:dyDescent="0.25">
      <c r="A27" s="7"/>
      <c r="B27" s="14"/>
      <c r="C27" s="15"/>
      <c r="D27" s="15"/>
      <c r="E27" s="8"/>
      <c r="F27" s="16">
        <f t="shared" si="0"/>
        <v>0</v>
      </c>
      <c r="G27" s="14"/>
      <c r="H27" s="15"/>
      <c r="I27" s="8"/>
      <c r="J27" s="15"/>
      <c r="K27" s="17"/>
    </row>
    <row r="28" spans="1:11" ht="15.75" hidden="1" x14ac:dyDescent="0.25">
      <c r="A28" s="7"/>
      <c r="B28" s="14"/>
      <c r="C28" s="15"/>
      <c r="D28" s="15"/>
      <c r="E28" s="8"/>
      <c r="F28" s="16">
        <f t="shared" si="0"/>
        <v>0</v>
      </c>
      <c r="G28" s="14"/>
      <c r="H28" s="15"/>
      <c r="I28" s="8"/>
      <c r="J28" s="15"/>
      <c r="K28" s="17"/>
    </row>
    <row r="29" spans="1:11" ht="15.75" hidden="1" x14ac:dyDescent="0.25">
      <c r="A29" s="7"/>
      <c r="B29" s="14"/>
      <c r="C29" s="15"/>
      <c r="D29" s="15"/>
      <c r="E29" s="8"/>
      <c r="F29" s="16">
        <f t="shared" si="0"/>
        <v>0</v>
      </c>
      <c r="G29" s="14"/>
      <c r="H29" s="15"/>
      <c r="I29" s="8"/>
      <c r="J29" s="15"/>
      <c r="K29" s="17"/>
    </row>
    <row r="30" spans="1:11" ht="15.75" hidden="1" x14ac:dyDescent="0.25">
      <c r="A30" s="7"/>
      <c r="B30" s="14"/>
      <c r="C30" s="15"/>
      <c r="D30" s="15"/>
      <c r="E30" s="8"/>
      <c r="F30" s="16">
        <f t="shared" si="0"/>
        <v>0</v>
      </c>
      <c r="G30" s="14"/>
      <c r="H30" s="15"/>
      <c r="I30" s="8"/>
      <c r="J30" s="15"/>
      <c r="K30" s="17"/>
    </row>
    <row r="31" spans="1:11" ht="15.75" hidden="1" x14ac:dyDescent="0.25">
      <c r="A31" s="7"/>
      <c r="B31" s="14"/>
      <c r="C31" s="15"/>
      <c r="D31" s="15"/>
      <c r="E31" s="8"/>
      <c r="F31" s="16">
        <f t="shared" si="0"/>
        <v>0</v>
      </c>
      <c r="G31" s="14"/>
      <c r="H31" s="15"/>
      <c r="I31" s="8"/>
      <c r="J31" s="15"/>
      <c r="K31" s="17"/>
    </row>
    <row r="32" spans="1:11" ht="15.75" hidden="1" x14ac:dyDescent="0.25">
      <c r="A32" s="7"/>
      <c r="B32" s="14"/>
      <c r="C32" s="15"/>
      <c r="D32" s="15"/>
      <c r="E32" s="8"/>
      <c r="F32" s="16">
        <f t="shared" si="0"/>
        <v>0</v>
      </c>
      <c r="G32" s="14"/>
      <c r="H32" s="15"/>
      <c r="I32" s="8"/>
      <c r="J32" s="15"/>
      <c r="K32" s="17"/>
    </row>
    <row r="33" spans="1:11" ht="15.75" hidden="1" x14ac:dyDescent="0.25">
      <c r="A33" s="7"/>
      <c r="B33" s="14"/>
      <c r="C33" s="15"/>
      <c r="D33" s="15"/>
      <c r="E33" s="8"/>
      <c r="F33" s="16">
        <f t="shared" si="0"/>
        <v>0</v>
      </c>
      <c r="G33" s="14"/>
      <c r="H33" s="15"/>
      <c r="I33" s="8"/>
      <c r="J33" s="15"/>
      <c r="K33" s="17"/>
    </row>
    <row r="34" spans="1:11" ht="15.75" hidden="1" x14ac:dyDescent="0.25">
      <c r="A34" s="7"/>
      <c r="B34" s="14"/>
      <c r="C34" s="15"/>
      <c r="D34" s="15"/>
      <c r="E34" s="8"/>
      <c r="F34" s="16">
        <f t="shared" si="0"/>
        <v>0</v>
      </c>
      <c r="G34" s="14"/>
      <c r="H34" s="15"/>
      <c r="I34" s="8"/>
      <c r="J34" s="15"/>
      <c r="K34" s="17"/>
    </row>
    <row r="35" spans="1:11" ht="15.75" hidden="1" x14ac:dyDescent="0.25">
      <c r="A35" s="13"/>
      <c r="B35" s="14"/>
      <c r="C35" s="15"/>
      <c r="D35" s="15"/>
      <c r="E35" s="8"/>
      <c r="F35" s="16">
        <f t="shared" si="0"/>
        <v>0</v>
      </c>
      <c r="G35" s="14"/>
      <c r="H35" s="15"/>
      <c r="I35" s="8"/>
      <c r="J35" s="15"/>
      <c r="K35" s="17"/>
    </row>
    <row r="36" spans="1:11" ht="15.75" hidden="1" x14ac:dyDescent="0.25">
      <c r="A36" s="13"/>
      <c r="B36" s="14"/>
      <c r="C36" s="15"/>
      <c r="D36" s="15"/>
      <c r="E36" s="8"/>
      <c r="F36" s="16">
        <f t="shared" si="0"/>
        <v>0</v>
      </c>
      <c r="G36" s="14"/>
      <c r="H36" s="15"/>
      <c r="I36" s="8"/>
      <c r="J36" s="15"/>
      <c r="K36" s="17"/>
    </row>
    <row r="37" spans="1:11" ht="15.75" hidden="1" x14ac:dyDescent="0.25">
      <c r="A37" s="7"/>
      <c r="B37" s="14"/>
      <c r="C37" s="15"/>
      <c r="D37" s="15"/>
      <c r="E37" s="8"/>
      <c r="F37" s="16">
        <f t="shared" si="0"/>
        <v>0</v>
      </c>
      <c r="G37" s="14"/>
      <c r="H37" s="15"/>
      <c r="I37" s="8"/>
      <c r="J37" s="15"/>
      <c r="K37" s="17"/>
    </row>
    <row r="38" spans="1:11" ht="15.75" hidden="1" x14ac:dyDescent="0.25">
      <c r="A38" s="7"/>
      <c r="B38" s="14"/>
      <c r="C38" s="15"/>
      <c r="D38" s="15"/>
      <c r="E38" s="8"/>
      <c r="F38" s="16">
        <f t="shared" si="0"/>
        <v>0</v>
      </c>
      <c r="G38" s="14"/>
      <c r="H38" s="15"/>
      <c r="I38" s="8"/>
      <c r="J38" s="15"/>
      <c r="K38" s="17"/>
    </row>
    <row r="39" spans="1:11" ht="15.75" hidden="1" x14ac:dyDescent="0.25">
      <c r="A39" s="7"/>
      <c r="B39" s="14"/>
      <c r="C39" s="15"/>
      <c r="D39" s="15"/>
      <c r="E39" s="8"/>
      <c r="F39" s="16">
        <f t="shared" si="0"/>
        <v>0</v>
      </c>
      <c r="G39" s="14"/>
      <c r="H39" s="15"/>
      <c r="I39" s="8"/>
      <c r="J39" s="15"/>
      <c r="K39" s="17"/>
    </row>
    <row r="40" spans="1:11" ht="15.75" hidden="1" x14ac:dyDescent="0.25">
      <c r="A40" s="7"/>
      <c r="B40" s="14"/>
      <c r="C40" s="15"/>
      <c r="D40" s="15"/>
      <c r="E40" s="8"/>
      <c r="F40" s="16">
        <f t="shared" si="0"/>
        <v>0</v>
      </c>
      <c r="G40" s="14"/>
      <c r="H40" s="15"/>
      <c r="I40" s="8"/>
      <c r="J40" s="15"/>
      <c r="K40" s="17"/>
    </row>
    <row r="41" spans="1:11" ht="15.75" hidden="1" x14ac:dyDescent="0.25">
      <c r="A41" s="7"/>
      <c r="B41" s="14"/>
      <c r="C41" s="15"/>
      <c r="D41" s="15"/>
      <c r="E41" s="8"/>
      <c r="F41" s="16">
        <f t="shared" si="0"/>
        <v>0</v>
      </c>
      <c r="G41" s="14"/>
      <c r="H41" s="15"/>
      <c r="I41" s="8"/>
      <c r="J41" s="15"/>
      <c r="K41" s="17"/>
    </row>
    <row r="42" spans="1:11" ht="15.75" hidden="1" x14ac:dyDescent="0.25">
      <c r="A42" s="7"/>
      <c r="B42" s="14"/>
      <c r="C42" s="15"/>
      <c r="D42" s="15"/>
      <c r="E42" s="8"/>
      <c r="F42" s="16">
        <f t="shared" si="0"/>
        <v>0</v>
      </c>
      <c r="G42" s="14"/>
      <c r="H42" s="15"/>
      <c r="I42" s="8"/>
      <c r="J42" s="15"/>
      <c r="K42" s="17"/>
    </row>
    <row r="43" spans="1:11" ht="15.75" x14ac:dyDescent="0.25">
      <c r="A43" s="7"/>
      <c r="B43" s="14"/>
      <c r="C43" s="15"/>
      <c r="D43" s="15"/>
      <c r="E43" s="8"/>
      <c r="F43" s="16">
        <f t="shared" si="0"/>
        <v>0</v>
      </c>
      <c r="G43" s="14"/>
      <c r="H43" s="15"/>
      <c r="I43" s="8"/>
      <c r="J43" s="15"/>
      <c r="K43" s="17"/>
    </row>
    <row r="44" spans="1:11" ht="15.75" x14ac:dyDescent="0.25">
      <c r="A44" s="7"/>
      <c r="B44" s="14"/>
      <c r="C44" s="15"/>
      <c r="D44" s="15"/>
      <c r="E44" s="8"/>
      <c r="F44" s="16">
        <f t="shared" si="0"/>
        <v>0</v>
      </c>
      <c r="G44" s="14"/>
      <c r="H44" s="15"/>
      <c r="I44" s="8"/>
      <c r="J44" s="15"/>
      <c r="K44" s="17"/>
    </row>
    <row r="45" spans="1:11" ht="15.75" x14ac:dyDescent="0.25">
      <c r="A45" s="13"/>
      <c r="B45" s="14"/>
      <c r="C45" s="15"/>
      <c r="D45" s="15"/>
      <c r="E45" s="8"/>
      <c r="F45" s="16">
        <f t="shared" si="0"/>
        <v>0</v>
      </c>
      <c r="G45" s="14"/>
      <c r="H45" s="15"/>
      <c r="I45" s="8"/>
      <c r="J45" s="15"/>
      <c r="K45" s="17"/>
    </row>
    <row r="46" spans="1:11" ht="15.75" x14ac:dyDescent="0.25">
      <c r="A46" s="13"/>
      <c r="B46" s="14"/>
      <c r="C46" s="15"/>
      <c r="D46" s="15"/>
      <c r="E46" s="8"/>
      <c r="F46" s="16">
        <f t="shared" si="0"/>
        <v>0</v>
      </c>
      <c r="G46" s="14"/>
      <c r="H46" s="15"/>
      <c r="I46" s="8"/>
      <c r="J46" s="15"/>
      <c r="K46" s="17"/>
    </row>
    <row r="47" spans="1:11" ht="15.75" x14ac:dyDescent="0.25">
      <c r="A47" s="18"/>
      <c r="B47" s="19"/>
      <c r="C47" s="20"/>
      <c r="D47" s="20"/>
      <c r="E47" s="21"/>
      <c r="F47" s="16">
        <f t="shared" si="0"/>
        <v>0</v>
      </c>
      <c r="G47" s="19"/>
      <c r="H47" s="20"/>
      <c r="I47" s="21"/>
      <c r="J47" s="20"/>
      <c r="K47" s="17"/>
    </row>
    <row r="48" spans="1:11" ht="15.75" x14ac:dyDescent="0.25">
      <c r="A48" s="18"/>
      <c r="B48" s="19"/>
      <c r="C48" s="20"/>
      <c r="D48" s="20"/>
      <c r="E48" s="21"/>
      <c r="F48" s="16">
        <f t="shared" si="0"/>
        <v>0</v>
      </c>
      <c r="G48" s="19"/>
      <c r="H48" s="20"/>
      <c r="I48" s="21"/>
      <c r="J48" s="20"/>
      <c r="K48" s="17"/>
    </row>
    <row r="49" spans="1:11" ht="15.75" x14ac:dyDescent="0.25">
      <c r="A49" s="18"/>
      <c r="B49" s="19"/>
      <c r="C49" s="20"/>
      <c r="D49" s="20"/>
      <c r="E49" s="21"/>
      <c r="F49" s="16">
        <f t="shared" si="0"/>
        <v>0</v>
      </c>
      <c r="G49" s="19"/>
      <c r="H49" s="20"/>
      <c r="I49" s="21"/>
      <c r="J49" s="20"/>
      <c r="K49" s="17"/>
    </row>
    <row r="50" spans="1:11" ht="15.75" x14ac:dyDescent="0.25">
      <c r="A50" s="19"/>
      <c r="B50" s="22" t="s">
        <v>20</v>
      </c>
      <c r="C50" s="23">
        <f>SUM(C7:C49)</f>
        <v>0</v>
      </c>
      <c r="D50" s="23">
        <f>SUM(D7:D49)</f>
        <v>0</v>
      </c>
      <c r="E50" s="24"/>
      <c r="F50" s="25">
        <f t="shared" si="0"/>
        <v>0</v>
      </c>
      <c r="G50" s="26"/>
      <c r="H50" s="23">
        <f>SUM(H7:H49)</f>
        <v>0</v>
      </c>
      <c r="I50" s="24"/>
      <c r="J50" s="23">
        <f>SUM(J7:J49)</f>
        <v>38.948999999999998</v>
      </c>
      <c r="K50" s="27">
        <f>C50-H50</f>
        <v>0</v>
      </c>
    </row>
    <row r="53" spans="1:11" ht="15.75" x14ac:dyDescent="0.25">
      <c r="B53" s="28" t="s">
        <v>21</v>
      </c>
      <c r="F53" s="29"/>
      <c r="G53" s="190" t="s">
        <v>191</v>
      </c>
      <c r="H53" s="191"/>
    </row>
    <row r="54" spans="1:11" x14ac:dyDescent="0.25">
      <c r="B54" s="28"/>
      <c r="F54" s="30" t="s">
        <v>23</v>
      </c>
      <c r="G54" s="31"/>
      <c r="H54" s="31"/>
    </row>
    <row r="55" spans="1:11" ht="15.75" x14ac:dyDescent="0.25">
      <c r="B55" s="28" t="s">
        <v>24</v>
      </c>
      <c r="F55" s="29"/>
      <c r="G55" s="190" t="s">
        <v>192</v>
      </c>
      <c r="H55" s="191"/>
    </row>
    <row r="56" spans="1:11" x14ac:dyDescent="0.25">
      <c r="F56" s="30" t="s">
        <v>23</v>
      </c>
      <c r="G56" s="31"/>
      <c r="H56" s="31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6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opLeftCell="B1" zoomScale="75" zoomScaleNormal="75" workbookViewId="0">
      <selection activeCell="B3" sqref="B3:J3"/>
    </sheetView>
  </sheetViews>
  <sheetFormatPr defaultRowHeight="15" x14ac:dyDescent="0.25"/>
  <cols>
    <col min="1" max="1" width="10.5703125" customWidth="1"/>
    <col min="2" max="2" width="42.5703125" customWidth="1"/>
    <col min="3" max="3" width="16.28515625" customWidth="1"/>
    <col min="4" max="4" width="19.7109375" customWidth="1"/>
    <col min="5" max="5" width="31" customWidth="1"/>
    <col min="6" max="6" width="17.7109375" customWidth="1"/>
    <col min="7" max="7" width="20.140625" customWidth="1"/>
    <col min="8" max="8" width="18.28515625" customWidth="1"/>
    <col min="9" max="9" width="32" customWidth="1"/>
    <col min="10" max="10" width="21" customWidth="1"/>
    <col min="11" max="11" width="26.7109375" customWidth="1"/>
    <col min="257" max="257" width="10.5703125" customWidth="1"/>
    <col min="258" max="258" width="42.5703125" customWidth="1"/>
    <col min="259" max="259" width="16.28515625" customWidth="1"/>
    <col min="260" max="260" width="19.7109375" customWidth="1"/>
    <col min="261" max="261" width="31" customWidth="1"/>
    <col min="262" max="262" width="17.7109375" customWidth="1"/>
    <col min="263" max="263" width="20.140625" customWidth="1"/>
    <col min="264" max="264" width="18.28515625" customWidth="1"/>
    <col min="265" max="265" width="32" customWidth="1"/>
    <col min="266" max="266" width="21" customWidth="1"/>
    <col min="267" max="267" width="26.7109375" customWidth="1"/>
    <col min="513" max="513" width="10.5703125" customWidth="1"/>
    <col min="514" max="514" width="42.5703125" customWidth="1"/>
    <col min="515" max="515" width="16.28515625" customWidth="1"/>
    <col min="516" max="516" width="19.7109375" customWidth="1"/>
    <col min="517" max="517" width="31" customWidth="1"/>
    <col min="518" max="518" width="17.7109375" customWidth="1"/>
    <col min="519" max="519" width="20.140625" customWidth="1"/>
    <col min="520" max="520" width="18.28515625" customWidth="1"/>
    <col min="521" max="521" width="32" customWidth="1"/>
    <col min="522" max="522" width="21" customWidth="1"/>
    <col min="523" max="523" width="26.7109375" customWidth="1"/>
    <col min="769" max="769" width="10.5703125" customWidth="1"/>
    <col min="770" max="770" width="42.5703125" customWidth="1"/>
    <col min="771" max="771" width="16.28515625" customWidth="1"/>
    <col min="772" max="772" width="19.7109375" customWidth="1"/>
    <col min="773" max="773" width="31" customWidth="1"/>
    <col min="774" max="774" width="17.7109375" customWidth="1"/>
    <col min="775" max="775" width="20.140625" customWidth="1"/>
    <col min="776" max="776" width="18.28515625" customWidth="1"/>
    <col min="777" max="777" width="32" customWidth="1"/>
    <col min="778" max="778" width="21" customWidth="1"/>
    <col min="779" max="779" width="26.7109375" customWidth="1"/>
    <col min="1025" max="1025" width="10.5703125" customWidth="1"/>
    <col min="1026" max="1026" width="42.5703125" customWidth="1"/>
    <col min="1027" max="1027" width="16.28515625" customWidth="1"/>
    <col min="1028" max="1028" width="19.7109375" customWidth="1"/>
    <col min="1029" max="1029" width="31" customWidth="1"/>
    <col min="1030" max="1030" width="17.7109375" customWidth="1"/>
    <col min="1031" max="1031" width="20.140625" customWidth="1"/>
    <col min="1032" max="1032" width="18.28515625" customWidth="1"/>
    <col min="1033" max="1033" width="32" customWidth="1"/>
    <col min="1034" max="1034" width="21" customWidth="1"/>
    <col min="1035" max="1035" width="26.7109375" customWidth="1"/>
    <col min="1281" max="1281" width="10.5703125" customWidth="1"/>
    <col min="1282" max="1282" width="42.5703125" customWidth="1"/>
    <col min="1283" max="1283" width="16.28515625" customWidth="1"/>
    <col min="1284" max="1284" width="19.7109375" customWidth="1"/>
    <col min="1285" max="1285" width="31" customWidth="1"/>
    <col min="1286" max="1286" width="17.7109375" customWidth="1"/>
    <col min="1287" max="1287" width="20.140625" customWidth="1"/>
    <col min="1288" max="1288" width="18.28515625" customWidth="1"/>
    <col min="1289" max="1289" width="32" customWidth="1"/>
    <col min="1290" max="1290" width="21" customWidth="1"/>
    <col min="1291" max="1291" width="26.7109375" customWidth="1"/>
    <col min="1537" max="1537" width="10.5703125" customWidth="1"/>
    <col min="1538" max="1538" width="42.5703125" customWidth="1"/>
    <col min="1539" max="1539" width="16.28515625" customWidth="1"/>
    <col min="1540" max="1540" width="19.7109375" customWidth="1"/>
    <col min="1541" max="1541" width="31" customWidth="1"/>
    <col min="1542" max="1542" width="17.7109375" customWidth="1"/>
    <col min="1543" max="1543" width="20.140625" customWidth="1"/>
    <col min="1544" max="1544" width="18.28515625" customWidth="1"/>
    <col min="1545" max="1545" width="32" customWidth="1"/>
    <col min="1546" max="1546" width="21" customWidth="1"/>
    <col min="1547" max="1547" width="26.7109375" customWidth="1"/>
    <col min="1793" max="1793" width="10.5703125" customWidth="1"/>
    <col min="1794" max="1794" width="42.5703125" customWidth="1"/>
    <col min="1795" max="1795" width="16.28515625" customWidth="1"/>
    <col min="1796" max="1796" width="19.7109375" customWidth="1"/>
    <col min="1797" max="1797" width="31" customWidth="1"/>
    <col min="1798" max="1798" width="17.7109375" customWidth="1"/>
    <col min="1799" max="1799" width="20.140625" customWidth="1"/>
    <col min="1800" max="1800" width="18.28515625" customWidth="1"/>
    <col min="1801" max="1801" width="32" customWidth="1"/>
    <col min="1802" max="1802" width="21" customWidth="1"/>
    <col min="1803" max="1803" width="26.7109375" customWidth="1"/>
    <col min="2049" max="2049" width="10.5703125" customWidth="1"/>
    <col min="2050" max="2050" width="42.5703125" customWidth="1"/>
    <col min="2051" max="2051" width="16.28515625" customWidth="1"/>
    <col min="2052" max="2052" width="19.7109375" customWidth="1"/>
    <col min="2053" max="2053" width="31" customWidth="1"/>
    <col min="2054" max="2054" width="17.7109375" customWidth="1"/>
    <col min="2055" max="2055" width="20.140625" customWidth="1"/>
    <col min="2056" max="2056" width="18.28515625" customWidth="1"/>
    <col min="2057" max="2057" width="32" customWidth="1"/>
    <col min="2058" max="2058" width="21" customWidth="1"/>
    <col min="2059" max="2059" width="26.7109375" customWidth="1"/>
    <col min="2305" max="2305" width="10.5703125" customWidth="1"/>
    <col min="2306" max="2306" width="42.5703125" customWidth="1"/>
    <col min="2307" max="2307" width="16.28515625" customWidth="1"/>
    <col min="2308" max="2308" width="19.7109375" customWidth="1"/>
    <col min="2309" max="2309" width="31" customWidth="1"/>
    <col min="2310" max="2310" width="17.7109375" customWidth="1"/>
    <col min="2311" max="2311" width="20.140625" customWidth="1"/>
    <col min="2312" max="2312" width="18.28515625" customWidth="1"/>
    <col min="2313" max="2313" width="32" customWidth="1"/>
    <col min="2314" max="2314" width="21" customWidth="1"/>
    <col min="2315" max="2315" width="26.7109375" customWidth="1"/>
    <col min="2561" max="2561" width="10.5703125" customWidth="1"/>
    <col min="2562" max="2562" width="42.5703125" customWidth="1"/>
    <col min="2563" max="2563" width="16.28515625" customWidth="1"/>
    <col min="2564" max="2564" width="19.7109375" customWidth="1"/>
    <col min="2565" max="2565" width="31" customWidth="1"/>
    <col min="2566" max="2566" width="17.7109375" customWidth="1"/>
    <col min="2567" max="2567" width="20.140625" customWidth="1"/>
    <col min="2568" max="2568" width="18.28515625" customWidth="1"/>
    <col min="2569" max="2569" width="32" customWidth="1"/>
    <col min="2570" max="2570" width="21" customWidth="1"/>
    <col min="2571" max="2571" width="26.7109375" customWidth="1"/>
    <col min="2817" max="2817" width="10.5703125" customWidth="1"/>
    <col min="2818" max="2818" width="42.5703125" customWidth="1"/>
    <col min="2819" max="2819" width="16.28515625" customWidth="1"/>
    <col min="2820" max="2820" width="19.7109375" customWidth="1"/>
    <col min="2821" max="2821" width="31" customWidth="1"/>
    <col min="2822" max="2822" width="17.7109375" customWidth="1"/>
    <col min="2823" max="2823" width="20.140625" customWidth="1"/>
    <col min="2824" max="2824" width="18.28515625" customWidth="1"/>
    <col min="2825" max="2825" width="32" customWidth="1"/>
    <col min="2826" max="2826" width="21" customWidth="1"/>
    <col min="2827" max="2827" width="26.7109375" customWidth="1"/>
    <col min="3073" max="3073" width="10.5703125" customWidth="1"/>
    <col min="3074" max="3074" width="42.5703125" customWidth="1"/>
    <col min="3075" max="3075" width="16.28515625" customWidth="1"/>
    <col min="3076" max="3076" width="19.7109375" customWidth="1"/>
    <col min="3077" max="3077" width="31" customWidth="1"/>
    <col min="3078" max="3078" width="17.7109375" customWidth="1"/>
    <col min="3079" max="3079" width="20.140625" customWidth="1"/>
    <col min="3080" max="3080" width="18.28515625" customWidth="1"/>
    <col min="3081" max="3081" width="32" customWidth="1"/>
    <col min="3082" max="3082" width="21" customWidth="1"/>
    <col min="3083" max="3083" width="26.7109375" customWidth="1"/>
    <col min="3329" max="3329" width="10.5703125" customWidth="1"/>
    <col min="3330" max="3330" width="42.5703125" customWidth="1"/>
    <col min="3331" max="3331" width="16.28515625" customWidth="1"/>
    <col min="3332" max="3332" width="19.7109375" customWidth="1"/>
    <col min="3333" max="3333" width="31" customWidth="1"/>
    <col min="3334" max="3334" width="17.7109375" customWidth="1"/>
    <col min="3335" max="3335" width="20.140625" customWidth="1"/>
    <col min="3336" max="3336" width="18.28515625" customWidth="1"/>
    <col min="3337" max="3337" width="32" customWidth="1"/>
    <col min="3338" max="3338" width="21" customWidth="1"/>
    <col min="3339" max="3339" width="26.7109375" customWidth="1"/>
    <col min="3585" max="3585" width="10.5703125" customWidth="1"/>
    <col min="3586" max="3586" width="42.5703125" customWidth="1"/>
    <col min="3587" max="3587" width="16.28515625" customWidth="1"/>
    <col min="3588" max="3588" width="19.7109375" customWidth="1"/>
    <col min="3589" max="3589" width="31" customWidth="1"/>
    <col min="3590" max="3590" width="17.7109375" customWidth="1"/>
    <col min="3591" max="3591" width="20.140625" customWidth="1"/>
    <col min="3592" max="3592" width="18.28515625" customWidth="1"/>
    <col min="3593" max="3593" width="32" customWidth="1"/>
    <col min="3594" max="3594" width="21" customWidth="1"/>
    <col min="3595" max="3595" width="26.7109375" customWidth="1"/>
    <col min="3841" max="3841" width="10.5703125" customWidth="1"/>
    <col min="3842" max="3842" width="42.5703125" customWidth="1"/>
    <col min="3843" max="3843" width="16.28515625" customWidth="1"/>
    <col min="3844" max="3844" width="19.7109375" customWidth="1"/>
    <col min="3845" max="3845" width="31" customWidth="1"/>
    <col min="3846" max="3846" width="17.7109375" customWidth="1"/>
    <col min="3847" max="3847" width="20.140625" customWidth="1"/>
    <col min="3848" max="3848" width="18.28515625" customWidth="1"/>
    <col min="3849" max="3849" width="32" customWidth="1"/>
    <col min="3850" max="3850" width="21" customWidth="1"/>
    <col min="3851" max="3851" width="26.7109375" customWidth="1"/>
    <col min="4097" max="4097" width="10.5703125" customWidth="1"/>
    <col min="4098" max="4098" width="42.5703125" customWidth="1"/>
    <col min="4099" max="4099" width="16.28515625" customWidth="1"/>
    <col min="4100" max="4100" width="19.7109375" customWidth="1"/>
    <col min="4101" max="4101" width="31" customWidth="1"/>
    <col min="4102" max="4102" width="17.7109375" customWidth="1"/>
    <col min="4103" max="4103" width="20.140625" customWidth="1"/>
    <col min="4104" max="4104" width="18.28515625" customWidth="1"/>
    <col min="4105" max="4105" width="32" customWidth="1"/>
    <col min="4106" max="4106" width="21" customWidth="1"/>
    <col min="4107" max="4107" width="26.7109375" customWidth="1"/>
    <col min="4353" max="4353" width="10.5703125" customWidth="1"/>
    <col min="4354" max="4354" width="42.5703125" customWidth="1"/>
    <col min="4355" max="4355" width="16.28515625" customWidth="1"/>
    <col min="4356" max="4356" width="19.7109375" customWidth="1"/>
    <col min="4357" max="4357" width="31" customWidth="1"/>
    <col min="4358" max="4358" width="17.7109375" customWidth="1"/>
    <col min="4359" max="4359" width="20.140625" customWidth="1"/>
    <col min="4360" max="4360" width="18.28515625" customWidth="1"/>
    <col min="4361" max="4361" width="32" customWidth="1"/>
    <col min="4362" max="4362" width="21" customWidth="1"/>
    <col min="4363" max="4363" width="26.7109375" customWidth="1"/>
    <col min="4609" max="4609" width="10.5703125" customWidth="1"/>
    <col min="4610" max="4610" width="42.5703125" customWidth="1"/>
    <col min="4611" max="4611" width="16.28515625" customWidth="1"/>
    <col min="4612" max="4612" width="19.7109375" customWidth="1"/>
    <col min="4613" max="4613" width="31" customWidth="1"/>
    <col min="4614" max="4614" width="17.7109375" customWidth="1"/>
    <col min="4615" max="4615" width="20.140625" customWidth="1"/>
    <col min="4616" max="4616" width="18.28515625" customWidth="1"/>
    <col min="4617" max="4617" width="32" customWidth="1"/>
    <col min="4618" max="4618" width="21" customWidth="1"/>
    <col min="4619" max="4619" width="26.7109375" customWidth="1"/>
    <col min="4865" max="4865" width="10.5703125" customWidth="1"/>
    <col min="4866" max="4866" width="42.5703125" customWidth="1"/>
    <col min="4867" max="4867" width="16.28515625" customWidth="1"/>
    <col min="4868" max="4868" width="19.7109375" customWidth="1"/>
    <col min="4869" max="4869" width="31" customWidth="1"/>
    <col min="4870" max="4870" width="17.7109375" customWidth="1"/>
    <col min="4871" max="4871" width="20.140625" customWidth="1"/>
    <col min="4872" max="4872" width="18.28515625" customWidth="1"/>
    <col min="4873" max="4873" width="32" customWidth="1"/>
    <col min="4874" max="4874" width="21" customWidth="1"/>
    <col min="4875" max="4875" width="26.7109375" customWidth="1"/>
    <col min="5121" max="5121" width="10.5703125" customWidth="1"/>
    <col min="5122" max="5122" width="42.5703125" customWidth="1"/>
    <col min="5123" max="5123" width="16.28515625" customWidth="1"/>
    <col min="5124" max="5124" width="19.7109375" customWidth="1"/>
    <col min="5125" max="5125" width="31" customWidth="1"/>
    <col min="5126" max="5126" width="17.7109375" customWidth="1"/>
    <col min="5127" max="5127" width="20.140625" customWidth="1"/>
    <col min="5128" max="5128" width="18.28515625" customWidth="1"/>
    <col min="5129" max="5129" width="32" customWidth="1"/>
    <col min="5130" max="5130" width="21" customWidth="1"/>
    <col min="5131" max="5131" width="26.7109375" customWidth="1"/>
    <col min="5377" max="5377" width="10.5703125" customWidth="1"/>
    <col min="5378" max="5378" width="42.5703125" customWidth="1"/>
    <col min="5379" max="5379" width="16.28515625" customWidth="1"/>
    <col min="5380" max="5380" width="19.7109375" customWidth="1"/>
    <col min="5381" max="5381" width="31" customWidth="1"/>
    <col min="5382" max="5382" width="17.7109375" customWidth="1"/>
    <col min="5383" max="5383" width="20.140625" customWidth="1"/>
    <col min="5384" max="5384" width="18.28515625" customWidth="1"/>
    <col min="5385" max="5385" width="32" customWidth="1"/>
    <col min="5386" max="5386" width="21" customWidth="1"/>
    <col min="5387" max="5387" width="26.7109375" customWidth="1"/>
    <col min="5633" max="5633" width="10.5703125" customWidth="1"/>
    <col min="5634" max="5634" width="42.5703125" customWidth="1"/>
    <col min="5635" max="5635" width="16.28515625" customWidth="1"/>
    <col min="5636" max="5636" width="19.7109375" customWidth="1"/>
    <col min="5637" max="5637" width="31" customWidth="1"/>
    <col min="5638" max="5638" width="17.7109375" customWidth="1"/>
    <col min="5639" max="5639" width="20.140625" customWidth="1"/>
    <col min="5640" max="5640" width="18.28515625" customWidth="1"/>
    <col min="5641" max="5641" width="32" customWidth="1"/>
    <col min="5642" max="5642" width="21" customWidth="1"/>
    <col min="5643" max="5643" width="26.7109375" customWidth="1"/>
    <col min="5889" max="5889" width="10.5703125" customWidth="1"/>
    <col min="5890" max="5890" width="42.5703125" customWidth="1"/>
    <col min="5891" max="5891" width="16.28515625" customWidth="1"/>
    <col min="5892" max="5892" width="19.7109375" customWidth="1"/>
    <col min="5893" max="5893" width="31" customWidth="1"/>
    <col min="5894" max="5894" width="17.7109375" customWidth="1"/>
    <col min="5895" max="5895" width="20.140625" customWidth="1"/>
    <col min="5896" max="5896" width="18.28515625" customWidth="1"/>
    <col min="5897" max="5897" width="32" customWidth="1"/>
    <col min="5898" max="5898" width="21" customWidth="1"/>
    <col min="5899" max="5899" width="26.7109375" customWidth="1"/>
    <col min="6145" max="6145" width="10.5703125" customWidth="1"/>
    <col min="6146" max="6146" width="42.5703125" customWidth="1"/>
    <col min="6147" max="6147" width="16.28515625" customWidth="1"/>
    <col min="6148" max="6148" width="19.7109375" customWidth="1"/>
    <col min="6149" max="6149" width="31" customWidth="1"/>
    <col min="6150" max="6150" width="17.7109375" customWidth="1"/>
    <col min="6151" max="6151" width="20.140625" customWidth="1"/>
    <col min="6152" max="6152" width="18.28515625" customWidth="1"/>
    <col min="6153" max="6153" width="32" customWidth="1"/>
    <col min="6154" max="6154" width="21" customWidth="1"/>
    <col min="6155" max="6155" width="26.7109375" customWidth="1"/>
    <col min="6401" max="6401" width="10.5703125" customWidth="1"/>
    <col min="6402" max="6402" width="42.5703125" customWidth="1"/>
    <col min="6403" max="6403" width="16.28515625" customWidth="1"/>
    <col min="6404" max="6404" width="19.7109375" customWidth="1"/>
    <col min="6405" max="6405" width="31" customWidth="1"/>
    <col min="6406" max="6406" width="17.7109375" customWidth="1"/>
    <col min="6407" max="6407" width="20.140625" customWidth="1"/>
    <col min="6408" max="6408" width="18.28515625" customWidth="1"/>
    <col min="6409" max="6409" width="32" customWidth="1"/>
    <col min="6410" max="6410" width="21" customWidth="1"/>
    <col min="6411" max="6411" width="26.7109375" customWidth="1"/>
    <col min="6657" max="6657" width="10.5703125" customWidth="1"/>
    <col min="6658" max="6658" width="42.5703125" customWidth="1"/>
    <col min="6659" max="6659" width="16.28515625" customWidth="1"/>
    <col min="6660" max="6660" width="19.7109375" customWidth="1"/>
    <col min="6661" max="6661" width="31" customWidth="1"/>
    <col min="6662" max="6662" width="17.7109375" customWidth="1"/>
    <col min="6663" max="6663" width="20.140625" customWidth="1"/>
    <col min="6664" max="6664" width="18.28515625" customWidth="1"/>
    <col min="6665" max="6665" width="32" customWidth="1"/>
    <col min="6666" max="6666" width="21" customWidth="1"/>
    <col min="6667" max="6667" width="26.7109375" customWidth="1"/>
    <col min="6913" max="6913" width="10.5703125" customWidth="1"/>
    <col min="6914" max="6914" width="42.5703125" customWidth="1"/>
    <col min="6915" max="6915" width="16.28515625" customWidth="1"/>
    <col min="6916" max="6916" width="19.7109375" customWidth="1"/>
    <col min="6917" max="6917" width="31" customWidth="1"/>
    <col min="6918" max="6918" width="17.7109375" customWidth="1"/>
    <col min="6919" max="6919" width="20.140625" customWidth="1"/>
    <col min="6920" max="6920" width="18.28515625" customWidth="1"/>
    <col min="6921" max="6921" width="32" customWidth="1"/>
    <col min="6922" max="6922" width="21" customWidth="1"/>
    <col min="6923" max="6923" width="26.7109375" customWidth="1"/>
    <col min="7169" max="7169" width="10.5703125" customWidth="1"/>
    <col min="7170" max="7170" width="42.5703125" customWidth="1"/>
    <col min="7171" max="7171" width="16.28515625" customWidth="1"/>
    <col min="7172" max="7172" width="19.7109375" customWidth="1"/>
    <col min="7173" max="7173" width="31" customWidth="1"/>
    <col min="7174" max="7174" width="17.7109375" customWidth="1"/>
    <col min="7175" max="7175" width="20.140625" customWidth="1"/>
    <col min="7176" max="7176" width="18.28515625" customWidth="1"/>
    <col min="7177" max="7177" width="32" customWidth="1"/>
    <col min="7178" max="7178" width="21" customWidth="1"/>
    <col min="7179" max="7179" width="26.7109375" customWidth="1"/>
    <col min="7425" max="7425" width="10.5703125" customWidth="1"/>
    <col min="7426" max="7426" width="42.5703125" customWidth="1"/>
    <col min="7427" max="7427" width="16.28515625" customWidth="1"/>
    <col min="7428" max="7428" width="19.7109375" customWidth="1"/>
    <col min="7429" max="7429" width="31" customWidth="1"/>
    <col min="7430" max="7430" width="17.7109375" customWidth="1"/>
    <col min="7431" max="7431" width="20.140625" customWidth="1"/>
    <col min="7432" max="7432" width="18.28515625" customWidth="1"/>
    <col min="7433" max="7433" width="32" customWidth="1"/>
    <col min="7434" max="7434" width="21" customWidth="1"/>
    <col min="7435" max="7435" width="26.7109375" customWidth="1"/>
    <col min="7681" max="7681" width="10.5703125" customWidth="1"/>
    <col min="7682" max="7682" width="42.5703125" customWidth="1"/>
    <col min="7683" max="7683" width="16.28515625" customWidth="1"/>
    <col min="7684" max="7684" width="19.7109375" customWidth="1"/>
    <col min="7685" max="7685" width="31" customWidth="1"/>
    <col min="7686" max="7686" width="17.7109375" customWidth="1"/>
    <col min="7687" max="7687" width="20.140625" customWidth="1"/>
    <col min="7688" max="7688" width="18.28515625" customWidth="1"/>
    <col min="7689" max="7689" width="32" customWidth="1"/>
    <col min="7690" max="7690" width="21" customWidth="1"/>
    <col min="7691" max="7691" width="26.7109375" customWidth="1"/>
    <col min="7937" max="7937" width="10.5703125" customWidth="1"/>
    <col min="7938" max="7938" width="42.5703125" customWidth="1"/>
    <col min="7939" max="7939" width="16.28515625" customWidth="1"/>
    <col min="7940" max="7940" width="19.7109375" customWidth="1"/>
    <col min="7941" max="7941" width="31" customWidth="1"/>
    <col min="7942" max="7942" width="17.7109375" customWidth="1"/>
    <col min="7943" max="7943" width="20.140625" customWidth="1"/>
    <col min="7944" max="7944" width="18.28515625" customWidth="1"/>
    <col min="7945" max="7945" width="32" customWidth="1"/>
    <col min="7946" max="7946" width="21" customWidth="1"/>
    <col min="7947" max="7947" width="26.7109375" customWidth="1"/>
    <col min="8193" max="8193" width="10.5703125" customWidth="1"/>
    <col min="8194" max="8194" width="42.5703125" customWidth="1"/>
    <col min="8195" max="8195" width="16.28515625" customWidth="1"/>
    <col min="8196" max="8196" width="19.7109375" customWidth="1"/>
    <col min="8197" max="8197" width="31" customWidth="1"/>
    <col min="8198" max="8198" width="17.7109375" customWidth="1"/>
    <col min="8199" max="8199" width="20.140625" customWidth="1"/>
    <col min="8200" max="8200" width="18.28515625" customWidth="1"/>
    <col min="8201" max="8201" width="32" customWidth="1"/>
    <col min="8202" max="8202" width="21" customWidth="1"/>
    <col min="8203" max="8203" width="26.7109375" customWidth="1"/>
    <col min="8449" max="8449" width="10.5703125" customWidth="1"/>
    <col min="8450" max="8450" width="42.5703125" customWidth="1"/>
    <col min="8451" max="8451" width="16.28515625" customWidth="1"/>
    <col min="8452" max="8452" width="19.7109375" customWidth="1"/>
    <col min="8453" max="8453" width="31" customWidth="1"/>
    <col min="8454" max="8454" width="17.7109375" customWidth="1"/>
    <col min="8455" max="8455" width="20.140625" customWidth="1"/>
    <col min="8456" max="8456" width="18.28515625" customWidth="1"/>
    <col min="8457" max="8457" width="32" customWidth="1"/>
    <col min="8458" max="8458" width="21" customWidth="1"/>
    <col min="8459" max="8459" width="26.7109375" customWidth="1"/>
    <col min="8705" max="8705" width="10.5703125" customWidth="1"/>
    <col min="8706" max="8706" width="42.5703125" customWidth="1"/>
    <col min="8707" max="8707" width="16.28515625" customWidth="1"/>
    <col min="8708" max="8708" width="19.7109375" customWidth="1"/>
    <col min="8709" max="8709" width="31" customWidth="1"/>
    <col min="8710" max="8710" width="17.7109375" customWidth="1"/>
    <col min="8711" max="8711" width="20.140625" customWidth="1"/>
    <col min="8712" max="8712" width="18.28515625" customWidth="1"/>
    <col min="8713" max="8713" width="32" customWidth="1"/>
    <col min="8714" max="8714" width="21" customWidth="1"/>
    <col min="8715" max="8715" width="26.7109375" customWidth="1"/>
    <col min="8961" max="8961" width="10.5703125" customWidth="1"/>
    <col min="8962" max="8962" width="42.5703125" customWidth="1"/>
    <col min="8963" max="8963" width="16.28515625" customWidth="1"/>
    <col min="8964" max="8964" width="19.7109375" customWidth="1"/>
    <col min="8965" max="8965" width="31" customWidth="1"/>
    <col min="8966" max="8966" width="17.7109375" customWidth="1"/>
    <col min="8967" max="8967" width="20.140625" customWidth="1"/>
    <col min="8968" max="8968" width="18.28515625" customWidth="1"/>
    <col min="8969" max="8969" width="32" customWidth="1"/>
    <col min="8970" max="8970" width="21" customWidth="1"/>
    <col min="8971" max="8971" width="26.7109375" customWidth="1"/>
    <col min="9217" max="9217" width="10.5703125" customWidth="1"/>
    <col min="9218" max="9218" width="42.5703125" customWidth="1"/>
    <col min="9219" max="9219" width="16.28515625" customWidth="1"/>
    <col min="9220" max="9220" width="19.7109375" customWidth="1"/>
    <col min="9221" max="9221" width="31" customWidth="1"/>
    <col min="9222" max="9222" width="17.7109375" customWidth="1"/>
    <col min="9223" max="9223" width="20.140625" customWidth="1"/>
    <col min="9224" max="9224" width="18.28515625" customWidth="1"/>
    <col min="9225" max="9225" width="32" customWidth="1"/>
    <col min="9226" max="9226" width="21" customWidth="1"/>
    <col min="9227" max="9227" width="26.7109375" customWidth="1"/>
    <col min="9473" max="9473" width="10.5703125" customWidth="1"/>
    <col min="9474" max="9474" width="42.5703125" customWidth="1"/>
    <col min="9475" max="9475" width="16.28515625" customWidth="1"/>
    <col min="9476" max="9476" width="19.7109375" customWidth="1"/>
    <col min="9477" max="9477" width="31" customWidth="1"/>
    <col min="9478" max="9478" width="17.7109375" customWidth="1"/>
    <col min="9479" max="9479" width="20.140625" customWidth="1"/>
    <col min="9480" max="9480" width="18.28515625" customWidth="1"/>
    <col min="9481" max="9481" width="32" customWidth="1"/>
    <col min="9482" max="9482" width="21" customWidth="1"/>
    <col min="9483" max="9483" width="26.7109375" customWidth="1"/>
    <col min="9729" max="9729" width="10.5703125" customWidth="1"/>
    <col min="9730" max="9730" width="42.5703125" customWidth="1"/>
    <col min="9731" max="9731" width="16.28515625" customWidth="1"/>
    <col min="9732" max="9732" width="19.7109375" customWidth="1"/>
    <col min="9733" max="9733" width="31" customWidth="1"/>
    <col min="9734" max="9734" width="17.7109375" customWidth="1"/>
    <col min="9735" max="9735" width="20.140625" customWidth="1"/>
    <col min="9736" max="9736" width="18.28515625" customWidth="1"/>
    <col min="9737" max="9737" width="32" customWidth="1"/>
    <col min="9738" max="9738" width="21" customWidth="1"/>
    <col min="9739" max="9739" width="26.7109375" customWidth="1"/>
    <col min="9985" max="9985" width="10.5703125" customWidth="1"/>
    <col min="9986" max="9986" width="42.5703125" customWidth="1"/>
    <col min="9987" max="9987" width="16.28515625" customWidth="1"/>
    <col min="9988" max="9988" width="19.7109375" customWidth="1"/>
    <col min="9989" max="9989" width="31" customWidth="1"/>
    <col min="9990" max="9990" width="17.7109375" customWidth="1"/>
    <col min="9991" max="9991" width="20.140625" customWidth="1"/>
    <col min="9992" max="9992" width="18.28515625" customWidth="1"/>
    <col min="9993" max="9993" width="32" customWidth="1"/>
    <col min="9994" max="9994" width="21" customWidth="1"/>
    <col min="9995" max="9995" width="26.7109375" customWidth="1"/>
    <col min="10241" max="10241" width="10.5703125" customWidth="1"/>
    <col min="10242" max="10242" width="42.5703125" customWidth="1"/>
    <col min="10243" max="10243" width="16.28515625" customWidth="1"/>
    <col min="10244" max="10244" width="19.7109375" customWidth="1"/>
    <col min="10245" max="10245" width="31" customWidth="1"/>
    <col min="10246" max="10246" width="17.7109375" customWidth="1"/>
    <col min="10247" max="10247" width="20.140625" customWidth="1"/>
    <col min="10248" max="10248" width="18.28515625" customWidth="1"/>
    <col min="10249" max="10249" width="32" customWidth="1"/>
    <col min="10250" max="10250" width="21" customWidth="1"/>
    <col min="10251" max="10251" width="26.7109375" customWidth="1"/>
    <col min="10497" max="10497" width="10.5703125" customWidth="1"/>
    <col min="10498" max="10498" width="42.5703125" customWidth="1"/>
    <col min="10499" max="10499" width="16.28515625" customWidth="1"/>
    <col min="10500" max="10500" width="19.7109375" customWidth="1"/>
    <col min="10501" max="10501" width="31" customWidth="1"/>
    <col min="10502" max="10502" width="17.7109375" customWidth="1"/>
    <col min="10503" max="10503" width="20.140625" customWidth="1"/>
    <col min="10504" max="10504" width="18.28515625" customWidth="1"/>
    <col min="10505" max="10505" width="32" customWidth="1"/>
    <col min="10506" max="10506" width="21" customWidth="1"/>
    <col min="10507" max="10507" width="26.7109375" customWidth="1"/>
    <col min="10753" max="10753" width="10.5703125" customWidth="1"/>
    <col min="10754" max="10754" width="42.5703125" customWidth="1"/>
    <col min="10755" max="10755" width="16.28515625" customWidth="1"/>
    <col min="10756" max="10756" width="19.7109375" customWidth="1"/>
    <col min="10757" max="10757" width="31" customWidth="1"/>
    <col min="10758" max="10758" width="17.7109375" customWidth="1"/>
    <col min="10759" max="10759" width="20.140625" customWidth="1"/>
    <col min="10760" max="10760" width="18.28515625" customWidth="1"/>
    <col min="10761" max="10761" width="32" customWidth="1"/>
    <col min="10762" max="10762" width="21" customWidth="1"/>
    <col min="10763" max="10763" width="26.7109375" customWidth="1"/>
    <col min="11009" max="11009" width="10.5703125" customWidth="1"/>
    <col min="11010" max="11010" width="42.5703125" customWidth="1"/>
    <col min="11011" max="11011" width="16.28515625" customWidth="1"/>
    <col min="11012" max="11012" width="19.7109375" customWidth="1"/>
    <col min="11013" max="11013" width="31" customWidth="1"/>
    <col min="11014" max="11014" width="17.7109375" customWidth="1"/>
    <col min="11015" max="11015" width="20.140625" customWidth="1"/>
    <col min="11016" max="11016" width="18.28515625" customWidth="1"/>
    <col min="11017" max="11017" width="32" customWidth="1"/>
    <col min="11018" max="11018" width="21" customWidth="1"/>
    <col min="11019" max="11019" width="26.7109375" customWidth="1"/>
    <col min="11265" max="11265" width="10.5703125" customWidth="1"/>
    <col min="11266" max="11266" width="42.5703125" customWidth="1"/>
    <col min="11267" max="11267" width="16.28515625" customWidth="1"/>
    <col min="11268" max="11268" width="19.7109375" customWidth="1"/>
    <col min="11269" max="11269" width="31" customWidth="1"/>
    <col min="11270" max="11270" width="17.7109375" customWidth="1"/>
    <col min="11271" max="11271" width="20.140625" customWidth="1"/>
    <col min="11272" max="11272" width="18.28515625" customWidth="1"/>
    <col min="11273" max="11273" width="32" customWidth="1"/>
    <col min="11274" max="11274" width="21" customWidth="1"/>
    <col min="11275" max="11275" width="26.7109375" customWidth="1"/>
    <col min="11521" max="11521" width="10.5703125" customWidth="1"/>
    <col min="11522" max="11522" width="42.5703125" customWidth="1"/>
    <col min="11523" max="11523" width="16.28515625" customWidth="1"/>
    <col min="11524" max="11524" width="19.7109375" customWidth="1"/>
    <col min="11525" max="11525" width="31" customWidth="1"/>
    <col min="11526" max="11526" width="17.7109375" customWidth="1"/>
    <col min="11527" max="11527" width="20.140625" customWidth="1"/>
    <col min="11528" max="11528" width="18.28515625" customWidth="1"/>
    <col min="11529" max="11529" width="32" customWidth="1"/>
    <col min="11530" max="11530" width="21" customWidth="1"/>
    <col min="11531" max="11531" width="26.7109375" customWidth="1"/>
    <col min="11777" max="11777" width="10.5703125" customWidth="1"/>
    <col min="11778" max="11778" width="42.5703125" customWidth="1"/>
    <col min="11779" max="11779" width="16.28515625" customWidth="1"/>
    <col min="11780" max="11780" width="19.7109375" customWidth="1"/>
    <col min="11781" max="11781" width="31" customWidth="1"/>
    <col min="11782" max="11782" width="17.7109375" customWidth="1"/>
    <col min="11783" max="11783" width="20.140625" customWidth="1"/>
    <col min="11784" max="11784" width="18.28515625" customWidth="1"/>
    <col min="11785" max="11785" width="32" customWidth="1"/>
    <col min="11786" max="11786" width="21" customWidth="1"/>
    <col min="11787" max="11787" width="26.7109375" customWidth="1"/>
    <col min="12033" max="12033" width="10.5703125" customWidth="1"/>
    <col min="12034" max="12034" width="42.5703125" customWidth="1"/>
    <col min="12035" max="12035" width="16.28515625" customWidth="1"/>
    <col min="12036" max="12036" width="19.7109375" customWidth="1"/>
    <col min="12037" max="12037" width="31" customWidth="1"/>
    <col min="12038" max="12038" width="17.7109375" customWidth="1"/>
    <col min="12039" max="12039" width="20.140625" customWidth="1"/>
    <col min="12040" max="12040" width="18.28515625" customWidth="1"/>
    <col min="12041" max="12041" width="32" customWidth="1"/>
    <col min="12042" max="12042" width="21" customWidth="1"/>
    <col min="12043" max="12043" width="26.7109375" customWidth="1"/>
    <col min="12289" max="12289" width="10.5703125" customWidth="1"/>
    <col min="12290" max="12290" width="42.5703125" customWidth="1"/>
    <col min="12291" max="12291" width="16.28515625" customWidth="1"/>
    <col min="12292" max="12292" width="19.7109375" customWidth="1"/>
    <col min="12293" max="12293" width="31" customWidth="1"/>
    <col min="12294" max="12294" width="17.7109375" customWidth="1"/>
    <col min="12295" max="12295" width="20.140625" customWidth="1"/>
    <col min="12296" max="12296" width="18.28515625" customWidth="1"/>
    <col min="12297" max="12297" width="32" customWidth="1"/>
    <col min="12298" max="12298" width="21" customWidth="1"/>
    <col min="12299" max="12299" width="26.7109375" customWidth="1"/>
    <col min="12545" max="12545" width="10.5703125" customWidth="1"/>
    <col min="12546" max="12546" width="42.5703125" customWidth="1"/>
    <col min="12547" max="12547" width="16.28515625" customWidth="1"/>
    <col min="12548" max="12548" width="19.7109375" customWidth="1"/>
    <col min="12549" max="12549" width="31" customWidth="1"/>
    <col min="12550" max="12550" width="17.7109375" customWidth="1"/>
    <col min="12551" max="12551" width="20.140625" customWidth="1"/>
    <col min="12552" max="12552" width="18.28515625" customWidth="1"/>
    <col min="12553" max="12553" width="32" customWidth="1"/>
    <col min="12554" max="12554" width="21" customWidth="1"/>
    <col min="12555" max="12555" width="26.7109375" customWidth="1"/>
    <col min="12801" max="12801" width="10.5703125" customWidth="1"/>
    <col min="12802" max="12802" width="42.5703125" customWidth="1"/>
    <col min="12803" max="12803" width="16.28515625" customWidth="1"/>
    <col min="12804" max="12804" width="19.7109375" customWidth="1"/>
    <col min="12805" max="12805" width="31" customWidth="1"/>
    <col min="12806" max="12806" width="17.7109375" customWidth="1"/>
    <col min="12807" max="12807" width="20.140625" customWidth="1"/>
    <col min="12808" max="12808" width="18.28515625" customWidth="1"/>
    <col min="12809" max="12809" width="32" customWidth="1"/>
    <col min="12810" max="12810" width="21" customWidth="1"/>
    <col min="12811" max="12811" width="26.7109375" customWidth="1"/>
    <col min="13057" max="13057" width="10.5703125" customWidth="1"/>
    <col min="13058" max="13058" width="42.5703125" customWidth="1"/>
    <col min="13059" max="13059" width="16.28515625" customWidth="1"/>
    <col min="13060" max="13060" width="19.7109375" customWidth="1"/>
    <col min="13061" max="13061" width="31" customWidth="1"/>
    <col min="13062" max="13062" width="17.7109375" customWidth="1"/>
    <col min="13063" max="13063" width="20.140625" customWidth="1"/>
    <col min="13064" max="13064" width="18.28515625" customWidth="1"/>
    <col min="13065" max="13065" width="32" customWidth="1"/>
    <col min="13066" max="13066" width="21" customWidth="1"/>
    <col min="13067" max="13067" width="26.7109375" customWidth="1"/>
    <col min="13313" max="13313" width="10.5703125" customWidth="1"/>
    <col min="13314" max="13314" width="42.5703125" customWidth="1"/>
    <col min="13315" max="13315" width="16.28515625" customWidth="1"/>
    <col min="13316" max="13316" width="19.7109375" customWidth="1"/>
    <col min="13317" max="13317" width="31" customWidth="1"/>
    <col min="13318" max="13318" width="17.7109375" customWidth="1"/>
    <col min="13319" max="13319" width="20.140625" customWidth="1"/>
    <col min="13320" max="13320" width="18.28515625" customWidth="1"/>
    <col min="13321" max="13321" width="32" customWidth="1"/>
    <col min="13322" max="13322" width="21" customWidth="1"/>
    <col min="13323" max="13323" width="26.7109375" customWidth="1"/>
    <col min="13569" max="13569" width="10.5703125" customWidth="1"/>
    <col min="13570" max="13570" width="42.5703125" customWidth="1"/>
    <col min="13571" max="13571" width="16.28515625" customWidth="1"/>
    <col min="13572" max="13572" width="19.7109375" customWidth="1"/>
    <col min="13573" max="13573" width="31" customWidth="1"/>
    <col min="13574" max="13574" width="17.7109375" customWidth="1"/>
    <col min="13575" max="13575" width="20.140625" customWidth="1"/>
    <col min="13576" max="13576" width="18.28515625" customWidth="1"/>
    <col min="13577" max="13577" width="32" customWidth="1"/>
    <col min="13578" max="13578" width="21" customWidth="1"/>
    <col min="13579" max="13579" width="26.7109375" customWidth="1"/>
    <col min="13825" max="13825" width="10.5703125" customWidth="1"/>
    <col min="13826" max="13826" width="42.5703125" customWidth="1"/>
    <col min="13827" max="13827" width="16.28515625" customWidth="1"/>
    <col min="13828" max="13828" width="19.7109375" customWidth="1"/>
    <col min="13829" max="13829" width="31" customWidth="1"/>
    <col min="13830" max="13830" width="17.7109375" customWidth="1"/>
    <col min="13831" max="13831" width="20.140625" customWidth="1"/>
    <col min="13832" max="13832" width="18.28515625" customWidth="1"/>
    <col min="13833" max="13833" width="32" customWidth="1"/>
    <col min="13834" max="13834" width="21" customWidth="1"/>
    <col min="13835" max="13835" width="26.7109375" customWidth="1"/>
    <col min="14081" max="14081" width="10.5703125" customWidth="1"/>
    <col min="14082" max="14082" width="42.5703125" customWidth="1"/>
    <col min="14083" max="14083" width="16.28515625" customWidth="1"/>
    <col min="14084" max="14084" width="19.7109375" customWidth="1"/>
    <col min="14085" max="14085" width="31" customWidth="1"/>
    <col min="14086" max="14086" width="17.7109375" customWidth="1"/>
    <col min="14087" max="14087" width="20.140625" customWidth="1"/>
    <col min="14088" max="14088" width="18.28515625" customWidth="1"/>
    <col min="14089" max="14089" width="32" customWidth="1"/>
    <col min="14090" max="14090" width="21" customWidth="1"/>
    <col min="14091" max="14091" width="26.7109375" customWidth="1"/>
    <col min="14337" max="14337" width="10.5703125" customWidth="1"/>
    <col min="14338" max="14338" width="42.5703125" customWidth="1"/>
    <col min="14339" max="14339" width="16.28515625" customWidth="1"/>
    <col min="14340" max="14340" width="19.7109375" customWidth="1"/>
    <col min="14341" max="14341" width="31" customWidth="1"/>
    <col min="14342" max="14342" width="17.7109375" customWidth="1"/>
    <col min="14343" max="14343" width="20.140625" customWidth="1"/>
    <col min="14344" max="14344" width="18.28515625" customWidth="1"/>
    <col min="14345" max="14345" width="32" customWidth="1"/>
    <col min="14346" max="14346" width="21" customWidth="1"/>
    <col min="14347" max="14347" width="26.7109375" customWidth="1"/>
    <col min="14593" max="14593" width="10.5703125" customWidth="1"/>
    <col min="14594" max="14594" width="42.5703125" customWidth="1"/>
    <col min="14595" max="14595" width="16.28515625" customWidth="1"/>
    <col min="14596" max="14596" width="19.7109375" customWidth="1"/>
    <col min="14597" max="14597" width="31" customWidth="1"/>
    <col min="14598" max="14598" width="17.7109375" customWidth="1"/>
    <col min="14599" max="14599" width="20.140625" customWidth="1"/>
    <col min="14600" max="14600" width="18.28515625" customWidth="1"/>
    <col min="14601" max="14601" width="32" customWidth="1"/>
    <col min="14602" max="14602" width="21" customWidth="1"/>
    <col min="14603" max="14603" width="26.7109375" customWidth="1"/>
    <col min="14849" max="14849" width="10.5703125" customWidth="1"/>
    <col min="14850" max="14850" width="42.5703125" customWidth="1"/>
    <col min="14851" max="14851" width="16.28515625" customWidth="1"/>
    <col min="14852" max="14852" width="19.7109375" customWidth="1"/>
    <col min="14853" max="14853" width="31" customWidth="1"/>
    <col min="14854" max="14854" width="17.7109375" customWidth="1"/>
    <col min="14855" max="14855" width="20.140625" customWidth="1"/>
    <col min="14856" max="14856" width="18.28515625" customWidth="1"/>
    <col min="14857" max="14857" width="32" customWidth="1"/>
    <col min="14858" max="14858" width="21" customWidth="1"/>
    <col min="14859" max="14859" width="26.7109375" customWidth="1"/>
    <col min="15105" max="15105" width="10.5703125" customWidth="1"/>
    <col min="15106" max="15106" width="42.5703125" customWidth="1"/>
    <col min="15107" max="15107" width="16.28515625" customWidth="1"/>
    <col min="15108" max="15108" width="19.7109375" customWidth="1"/>
    <col min="15109" max="15109" width="31" customWidth="1"/>
    <col min="15110" max="15110" width="17.7109375" customWidth="1"/>
    <col min="15111" max="15111" width="20.140625" customWidth="1"/>
    <col min="15112" max="15112" width="18.28515625" customWidth="1"/>
    <col min="15113" max="15113" width="32" customWidth="1"/>
    <col min="15114" max="15114" width="21" customWidth="1"/>
    <col min="15115" max="15115" width="26.7109375" customWidth="1"/>
    <col min="15361" max="15361" width="10.5703125" customWidth="1"/>
    <col min="15362" max="15362" width="42.5703125" customWidth="1"/>
    <col min="15363" max="15363" width="16.28515625" customWidth="1"/>
    <col min="15364" max="15364" width="19.7109375" customWidth="1"/>
    <col min="15365" max="15365" width="31" customWidth="1"/>
    <col min="15366" max="15366" width="17.7109375" customWidth="1"/>
    <col min="15367" max="15367" width="20.140625" customWidth="1"/>
    <col min="15368" max="15368" width="18.28515625" customWidth="1"/>
    <col min="15369" max="15369" width="32" customWidth="1"/>
    <col min="15370" max="15370" width="21" customWidth="1"/>
    <col min="15371" max="15371" width="26.7109375" customWidth="1"/>
    <col min="15617" max="15617" width="10.5703125" customWidth="1"/>
    <col min="15618" max="15618" width="42.5703125" customWidth="1"/>
    <col min="15619" max="15619" width="16.28515625" customWidth="1"/>
    <col min="15620" max="15620" width="19.7109375" customWidth="1"/>
    <col min="15621" max="15621" width="31" customWidth="1"/>
    <col min="15622" max="15622" width="17.7109375" customWidth="1"/>
    <col min="15623" max="15623" width="20.140625" customWidth="1"/>
    <col min="15624" max="15624" width="18.28515625" customWidth="1"/>
    <col min="15625" max="15625" width="32" customWidth="1"/>
    <col min="15626" max="15626" width="21" customWidth="1"/>
    <col min="15627" max="15627" width="26.7109375" customWidth="1"/>
    <col min="15873" max="15873" width="10.5703125" customWidth="1"/>
    <col min="15874" max="15874" width="42.5703125" customWidth="1"/>
    <col min="15875" max="15875" width="16.28515625" customWidth="1"/>
    <col min="15876" max="15876" width="19.7109375" customWidth="1"/>
    <col min="15877" max="15877" width="31" customWidth="1"/>
    <col min="15878" max="15878" width="17.7109375" customWidth="1"/>
    <col min="15879" max="15879" width="20.140625" customWidth="1"/>
    <col min="15880" max="15880" width="18.28515625" customWidth="1"/>
    <col min="15881" max="15881" width="32" customWidth="1"/>
    <col min="15882" max="15882" width="21" customWidth="1"/>
    <col min="15883" max="15883" width="26.7109375" customWidth="1"/>
    <col min="16129" max="16129" width="10.5703125" customWidth="1"/>
    <col min="16130" max="16130" width="42.5703125" customWidth="1"/>
    <col min="16131" max="16131" width="16.28515625" customWidth="1"/>
    <col min="16132" max="16132" width="19.7109375" customWidth="1"/>
    <col min="16133" max="16133" width="31" customWidth="1"/>
    <col min="16134" max="16134" width="17.7109375" customWidth="1"/>
    <col min="16135" max="16135" width="20.140625" customWidth="1"/>
    <col min="16136" max="16136" width="18.28515625" customWidth="1"/>
    <col min="16137" max="16137" width="32" customWidth="1"/>
    <col min="16138" max="16138" width="21" customWidth="1"/>
    <col min="16139" max="16139" width="26.7109375" customWidth="1"/>
  </cols>
  <sheetData>
    <row r="1" spans="1:13" ht="18.75" customHeight="1" x14ac:dyDescent="0.25">
      <c r="K1" s="1"/>
      <c r="L1" s="1"/>
      <c r="M1" s="1" t="s">
        <v>0</v>
      </c>
    </row>
    <row r="2" spans="1:13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26</v>
      </c>
    </row>
    <row r="3" spans="1:13" ht="61.5" customHeight="1" x14ac:dyDescent="0.25">
      <c r="A3" s="2"/>
      <c r="B3" s="229" t="s">
        <v>193</v>
      </c>
      <c r="C3" s="230"/>
      <c r="D3" s="230"/>
      <c r="E3" s="230"/>
      <c r="F3" s="230"/>
      <c r="G3" s="230"/>
      <c r="H3" s="230"/>
      <c r="I3" s="230"/>
      <c r="J3" s="230"/>
      <c r="K3" s="2"/>
    </row>
    <row r="4" spans="1:13" ht="31.5" customHeight="1" x14ac:dyDescent="0.25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3" ht="33" customHeight="1" x14ac:dyDescent="0.25">
      <c r="A5" s="197" t="s">
        <v>4</v>
      </c>
      <c r="B5" s="197" t="s">
        <v>5</v>
      </c>
      <c r="C5" s="198" t="s">
        <v>6</v>
      </c>
      <c r="D5" s="198"/>
      <c r="E5" s="198"/>
      <c r="F5" s="198" t="s">
        <v>7</v>
      </c>
      <c r="G5" s="198" t="s">
        <v>8</v>
      </c>
      <c r="H5" s="198"/>
      <c r="I5" s="198"/>
      <c r="J5" s="198"/>
      <c r="K5" s="199" t="s">
        <v>9</v>
      </c>
    </row>
    <row r="6" spans="1:13" ht="121.5" customHeight="1" x14ac:dyDescent="0.25">
      <c r="A6" s="197"/>
      <c r="B6" s="197"/>
      <c r="C6" s="5" t="s">
        <v>10</v>
      </c>
      <c r="D6" s="5" t="s">
        <v>194</v>
      </c>
      <c r="E6" s="5" t="s">
        <v>12</v>
      </c>
      <c r="F6" s="198"/>
      <c r="G6" s="6" t="s">
        <v>13</v>
      </c>
      <c r="H6" s="5" t="s">
        <v>195</v>
      </c>
      <c r="I6" s="5" t="s">
        <v>15</v>
      </c>
      <c r="J6" s="5" t="s">
        <v>196</v>
      </c>
      <c r="K6" s="199"/>
    </row>
    <row r="7" spans="1:13" ht="35.25" customHeight="1" x14ac:dyDescent="0.3">
      <c r="A7" s="7">
        <v>1</v>
      </c>
      <c r="B7" s="54" t="s">
        <v>197</v>
      </c>
      <c r="C7" s="15"/>
      <c r="D7" s="135">
        <v>270.26</v>
      </c>
      <c r="E7" s="54" t="s">
        <v>198</v>
      </c>
      <c r="F7" s="136">
        <v>270.26</v>
      </c>
      <c r="G7" s="137">
        <v>2220</v>
      </c>
      <c r="H7" s="15"/>
      <c r="I7" s="54" t="s">
        <v>198</v>
      </c>
      <c r="J7" s="138">
        <v>270.26</v>
      </c>
      <c r="K7" s="17">
        <v>0</v>
      </c>
    </row>
    <row r="8" spans="1:13" ht="35.25" customHeight="1" x14ac:dyDescent="0.3">
      <c r="A8" s="7">
        <v>2</v>
      </c>
      <c r="B8" s="54" t="s">
        <v>197</v>
      </c>
      <c r="C8" s="15"/>
      <c r="D8" s="135">
        <v>1.01</v>
      </c>
      <c r="E8" s="54" t="s">
        <v>199</v>
      </c>
      <c r="F8" s="136">
        <v>1.01</v>
      </c>
      <c r="G8" s="137">
        <v>2220</v>
      </c>
      <c r="H8" s="15"/>
      <c r="I8" s="54" t="s">
        <v>199</v>
      </c>
      <c r="J8" s="138">
        <v>1.01</v>
      </c>
      <c r="K8" s="17">
        <v>0</v>
      </c>
    </row>
    <row r="9" spans="1:13" ht="53.25" customHeight="1" x14ac:dyDescent="0.3">
      <c r="A9" s="7">
        <v>3</v>
      </c>
      <c r="B9" s="54" t="s">
        <v>197</v>
      </c>
      <c r="C9" s="15"/>
      <c r="D9" s="135">
        <v>69.319999999999993</v>
      </c>
      <c r="E9" s="54" t="s">
        <v>200</v>
      </c>
      <c r="F9" s="138">
        <v>69.319999999999993</v>
      </c>
      <c r="G9" s="137">
        <v>2220</v>
      </c>
      <c r="H9" s="15"/>
      <c r="I9" s="54" t="s">
        <v>200</v>
      </c>
      <c r="J9" s="135">
        <v>69.319999999999993</v>
      </c>
      <c r="K9" s="17">
        <v>0</v>
      </c>
    </row>
    <row r="10" spans="1:13" ht="69.75" customHeight="1" x14ac:dyDescent="0.3">
      <c r="A10" s="7">
        <v>4</v>
      </c>
      <c r="B10" s="54" t="s">
        <v>197</v>
      </c>
      <c r="C10" s="15"/>
      <c r="D10" s="135">
        <v>1.22</v>
      </c>
      <c r="E10" s="54" t="s">
        <v>201</v>
      </c>
      <c r="F10" s="135">
        <v>1.22</v>
      </c>
      <c r="G10" s="137">
        <v>2220</v>
      </c>
      <c r="H10" s="15"/>
      <c r="I10" s="54" t="s">
        <v>201</v>
      </c>
      <c r="J10" s="135">
        <v>1.22</v>
      </c>
      <c r="K10" s="17">
        <v>0</v>
      </c>
    </row>
    <row r="11" spans="1:13" ht="39.75" customHeight="1" x14ac:dyDescent="0.3">
      <c r="A11" s="7">
        <v>5</v>
      </c>
      <c r="B11" s="54" t="s">
        <v>197</v>
      </c>
      <c r="C11" s="15"/>
      <c r="D11" s="135">
        <v>27.76</v>
      </c>
      <c r="E11" s="54" t="s">
        <v>202</v>
      </c>
      <c r="F11" s="135">
        <v>27.76</v>
      </c>
      <c r="G11" s="137">
        <v>2220</v>
      </c>
      <c r="H11" s="15"/>
      <c r="I11" s="54" t="s">
        <v>202</v>
      </c>
      <c r="J11" s="135">
        <v>27.76</v>
      </c>
      <c r="K11" s="17">
        <v>0</v>
      </c>
    </row>
    <row r="12" spans="1:13" ht="48" customHeight="1" x14ac:dyDescent="0.3">
      <c r="A12" s="7">
        <v>6</v>
      </c>
      <c r="B12" s="54" t="s">
        <v>197</v>
      </c>
      <c r="C12" s="15"/>
      <c r="D12" s="135">
        <v>43.26</v>
      </c>
      <c r="E12" s="54" t="s">
        <v>203</v>
      </c>
      <c r="F12" s="135">
        <v>43.26</v>
      </c>
      <c r="G12" s="137">
        <v>2220</v>
      </c>
      <c r="H12" s="15"/>
      <c r="I12" s="54" t="s">
        <v>203</v>
      </c>
      <c r="J12" s="135">
        <v>43.26</v>
      </c>
      <c r="K12" s="17">
        <v>0</v>
      </c>
    </row>
    <row r="13" spans="1:13" ht="36.75" customHeight="1" x14ac:dyDescent="0.3">
      <c r="A13" s="7">
        <v>7</v>
      </c>
      <c r="B13" s="54" t="s">
        <v>197</v>
      </c>
      <c r="C13" s="15"/>
      <c r="D13" s="135">
        <v>1.57</v>
      </c>
      <c r="E13" s="54" t="s">
        <v>204</v>
      </c>
      <c r="F13" s="135">
        <v>1.57</v>
      </c>
      <c r="G13" s="137">
        <v>2220</v>
      </c>
      <c r="H13" s="15"/>
      <c r="I13" s="54" t="s">
        <v>204</v>
      </c>
      <c r="J13" s="135">
        <v>1.57</v>
      </c>
      <c r="K13" s="17">
        <v>0</v>
      </c>
    </row>
    <row r="14" spans="1:13" ht="63" customHeight="1" x14ac:dyDescent="0.3">
      <c r="A14" s="7">
        <v>8</v>
      </c>
      <c r="B14" s="54" t="s">
        <v>197</v>
      </c>
      <c r="C14" s="15"/>
      <c r="D14" s="135">
        <v>24.72</v>
      </c>
      <c r="E14" s="54" t="s">
        <v>205</v>
      </c>
      <c r="F14" s="138">
        <v>24.72</v>
      </c>
      <c r="G14" s="137">
        <v>2220</v>
      </c>
      <c r="H14" s="15"/>
      <c r="I14" s="54" t="s">
        <v>205</v>
      </c>
      <c r="J14" s="135">
        <v>24.72</v>
      </c>
      <c r="K14" s="17">
        <v>0</v>
      </c>
    </row>
    <row r="15" spans="1:13" ht="63" customHeight="1" x14ac:dyDescent="0.3">
      <c r="A15" s="7">
        <v>9</v>
      </c>
      <c r="B15" s="54" t="s">
        <v>197</v>
      </c>
      <c r="C15" s="15"/>
      <c r="D15" s="135">
        <v>26.93</v>
      </c>
      <c r="E15" s="54" t="s">
        <v>206</v>
      </c>
      <c r="F15" s="138">
        <v>26.93</v>
      </c>
      <c r="G15" s="137">
        <v>2220</v>
      </c>
      <c r="H15" s="15"/>
      <c r="I15" s="54" t="s">
        <v>206</v>
      </c>
      <c r="J15" s="135">
        <v>26.93</v>
      </c>
      <c r="K15" s="17">
        <v>0</v>
      </c>
    </row>
    <row r="16" spans="1:13" ht="63" customHeight="1" x14ac:dyDescent="0.3">
      <c r="A16" s="7">
        <v>10</v>
      </c>
      <c r="B16" s="54" t="s">
        <v>197</v>
      </c>
      <c r="C16" s="15"/>
      <c r="D16" s="135">
        <v>54.68</v>
      </c>
      <c r="E16" s="54" t="s">
        <v>207</v>
      </c>
      <c r="F16" s="138">
        <v>54.68</v>
      </c>
      <c r="G16" s="137">
        <v>2220</v>
      </c>
      <c r="H16" s="15"/>
      <c r="I16" s="54" t="s">
        <v>207</v>
      </c>
      <c r="J16" s="135">
        <v>54.68</v>
      </c>
      <c r="K16" s="17">
        <v>0</v>
      </c>
    </row>
    <row r="17" spans="1:11" ht="39" customHeight="1" x14ac:dyDescent="0.3">
      <c r="A17" s="7">
        <v>11</v>
      </c>
      <c r="B17" s="54" t="s">
        <v>208</v>
      </c>
      <c r="C17" s="15"/>
      <c r="D17" s="135">
        <v>1.62</v>
      </c>
      <c r="E17" s="54" t="s">
        <v>209</v>
      </c>
      <c r="F17" s="136">
        <v>1.62</v>
      </c>
      <c r="G17" s="137">
        <v>2220</v>
      </c>
      <c r="H17" s="15"/>
      <c r="I17" s="54" t="s">
        <v>209</v>
      </c>
      <c r="J17" s="138">
        <v>1.62</v>
      </c>
      <c r="K17" s="17">
        <v>0</v>
      </c>
    </row>
    <row r="18" spans="1:11" ht="48" customHeight="1" x14ac:dyDescent="0.3">
      <c r="A18" s="7">
        <v>12</v>
      </c>
      <c r="B18" s="54" t="s">
        <v>208</v>
      </c>
      <c r="C18" s="15"/>
      <c r="D18" s="139">
        <v>7.4999999999999997E-2</v>
      </c>
      <c r="E18" s="54" t="s">
        <v>210</v>
      </c>
      <c r="F18" s="140">
        <v>7.4999999999999997E-2</v>
      </c>
      <c r="G18" s="137">
        <v>2220</v>
      </c>
      <c r="H18" s="15"/>
      <c r="I18" s="54" t="s">
        <v>210</v>
      </c>
      <c r="J18" s="140">
        <v>7.4999999999999997E-2</v>
      </c>
      <c r="K18" s="17">
        <v>0</v>
      </c>
    </row>
    <row r="19" spans="1:11" ht="48" customHeight="1" x14ac:dyDescent="0.3">
      <c r="A19" s="7">
        <v>13</v>
      </c>
      <c r="B19" s="54" t="s">
        <v>208</v>
      </c>
      <c r="C19" s="15"/>
      <c r="D19" s="135">
        <v>21.18</v>
      </c>
      <c r="E19" s="54" t="s">
        <v>211</v>
      </c>
      <c r="F19" s="136">
        <v>21.18</v>
      </c>
      <c r="G19" s="137">
        <v>2220</v>
      </c>
      <c r="H19" s="15"/>
      <c r="I19" s="54" t="s">
        <v>211</v>
      </c>
      <c r="J19" s="136">
        <v>21.18</v>
      </c>
      <c r="K19" s="17">
        <v>0</v>
      </c>
    </row>
    <row r="20" spans="1:11" ht="48" customHeight="1" x14ac:dyDescent="0.3">
      <c r="A20" s="7">
        <v>14</v>
      </c>
      <c r="B20" s="54" t="s">
        <v>208</v>
      </c>
      <c r="C20" s="15"/>
      <c r="D20" s="135">
        <v>27.09</v>
      </c>
      <c r="E20" s="54" t="s">
        <v>212</v>
      </c>
      <c r="F20" s="136">
        <v>27.09</v>
      </c>
      <c r="G20" s="137">
        <v>2220</v>
      </c>
      <c r="H20" s="15"/>
      <c r="I20" s="54" t="s">
        <v>212</v>
      </c>
      <c r="J20" s="136">
        <v>27.09</v>
      </c>
      <c r="K20" s="17">
        <v>0</v>
      </c>
    </row>
    <row r="21" spans="1:11" ht="48" customHeight="1" x14ac:dyDescent="0.3">
      <c r="A21" s="7">
        <v>15</v>
      </c>
      <c r="B21" s="54" t="s">
        <v>208</v>
      </c>
      <c r="C21" s="15"/>
      <c r="D21" s="135">
        <v>204</v>
      </c>
      <c r="E21" s="54" t="s">
        <v>213</v>
      </c>
      <c r="F21" s="136">
        <v>204</v>
      </c>
      <c r="G21" s="137">
        <v>2220</v>
      </c>
      <c r="H21" s="15"/>
      <c r="I21" s="54" t="s">
        <v>213</v>
      </c>
      <c r="J21" s="136">
        <v>204</v>
      </c>
      <c r="K21" s="17">
        <v>0</v>
      </c>
    </row>
    <row r="22" spans="1:11" ht="141.75" customHeight="1" x14ac:dyDescent="0.3">
      <c r="A22" s="7">
        <v>16</v>
      </c>
      <c r="B22" s="54" t="s">
        <v>208</v>
      </c>
      <c r="C22" s="15"/>
      <c r="D22" s="135">
        <v>999.02</v>
      </c>
      <c r="E22" s="54" t="s">
        <v>214</v>
      </c>
      <c r="F22" s="136">
        <v>999.02</v>
      </c>
      <c r="G22" s="137">
        <v>2220</v>
      </c>
      <c r="H22" s="15"/>
      <c r="I22" s="54" t="s">
        <v>214</v>
      </c>
      <c r="J22" s="136">
        <v>999.02</v>
      </c>
      <c r="K22" s="17">
        <v>0</v>
      </c>
    </row>
    <row r="23" spans="1:11" ht="120" customHeight="1" x14ac:dyDescent="0.3">
      <c r="A23" s="7">
        <v>17</v>
      </c>
      <c r="B23" s="54" t="s">
        <v>208</v>
      </c>
      <c r="C23" s="15"/>
      <c r="D23" s="135">
        <v>33.15</v>
      </c>
      <c r="E23" s="54" t="s">
        <v>215</v>
      </c>
      <c r="F23" s="136">
        <v>33.15</v>
      </c>
      <c r="G23" s="137">
        <v>2220</v>
      </c>
      <c r="H23" s="15"/>
      <c r="I23" s="54" t="s">
        <v>215</v>
      </c>
      <c r="J23" s="136">
        <v>33.15</v>
      </c>
      <c r="K23" s="17">
        <v>0</v>
      </c>
    </row>
    <row r="24" spans="1:11" ht="34.5" customHeight="1" x14ac:dyDescent="0.3">
      <c r="A24" s="7">
        <v>18</v>
      </c>
      <c r="B24" s="54" t="s">
        <v>216</v>
      </c>
      <c r="C24" s="15"/>
      <c r="D24" s="135">
        <v>251.1</v>
      </c>
      <c r="E24" s="54" t="s">
        <v>217</v>
      </c>
      <c r="F24" s="136">
        <v>251.1</v>
      </c>
      <c r="G24" s="137">
        <v>2220</v>
      </c>
      <c r="H24" s="15"/>
      <c r="I24" s="54" t="s">
        <v>217</v>
      </c>
      <c r="J24" s="136">
        <v>251.1</v>
      </c>
      <c r="K24" s="17">
        <v>0</v>
      </c>
    </row>
    <row r="25" spans="1:11" ht="38.25" customHeight="1" x14ac:dyDescent="0.3">
      <c r="A25" s="7">
        <v>19</v>
      </c>
      <c r="B25" s="54" t="s">
        <v>218</v>
      </c>
      <c r="C25" s="15"/>
      <c r="D25" s="135">
        <v>0.74</v>
      </c>
      <c r="E25" s="54" t="s">
        <v>219</v>
      </c>
      <c r="F25" s="138">
        <v>0.74</v>
      </c>
      <c r="G25" s="137">
        <v>2220</v>
      </c>
      <c r="H25" s="15"/>
      <c r="I25" s="54" t="s">
        <v>219</v>
      </c>
      <c r="J25" s="135">
        <v>0.74</v>
      </c>
      <c r="K25" s="17">
        <v>0</v>
      </c>
    </row>
    <row r="26" spans="1:11" ht="44.25" customHeight="1" x14ac:dyDescent="0.3">
      <c r="A26" s="7">
        <v>20</v>
      </c>
      <c r="B26" s="54" t="s">
        <v>220</v>
      </c>
      <c r="C26" s="15"/>
      <c r="D26" s="135">
        <v>7.7</v>
      </c>
      <c r="E26" s="54" t="s">
        <v>221</v>
      </c>
      <c r="F26" s="135">
        <v>7.7</v>
      </c>
      <c r="G26" s="137">
        <v>2220</v>
      </c>
      <c r="H26" s="15"/>
      <c r="I26" s="54" t="s">
        <v>221</v>
      </c>
      <c r="J26" s="135">
        <v>7.7</v>
      </c>
      <c r="K26" s="17">
        <v>0</v>
      </c>
    </row>
    <row r="27" spans="1:11" ht="36" customHeight="1" x14ac:dyDescent="0.3">
      <c r="A27" s="7">
        <v>21</v>
      </c>
      <c r="B27" s="54" t="s">
        <v>222</v>
      </c>
      <c r="C27" s="15"/>
      <c r="D27" s="135">
        <v>3.99</v>
      </c>
      <c r="E27" s="54" t="s">
        <v>223</v>
      </c>
      <c r="F27" s="135">
        <v>3.99</v>
      </c>
      <c r="G27" s="137">
        <v>2220</v>
      </c>
      <c r="H27" s="15"/>
      <c r="I27" s="54" t="s">
        <v>223</v>
      </c>
      <c r="J27" s="135">
        <v>3.99</v>
      </c>
      <c r="K27" s="17">
        <v>0</v>
      </c>
    </row>
    <row r="28" spans="1:11" ht="36" customHeight="1" x14ac:dyDescent="0.3">
      <c r="A28" s="7">
        <v>22</v>
      </c>
      <c r="B28" s="54" t="s">
        <v>222</v>
      </c>
      <c r="C28" s="15"/>
      <c r="D28" s="135">
        <v>10.5</v>
      </c>
      <c r="E28" s="54" t="s">
        <v>224</v>
      </c>
      <c r="F28" s="135">
        <v>10.5</v>
      </c>
      <c r="G28" s="137">
        <v>2110</v>
      </c>
      <c r="H28" s="15"/>
      <c r="I28" s="54" t="s">
        <v>224</v>
      </c>
      <c r="J28" s="135">
        <v>10.5</v>
      </c>
      <c r="K28" s="17">
        <v>0</v>
      </c>
    </row>
    <row r="29" spans="1:11" ht="36" customHeight="1" x14ac:dyDescent="0.3">
      <c r="A29" s="7">
        <v>23</v>
      </c>
      <c r="B29" s="54" t="s">
        <v>225</v>
      </c>
      <c r="C29" s="15"/>
      <c r="D29" s="135">
        <v>10.5</v>
      </c>
      <c r="E29" s="54" t="s">
        <v>224</v>
      </c>
      <c r="F29" s="135">
        <v>10.5</v>
      </c>
      <c r="G29" s="137">
        <v>2110</v>
      </c>
      <c r="H29" s="15"/>
      <c r="I29" s="54" t="s">
        <v>224</v>
      </c>
      <c r="J29" s="135">
        <v>10.5</v>
      </c>
      <c r="K29" s="17">
        <v>0</v>
      </c>
    </row>
    <row r="30" spans="1:11" ht="51" customHeight="1" x14ac:dyDescent="0.3">
      <c r="A30" s="7">
        <v>24</v>
      </c>
      <c r="B30" s="54" t="s">
        <v>226</v>
      </c>
      <c r="C30" s="15"/>
      <c r="D30" s="135">
        <v>24.58</v>
      </c>
      <c r="E30" s="54" t="s">
        <v>227</v>
      </c>
      <c r="F30" s="135">
        <v>24.58</v>
      </c>
      <c r="G30" s="137">
        <v>2220</v>
      </c>
      <c r="H30" s="15"/>
      <c r="I30" s="54" t="s">
        <v>227</v>
      </c>
      <c r="J30" s="135">
        <v>24.58</v>
      </c>
      <c r="K30" s="17">
        <v>0</v>
      </c>
    </row>
    <row r="31" spans="1:11" ht="29.25" customHeight="1" x14ac:dyDescent="0.3">
      <c r="A31" s="7">
        <v>25</v>
      </c>
      <c r="B31" s="54" t="s">
        <v>228</v>
      </c>
      <c r="C31" s="15"/>
      <c r="D31" s="135">
        <v>2.2999999999999998</v>
      </c>
      <c r="E31" s="54" t="s">
        <v>229</v>
      </c>
      <c r="F31" s="135">
        <v>2.2999999999999998</v>
      </c>
      <c r="G31" s="137">
        <v>2220</v>
      </c>
      <c r="H31" s="15"/>
      <c r="I31" s="54" t="s">
        <v>229</v>
      </c>
      <c r="J31" s="135">
        <v>2.2999999999999998</v>
      </c>
      <c r="K31" s="17">
        <v>0</v>
      </c>
    </row>
    <row r="32" spans="1:11" ht="30.75" customHeight="1" x14ac:dyDescent="0.3">
      <c r="A32" s="7">
        <v>26</v>
      </c>
      <c r="B32" s="54" t="s">
        <v>228</v>
      </c>
      <c r="C32" s="15"/>
      <c r="D32" s="135">
        <v>21.78</v>
      </c>
      <c r="E32" s="54" t="s">
        <v>230</v>
      </c>
      <c r="F32" s="135">
        <v>21.78</v>
      </c>
      <c r="G32" s="137">
        <v>2220</v>
      </c>
      <c r="H32" s="15"/>
      <c r="I32" s="54" t="s">
        <v>230</v>
      </c>
      <c r="J32" s="135">
        <v>21.78</v>
      </c>
      <c r="K32" s="17">
        <v>0</v>
      </c>
    </row>
    <row r="33" spans="1:11" ht="28.5" customHeight="1" x14ac:dyDescent="0.3">
      <c r="A33" s="7">
        <v>27</v>
      </c>
      <c r="B33" s="54" t="s">
        <v>231</v>
      </c>
      <c r="C33" s="15"/>
      <c r="D33" s="135">
        <v>2.2200000000000002</v>
      </c>
      <c r="E33" s="54" t="s">
        <v>232</v>
      </c>
      <c r="F33" s="135">
        <v>2.2200000000000002</v>
      </c>
      <c r="G33" s="137">
        <v>2220</v>
      </c>
      <c r="H33" s="15"/>
      <c r="I33" s="54" t="s">
        <v>232</v>
      </c>
      <c r="J33" s="138">
        <v>2.2200000000000002</v>
      </c>
      <c r="K33" s="17">
        <v>0</v>
      </c>
    </row>
    <row r="34" spans="1:11" ht="37.5" customHeight="1" x14ac:dyDescent="0.3">
      <c r="A34" s="7">
        <v>28</v>
      </c>
      <c r="B34" s="54" t="s">
        <v>233</v>
      </c>
      <c r="C34" s="15"/>
      <c r="D34" s="135">
        <v>1.85</v>
      </c>
      <c r="E34" s="54" t="s">
        <v>234</v>
      </c>
      <c r="F34" s="136">
        <v>1.85</v>
      </c>
      <c r="G34" s="137">
        <v>2210</v>
      </c>
      <c r="H34" s="15"/>
      <c r="I34" s="54" t="s">
        <v>234</v>
      </c>
      <c r="J34" s="136">
        <v>1.85</v>
      </c>
      <c r="K34" s="17">
        <v>0</v>
      </c>
    </row>
    <row r="35" spans="1:11" ht="39" customHeight="1" x14ac:dyDescent="0.3">
      <c r="A35" s="7">
        <v>29</v>
      </c>
      <c r="B35" s="54" t="s">
        <v>235</v>
      </c>
      <c r="C35" s="15"/>
      <c r="D35" s="135">
        <v>1.42</v>
      </c>
      <c r="E35" s="54" t="s">
        <v>234</v>
      </c>
      <c r="F35" s="136">
        <v>1.42</v>
      </c>
      <c r="G35" s="137">
        <v>2210</v>
      </c>
      <c r="H35" s="15"/>
      <c r="I35" s="54" t="s">
        <v>234</v>
      </c>
      <c r="J35" s="136">
        <v>1.42</v>
      </c>
      <c r="K35" s="17">
        <v>0</v>
      </c>
    </row>
    <row r="36" spans="1:11" ht="42" customHeight="1" x14ac:dyDescent="0.3">
      <c r="A36" s="7">
        <v>30</v>
      </c>
      <c r="B36" s="54" t="s">
        <v>236</v>
      </c>
      <c r="C36" s="15"/>
      <c r="D36" s="135">
        <v>1.1399999999999999</v>
      </c>
      <c r="E36" s="54" t="s">
        <v>237</v>
      </c>
      <c r="F36" s="136">
        <v>1.1399999999999999</v>
      </c>
      <c r="G36" s="137">
        <v>2220</v>
      </c>
      <c r="H36" s="15"/>
      <c r="I36" s="54" t="s">
        <v>237</v>
      </c>
      <c r="J36" s="136">
        <v>1.1399999999999999</v>
      </c>
      <c r="K36" s="17">
        <v>0</v>
      </c>
    </row>
    <row r="37" spans="1:11" ht="39" customHeight="1" x14ac:dyDescent="0.3">
      <c r="A37" s="7">
        <v>31</v>
      </c>
      <c r="B37" s="54" t="s">
        <v>236</v>
      </c>
      <c r="C37" s="15"/>
      <c r="D37" s="135">
        <v>4.49</v>
      </c>
      <c r="E37" s="54" t="s">
        <v>238</v>
      </c>
      <c r="F37" s="136">
        <v>4.49</v>
      </c>
      <c r="G37" s="137">
        <v>2220</v>
      </c>
      <c r="H37" s="15"/>
      <c r="I37" s="54" t="s">
        <v>238</v>
      </c>
      <c r="J37" s="136">
        <v>4.49</v>
      </c>
      <c r="K37" s="17">
        <v>0</v>
      </c>
    </row>
    <row r="38" spans="1:11" ht="40.5" customHeight="1" x14ac:dyDescent="0.3">
      <c r="A38" s="7">
        <v>32</v>
      </c>
      <c r="B38" s="54" t="s">
        <v>239</v>
      </c>
      <c r="C38" s="15"/>
      <c r="D38" s="135">
        <v>0.5</v>
      </c>
      <c r="E38" s="54" t="s">
        <v>240</v>
      </c>
      <c r="F38" s="136">
        <v>0.5</v>
      </c>
      <c r="G38" s="137">
        <v>2220</v>
      </c>
      <c r="H38" s="15"/>
      <c r="I38" s="54" t="s">
        <v>240</v>
      </c>
      <c r="J38" s="136">
        <v>0.5</v>
      </c>
      <c r="K38" s="17">
        <v>0</v>
      </c>
    </row>
    <row r="39" spans="1:11" ht="44.25" customHeight="1" x14ac:dyDescent="0.3">
      <c r="A39" s="7">
        <v>33</v>
      </c>
      <c r="B39" s="54" t="s">
        <v>241</v>
      </c>
      <c r="C39" s="15"/>
      <c r="D39" s="135">
        <v>7.71</v>
      </c>
      <c r="E39" s="54" t="s">
        <v>242</v>
      </c>
      <c r="F39" s="136">
        <v>7.71</v>
      </c>
      <c r="G39" s="137">
        <v>2220</v>
      </c>
      <c r="H39" s="15"/>
      <c r="I39" s="54" t="s">
        <v>242</v>
      </c>
      <c r="J39" s="136">
        <v>7.71</v>
      </c>
      <c r="K39" s="17">
        <v>0</v>
      </c>
    </row>
    <row r="40" spans="1:11" ht="22.5" customHeight="1" x14ac:dyDescent="0.3">
      <c r="A40" s="7">
        <v>34</v>
      </c>
      <c r="B40" s="141" t="s">
        <v>243</v>
      </c>
      <c r="C40" s="17">
        <v>4.4000000000000004</v>
      </c>
      <c r="D40" s="142"/>
      <c r="E40" s="143"/>
      <c r="F40" s="136">
        <v>4.4000000000000004</v>
      </c>
      <c r="G40" s="144">
        <v>2210.2240000000002</v>
      </c>
      <c r="H40" s="17">
        <v>8.3000000000000007</v>
      </c>
      <c r="I40" s="145"/>
      <c r="J40" s="136">
        <v>0</v>
      </c>
      <c r="K40" s="17">
        <v>0.3</v>
      </c>
    </row>
    <row r="41" spans="1:11" ht="23.25" customHeight="1" x14ac:dyDescent="0.3">
      <c r="A41" s="146"/>
      <c r="B41" s="14"/>
      <c r="C41" s="15"/>
      <c r="D41" s="142"/>
      <c r="E41" s="143"/>
      <c r="F41" s="136"/>
      <c r="G41" s="14"/>
      <c r="H41" s="15"/>
      <c r="I41" s="145"/>
      <c r="J41" s="147"/>
      <c r="K41" s="17"/>
    </row>
    <row r="42" spans="1:11" ht="18.75" x14ac:dyDescent="0.3">
      <c r="A42" s="7"/>
      <c r="B42" s="14"/>
      <c r="C42" s="15"/>
      <c r="D42" s="142"/>
      <c r="E42" s="8"/>
      <c r="F42" s="136"/>
      <c r="G42" s="14"/>
      <c r="H42" s="15"/>
      <c r="I42" s="12"/>
      <c r="J42" s="142"/>
      <c r="K42" s="17"/>
    </row>
    <row r="43" spans="1:11" ht="18.75" x14ac:dyDescent="0.3">
      <c r="A43" s="7"/>
      <c r="B43" s="14"/>
      <c r="C43" s="15"/>
      <c r="D43" s="142"/>
      <c r="E43" s="8"/>
      <c r="F43" s="136"/>
      <c r="G43" s="14"/>
      <c r="H43" s="15"/>
      <c r="I43" s="8"/>
      <c r="J43" s="142"/>
      <c r="K43" s="17"/>
    </row>
    <row r="44" spans="1:11" ht="18.75" x14ac:dyDescent="0.3">
      <c r="A44" s="19"/>
      <c r="B44" s="22" t="s">
        <v>20</v>
      </c>
      <c r="C44" s="23">
        <v>4.4000000000000004</v>
      </c>
      <c r="D44" s="148">
        <v>2159.39</v>
      </c>
      <c r="E44" s="24"/>
      <c r="F44" s="149">
        <v>2163.79</v>
      </c>
      <c r="G44" s="26"/>
      <c r="H44" s="23">
        <v>8.3000000000000007</v>
      </c>
      <c r="I44" s="24"/>
      <c r="J44" s="148">
        <v>2159.39</v>
      </c>
      <c r="K44" s="27">
        <v>0.3</v>
      </c>
    </row>
    <row r="46" spans="1:11" ht="15.75" x14ac:dyDescent="0.25">
      <c r="F46" s="150"/>
      <c r="G46" s="150"/>
      <c r="H46" s="150"/>
      <c r="I46" s="150"/>
    </row>
    <row r="47" spans="1:11" ht="21" x14ac:dyDescent="0.35">
      <c r="B47" s="151" t="s">
        <v>38</v>
      </c>
      <c r="C47" s="150"/>
      <c r="F47" s="152"/>
      <c r="G47" s="227" t="s">
        <v>244</v>
      </c>
      <c r="H47" s="228"/>
      <c r="I47" s="150"/>
    </row>
    <row r="48" spans="1:11" ht="19.5" x14ac:dyDescent="0.35">
      <c r="B48" s="153"/>
      <c r="C48" s="150"/>
      <c r="F48" s="154" t="s">
        <v>23</v>
      </c>
      <c r="G48" s="155"/>
      <c r="H48" s="155"/>
      <c r="I48" s="150"/>
    </row>
    <row r="49" spans="2:9" ht="21" x14ac:dyDescent="0.35">
      <c r="B49" s="151" t="s">
        <v>24</v>
      </c>
      <c r="C49" s="150"/>
      <c r="F49" s="152"/>
      <c r="G49" s="227" t="s">
        <v>245</v>
      </c>
      <c r="H49" s="228"/>
      <c r="I49" s="150"/>
    </row>
    <row r="50" spans="2:9" ht="15.75" x14ac:dyDescent="0.25">
      <c r="B50" s="150"/>
      <c r="C50" s="150"/>
      <c r="F50" s="154" t="s">
        <v>23</v>
      </c>
      <c r="G50" s="155"/>
      <c r="H50" s="155"/>
      <c r="I50" s="150"/>
    </row>
    <row r="51" spans="2:9" ht="15.75" x14ac:dyDescent="0.25">
      <c r="B51" s="150"/>
      <c r="C51" s="150"/>
      <c r="F51" s="150"/>
      <c r="G51" s="150"/>
      <c r="H51" s="150"/>
      <c r="I51" s="150"/>
    </row>
    <row r="52" spans="2:9" ht="15.75" x14ac:dyDescent="0.25">
      <c r="B52" s="156" t="s">
        <v>246</v>
      </c>
      <c r="C52" s="156"/>
      <c r="F52" s="150"/>
      <c r="G52" s="150"/>
      <c r="H52" s="150"/>
      <c r="I52" s="150"/>
    </row>
    <row r="53" spans="2:9" ht="15.75" x14ac:dyDescent="0.25">
      <c r="B53" s="150"/>
      <c r="C53" s="150"/>
    </row>
    <row r="54" spans="2:9" ht="15.75" x14ac:dyDescent="0.25">
      <c r="B54" s="150"/>
      <c r="C54" s="150"/>
    </row>
  </sheetData>
  <mergeCells count="10">
    <mergeCell ref="G47:H47"/>
    <mergeCell ref="G49:H49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3" fitToHeight="2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zoomScale="80" zoomScaleNormal="80" workbookViewId="0">
      <selection activeCell="B3" sqref="B3:J3"/>
    </sheetView>
  </sheetViews>
  <sheetFormatPr defaultRowHeight="15" x14ac:dyDescent="0.25"/>
  <cols>
    <col min="1" max="1" width="7.28515625" style="157" customWidth="1"/>
    <col min="2" max="2" width="24.42578125" style="157" customWidth="1"/>
    <col min="3" max="3" width="16.28515625" style="157" customWidth="1"/>
    <col min="4" max="4" width="13.5703125" style="157" customWidth="1"/>
    <col min="5" max="5" width="18.85546875" style="157" customWidth="1"/>
    <col min="6" max="6" width="15.85546875" style="157" customWidth="1"/>
    <col min="7" max="7" width="16.5703125" style="157" customWidth="1"/>
    <col min="8" max="8" width="14.28515625" style="157" customWidth="1"/>
    <col min="9" max="9" width="22.85546875" style="157" customWidth="1"/>
    <col min="10" max="10" width="14" style="157" customWidth="1"/>
    <col min="11" max="11" width="15.5703125" style="157" customWidth="1"/>
    <col min="12" max="256" width="9.140625" style="157"/>
    <col min="257" max="257" width="7.28515625" style="157" customWidth="1"/>
    <col min="258" max="258" width="24.42578125" style="157" customWidth="1"/>
    <col min="259" max="259" width="16.28515625" style="157" customWidth="1"/>
    <col min="260" max="260" width="13.5703125" style="157" customWidth="1"/>
    <col min="261" max="261" width="18.85546875" style="157" customWidth="1"/>
    <col min="262" max="262" width="15.85546875" style="157" customWidth="1"/>
    <col min="263" max="263" width="16.5703125" style="157" customWidth="1"/>
    <col min="264" max="264" width="14.28515625" style="157" customWidth="1"/>
    <col min="265" max="265" width="22.85546875" style="157" customWidth="1"/>
    <col min="266" max="266" width="14" style="157" customWidth="1"/>
    <col min="267" max="267" width="15.5703125" style="157" customWidth="1"/>
    <col min="268" max="512" width="9.140625" style="157"/>
    <col min="513" max="513" width="7.28515625" style="157" customWidth="1"/>
    <col min="514" max="514" width="24.42578125" style="157" customWidth="1"/>
    <col min="515" max="515" width="16.28515625" style="157" customWidth="1"/>
    <col min="516" max="516" width="13.5703125" style="157" customWidth="1"/>
    <col min="517" max="517" width="18.85546875" style="157" customWidth="1"/>
    <col min="518" max="518" width="15.85546875" style="157" customWidth="1"/>
    <col min="519" max="519" width="16.5703125" style="157" customWidth="1"/>
    <col min="520" max="520" width="14.28515625" style="157" customWidth="1"/>
    <col min="521" max="521" width="22.85546875" style="157" customWidth="1"/>
    <col min="522" max="522" width="14" style="157" customWidth="1"/>
    <col min="523" max="523" width="15.5703125" style="157" customWidth="1"/>
    <col min="524" max="768" width="9.140625" style="157"/>
    <col min="769" max="769" width="7.28515625" style="157" customWidth="1"/>
    <col min="770" max="770" width="24.42578125" style="157" customWidth="1"/>
    <col min="771" max="771" width="16.28515625" style="157" customWidth="1"/>
    <col min="772" max="772" width="13.5703125" style="157" customWidth="1"/>
    <col min="773" max="773" width="18.85546875" style="157" customWidth="1"/>
    <col min="774" max="774" width="15.85546875" style="157" customWidth="1"/>
    <col min="775" max="775" width="16.5703125" style="157" customWidth="1"/>
    <col min="776" max="776" width="14.28515625" style="157" customWidth="1"/>
    <col min="777" max="777" width="22.85546875" style="157" customWidth="1"/>
    <col min="778" max="778" width="14" style="157" customWidth="1"/>
    <col min="779" max="779" width="15.5703125" style="157" customWidth="1"/>
    <col min="780" max="1024" width="9.140625" style="157"/>
    <col min="1025" max="1025" width="7.28515625" style="157" customWidth="1"/>
    <col min="1026" max="1026" width="24.42578125" style="157" customWidth="1"/>
    <col min="1027" max="1027" width="16.28515625" style="157" customWidth="1"/>
    <col min="1028" max="1028" width="13.5703125" style="157" customWidth="1"/>
    <col min="1029" max="1029" width="18.85546875" style="157" customWidth="1"/>
    <col min="1030" max="1030" width="15.85546875" style="157" customWidth="1"/>
    <col min="1031" max="1031" width="16.5703125" style="157" customWidth="1"/>
    <col min="1032" max="1032" width="14.28515625" style="157" customWidth="1"/>
    <col min="1033" max="1033" width="22.85546875" style="157" customWidth="1"/>
    <col min="1034" max="1034" width="14" style="157" customWidth="1"/>
    <col min="1035" max="1035" width="15.5703125" style="157" customWidth="1"/>
    <col min="1036" max="1280" width="9.140625" style="157"/>
    <col min="1281" max="1281" width="7.28515625" style="157" customWidth="1"/>
    <col min="1282" max="1282" width="24.42578125" style="157" customWidth="1"/>
    <col min="1283" max="1283" width="16.28515625" style="157" customWidth="1"/>
    <col min="1284" max="1284" width="13.5703125" style="157" customWidth="1"/>
    <col min="1285" max="1285" width="18.85546875" style="157" customWidth="1"/>
    <col min="1286" max="1286" width="15.85546875" style="157" customWidth="1"/>
    <col min="1287" max="1287" width="16.5703125" style="157" customWidth="1"/>
    <col min="1288" max="1288" width="14.28515625" style="157" customWidth="1"/>
    <col min="1289" max="1289" width="22.85546875" style="157" customWidth="1"/>
    <col min="1290" max="1290" width="14" style="157" customWidth="1"/>
    <col min="1291" max="1291" width="15.5703125" style="157" customWidth="1"/>
    <col min="1292" max="1536" width="9.140625" style="157"/>
    <col min="1537" max="1537" width="7.28515625" style="157" customWidth="1"/>
    <col min="1538" max="1538" width="24.42578125" style="157" customWidth="1"/>
    <col min="1539" max="1539" width="16.28515625" style="157" customWidth="1"/>
    <col min="1540" max="1540" width="13.5703125" style="157" customWidth="1"/>
    <col min="1541" max="1541" width="18.85546875" style="157" customWidth="1"/>
    <col min="1542" max="1542" width="15.85546875" style="157" customWidth="1"/>
    <col min="1543" max="1543" width="16.5703125" style="157" customWidth="1"/>
    <col min="1544" max="1544" width="14.28515625" style="157" customWidth="1"/>
    <col min="1545" max="1545" width="22.85546875" style="157" customWidth="1"/>
    <col min="1546" max="1546" width="14" style="157" customWidth="1"/>
    <col min="1547" max="1547" width="15.5703125" style="157" customWidth="1"/>
    <col min="1548" max="1792" width="9.140625" style="157"/>
    <col min="1793" max="1793" width="7.28515625" style="157" customWidth="1"/>
    <col min="1794" max="1794" width="24.42578125" style="157" customWidth="1"/>
    <col min="1795" max="1795" width="16.28515625" style="157" customWidth="1"/>
    <col min="1796" max="1796" width="13.5703125" style="157" customWidth="1"/>
    <col min="1797" max="1797" width="18.85546875" style="157" customWidth="1"/>
    <col min="1798" max="1798" width="15.85546875" style="157" customWidth="1"/>
    <col min="1799" max="1799" width="16.5703125" style="157" customWidth="1"/>
    <col min="1800" max="1800" width="14.28515625" style="157" customWidth="1"/>
    <col min="1801" max="1801" width="22.85546875" style="157" customWidth="1"/>
    <col min="1802" max="1802" width="14" style="157" customWidth="1"/>
    <col min="1803" max="1803" width="15.5703125" style="157" customWidth="1"/>
    <col min="1804" max="2048" width="9.140625" style="157"/>
    <col min="2049" max="2049" width="7.28515625" style="157" customWidth="1"/>
    <col min="2050" max="2050" width="24.42578125" style="157" customWidth="1"/>
    <col min="2051" max="2051" width="16.28515625" style="157" customWidth="1"/>
    <col min="2052" max="2052" width="13.5703125" style="157" customWidth="1"/>
    <col min="2053" max="2053" width="18.85546875" style="157" customWidth="1"/>
    <col min="2054" max="2054" width="15.85546875" style="157" customWidth="1"/>
    <col min="2055" max="2055" width="16.5703125" style="157" customWidth="1"/>
    <col min="2056" max="2056" width="14.28515625" style="157" customWidth="1"/>
    <col min="2057" max="2057" width="22.85546875" style="157" customWidth="1"/>
    <col min="2058" max="2058" width="14" style="157" customWidth="1"/>
    <col min="2059" max="2059" width="15.5703125" style="157" customWidth="1"/>
    <col min="2060" max="2304" width="9.140625" style="157"/>
    <col min="2305" max="2305" width="7.28515625" style="157" customWidth="1"/>
    <col min="2306" max="2306" width="24.42578125" style="157" customWidth="1"/>
    <col min="2307" max="2307" width="16.28515625" style="157" customWidth="1"/>
    <col min="2308" max="2308" width="13.5703125" style="157" customWidth="1"/>
    <col min="2309" max="2309" width="18.85546875" style="157" customWidth="1"/>
    <col min="2310" max="2310" width="15.85546875" style="157" customWidth="1"/>
    <col min="2311" max="2311" width="16.5703125" style="157" customWidth="1"/>
    <col min="2312" max="2312" width="14.28515625" style="157" customWidth="1"/>
    <col min="2313" max="2313" width="22.85546875" style="157" customWidth="1"/>
    <col min="2314" max="2314" width="14" style="157" customWidth="1"/>
    <col min="2315" max="2315" width="15.5703125" style="157" customWidth="1"/>
    <col min="2316" max="2560" width="9.140625" style="157"/>
    <col min="2561" max="2561" width="7.28515625" style="157" customWidth="1"/>
    <col min="2562" max="2562" width="24.42578125" style="157" customWidth="1"/>
    <col min="2563" max="2563" width="16.28515625" style="157" customWidth="1"/>
    <col min="2564" max="2564" width="13.5703125" style="157" customWidth="1"/>
    <col min="2565" max="2565" width="18.85546875" style="157" customWidth="1"/>
    <col min="2566" max="2566" width="15.85546875" style="157" customWidth="1"/>
    <col min="2567" max="2567" width="16.5703125" style="157" customWidth="1"/>
    <col min="2568" max="2568" width="14.28515625" style="157" customWidth="1"/>
    <col min="2569" max="2569" width="22.85546875" style="157" customWidth="1"/>
    <col min="2570" max="2570" width="14" style="157" customWidth="1"/>
    <col min="2571" max="2571" width="15.5703125" style="157" customWidth="1"/>
    <col min="2572" max="2816" width="9.140625" style="157"/>
    <col min="2817" max="2817" width="7.28515625" style="157" customWidth="1"/>
    <col min="2818" max="2818" width="24.42578125" style="157" customWidth="1"/>
    <col min="2819" max="2819" width="16.28515625" style="157" customWidth="1"/>
    <col min="2820" max="2820" width="13.5703125" style="157" customWidth="1"/>
    <col min="2821" max="2821" width="18.85546875" style="157" customWidth="1"/>
    <col min="2822" max="2822" width="15.85546875" style="157" customWidth="1"/>
    <col min="2823" max="2823" width="16.5703125" style="157" customWidth="1"/>
    <col min="2824" max="2824" width="14.28515625" style="157" customWidth="1"/>
    <col min="2825" max="2825" width="22.85546875" style="157" customWidth="1"/>
    <col min="2826" max="2826" width="14" style="157" customWidth="1"/>
    <col min="2827" max="2827" width="15.5703125" style="157" customWidth="1"/>
    <col min="2828" max="3072" width="9.140625" style="157"/>
    <col min="3073" max="3073" width="7.28515625" style="157" customWidth="1"/>
    <col min="3074" max="3074" width="24.42578125" style="157" customWidth="1"/>
    <col min="3075" max="3075" width="16.28515625" style="157" customWidth="1"/>
    <col min="3076" max="3076" width="13.5703125" style="157" customWidth="1"/>
    <col min="3077" max="3077" width="18.85546875" style="157" customWidth="1"/>
    <col min="3078" max="3078" width="15.85546875" style="157" customWidth="1"/>
    <col min="3079" max="3079" width="16.5703125" style="157" customWidth="1"/>
    <col min="3080" max="3080" width="14.28515625" style="157" customWidth="1"/>
    <col min="3081" max="3081" width="22.85546875" style="157" customWidth="1"/>
    <col min="3082" max="3082" width="14" style="157" customWidth="1"/>
    <col min="3083" max="3083" width="15.5703125" style="157" customWidth="1"/>
    <col min="3084" max="3328" width="9.140625" style="157"/>
    <col min="3329" max="3329" width="7.28515625" style="157" customWidth="1"/>
    <col min="3330" max="3330" width="24.42578125" style="157" customWidth="1"/>
    <col min="3331" max="3331" width="16.28515625" style="157" customWidth="1"/>
    <col min="3332" max="3332" width="13.5703125" style="157" customWidth="1"/>
    <col min="3333" max="3333" width="18.85546875" style="157" customWidth="1"/>
    <col min="3334" max="3334" width="15.85546875" style="157" customWidth="1"/>
    <col min="3335" max="3335" width="16.5703125" style="157" customWidth="1"/>
    <col min="3336" max="3336" width="14.28515625" style="157" customWidth="1"/>
    <col min="3337" max="3337" width="22.85546875" style="157" customWidth="1"/>
    <col min="3338" max="3338" width="14" style="157" customWidth="1"/>
    <col min="3339" max="3339" width="15.5703125" style="157" customWidth="1"/>
    <col min="3340" max="3584" width="9.140625" style="157"/>
    <col min="3585" max="3585" width="7.28515625" style="157" customWidth="1"/>
    <col min="3586" max="3586" width="24.42578125" style="157" customWidth="1"/>
    <col min="3587" max="3587" width="16.28515625" style="157" customWidth="1"/>
    <col min="3588" max="3588" width="13.5703125" style="157" customWidth="1"/>
    <col min="3589" max="3589" width="18.85546875" style="157" customWidth="1"/>
    <col min="3590" max="3590" width="15.85546875" style="157" customWidth="1"/>
    <col min="3591" max="3591" width="16.5703125" style="157" customWidth="1"/>
    <col min="3592" max="3592" width="14.28515625" style="157" customWidth="1"/>
    <col min="3593" max="3593" width="22.85546875" style="157" customWidth="1"/>
    <col min="3594" max="3594" width="14" style="157" customWidth="1"/>
    <col min="3595" max="3595" width="15.5703125" style="157" customWidth="1"/>
    <col min="3596" max="3840" width="9.140625" style="157"/>
    <col min="3841" max="3841" width="7.28515625" style="157" customWidth="1"/>
    <col min="3842" max="3842" width="24.42578125" style="157" customWidth="1"/>
    <col min="3843" max="3843" width="16.28515625" style="157" customWidth="1"/>
    <col min="3844" max="3844" width="13.5703125" style="157" customWidth="1"/>
    <col min="3845" max="3845" width="18.85546875" style="157" customWidth="1"/>
    <col min="3846" max="3846" width="15.85546875" style="157" customWidth="1"/>
    <col min="3847" max="3847" width="16.5703125" style="157" customWidth="1"/>
    <col min="3848" max="3848" width="14.28515625" style="157" customWidth="1"/>
    <col min="3849" max="3849" width="22.85546875" style="157" customWidth="1"/>
    <col min="3850" max="3850" width="14" style="157" customWidth="1"/>
    <col min="3851" max="3851" width="15.5703125" style="157" customWidth="1"/>
    <col min="3852" max="4096" width="9.140625" style="157"/>
    <col min="4097" max="4097" width="7.28515625" style="157" customWidth="1"/>
    <col min="4098" max="4098" width="24.42578125" style="157" customWidth="1"/>
    <col min="4099" max="4099" width="16.28515625" style="157" customWidth="1"/>
    <col min="4100" max="4100" width="13.5703125" style="157" customWidth="1"/>
    <col min="4101" max="4101" width="18.85546875" style="157" customWidth="1"/>
    <col min="4102" max="4102" width="15.85546875" style="157" customWidth="1"/>
    <col min="4103" max="4103" width="16.5703125" style="157" customWidth="1"/>
    <col min="4104" max="4104" width="14.28515625" style="157" customWidth="1"/>
    <col min="4105" max="4105" width="22.85546875" style="157" customWidth="1"/>
    <col min="4106" max="4106" width="14" style="157" customWidth="1"/>
    <col min="4107" max="4107" width="15.5703125" style="157" customWidth="1"/>
    <col min="4108" max="4352" width="9.140625" style="157"/>
    <col min="4353" max="4353" width="7.28515625" style="157" customWidth="1"/>
    <col min="4354" max="4354" width="24.42578125" style="157" customWidth="1"/>
    <col min="4355" max="4355" width="16.28515625" style="157" customWidth="1"/>
    <col min="4356" max="4356" width="13.5703125" style="157" customWidth="1"/>
    <col min="4357" max="4357" width="18.85546875" style="157" customWidth="1"/>
    <col min="4358" max="4358" width="15.85546875" style="157" customWidth="1"/>
    <col min="4359" max="4359" width="16.5703125" style="157" customWidth="1"/>
    <col min="4360" max="4360" width="14.28515625" style="157" customWidth="1"/>
    <col min="4361" max="4361" width="22.85546875" style="157" customWidth="1"/>
    <col min="4362" max="4362" width="14" style="157" customWidth="1"/>
    <col min="4363" max="4363" width="15.5703125" style="157" customWidth="1"/>
    <col min="4364" max="4608" width="9.140625" style="157"/>
    <col min="4609" max="4609" width="7.28515625" style="157" customWidth="1"/>
    <col min="4610" max="4610" width="24.42578125" style="157" customWidth="1"/>
    <col min="4611" max="4611" width="16.28515625" style="157" customWidth="1"/>
    <col min="4612" max="4612" width="13.5703125" style="157" customWidth="1"/>
    <col min="4613" max="4613" width="18.85546875" style="157" customWidth="1"/>
    <col min="4614" max="4614" width="15.85546875" style="157" customWidth="1"/>
    <col min="4615" max="4615" width="16.5703125" style="157" customWidth="1"/>
    <col min="4616" max="4616" width="14.28515625" style="157" customWidth="1"/>
    <col min="4617" max="4617" width="22.85546875" style="157" customWidth="1"/>
    <col min="4618" max="4618" width="14" style="157" customWidth="1"/>
    <col min="4619" max="4619" width="15.5703125" style="157" customWidth="1"/>
    <col min="4620" max="4864" width="9.140625" style="157"/>
    <col min="4865" max="4865" width="7.28515625" style="157" customWidth="1"/>
    <col min="4866" max="4866" width="24.42578125" style="157" customWidth="1"/>
    <col min="4867" max="4867" width="16.28515625" style="157" customWidth="1"/>
    <col min="4868" max="4868" width="13.5703125" style="157" customWidth="1"/>
    <col min="4869" max="4869" width="18.85546875" style="157" customWidth="1"/>
    <col min="4870" max="4870" width="15.85546875" style="157" customWidth="1"/>
    <col min="4871" max="4871" width="16.5703125" style="157" customWidth="1"/>
    <col min="4872" max="4872" width="14.28515625" style="157" customWidth="1"/>
    <col min="4873" max="4873" width="22.85546875" style="157" customWidth="1"/>
    <col min="4874" max="4874" width="14" style="157" customWidth="1"/>
    <col min="4875" max="4875" width="15.5703125" style="157" customWidth="1"/>
    <col min="4876" max="5120" width="9.140625" style="157"/>
    <col min="5121" max="5121" width="7.28515625" style="157" customWidth="1"/>
    <col min="5122" max="5122" width="24.42578125" style="157" customWidth="1"/>
    <col min="5123" max="5123" width="16.28515625" style="157" customWidth="1"/>
    <col min="5124" max="5124" width="13.5703125" style="157" customWidth="1"/>
    <col min="5125" max="5125" width="18.85546875" style="157" customWidth="1"/>
    <col min="5126" max="5126" width="15.85546875" style="157" customWidth="1"/>
    <col min="5127" max="5127" width="16.5703125" style="157" customWidth="1"/>
    <col min="5128" max="5128" width="14.28515625" style="157" customWidth="1"/>
    <col min="5129" max="5129" width="22.85546875" style="157" customWidth="1"/>
    <col min="5130" max="5130" width="14" style="157" customWidth="1"/>
    <col min="5131" max="5131" width="15.5703125" style="157" customWidth="1"/>
    <col min="5132" max="5376" width="9.140625" style="157"/>
    <col min="5377" max="5377" width="7.28515625" style="157" customWidth="1"/>
    <col min="5378" max="5378" width="24.42578125" style="157" customWidth="1"/>
    <col min="5379" max="5379" width="16.28515625" style="157" customWidth="1"/>
    <col min="5380" max="5380" width="13.5703125" style="157" customWidth="1"/>
    <col min="5381" max="5381" width="18.85546875" style="157" customWidth="1"/>
    <col min="5382" max="5382" width="15.85546875" style="157" customWidth="1"/>
    <col min="5383" max="5383" width="16.5703125" style="157" customWidth="1"/>
    <col min="5384" max="5384" width="14.28515625" style="157" customWidth="1"/>
    <col min="5385" max="5385" width="22.85546875" style="157" customWidth="1"/>
    <col min="5386" max="5386" width="14" style="157" customWidth="1"/>
    <col min="5387" max="5387" width="15.5703125" style="157" customWidth="1"/>
    <col min="5388" max="5632" width="9.140625" style="157"/>
    <col min="5633" max="5633" width="7.28515625" style="157" customWidth="1"/>
    <col min="5634" max="5634" width="24.42578125" style="157" customWidth="1"/>
    <col min="5635" max="5635" width="16.28515625" style="157" customWidth="1"/>
    <col min="5636" max="5636" width="13.5703125" style="157" customWidth="1"/>
    <col min="5637" max="5637" width="18.85546875" style="157" customWidth="1"/>
    <col min="5638" max="5638" width="15.85546875" style="157" customWidth="1"/>
    <col min="5639" max="5639" width="16.5703125" style="157" customWidth="1"/>
    <col min="5640" max="5640" width="14.28515625" style="157" customWidth="1"/>
    <col min="5641" max="5641" width="22.85546875" style="157" customWidth="1"/>
    <col min="5642" max="5642" width="14" style="157" customWidth="1"/>
    <col min="5643" max="5643" width="15.5703125" style="157" customWidth="1"/>
    <col min="5644" max="5888" width="9.140625" style="157"/>
    <col min="5889" max="5889" width="7.28515625" style="157" customWidth="1"/>
    <col min="5890" max="5890" width="24.42578125" style="157" customWidth="1"/>
    <col min="5891" max="5891" width="16.28515625" style="157" customWidth="1"/>
    <col min="5892" max="5892" width="13.5703125" style="157" customWidth="1"/>
    <col min="5893" max="5893" width="18.85546875" style="157" customWidth="1"/>
    <col min="5894" max="5894" width="15.85546875" style="157" customWidth="1"/>
    <col min="5895" max="5895" width="16.5703125" style="157" customWidth="1"/>
    <col min="5896" max="5896" width="14.28515625" style="157" customWidth="1"/>
    <col min="5897" max="5897" width="22.85546875" style="157" customWidth="1"/>
    <col min="5898" max="5898" width="14" style="157" customWidth="1"/>
    <col min="5899" max="5899" width="15.5703125" style="157" customWidth="1"/>
    <col min="5900" max="6144" width="9.140625" style="157"/>
    <col min="6145" max="6145" width="7.28515625" style="157" customWidth="1"/>
    <col min="6146" max="6146" width="24.42578125" style="157" customWidth="1"/>
    <col min="6147" max="6147" width="16.28515625" style="157" customWidth="1"/>
    <col min="6148" max="6148" width="13.5703125" style="157" customWidth="1"/>
    <col min="6149" max="6149" width="18.85546875" style="157" customWidth="1"/>
    <col min="6150" max="6150" width="15.85546875" style="157" customWidth="1"/>
    <col min="6151" max="6151" width="16.5703125" style="157" customWidth="1"/>
    <col min="6152" max="6152" width="14.28515625" style="157" customWidth="1"/>
    <col min="6153" max="6153" width="22.85546875" style="157" customWidth="1"/>
    <col min="6154" max="6154" width="14" style="157" customWidth="1"/>
    <col min="6155" max="6155" width="15.5703125" style="157" customWidth="1"/>
    <col min="6156" max="6400" width="9.140625" style="157"/>
    <col min="6401" max="6401" width="7.28515625" style="157" customWidth="1"/>
    <col min="6402" max="6402" width="24.42578125" style="157" customWidth="1"/>
    <col min="6403" max="6403" width="16.28515625" style="157" customWidth="1"/>
    <col min="6404" max="6404" width="13.5703125" style="157" customWidth="1"/>
    <col min="6405" max="6405" width="18.85546875" style="157" customWidth="1"/>
    <col min="6406" max="6406" width="15.85546875" style="157" customWidth="1"/>
    <col min="6407" max="6407" width="16.5703125" style="157" customWidth="1"/>
    <col min="6408" max="6408" width="14.28515625" style="157" customWidth="1"/>
    <col min="6409" max="6409" width="22.85546875" style="157" customWidth="1"/>
    <col min="6410" max="6410" width="14" style="157" customWidth="1"/>
    <col min="6411" max="6411" width="15.5703125" style="157" customWidth="1"/>
    <col min="6412" max="6656" width="9.140625" style="157"/>
    <col min="6657" max="6657" width="7.28515625" style="157" customWidth="1"/>
    <col min="6658" max="6658" width="24.42578125" style="157" customWidth="1"/>
    <col min="6659" max="6659" width="16.28515625" style="157" customWidth="1"/>
    <col min="6660" max="6660" width="13.5703125" style="157" customWidth="1"/>
    <col min="6661" max="6661" width="18.85546875" style="157" customWidth="1"/>
    <col min="6662" max="6662" width="15.85546875" style="157" customWidth="1"/>
    <col min="6663" max="6663" width="16.5703125" style="157" customWidth="1"/>
    <col min="6664" max="6664" width="14.28515625" style="157" customWidth="1"/>
    <col min="6665" max="6665" width="22.85546875" style="157" customWidth="1"/>
    <col min="6666" max="6666" width="14" style="157" customWidth="1"/>
    <col min="6667" max="6667" width="15.5703125" style="157" customWidth="1"/>
    <col min="6668" max="6912" width="9.140625" style="157"/>
    <col min="6913" max="6913" width="7.28515625" style="157" customWidth="1"/>
    <col min="6914" max="6914" width="24.42578125" style="157" customWidth="1"/>
    <col min="6915" max="6915" width="16.28515625" style="157" customWidth="1"/>
    <col min="6916" max="6916" width="13.5703125" style="157" customWidth="1"/>
    <col min="6917" max="6917" width="18.85546875" style="157" customWidth="1"/>
    <col min="6918" max="6918" width="15.85546875" style="157" customWidth="1"/>
    <col min="6919" max="6919" width="16.5703125" style="157" customWidth="1"/>
    <col min="6920" max="6920" width="14.28515625" style="157" customWidth="1"/>
    <col min="6921" max="6921" width="22.85546875" style="157" customWidth="1"/>
    <col min="6922" max="6922" width="14" style="157" customWidth="1"/>
    <col min="6923" max="6923" width="15.5703125" style="157" customWidth="1"/>
    <col min="6924" max="7168" width="9.140625" style="157"/>
    <col min="7169" max="7169" width="7.28515625" style="157" customWidth="1"/>
    <col min="7170" max="7170" width="24.42578125" style="157" customWidth="1"/>
    <col min="7171" max="7171" width="16.28515625" style="157" customWidth="1"/>
    <col min="7172" max="7172" width="13.5703125" style="157" customWidth="1"/>
    <col min="7173" max="7173" width="18.85546875" style="157" customWidth="1"/>
    <col min="7174" max="7174" width="15.85546875" style="157" customWidth="1"/>
    <col min="7175" max="7175" width="16.5703125" style="157" customWidth="1"/>
    <col min="7176" max="7176" width="14.28515625" style="157" customWidth="1"/>
    <col min="7177" max="7177" width="22.85546875" style="157" customWidth="1"/>
    <col min="7178" max="7178" width="14" style="157" customWidth="1"/>
    <col min="7179" max="7179" width="15.5703125" style="157" customWidth="1"/>
    <col min="7180" max="7424" width="9.140625" style="157"/>
    <col min="7425" max="7425" width="7.28515625" style="157" customWidth="1"/>
    <col min="7426" max="7426" width="24.42578125" style="157" customWidth="1"/>
    <col min="7427" max="7427" width="16.28515625" style="157" customWidth="1"/>
    <col min="7428" max="7428" width="13.5703125" style="157" customWidth="1"/>
    <col min="7429" max="7429" width="18.85546875" style="157" customWidth="1"/>
    <col min="7430" max="7430" width="15.85546875" style="157" customWidth="1"/>
    <col min="7431" max="7431" width="16.5703125" style="157" customWidth="1"/>
    <col min="7432" max="7432" width="14.28515625" style="157" customWidth="1"/>
    <col min="7433" max="7433" width="22.85546875" style="157" customWidth="1"/>
    <col min="7434" max="7434" width="14" style="157" customWidth="1"/>
    <col min="7435" max="7435" width="15.5703125" style="157" customWidth="1"/>
    <col min="7436" max="7680" width="9.140625" style="157"/>
    <col min="7681" max="7681" width="7.28515625" style="157" customWidth="1"/>
    <col min="7682" max="7682" width="24.42578125" style="157" customWidth="1"/>
    <col min="7683" max="7683" width="16.28515625" style="157" customWidth="1"/>
    <col min="7684" max="7684" width="13.5703125" style="157" customWidth="1"/>
    <col min="7685" max="7685" width="18.85546875" style="157" customWidth="1"/>
    <col min="7686" max="7686" width="15.85546875" style="157" customWidth="1"/>
    <col min="7687" max="7687" width="16.5703125" style="157" customWidth="1"/>
    <col min="7688" max="7688" width="14.28515625" style="157" customWidth="1"/>
    <col min="7689" max="7689" width="22.85546875" style="157" customWidth="1"/>
    <col min="7690" max="7690" width="14" style="157" customWidth="1"/>
    <col min="7691" max="7691" width="15.5703125" style="157" customWidth="1"/>
    <col min="7692" max="7936" width="9.140625" style="157"/>
    <col min="7937" max="7937" width="7.28515625" style="157" customWidth="1"/>
    <col min="7938" max="7938" width="24.42578125" style="157" customWidth="1"/>
    <col min="7939" max="7939" width="16.28515625" style="157" customWidth="1"/>
    <col min="7940" max="7940" width="13.5703125" style="157" customWidth="1"/>
    <col min="7941" max="7941" width="18.85546875" style="157" customWidth="1"/>
    <col min="7942" max="7942" width="15.85546875" style="157" customWidth="1"/>
    <col min="7943" max="7943" width="16.5703125" style="157" customWidth="1"/>
    <col min="7944" max="7944" width="14.28515625" style="157" customWidth="1"/>
    <col min="7945" max="7945" width="22.85546875" style="157" customWidth="1"/>
    <col min="7946" max="7946" width="14" style="157" customWidth="1"/>
    <col min="7947" max="7947" width="15.5703125" style="157" customWidth="1"/>
    <col min="7948" max="8192" width="9.140625" style="157"/>
    <col min="8193" max="8193" width="7.28515625" style="157" customWidth="1"/>
    <col min="8194" max="8194" width="24.42578125" style="157" customWidth="1"/>
    <col min="8195" max="8195" width="16.28515625" style="157" customWidth="1"/>
    <col min="8196" max="8196" width="13.5703125" style="157" customWidth="1"/>
    <col min="8197" max="8197" width="18.85546875" style="157" customWidth="1"/>
    <col min="8198" max="8198" width="15.85546875" style="157" customWidth="1"/>
    <col min="8199" max="8199" width="16.5703125" style="157" customWidth="1"/>
    <col min="8200" max="8200" width="14.28515625" style="157" customWidth="1"/>
    <col min="8201" max="8201" width="22.85546875" style="157" customWidth="1"/>
    <col min="8202" max="8202" width="14" style="157" customWidth="1"/>
    <col min="8203" max="8203" width="15.5703125" style="157" customWidth="1"/>
    <col min="8204" max="8448" width="9.140625" style="157"/>
    <col min="8449" max="8449" width="7.28515625" style="157" customWidth="1"/>
    <col min="8450" max="8450" width="24.42578125" style="157" customWidth="1"/>
    <col min="8451" max="8451" width="16.28515625" style="157" customWidth="1"/>
    <col min="8452" max="8452" width="13.5703125" style="157" customWidth="1"/>
    <col min="8453" max="8453" width="18.85546875" style="157" customWidth="1"/>
    <col min="8454" max="8454" width="15.85546875" style="157" customWidth="1"/>
    <col min="8455" max="8455" width="16.5703125" style="157" customWidth="1"/>
    <col min="8456" max="8456" width="14.28515625" style="157" customWidth="1"/>
    <col min="8457" max="8457" width="22.85546875" style="157" customWidth="1"/>
    <col min="8458" max="8458" width="14" style="157" customWidth="1"/>
    <col min="8459" max="8459" width="15.5703125" style="157" customWidth="1"/>
    <col min="8460" max="8704" width="9.140625" style="157"/>
    <col min="8705" max="8705" width="7.28515625" style="157" customWidth="1"/>
    <col min="8706" max="8706" width="24.42578125" style="157" customWidth="1"/>
    <col min="8707" max="8707" width="16.28515625" style="157" customWidth="1"/>
    <col min="8708" max="8708" width="13.5703125" style="157" customWidth="1"/>
    <col min="8709" max="8709" width="18.85546875" style="157" customWidth="1"/>
    <col min="8710" max="8710" width="15.85546875" style="157" customWidth="1"/>
    <col min="8711" max="8711" width="16.5703125" style="157" customWidth="1"/>
    <col min="8712" max="8712" width="14.28515625" style="157" customWidth="1"/>
    <col min="8713" max="8713" width="22.85546875" style="157" customWidth="1"/>
    <col min="8714" max="8714" width="14" style="157" customWidth="1"/>
    <col min="8715" max="8715" width="15.5703125" style="157" customWidth="1"/>
    <col min="8716" max="8960" width="9.140625" style="157"/>
    <col min="8961" max="8961" width="7.28515625" style="157" customWidth="1"/>
    <col min="8962" max="8962" width="24.42578125" style="157" customWidth="1"/>
    <col min="8963" max="8963" width="16.28515625" style="157" customWidth="1"/>
    <col min="8964" max="8964" width="13.5703125" style="157" customWidth="1"/>
    <col min="8965" max="8965" width="18.85546875" style="157" customWidth="1"/>
    <col min="8966" max="8966" width="15.85546875" style="157" customWidth="1"/>
    <col min="8967" max="8967" width="16.5703125" style="157" customWidth="1"/>
    <col min="8968" max="8968" width="14.28515625" style="157" customWidth="1"/>
    <col min="8969" max="8969" width="22.85546875" style="157" customWidth="1"/>
    <col min="8970" max="8970" width="14" style="157" customWidth="1"/>
    <col min="8971" max="8971" width="15.5703125" style="157" customWidth="1"/>
    <col min="8972" max="9216" width="9.140625" style="157"/>
    <col min="9217" max="9217" width="7.28515625" style="157" customWidth="1"/>
    <col min="9218" max="9218" width="24.42578125" style="157" customWidth="1"/>
    <col min="9219" max="9219" width="16.28515625" style="157" customWidth="1"/>
    <col min="9220" max="9220" width="13.5703125" style="157" customWidth="1"/>
    <col min="9221" max="9221" width="18.85546875" style="157" customWidth="1"/>
    <col min="9222" max="9222" width="15.85546875" style="157" customWidth="1"/>
    <col min="9223" max="9223" width="16.5703125" style="157" customWidth="1"/>
    <col min="9224" max="9224" width="14.28515625" style="157" customWidth="1"/>
    <col min="9225" max="9225" width="22.85546875" style="157" customWidth="1"/>
    <col min="9226" max="9226" width="14" style="157" customWidth="1"/>
    <col min="9227" max="9227" width="15.5703125" style="157" customWidth="1"/>
    <col min="9228" max="9472" width="9.140625" style="157"/>
    <col min="9473" max="9473" width="7.28515625" style="157" customWidth="1"/>
    <col min="9474" max="9474" width="24.42578125" style="157" customWidth="1"/>
    <col min="9475" max="9475" width="16.28515625" style="157" customWidth="1"/>
    <col min="9476" max="9476" width="13.5703125" style="157" customWidth="1"/>
    <col min="9477" max="9477" width="18.85546875" style="157" customWidth="1"/>
    <col min="9478" max="9478" width="15.85546875" style="157" customWidth="1"/>
    <col min="9479" max="9479" width="16.5703125" style="157" customWidth="1"/>
    <col min="9480" max="9480" width="14.28515625" style="157" customWidth="1"/>
    <col min="9481" max="9481" width="22.85546875" style="157" customWidth="1"/>
    <col min="9482" max="9482" width="14" style="157" customWidth="1"/>
    <col min="9483" max="9483" width="15.5703125" style="157" customWidth="1"/>
    <col min="9484" max="9728" width="9.140625" style="157"/>
    <col min="9729" max="9729" width="7.28515625" style="157" customWidth="1"/>
    <col min="9730" max="9730" width="24.42578125" style="157" customWidth="1"/>
    <col min="9731" max="9731" width="16.28515625" style="157" customWidth="1"/>
    <col min="9732" max="9732" width="13.5703125" style="157" customWidth="1"/>
    <col min="9733" max="9733" width="18.85546875" style="157" customWidth="1"/>
    <col min="9734" max="9734" width="15.85546875" style="157" customWidth="1"/>
    <col min="9735" max="9735" width="16.5703125" style="157" customWidth="1"/>
    <col min="9736" max="9736" width="14.28515625" style="157" customWidth="1"/>
    <col min="9737" max="9737" width="22.85546875" style="157" customWidth="1"/>
    <col min="9738" max="9738" width="14" style="157" customWidth="1"/>
    <col min="9739" max="9739" width="15.5703125" style="157" customWidth="1"/>
    <col min="9740" max="9984" width="9.140625" style="157"/>
    <col min="9985" max="9985" width="7.28515625" style="157" customWidth="1"/>
    <col min="9986" max="9986" width="24.42578125" style="157" customWidth="1"/>
    <col min="9987" max="9987" width="16.28515625" style="157" customWidth="1"/>
    <col min="9988" max="9988" width="13.5703125" style="157" customWidth="1"/>
    <col min="9989" max="9989" width="18.85546875" style="157" customWidth="1"/>
    <col min="9990" max="9990" width="15.85546875" style="157" customWidth="1"/>
    <col min="9991" max="9991" width="16.5703125" style="157" customWidth="1"/>
    <col min="9992" max="9992" width="14.28515625" style="157" customWidth="1"/>
    <col min="9993" max="9993" width="22.85546875" style="157" customWidth="1"/>
    <col min="9994" max="9994" width="14" style="157" customWidth="1"/>
    <col min="9995" max="9995" width="15.5703125" style="157" customWidth="1"/>
    <col min="9996" max="10240" width="9.140625" style="157"/>
    <col min="10241" max="10241" width="7.28515625" style="157" customWidth="1"/>
    <col min="10242" max="10242" width="24.42578125" style="157" customWidth="1"/>
    <col min="10243" max="10243" width="16.28515625" style="157" customWidth="1"/>
    <col min="10244" max="10244" width="13.5703125" style="157" customWidth="1"/>
    <col min="10245" max="10245" width="18.85546875" style="157" customWidth="1"/>
    <col min="10246" max="10246" width="15.85546875" style="157" customWidth="1"/>
    <col min="10247" max="10247" width="16.5703125" style="157" customWidth="1"/>
    <col min="10248" max="10248" width="14.28515625" style="157" customWidth="1"/>
    <col min="10249" max="10249" width="22.85546875" style="157" customWidth="1"/>
    <col min="10250" max="10250" width="14" style="157" customWidth="1"/>
    <col min="10251" max="10251" width="15.5703125" style="157" customWidth="1"/>
    <col min="10252" max="10496" width="9.140625" style="157"/>
    <col min="10497" max="10497" width="7.28515625" style="157" customWidth="1"/>
    <col min="10498" max="10498" width="24.42578125" style="157" customWidth="1"/>
    <col min="10499" max="10499" width="16.28515625" style="157" customWidth="1"/>
    <col min="10500" max="10500" width="13.5703125" style="157" customWidth="1"/>
    <col min="10501" max="10501" width="18.85546875" style="157" customWidth="1"/>
    <col min="10502" max="10502" width="15.85546875" style="157" customWidth="1"/>
    <col min="10503" max="10503" width="16.5703125" style="157" customWidth="1"/>
    <col min="10504" max="10504" width="14.28515625" style="157" customWidth="1"/>
    <col min="10505" max="10505" width="22.85546875" style="157" customWidth="1"/>
    <col min="10506" max="10506" width="14" style="157" customWidth="1"/>
    <col min="10507" max="10507" width="15.5703125" style="157" customWidth="1"/>
    <col min="10508" max="10752" width="9.140625" style="157"/>
    <col min="10753" max="10753" width="7.28515625" style="157" customWidth="1"/>
    <col min="10754" max="10754" width="24.42578125" style="157" customWidth="1"/>
    <col min="10755" max="10755" width="16.28515625" style="157" customWidth="1"/>
    <col min="10756" max="10756" width="13.5703125" style="157" customWidth="1"/>
    <col min="10757" max="10757" width="18.85546875" style="157" customWidth="1"/>
    <col min="10758" max="10758" width="15.85546875" style="157" customWidth="1"/>
    <col min="10759" max="10759" width="16.5703125" style="157" customWidth="1"/>
    <col min="10760" max="10760" width="14.28515625" style="157" customWidth="1"/>
    <col min="10761" max="10761" width="22.85546875" style="157" customWidth="1"/>
    <col min="10762" max="10762" width="14" style="157" customWidth="1"/>
    <col min="10763" max="10763" width="15.5703125" style="157" customWidth="1"/>
    <col min="10764" max="11008" width="9.140625" style="157"/>
    <col min="11009" max="11009" width="7.28515625" style="157" customWidth="1"/>
    <col min="11010" max="11010" width="24.42578125" style="157" customWidth="1"/>
    <col min="11011" max="11011" width="16.28515625" style="157" customWidth="1"/>
    <col min="11012" max="11012" width="13.5703125" style="157" customWidth="1"/>
    <col min="11013" max="11013" width="18.85546875" style="157" customWidth="1"/>
    <col min="11014" max="11014" width="15.85546875" style="157" customWidth="1"/>
    <col min="11015" max="11015" width="16.5703125" style="157" customWidth="1"/>
    <col min="11016" max="11016" width="14.28515625" style="157" customWidth="1"/>
    <col min="11017" max="11017" width="22.85546875" style="157" customWidth="1"/>
    <col min="11018" max="11018" width="14" style="157" customWidth="1"/>
    <col min="11019" max="11019" width="15.5703125" style="157" customWidth="1"/>
    <col min="11020" max="11264" width="9.140625" style="157"/>
    <col min="11265" max="11265" width="7.28515625" style="157" customWidth="1"/>
    <col min="11266" max="11266" width="24.42578125" style="157" customWidth="1"/>
    <col min="11267" max="11267" width="16.28515625" style="157" customWidth="1"/>
    <col min="11268" max="11268" width="13.5703125" style="157" customWidth="1"/>
    <col min="11269" max="11269" width="18.85546875" style="157" customWidth="1"/>
    <col min="11270" max="11270" width="15.85546875" style="157" customWidth="1"/>
    <col min="11271" max="11271" width="16.5703125" style="157" customWidth="1"/>
    <col min="11272" max="11272" width="14.28515625" style="157" customWidth="1"/>
    <col min="11273" max="11273" width="22.85546875" style="157" customWidth="1"/>
    <col min="11274" max="11274" width="14" style="157" customWidth="1"/>
    <col min="11275" max="11275" width="15.5703125" style="157" customWidth="1"/>
    <col min="11276" max="11520" width="9.140625" style="157"/>
    <col min="11521" max="11521" width="7.28515625" style="157" customWidth="1"/>
    <col min="11522" max="11522" width="24.42578125" style="157" customWidth="1"/>
    <col min="11523" max="11523" width="16.28515625" style="157" customWidth="1"/>
    <col min="11524" max="11524" width="13.5703125" style="157" customWidth="1"/>
    <col min="11525" max="11525" width="18.85546875" style="157" customWidth="1"/>
    <col min="11526" max="11526" width="15.85546875" style="157" customWidth="1"/>
    <col min="11527" max="11527" width="16.5703125" style="157" customWidth="1"/>
    <col min="11528" max="11528" width="14.28515625" style="157" customWidth="1"/>
    <col min="11529" max="11529" width="22.85546875" style="157" customWidth="1"/>
    <col min="11530" max="11530" width="14" style="157" customWidth="1"/>
    <col min="11531" max="11531" width="15.5703125" style="157" customWidth="1"/>
    <col min="11532" max="11776" width="9.140625" style="157"/>
    <col min="11777" max="11777" width="7.28515625" style="157" customWidth="1"/>
    <col min="11778" max="11778" width="24.42578125" style="157" customWidth="1"/>
    <col min="11779" max="11779" width="16.28515625" style="157" customWidth="1"/>
    <col min="11780" max="11780" width="13.5703125" style="157" customWidth="1"/>
    <col min="11781" max="11781" width="18.85546875" style="157" customWidth="1"/>
    <col min="11782" max="11782" width="15.85546875" style="157" customWidth="1"/>
    <col min="11783" max="11783" width="16.5703125" style="157" customWidth="1"/>
    <col min="11784" max="11784" width="14.28515625" style="157" customWidth="1"/>
    <col min="11785" max="11785" width="22.85546875" style="157" customWidth="1"/>
    <col min="11786" max="11786" width="14" style="157" customWidth="1"/>
    <col min="11787" max="11787" width="15.5703125" style="157" customWidth="1"/>
    <col min="11788" max="12032" width="9.140625" style="157"/>
    <col min="12033" max="12033" width="7.28515625" style="157" customWidth="1"/>
    <col min="12034" max="12034" width="24.42578125" style="157" customWidth="1"/>
    <col min="12035" max="12035" width="16.28515625" style="157" customWidth="1"/>
    <col min="12036" max="12036" width="13.5703125" style="157" customWidth="1"/>
    <col min="12037" max="12037" width="18.85546875" style="157" customWidth="1"/>
    <col min="12038" max="12038" width="15.85546875" style="157" customWidth="1"/>
    <col min="12039" max="12039" width="16.5703125" style="157" customWidth="1"/>
    <col min="12040" max="12040" width="14.28515625" style="157" customWidth="1"/>
    <col min="12041" max="12041" width="22.85546875" style="157" customWidth="1"/>
    <col min="12042" max="12042" width="14" style="157" customWidth="1"/>
    <col min="12043" max="12043" width="15.5703125" style="157" customWidth="1"/>
    <col min="12044" max="12288" width="9.140625" style="157"/>
    <col min="12289" max="12289" width="7.28515625" style="157" customWidth="1"/>
    <col min="12290" max="12290" width="24.42578125" style="157" customWidth="1"/>
    <col min="12291" max="12291" width="16.28515625" style="157" customWidth="1"/>
    <col min="12292" max="12292" width="13.5703125" style="157" customWidth="1"/>
    <col min="12293" max="12293" width="18.85546875" style="157" customWidth="1"/>
    <col min="12294" max="12294" width="15.85546875" style="157" customWidth="1"/>
    <col min="12295" max="12295" width="16.5703125" style="157" customWidth="1"/>
    <col min="12296" max="12296" width="14.28515625" style="157" customWidth="1"/>
    <col min="12297" max="12297" width="22.85546875" style="157" customWidth="1"/>
    <col min="12298" max="12298" width="14" style="157" customWidth="1"/>
    <col min="12299" max="12299" width="15.5703125" style="157" customWidth="1"/>
    <col min="12300" max="12544" width="9.140625" style="157"/>
    <col min="12545" max="12545" width="7.28515625" style="157" customWidth="1"/>
    <col min="12546" max="12546" width="24.42578125" style="157" customWidth="1"/>
    <col min="12547" max="12547" width="16.28515625" style="157" customWidth="1"/>
    <col min="12548" max="12548" width="13.5703125" style="157" customWidth="1"/>
    <col min="12549" max="12549" width="18.85546875" style="157" customWidth="1"/>
    <col min="12550" max="12550" width="15.85546875" style="157" customWidth="1"/>
    <col min="12551" max="12551" width="16.5703125" style="157" customWidth="1"/>
    <col min="12552" max="12552" width="14.28515625" style="157" customWidth="1"/>
    <col min="12553" max="12553" width="22.85546875" style="157" customWidth="1"/>
    <col min="12554" max="12554" width="14" style="157" customWidth="1"/>
    <col min="12555" max="12555" width="15.5703125" style="157" customWidth="1"/>
    <col min="12556" max="12800" width="9.140625" style="157"/>
    <col min="12801" max="12801" width="7.28515625" style="157" customWidth="1"/>
    <col min="12802" max="12802" width="24.42578125" style="157" customWidth="1"/>
    <col min="12803" max="12803" width="16.28515625" style="157" customWidth="1"/>
    <col min="12804" max="12804" width="13.5703125" style="157" customWidth="1"/>
    <col min="12805" max="12805" width="18.85546875" style="157" customWidth="1"/>
    <col min="12806" max="12806" width="15.85546875" style="157" customWidth="1"/>
    <col min="12807" max="12807" width="16.5703125" style="157" customWidth="1"/>
    <col min="12808" max="12808" width="14.28515625" style="157" customWidth="1"/>
    <col min="12809" max="12809" width="22.85546875" style="157" customWidth="1"/>
    <col min="12810" max="12810" width="14" style="157" customWidth="1"/>
    <col min="12811" max="12811" width="15.5703125" style="157" customWidth="1"/>
    <col min="12812" max="13056" width="9.140625" style="157"/>
    <col min="13057" max="13057" width="7.28515625" style="157" customWidth="1"/>
    <col min="13058" max="13058" width="24.42578125" style="157" customWidth="1"/>
    <col min="13059" max="13059" width="16.28515625" style="157" customWidth="1"/>
    <col min="13060" max="13060" width="13.5703125" style="157" customWidth="1"/>
    <col min="13061" max="13061" width="18.85546875" style="157" customWidth="1"/>
    <col min="13062" max="13062" width="15.85546875" style="157" customWidth="1"/>
    <col min="13063" max="13063" width="16.5703125" style="157" customWidth="1"/>
    <col min="13064" max="13064" width="14.28515625" style="157" customWidth="1"/>
    <col min="13065" max="13065" width="22.85546875" style="157" customWidth="1"/>
    <col min="13066" max="13066" width="14" style="157" customWidth="1"/>
    <col min="13067" max="13067" width="15.5703125" style="157" customWidth="1"/>
    <col min="13068" max="13312" width="9.140625" style="157"/>
    <col min="13313" max="13313" width="7.28515625" style="157" customWidth="1"/>
    <col min="13314" max="13314" width="24.42578125" style="157" customWidth="1"/>
    <col min="13315" max="13315" width="16.28515625" style="157" customWidth="1"/>
    <col min="13316" max="13316" width="13.5703125" style="157" customWidth="1"/>
    <col min="13317" max="13317" width="18.85546875" style="157" customWidth="1"/>
    <col min="13318" max="13318" width="15.85546875" style="157" customWidth="1"/>
    <col min="13319" max="13319" width="16.5703125" style="157" customWidth="1"/>
    <col min="13320" max="13320" width="14.28515625" style="157" customWidth="1"/>
    <col min="13321" max="13321" width="22.85546875" style="157" customWidth="1"/>
    <col min="13322" max="13322" width="14" style="157" customWidth="1"/>
    <col min="13323" max="13323" width="15.5703125" style="157" customWidth="1"/>
    <col min="13324" max="13568" width="9.140625" style="157"/>
    <col min="13569" max="13569" width="7.28515625" style="157" customWidth="1"/>
    <col min="13570" max="13570" width="24.42578125" style="157" customWidth="1"/>
    <col min="13571" max="13571" width="16.28515625" style="157" customWidth="1"/>
    <col min="13572" max="13572" width="13.5703125" style="157" customWidth="1"/>
    <col min="13573" max="13573" width="18.85546875" style="157" customWidth="1"/>
    <col min="13574" max="13574" width="15.85546875" style="157" customWidth="1"/>
    <col min="13575" max="13575" width="16.5703125" style="157" customWidth="1"/>
    <col min="13576" max="13576" width="14.28515625" style="157" customWidth="1"/>
    <col min="13577" max="13577" width="22.85546875" style="157" customWidth="1"/>
    <col min="13578" max="13578" width="14" style="157" customWidth="1"/>
    <col min="13579" max="13579" width="15.5703125" style="157" customWidth="1"/>
    <col min="13580" max="13824" width="9.140625" style="157"/>
    <col min="13825" max="13825" width="7.28515625" style="157" customWidth="1"/>
    <col min="13826" max="13826" width="24.42578125" style="157" customWidth="1"/>
    <col min="13827" max="13827" width="16.28515625" style="157" customWidth="1"/>
    <col min="13828" max="13828" width="13.5703125" style="157" customWidth="1"/>
    <col min="13829" max="13829" width="18.85546875" style="157" customWidth="1"/>
    <col min="13830" max="13830" width="15.85546875" style="157" customWidth="1"/>
    <col min="13831" max="13831" width="16.5703125" style="157" customWidth="1"/>
    <col min="13832" max="13832" width="14.28515625" style="157" customWidth="1"/>
    <col min="13833" max="13833" width="22.85546875" style="157" customWidth="1"/>
    <col min="13834" max="13834" width="14" style="157" customWidth="1"/>
    <col min="13835" max="13835" width="15.5703125" style="157" customWidth="1"/>
    <col min="13836" max="14080" width="9.140625" style="157"/>
    <col min="14081" max="14081" width="7.28515625" style="157" customWidth="1"/>
    <col min="14082" max="14082" width="24.42578125" style="157" customWidth="1"/>
    <col min="14083" max="14083" width="16.28515625" style="157" customWidth="1"/>
    <col min="14084" max="14084" width="13.5703125" style="157" customWidth="1"/>
    <col min="14085" max="14085" width="18.85546875" style="157" customWidth="1"/>
    <col min="14086" max="14086" width="15.85546875" style="157" customWidth="1"/>
    <col min="14087" max="14087" width="16.5703125" style="157" customWidth="1"/>
    <col min="14088" max="14088" width="14.28515625" style="157" customWidth="1"/>
    <col min="14089" max="14089" width="22.85546875" style="157" customWidth="1"/>
    <col min="14090" max="14090" width="14" style="157" customWidth="1"/>
    <col min="14091" max="14091" width="15.5703125" style="157" customWidth="1"/>
    <col min="14092" max="14336" width="9.140625" style="157"/>
    <col min="14337" max="14337" width="7.28515625" style="157" customWidth="1"/>
    <col min="14338" max="14338" width="24.42578125" style="157" customWidth="1"/>
    <col min="14339" max="14339" width="16.28515625" style="157" customWidth="1"/>
    <col min="14340" max="14340" width="13.5703125" style="157" customWidth="1"/>
    <col min="14341" max="14341" width="18.85546875" style="157" customWidth="1"/>
    <col min="14342" max="14342" width="15.85546875" style="157" customWidth="1"/>
    <col min="14343" max="14343" width="16.5703125" style="157" customWidth="1"/>
    <col min="14344" max="14344" width="14.28515625" style="157" customWidth="1"/>
    <col min="14345" max="14345" width="22.85546875" style="157" customWidth="1"/>
    <col min="14346" max="14346" width="14" style="157" customWidth="1"/>
    <col min="14347" max="14347" width="15.5703125" style="157" customWidth="1"/>
    <col min="14348" max="14592" width="9.140625" style="157"/>
    <col min="14593" max="14593" width="7.28515625" style="157" customWidth="1"/>
    <col min="14594" max="14594" width="24.42578125" style="157" customWidth="1"/>
    <col min="14595" max="14595" width="16.28515625" style="157" customWidth="1"/>
    <col min="14596" max="14596" width="13.5703125" style="157" customWidth="1"/>
    <col min="14597" max="14597" width="18.85546875" style="157" customWidth="1"/>
    <col min="14598" max="14598" width="15.85546875" style="157" customWidth="1"/>
    <col min="14599" max="14599" width="16.5703125" style="157" customWidth="1"/>
    <col min="14600" max="14600" width="14.28515625" style="157" customWidth="1"/>
    <col min="14601" max="14601" width="22.85546875" style="157" customWidth="1"/>
    <col min="14602" max="14602" width="14" style="157" customWidth="1"/>
    <col min="14603" max="14603" width="15.5703125" style="157" customWidth="1"/>
    <col min="14604" max="14848" width="9.140625" style="157"/>
    <col min="14849" max="14849" width="7.28515625" style="157" customWidth="1"/>
    <col min="14850" max="14850" width="24.42578125" style="157" customWidth="1"/>
    <col min="14851" max="14851" width="16.28515625" style="157" customWidth="1"/>
    <col min="14852" max="14852" width="13.5703125" style="157" customWidth="1"/>
    <col min="14853" max="14853" width="18.85546875" style="157" customWidth="1"/>
    <col min="14854" max="14854" width="15.85546875" style="157" customWidth="1"/>
    <col min="14855" max="14855" width="16.5703125" style="157" customWidth="1"/>
    <col min="14856" max="14856" width="14.28515625" style="157" customWidth="1"/>
    <col min="14857" max="14857" width="22.85546875" style="157" customWidth="1"/>
    <col min="14858" max="14858" width="14" style="157" customWidth="1"/>
    <col min="14859" max="14859" width="15.5703125" style="157" customWidth="1"/>
    <col min="14860" max="15104" width="9.140625" style="157"/>
    <col min="15105" max="15105" width="7.28515625" style="157" customWidth="1"/>
    <col min="15106" max="15106" width="24.42578125" style="157" customWidth="1"/>
    <col min="15107" max="15107" width="16.28515625" style="157" customWidth="1"/>
    <col min="15108" max="15108" width="13.5703125" style="157" customWidth="1"/>
    <col min="15109" max="15109" width="18.85546875" style="157" customWidth="1"/>
    <col min="15110" max="15110" width="15.85546875" style="157" customWidth="1"/>
    <col min="15111" max="15111" width="16.5703125" style="157" customWidth="1"/>
    <col min="15112" max="15112" width="14.28515625" style="157" customWidth="1"/>
    <col min="15113" max="15113" width="22.85546875" style="157" customWidth="1"/>
    <col min="15114" max="15114" width="14" style="157" customWidth="1"/>
    <col min="15115" max="15115" width="15.5703125" style="157" customWidth="1"/>
    <col min="15116" max="15360" width="9.140625" style="157"/>
    <col min="15361" max="15361" width="7.28515625" style="157" customWidth="1"/>
    <col min="15362" max="15362" width="24.42578125" style="157" customWidth="1"/>
    <col min="15363" max="15363" width="16.28515625" style="157" customWidth="1"/>
    <col min="15364" max="15364" width="13.5703125" style="157" customWidth="1"/>
    <col min="15365" max="15365" width="18.85546875" style="157" customWidth="1"/>
    <col min="15366" max="15366" width="15.85546875" style="157" customWidth="1"/>
    <col min="15367" max="15367" width="16.5703125" style="157" customWidth="1"/>
    <col min="15368" max="15368" width="14.28515625" style="157" customWidth="1"/>
    <col min="15369" max="15369" width="22.85546875" style="157" customWidth="1"/>
    <col min="15370" max="15370" width="14" style="157" customWidth="1"/>
    <col min="15371" max="15371" width="15.5703125" style="157" customWidth="1"/>
    <col min="15372" max="15616" width="9.140625" style="157"/>
    <col min="15617" max="15617" width="7.28515625" style="157" customWidth="1"/>
    <col min="15618" max="15618" width="24.42578125" style="157" customWidth="1"/>
    <col min="15619" max="15619" width="16.28515625" style="157" customWidth="1"/>
    <col min="15620" max="15620" width="13.5703125" style="157" customWidth="1"/>
    <col min="15621" max="15621" width="18.85546875" style="157" customWidth="1"/>
    <col min="15622" max="15622" width="15.85546875" style="157" customWidth="1"/>
    <col min="15623" max="15623" width="16.5703125" style="157" customWidth="1"/>
    <col min="15624" max="15624" width="14.28515625" style="157" customWidth="1"/>
    <col min="15625" max="15625" width="22.85546875" style="157" customWidth="1"/>
    <col min="15626" max="15626" width="14" style="157" customWidth="1"/>
    <col min="15627" max="15627" width="15.5703125" style="157" customWidth="1"/>
    <col min="15628" max="15872" width="9.140625" style="157"/>
    <col min="15873" max="15873" width="7.28515625" style="157" customWidth="1"/>
    <col min="15874" max="15874" width="24.42578125" style="157" customWidth="1"/>
    <col min="15875" max="15875" width="16.28515625" style="157" customWidth="1"/>
    <col min="15876" max="15876" width="13.5703125" style="157" customWidth="1"/>
    <col min="15877" max="15877" width="18.85546875" style="157" customWidth="1"/>
    <col min="15878" max="15878" width="15.85546875" style="157" customWidth="1"/>
    <col min="15879" max="15879" width="16.5703125" style="157" customWidth="1"/>
    <col min="15880" max="15880" width="14.28515625" style="157" customWidth="1"/>
    <col min="15881" max="15881" width="22.85546875" style="157" customWidth="1"/>
    <col min="15882" max="15882" width="14" style="157" customWidth="1"/>
    <col min="15883" max="15883" width="15.5703125" style="157" customWidth="1"/>
    <col min="15884" max="16128" width="9.140625" style="157"/>
    <col min="16129" max="16129" width="7.28515625" style="157" customWidth="1"/>
    <col min="16130" max="16130" width="24.42578125" style="157" customWidth="1"/>
    <col min="16131" max="16131" width="16.28515625" style="157" customWidth="1"/>
    <col min="16132" max="16132" width="13.5703125" style="157" customWidth="1"/>
    <col min="16133" max="16133" width="18.85546875" style="157" customWidth="1"/>
    <col min="16134" max="16134" width="15.85546875" style="157" customWidth="1"/>
    <col min="16135" max="16135" width="16.5703125" style="157" customWidth="1"/>
    <col min="16136" max="16136" width="14.28515625" style="157" customWidth="1"/>
    <col min="16137" max="16137" width="22.85546875" style="157" customWidth="1"/>
    <col min="16138" max="16138" width="14" style="157" customWidth="1"/>
    <col min="16139" max="16139" width="15.5703125" style="157" customWidth="1"/>
    <col min="16140" max="16384" width="9.140625" style="157"/>
  </cols>
  <sheetData>
    <row r="1" spans="1:16" ht="18.75" customHeight="1" x14ac:dyDescent="0.25">
      <c r="K1" s="158"/>
      <c r="L1" s="158"/>
      <c r="M1" s="232" t="s">
        <v>0</v>
      </c>
      <c r="N1" s="232"/>
      <c r="O1" s="232"/>
    </row>
    <row r="2" spans="1:16" ht="20.25" customHeight="1" x14ac:dyDescent="0.25">
      <c r="A2" s="159"/>
      <c r="B2" s="159"/>
      <c r="C2" s="159"/>
      <c r="D2" s="159"/>
      <c r="E2" s="159"/>
      <c r="F2" s="159"/>
      <c r="G2" s="159"/>
      <c r="H2" s="160"/>
      <c r="I2" s="160"/>
      <c r="K2" s="161"/>
      <c r="L2" s="161"/>
      <c r="M2" s="233" t="s">
        <v>264</v>
      </c>
      <c r="N2" s="233"/>
      <c r="O2" s="233"/>
      <c r="P2" s="233"/>
    </row>
    <row r="3" spans="1:16" ht="61.5" customHeight="1" x14ac:dyDescent="0.25">
      <c r="A3" s="159"/>
      <c r="B3" s="234" t="s">
        <v>265</v>
      </c>
      <c r="C3" s="235"/>
      <c r="D3" s="235"/>
      <c r="E3" s="235"/>
      <c r="F3" s="235"/>
      <c r="G3" s="235"/>
      <c r="H3" s="235"/>
      <c r="I3" s="235"/>
      <c r="J3" s="235"/>
      <c r="K3" s="159"/>
    </row>
    <row r="4" spans="1:16" ht="31.5" customHeight="1" x14ac:dyDescent="0.25">
      <c r="A4" s="236" t="s">
        <v>247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</row>
    <row r="5" spans="1:16" ht="33" customHeight="1" x14ac:dyDescent="0.25">
      <c r="A5" s="237" t="s">
        <v>4</v>
      </c>
      <c r="B5" s="237" t="s">
        <v>5</v>
      </c>
      <c r="C5" s="238" t="s">
        <v>6</v>
      </c>
      <c r="D5" s="238"/>
      <c r="E5" s="238"/>
      <c r="F5" s="238" t="s">
        <v>7</v>
      </c>
      <c r="G5" s="238" t="s">
        <v>8</v>
      </c>
      <c r="H5" s="238"/>
      <c r="I5" s="238"/>
      <c r="J5" s="238"/>
      <c r="K5" s="239" t="s">
        <v>9</v>
      </c>
    </row>
    <row r="6" spans="1:16" ht="158.25" customHeight="1" x14ac:dyDescent="0.25">
      <c r="A6" s="237"/>
      <c r="B6" s="237"/>
      <c r="C6" s="162" t="s">
        <v>10</v>
      </c>
      <c r="D6" s="162" t="s">
        <v>11</v>
      </c>
      <c r="E6" s="162" t="s">
        <v>12</v>
      </c>
      <c r="F6" s="238"/>
      <c r="G6" s="163" t="s">
        <v>13</v>
      </c>
      <c r="H6" s="162" t="s">
        <v>14</v>
      </c>
      <c r="I6" s="162" t="s">
        <v>15</v>
      </c>
      <c r="J6" s="162" t="s">
        <v>14</v>
      </c>
      <c r="K6" s="239"/>
    </row>
    <row r="7" spans="1:16" ht="63" x14ac:dyDescent="0.25">
      <c r="A7" s="164">
        <v>1</v>
      </c>
      <c r="B7" s="165" t="s">
        <v>248</v>
      </c>
      <c r="C7" s="166"/>
      <c r="D7" s="166">
        <f>70.3+31.5+20.8+70.5+19.29+34.11+2.88</f>
        <v>249.38</v>
      </c>
      <c r="E7" s="167" t="s">
        <v>249</v>
      </c>
      <c r="F7" s="168">
        <f>SUM(C7,D7)</f>
        <v>249.38</v>
      </c>
      <c r="G7" s="169"/>
      <c r="H7" s="166"/>
      <c r="I7" s="167" t="s">
        <v>250</v>
      </c>
      <c r="J7" s="166">
        <v>249.38</v>
      </c>
      <c r="K7" s="170"/>
    </row>
    <row r="8" spans="1:16" ht="94.5" x14ac:dyDescent="0.25">
      <c r="A8" s="164">
        <v>2</v>
      </c>
      <c r="B8" s="165" t="s">
        <v>248</v>
      </c>
      <c r="C8" s="166"/>
      <c r="D8" s="166">
        <f>1.62+69.3+1.4+1.2+27.8+1.6+24.7+43.3+26.91+36.45</f>
        <v>234.28000000000003</v>
      </c>
      <c r="E8" s="167" t="s">
        <v>251</v>
      </c>
      <c r="F8" s="168">
        <f t="shared" ref="F8:F50" si="0">SUM(C8,D8)</f>
        <v>234.28000000000003</v>
      </c>
      <c r="G8" s="169"/>
      <c r="H8" s="166"/>
      <c r="I8" s="171" t="s">
        <v>102</v>
      </c>
      <c r="J8" s="166">
        <v>234.28</v>
      </c>
      <c r="K8" s="170"/>
    </row>
    <row r="9" spans="1:16" ht="94.5" x14ac:dyDescent="0.25">
      <c r="A9" s="164">
        <v>3</v>
      </c>
      <c r="B9" s="165" t="s">
        <v>252</v>
      </c>
      <c r="C9" s="166"/>
      <c r="D9" s="166">
        <f>1.1+0.6+0.7+1.9</f>
        <v>4.3000000000000007</v>
      </c>
      <c r="E9" s="167" t="s">
        <v>253</v>
      </c>
      <c r="F9" s="168">
        <f t="shared" si="0"/>
        <v>4.3000000000000007</v>
      </c>
      <c r="G9" s="169"/>
      <c r="H9" s="166"/>
      <c r="I9" s="167" t="s">
        <v>254</v>
      </c>
      <c r="J9" s="166">
        <v>4.3</v>
      </c>
      <c r="K9" s="170"/>
    </row>
    <row r="10" spans="1:16" ht="94.5" x14ac:dyDescent="0.25">
      <c r="A10" s="164">
        <v>4</v>
      </c>
      <c r="B10" s="165" t="s">
        <v>257</v>
      </c>
      <c r="C10" s="166"/>
      <c r="D10" s="166">
        <v>3.94</v>
      </c>
      <c r="E10" s="167" t="s">
        <v>251</v>
      </c>
      <c r="F10" s="168">
        <f t="shared" si="0"/>
        <v>3.94</v>
      </c>
      <c r="G10" s="169"/>
      <c r="H10" s="166"/>
      <c r="I10" s="167" t="s">
        <v>258</v>
      </c>
      <c r="J10" s="166">
        <v>3.94</v>
      </c>
      <c r="K10" s="170"/>
    </row>
    <row r="11" spans="1:16" ht="94.5" x14ac:dyDescent="0.25">
      <c r="A11" s="164">
        <v>5</v>
      </c>
      <c r="B11" s="165" t="s">
        <v>259</v>
      </c>
      <c r="C11" s="166"/>
      <c r="D11" s="166">
        <v>21.8</v>
      </c>
      <c r="E11" s="167" t="s">
        <v>251</v>
      </c>
      <c r="F11" s="168">
        <f t="shared" si="0"/>
        <v>21.8</v>
      </c>
      <c r="G11" s="169"/>
      <c r="H11" s="166"/>
      <c r="I11" s="167" t="s">
        <v>258</v>
      </c>
      <c r="J11" s="166">
        <v>21.8</v>
      </c>
      <c r="K11" s="170"/>
    </row>
    <row r="12" spans="1:16" ht="94.5" x14ac:dyDescent="0.25">
      <c r="A12" s="164">
        <v>6</v>
      </c>
      <c r="B12" s="165" t="s">
        <v>260</v>
      </c>
      <c r="C12" s="166"/>
      <c r="D12" s="166">
        <f>23.4+4.9</f>
        <v>28.299999999999997</v>
      </c>
      <c r="E12" s="167" t="s">
        <v>251</v>
      </c>
      <c r="F12" s="168">
        <f t="shared" si="0"/>
        <v>28.299999999999997</v>
      </c>
      <c r="G12" s="172"/>
      <c r="H12" s="166"/>
      <c r="I12" s="167" t="s">
        <v>258</v>
      </c>
      <c r="J12" s="166">
        <v>28.3</v>
      </c>
      <c r="K12" s="170"/>
    </row>
    <row r="13" spans="1:16" ht="47.25" x14ac:dyDescent="0.25">
      <c r="A13" s="164">
        <v>7</v>
      </c>
      <c r="B13" s="169" t="s">
        <v>261</v>
      </c>
      <c r="C13" s="166">
        <v>20</v>
      </c>
      <c r="D13" s="166"/>
      <c r="E13" s="167" t="s">
        <v>258</v>
      </c>
      <c r="F13" s="168">
        <f t="shared" si="0"/>
        <v>20</v>
      </c>
      <c r="G13" s="172" t="s">
        <v>262</v>
      </c>
      <c r="H13" s="166">
        <v>20</v>
      </c>
      <c r="I13" s="167" t="s">
        <v>258</v>
      </c>
      <c r="J13" s="166"/>
      <c r="K13" s="170"/>
    </row>
    <row r="14" spans="1:16" ht="63" x14ac:dyDescent="0.25">
      <c r="A14" s="164">
        <v>8</v>
      </c>
      <c r="B14" s="169" t="s">
        <v>266</v>
      </c>
      <c r="C14" s="166"/>
      <c r="D14" s="166">
        <f>137.06+85.39+14.21+116.84</f>
        <v>353.5</v>
      </c>
      <c r="E14" s="167" t="s">
        <v>249</v>
      </c>
      <c r="F14" s="168">
        <f t="shared" si="0"/>
        <v>353.5</v>
      </c>
      <c r="G14" s="169"/>
      <c r="H14" s="166"/>
      <c r="I14" s="167" t="s">
        <v>267</v>
      </c>
      <c r="J14" s="166">
        <v>353.5</v>
      </c>
      <c r="K14" s="170"/>
    </row>
    <row r="15" spans="1:16" ht="47.25" x14ac:dyDescent="0.25">
      <c r="A15" s="172">
        <v>9</v>
      </c>
      <c r="B15" s="169" t="s">
        <v>266</v>
      </c>
      <c r="C15" s="166"/>
      <c r="D15" s="166">
        <f>21.38+11</f>
        <v>32.379999999999995</v>
      </c>
      <c r="E15" s="167" t="s">
        <v>258</v>
      </c>
      <c r="F15" s="168">
        <f t="shared" si="0"/>
        <v>32.379999999999995</v>
      </c>
      <c r="G15" s="169"/>
      <c r="H15" s="166"/>
      <c r="I15" s="167" t="s">
        <v>258</v>
      </c>
      <c r="J15" s="166">
        <v>32.380000000000003</v>
      </c>
      <c r="K15" s="170"/>
    </row>
    <row r="16" spans="1:16" ht="15" customHeight="1" x14ac:dyDescent="0.25">
      <c r="A16" s="172"/>
      <c r="B16" s="169"/>
      <c r="C16" s="166"/>
      <c r="D16" s="166"/>
      <c r="E16" s="167"/>
      <c r="F16" s="168">
        <f t="shared" si="0"/>
        <v>0</v>
      </c>
      <c r="G16" s="169"/>
      <c r="H16" s="166"/>
      <c r="I16" s="167"/>
      <c r="J16" s="166"/>
      <c r="K16" s="170"/>
    </row>
    <row r="17" spans="1:11" ht="15.75" x14ac:dyDescent="0.25">
      <c r="A17" s="164"/>
      <c r="B17" s="169"/>
      <c r="C17" s="166"/>
      <c r="D17" s="166"/>
      <c r="E17" s="167"/>
      <c r="F17" s="168">
        <f t="shared" si="0"/>
        <v>0</v>
      </c>
      <c r="G17" s="169"/>
      <c r="H17" s="166"/>
      <c r="I17" s="167"/>
      <c r="J17" s="166"/>
      <c r="K17" s="170"/>
    </row>
    <row r="18" spans="1:11" ht="15.75" x14ac:dyDescent="0.25">
      <c r="A18" s="164"/>
      <c r="B18" s="169"/>
      <c r="C18" s="166"/>
      <c r="D18" s="166"/>
      <c r="E18" s="167"/>
      <c r="F18" s="168">
        <f t="shared" si="0"/>
        <v>0</v>
      </c>
      <c r="G18" s="169"/>
      <c r="H18" s="166"/>
      <c r="I18" s="167"/>
      <c r="J18" s="166"/>
      <c r="K18" s="170"/>
    </row>
    <row r="19" spans="1:11" ht="15.75" x14ac:dyDescent="0.25">
      <c r="A19" s="164"/>
      <c r="B19" s="169"/>
      <c r="C19" s="166"/>
      <c r="D19" s="166"/>
      <c r="E19" s="167"/>
      <c r="F19" s="168">
        <f t="shared" si="0"/>
        <v>0</v>
      </c>
      <c r="G19" s="169"/>
      <c r="H19" s="166"/>
      <c r="I19" s="167"/>
      <c r="J19" s="166"/>
      <c r="K19" s="170"/>
    </row>
    <row r="20" spans="1:11" ht="15.75" x14ac:dyDescent="0.25">
      <c r="A20" s="164"/>
      <c r="B20" s="169"/>
      <c r="C20" s="166"/>
      <c r="D20" s="166"/>
      <c r="E20" s="167"/>
      <c r="F20" s="168">
        <f t="shared" si="0"/>
        <v>0</v>
      </c>
      <c r="G20" s="169"/>
      <c r="H20" s="166"/>
      <c r="I20" s="167"/>
      <c r="J20" s="166"/>
      <c r="K20" s="170"/>
    </row>
    <row r="21" spans="1:11" ht="15.75" x14ac:dyDescent="0.25">
      <c r="A21" s="164"/>
      <c r="B21" s="169"/>
      <c r="C21" s="166"/>
      <c r="D21" s="166"/>
      <c r="E21" s="167"/>
      <c r="F21" s="168">
        <f t="shared" si="0"/>
        <v>0</v>
      </c>
      <c r="G21" s="169"/>
      <c r="H21" s="166"/>
      <c r="I21" s="167"/>
      <c r="J21" s="166"/>
      <c r="K21" s="170"/>
    </row>
    <row r="22" spans="1:11" ht="15.75" x14ac:dyDescent="0.25">
      <c r="A22" s="164"/>
      <c r="B22" s="169"/>
      <c r="C22" s="166"/>
      <c r="D22" s="166"/>
      <c r="E22" s="167"/>
      <c r="F22" s="168">
        <f t="shared" si="0"/>
        <v>0</v>
      </c>
      <c r="G22" s="169"/>
      <c r="H22" s="166"/>
      <c r="I22" s="167"/>
      <c r="J22" s="166"/>
      <c r="K22" s="170"/>
    </row>
    <row r="23" spans="1:11" ht="15.75" x14ac:dyDescent="0.25">
      <c r="A23" s="164"/>
      <c r="B23" s="169"/>
      <c r="C23" s="166"/>
      <c r="D23" s="166"/>
      <c r="E23" s="167"/>
      <c r="F23" s="168">
        <f t="shared" si="0"/>
        <v>0</v>
      </c>
      <c r="G23" s="169"/>
      <c r="H23" s="166"/>
      <c r="I23" s="167"/>
      <c r="J23" s="166"/>
      <c r="K23" s="170"/>
    </row>
    <row r="24" spans="1:11" ht="15.75" x14ac:dyDescent="0.25">
      <c r="A24" s="164"/>
      <c r="B24" s="169"/>
      <c r="C24" s="166"/>
      <c r="D24" s="166"/>
      <c r="E24" s="167"/>
      <c r="F24" s="168">
        <f t="shared" si="0"/>
        <v>0</v>
      </c>
      <c r="G24" s="169"/>
      <c r="H24" s="166"/>
      <c r="I24" s="167"/>
      <c r="J24" s="166"/>
      <c r="K24" s="170"/>
    </row>
    <row r="25" spans="1:11" ht="15.75" x14ac:dyDescent="0.25">
      <c r="A25" s="172"/>
      <c r="B25" s="169"/>
      <c r="C25" s="166"/>
      <c r="D25" s="166"/>
      <c r="E25" s="167"/>
      <c r="F25" s="168">
        <f t="shared" si="0"/>
        <v>0</v>
      </c>
      <c r="G25" s="169"/>
      <c r="H25" s="166"/>
      <c r="I25" s="167"/>
      <c r="J25" s="166"/>
      <c r="K25" s="170"/>
    </row>
    <row r="26" spans="1:11" ht="15.75" x14ac:dyDescent="0.25">
      <c r="A26" s="172"/>
      <c r="B26" s="169"/>
      <c r="C26" s="166"/>
      <c r="D26" s="166"/>
      <c r="E26" s="167"/>
      <c r="F26" s="168">
        <f t="shared" si="0"/>
        <v>0</v>
      </c>
      <c r="G26" s="169"/>
      <c r="H26" s="166"/>
      <c r="I26" s="167"/>
      <c r="J26" s="166"/>
      <c r="K26" s="170"/>
    </row>
    <row r="27" spans="1:11" ht="15.75" x14ac:dyDescent="0.25">
      <c r="A27" s="164"/>
      <c r="B27" s="169"/>
      <c r="C27" s="166"/>
      <c r="D27" s="166"/>
      <c r="E27" s="167"/>
      <c r="F27" s="168">
        <f t="shared" si="0"/>
        <v>0</v>
      </c>
      <c r="G27" s="169"/>
      <c r="H27" s="166"/>
      <c r="I27" s="167"/>
      <c r="J27" s="166"/>
      <c r="K27" s="170"/>
    </row>
    <row r="28" spans="1:11" ht="15.75" x14ac:dyDescent="0.25">
      <c r="A28" s="164"/>
      <c r="B28" s="169"/>
      <c r="C28" s="166"/>
      <c r="D28" s="166"/>
      <c r="E28" s="167"/>
      <c r="F28" s="168">
        <f t="shared" si="0"/>
        <v>0</v>
      </c>
      <c r="G28" s="169"/>
      <c r="H28" s="166"/>
      <c r="I28" s="167"/>
      <c r="J28" s="166"/>
      <c r="K28" s="170"/>
    </row>
    <row r="29" spans="1:11" ht="15.75" x14ac:dyDescent="0.25">
      <c r="A29" s="164"/>
      <c r="B29" s="169"/>
      <c r="C29" s="166"/>
      <c r="D29" s="166"/>
      <c r="E29" s="167"/>
      <c r="F29" s="168">
        <f t="shared" si="0"/>
        <v>0</v>
      </c>
      <c r="G29" s="169"/>
      <c r="H29" s="166"/>
      <c r="I29" s="167"/>
      <c r="J29" s="166"/>
      <c r="K29" s="170"/>
    </row>
    <row r="30" spans="1:11" ht="15.75" x14ac:dyDescent="0.25">
      <c r="A30" s="164"/>
      <c r="B30" s="169"/>
      <c r="C30" s="166"/>
      <c r="D30" s="166"/>
      <c r="E30" s="167"/>
      <c r="F30" s="168">
        <f t="shared" si="0"/>
        <v>0</v>
      </c>
      <c r="G30" s="169"/>
      <c r="H30" s="166"/>
      <c r="I30" s="167"/>
      <c r="J30" s="166"/>
      <c r="K30" s="170"/>
    </row>
    <row r="31" spans="1:11" ht="15.75" x14ac:dyDescent="0.25">
      <c r="A31" s="164"/>
      <c r="B31" s="169"/>
      <c r="C31" s="166"/>
      <c r="D31" s="166"/>
      <c r="E31" s="167"/>
      <c r="F31" s="168">
        <f t="shared" si="0"/>
        <v>0</v>
      </c>
      <c r="G31" s="169"/>
      <c r="H31" s="166"/>
      <c r="I31" s="167"/>
      <c r="J31" s="166"/>
      <c r="K31" s="170"/>
    </row>
    <row r="32" spans="1:11" ht="15.75" x14ac:dyDescent="0.25">
      <c r="A32" s="164"/>
      <c r="B32" s="169"/>
      <c r="C32" s="166"/>
      <c r="D32" s="166"/>
      <c r="E32" s="167"/>
      <c r="F32" s="168">
        <f t="shared" si="0"/>
        <v>0</v>
      </c>
      <c r="G32" s="169"/>
      <c r="H32" s="166"/>
      <c r="I32" s="167"/>
      <c r="J32" s="166"/>
      <c r="K32" s="170"/>
    </row>
    <row r="33" spans="1:11" ht="15.75" x14ac:dyDescent="0.25">
      <c r="A33" s="164"/>
      <c r="B33" s="169"/>
      <c r="C33" s="166"/>
      <c r="D33" s="166"/>
      <c r="E33" s="167"/>
      <c r="F33" s="168">
        <f t="shared" si="0"/>
        <v>0</v>
      </c>
      <c r="G33" s="169"/>
      <c r="H33" s="166"/>
      <c r="I33" s="167"/>
      <c r="J33" s="166"/>
      <c r="K33" s="170"/>
    </row>
    <row r="34" spans="1:11" ht="15.75" x14ac:dyDescent="0.25">
      <c r="A34" s="164"/>
      <c r="B34" s="169"/>
      <c r="C34" s="166"/>
      <c r="D34" s="166"/>
      <c r="E34" s="167"/>
      <c r="F34" s="168">
        <f t="shared" si="0"/>
        <v>0</v>
      </c>
      <c r="G34" s="169"/>
      <c r="H34" s="166"/>
      <c r="I34" s="167"/>
      <c r="J34" s="166"/>
      <c r="K34" s="170"/>
    </row>
    <row r="35" spans="1:11" ht="15.75" x14ac:dyDescent="0.25">
      <c r="A35" s="172"/>
      <c r="B35" s="169"/>
      <c r="C35" s="166"/>
      <c r="D35" s="166"/>
      <c r="E35" s="167"/>
      <c r="F35" s="168">
        <f t="shared" si="0"/>
        <v>0</v>
      </c>
      <c r="G35" s="169"/>
      <c r="H35" s="166"/>
      <c r="I35" s="167"/>
      <c r="J35" s="166"/>
      <c r="K35" s="170"/>
    </row>
    <row r="36" spans="1:11" ht="15.75" x14ac:dyDescent="0.25">
      <c r="A36" s="172"/>
      <c r="B36" s="169"/>
      <c r="C36" s="166"/>
      <c r="D36" s="166"/>
      <c r="E36" s="167"/>
      <c r="F36" s="168">
        <f t="shared" si="0"/>
        <v>0</v>
      </c>
      <c r="G36" s="169"/>
      <c r="H36" s="166"/>
      <c r="I36" s="167"/>
      <c r="J36" s="166"/>
      <c r="K36" s="170"/>
    </row>
    <row r="37" spans="1:11" ht="15.75" x14ac:dyDescent="0.25">
      <c r="A37" s="164"/>
      <c r="B37" s="169"/>
      <c r="C37" s="166"/>
      <c r="D37" s="166"/>
      <c r="E37" s="167"/>
      <c r="F37" s="168">
        <f t="shared" si="0"/>
        <v>0</v>
      </c>
      <c r="G37" s="169"/>
      <c r="H37" s="166"/>
      <c r="I37" s="167"/>
      <c r="J37" s="166"/>
      <c r="K37" s="170"/>
    </row>
    <row r="38" spans="1:11" ht="15.75" x14ac:dyDescent="0.25">
      <c r="A38" s="164"/>
      <c r="B38" s="169"/>
      <c r="C38" s="166"/>
      <c r="D38" s="166"/>
      <c r="E38" s="167"/>
      <c r="F38" s="168">
        <f t="shared" si="0"/>
        <v>0</v>
      </c>
      <c r="G38" s="169"/>
      <c r="H38" s="166"/>
      <c r="I38" s="167"/>
      <c r="J38" s="166"/>
      <c r="K38" s="170"/>
    </row>
    <row r="39" spans="1:11" ht="15.75" x14ac:dyDescent="0.25">
      <c r="A39" s="164"/>
      <c r="B39" s="169"/>
      <c r="C39" s="166"/>
      <c r="D39" s="166"/>
      <c r="E39" s="167"/>
      <c r="F39" s="168">
        <f t="shared" si="0"/>
        <v>0</v>
      </c>
      <c r="G39" s="169"/>
      <c r="H39" s="166"/>
      <c r="I39" s="167"/>
      <c r="J39" s="166"/>
      <c r="K39" s="170"/>
    </row>
    <row r="40" spans="1:11" ht="15.75" x14ac:dyDescent="0.25">
      <c r="A40" s="164"/>
      <c r="B40" s="169"/>
      <c r="C40" s="166"/>
      <c r="D40" s="166"/>
      <c r="E40" s="167"/>
      <c r="F40" s="168">
        <f t="shared" si="0"/>
        <v>0</v>
      </c>
      <c r="G40" s="169"/>
      <c r="H40" s="166"/>
      <c r="I40" s="167"/>
      <c r="J40" s="166"/>
      <c r="K40" s="170"/>
    </row>
    <row r="41" spans="1:11" ht="15.75" x14ac:dyDescent="0.25">
      <c r="A41" s="164"/>
      <c r="B41" s="169"/>
      <c r="C41" s="166"/>
      <c r="D41" s="166"/>
      <c r="E41" s="167"/>
      <c r="F41" s="168">
        <f t="shared" si="0"/>
        <v>0</v>
      </c>
      <c r="G41" s="169"/>
      <c r="H41" s="166"/>
      <c r="I41" s="167"/>
      <c r="J41" s="166"/>
      <c r="K41" s="170"/>
    </row>
    <row r="42" spans="1:11" ht="15.75" x14ac:dyDescent="0.25">
      <c r="A42" s="164"/>
      <c r="B42" s="169"/>
      <c r="C42" s="166"/>
      <c r="D42" s="166"/>
      <c r="E42" s="167"/>
      <c r="F42" s="168">
        <f t="shared" si="0"/>
        <v>0</v>
      </c>
      <c r="G42" s="169"/>
      <c r="H42" s="166"/>
      <c r="I42" s="167"/>
      <c r="J42" s="166"/>
      <c r="K42" s="170"/>
    </row>
    <row r="43" spans="1:11" ht="15.75" x14ac:dyDescent="0.25">
      <c r="A43" s="164"/>
      <c r="B43" s="169"/>
      <c r="C43" s="166"/>
      <c r="D43" s="166"/>
      <c r="E43" s="167"/>
      <c r="F43" s="168">
        <f t="shared" si="0"/>
        <v>0</v>
      </c>
      <c r="G43" s="169"/>
      <c r="H43" s="166"/>
      <c r="I43" s="167"/>
      <c r="J43" s="166"/>
      <c r="K43" s="170"/>
    </row>
    <row r="44" spans="1:11" ht="15.75" x14ac:dyDescent="0.25">
      <c r="A44" s="164"/>
      <c r="B44" s="169"/>
      <c r="C44" s="166"/>
      <c r="D44" s="166"/>
      <c r="E44" s="167"/>
      <c r="F44" s="168">
        <f t="shared" si="0"/>
        <v>0</v>
      </c>
      <c r="G44" s="169"/>
      <c r="H44" s="166"/>
      <c r="I44" s="167"/>
      <c r="J44" s="166"/>
      <c r="K44" s="170"/>
    </row>
    <row r="45" spans="1:11" ht="15.75" x14ac:dyDescent="0.25">
      <c r="A45" s="172"/>
      <c r="B45" s="169"/>
      <c r="C45" s="166"/>
      <c r="D45" s="166"/>
      <c r="E45" s="167"/>
      <c r="F45" s="168">
        <f t="shared" si="0"/>
        <v>0</v>
      </c>
      <c r="G45" s="169"/>
      <c r="H45" s="166"/>
      <c r="I45" s="167"/>
      <c r="J45" s="166"/>
      <c r="K45" s="170"/>
    </row>
    <row r="46" spans="1:11" ht="15.75" x14ac:dyDescent="0.25">
      <c r="A46" s="172"/>
      <c r="B46" s="169"/>
      <c r="C46" s="166"/>
      <c r="D46" s="166"/>
      <c r="E46" s="167"/>
      <c r="F46" s="168">
        <f t="shared" si="0"/>
        <v>0</v>
      </c>
      <c r="G46" s="169"/>
      <c r="H46" s="166"/>
      <c r="I46" s="167"/>
      <c r="J46" s="166"/>
      <c r="K46" s="170"/>
    </row>
    <row r="47" spans="1:11" ht="15.75" x14ac:dyDescent="0.25">
      <c r="A47" s="173"/>
      <c r="B47" s="174"/>
      <c r="C47" s="175"/>
      <c r="D47" s="175"/>
      <c r="E47" s="176"/>
      <c r="F47" s="168">
        <f t="shared" si="0"/>
        <v>0</v>
      </c>
      <c r="G47" s="174"/>
      <c r="H47" s="175"/>
      <c r="I47" s="176"/>
      <c r="J47" s="175"/>
      <c r="K47" s="170"/>
    </row>
    <row r="48" spans="1:11" ht="15.75" x14ac:dyDescent="0.25">
      <c r="A48" s="173"/>
      <c r="B48" s="174"/>
      <c r="C48" s="175"/>
      <c r="D48" s="175"/>
      <c r="E48" s="176"/>
      <c r="F48" s="168">
        <f t="shared" si="0"/>
        <v>0</v>
      </c>
      <c r="G48" s="174"/>
      <c r="H48" s="175"/>
      <c r="I48" s="176"/>
      <c r="J48" s="175"/>
      <c r="K48" s="170"/>
    </row>
    <row r="49" spans="1:11" ht="15.75" x14ac:dyDescent="0.25">
      <c r="A49" s="173"/>
      <c r="B49" s="174"/>
      <c r="C49" s="175"/>
      <c r="D49" s="175"/>
      <c r="E49" s="176"/>
      <c r="F49" s="168">
        <f t="shared" si="0"/>
        <v>0</v>
      </c>
      <c r="G49" s="174"/>
      <c r="H49" s="175"/>
      <c r="I49" s="176"/>
      <c r="J49" s="175"/>
      <c r="K49" s="170"/>
    </row>
    <row r="50" spans="1:11" ht="15.75" x14ac:dyDescent="0.25">
      <c r="A50" s="174"/>
      <c r="B50" s="177" t="s">
        <v>20</v>
      </c>
      <c r="C50" s="178">
        <f>SUM(C7:C49)</f>
        <v>20</v>
      </c>
      <c r="D50" s="178">
        <f>SUM(D7:D49)</f>
        <v>927.88</v>
      </c>
      <c r="E50" s="179"/>
      <c r="F50" s="180">
        <f t="shared" si="0"/>
        <v>947.88</v>
      </c>
      <c r="G50" s="181"/>
      <c r="H50" s="178">
        <f>SUM(H7:H49)</f>
        <v>20</v>
      </c>
      <c r="I50" s="179"/>
      <c r="J50" s="178">
        <f>SUM(J7:J49)</f>
        <v>927.87999999999988</v>
      </c>
      <c r="K50" s="182">
        <f>C50-H50</f>
        <v>0</v>
      </c>
    </row>
    <row r="53" spans="1:11" ht="15.75" x14ac:dyDescent="0.25">
      <c r="B53" s="183" t="s">
        <v>21</v>
      </c>
      <c r="F53" s="29"/>
      <c r="G53" s="190" t="s">
        <v>255</v>
      </c>
      <c r="H53" s="231"/>
    </row>
    <row r="54" spans="1:11" x14ac:dyDescent="0.25">
      <c r="B54" s="183"/>
      <c r="F54" s="30" t="s">
        <v>23</v>
      </c>
      <c r="G54" s="31"/>
      <c r="H54" s="31"/>
    </row>
    <row r="55" spans="1:11" ht="15.75" x14ac:dyDescent="0.25">
      <c r="B55" s="183" t="s">
        <v>24</v>
      </c>
      <c r="F55" s="29"/>
      <c r="G55" s="190" t="s">
        <v>256</v>
      </c>
      <c r="H55" s="231"/>
    </row>
    <row r="56" spans="1:11" x14ac:dyDescent="0.25">
      <c r="B56" s="157" t="s">
        <v>263</v>
      </c>
      <c r="F56" s="30" t="s">
        <v>23</v>
      </c>
      <c r="G56" s="31"/>
      <c r="H56" s="31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49" orientation="portrait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="80" zoomScaleNormal="80" workbookViewId="0">
      <selection activeCell="B3" sqref="B3:J3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192" t="s">
        <v>0</v>
      </c>
      <c r="N1" s="192"/>
      <c r="O1" s="192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193" t="s">
        <v>268</v>
      </c>
      <c r="N2" s="193"/>
      <c r="O2" s="193"/>
      <c r="P2" s="193"/>
    </row>
    <row r="3" spans="1:16" ht="93" customHeight="1" x14ac:dyDescent="0.25">
      <c r="A3" s="2"/>
      <c r="B3" s="200" t="s">
        <v>269</v>
      </c>
      <c r="C3" s="201"/>
      <c r="D3" s="201"/>
      <c r="E3" s="201"/>
      <c r="F3" s="201"/>
      <c r="G3" s="201"/>
      <c r="H3" s="201"/>
      <c r="I3" s="201"/>
      <c r="J3" s="201"/>
      <c r="K3" s="2"/>
    </row>
    <row r="4" spans="1:16" ht="31.5" customHeight="1" x14ac:dyDescent="0.25">
      <c r="A4" s="196" t="s">
        <v>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6" ht="33" customHeight="1" x14ac:dyDescent="0.25">
      <c r="A5" s="197" t="s">
        <v>4</v>
      </c>
      <c r="B5" s="197" t="s">
        <v>5</v>
      </c>
      <c r="C5" s="198" t="s">
        <v>6</v>
      </c>
      <c r="D5" s="198"/>
      <c r="E5" s="198"/>
      <c r="F5" s="198" t="s">
        <v>7</v>
      </c>
      <c r="G5" s="198" t="s">
        <v>8</v>
      </c>
      <c r="H5" s="198"/>
      <c r="I5" s="198"/>
      <c r="J5" s="198"/>
      <c r="K5" s="199" t="s">
        <v>9</v>
      </c>
    </row>
    <row r="6" spans="1:16" ht="158.25" customHeight="1" x14ac:dyDescent="0.25">
      <c r="A6" s="197"/>
      <c r="B6" s="197"/>
      <c r="C6" s="5" t="s">
        <v>10</v>
      </c>
      <c r="D6" s="5" t="s">
        <v>11</v>
      </c>
      <c r="E6" s="5" t="s">
        <v>12</v>
      </c>
      <c r="F6" s="198"/>
      <c r="G6" s="6" t="s">
        <v>13</v>
      </c>
      <c r="H6" s="5" t="s">
        <v>14</v>
      </c>
      <c r="I6" s="5" t="s">
        <v>15</v>
      </c>
      <c r="J6" s="5" t="s">
        <v>14</v>
      </c>
      <c r="K6" s="199"/>
    </row>
    <row r="7" spans="1:16" s="52" customFormat="1" ht="63" x14ac:dyDescent="0.25">
      <c r="A7" s="101">
        <v>1</v>
      </c>
      <c r="B7" s="12" t="s">
        <v>197</v>
      </c>
      <c r="C7" s="184">
        <v>0</v>
      </c>
      <c r="D7" s="185">
        <v>185.42</v>
      </c>
      <c r="E7" s="12" t="s">
        <v>270</v>
      </c>
      <c r="F7" s="185">
        <v>185.42</v>
      </c>
      <c r="G7" s="113">
        <v>2220</v>
      </c>
      <c r="H7" s="185">
        <v>0</v>
      </c>
      <c r="I7" s="12" t="s">
        <v>270</v>
      </c>
      <c r="J7" s="185">
        <v>185.42</v>
      </c>
      <c r="K7" s="186">
        <v>0</v>
      </c>
    </row>
    <row r="8" spans="1:16" s="52" customFormat="1" ht="31.5" x14ac:dyDescent="0.25">
      <c r="A8" s="101">
        <v>2</v>
      </c>
      <c r="B8" s="113" t="s">
        <v>271</v>
      </c>
      <c r="C8" s="184">
        <v>0</v>
      </c>
      <c r="D8" s="185">
        <v>501.12</v>
      </c>
      <c r="E8" s="12" t="s">
        <v>272</v>
      </c>
      <c r="F8" s="187">
        <v>501.12</v>
      </c>
      <c r="G8" s="113">
        <v>2220</v>
      </c>
      <c r="H8" s="185">
        <v>0</v>
      </c>
      <c r="I8" s="12" t="s">
        <v>272</v>
      </c>
      <c r="J8" s="187">
        <v>501.12</v>
      </c>
      <c r="K8" s="186">
        <v>0</v>
      </c>
    </row>
    <row r="9" spans="1:16" s="52" customFormat="1" ht="94.5" x14ac:dyDescent="0.25">
      <c r="A9" s="101">
        <v>3</v>
      </c>
      <c r="B9" s="113" t="s">
        <v>273</v>
      </c>
      <c r="C9" s="184">
        <v>0</v>
      </c>
      <c r="D9" s="185">
        <v>15.2</v>
      </c>
      <c r="E9" s="12" t="s">
        <v>274</v>
      </c>
      <c r="F9" s="185">
        <v>15.2</v>
      </c>
      <c r="G9" s="113">
        <v>2220</v>
      </c>
      <c r="H9" s="185">
        <v>0</v>
      </c>
      <c r="I9" s="12" t="s">
        <v>274</v>
      </c>
      <c r="J9" s="185">
        <v>15.2</v>
      </c>
      <c r="K9" s="186">
        <v>0</v>
      </c>
    </row>
    <row r="10" spans="1:16" s="52" customFormat="1" ht="63" x14ac:dyDescent="0.25">
      <c r="A10" s="101">
        <v>4</v>
      </c>
      <c r="B10" s="12" t="s">
        <v>275</v>
      </c>
      <c r="C10" s="184">
        <v>0</v>
      </c>
      <c r="D10" s="185">
        <v>0.48</v>
      </c>
      <c r="E10" s="12" t="s">
        <v>254</v>
      </c>
      <c r="F10" s="187">
        <v>0.48</v>
      </c>
      <c r="G10" s="113">
        <v>2210</v>
      </c>
      <c r="H10" s="185">
        <v>0</v>
      </c>
      <c r="I10" s="12" t="s">
        <v>254</v>
      </c>
      <c r="J10" s="187">
        <v>0.48</v>
      </c>
      <c r="K10" s="186">
        <v>0</v>
      </c>
    </row>
    <row r="11" spans="1:16" s="189" customFormat="1" ht="47.25" x14ac:dyDescent="0.25">
      <c r="A11" s="101">
        <v>5</v>
      </c>
      <c r="B11" s="12" t="s">
        <v>276</v>
      </c>
      <c r="C11" s="185">
        <v>0</v>
      </c>
      <c r="D11" s="185">
        <v>2.84</v>
      </c>
      <c r="E11" s="12" t="s">
        <v>254</v>
      </c>
      <c r="F11" s="188">
        <v>2.84</v>
      </c>
      <c r="G11" s="113">
        <v>2210</v>
      </c>
      <c r="H11" s="185">
        <v>0</v>
      </c>
      <c r="I11" s="12" t="s">
        <v>254</v>
      </c>
      <c r="J11" s="185">
        <v>2.84</v>
      </c>
      <c r="K11" s="187">
        <v>0</v>
      </c>
    </row>
    <row r="12" spans="1:16" ht="15.75" x14ac:dyDescent="0.25">
      <c r="A12" s="19"/>
      <c r="B12" s="22" t="s">
        <v>20</v>
      </c>
      <c r="C12" s="23">
        <f>SUM(C7:C11)</f>
        <v>0</v>
      </c>
      <c r="D12" s="23">
        <f>D7+D8+D9+D10+D11</f>
        <v>705.06000000000006</v>
      </c>
      <c r="E12" s="23"/>
      <c r="F12" s="23">
        <f>SUM(F7:F11)</f>
        <v>705.06000000000006</v>
      </c>
      <c r="G12" s="23"/>
      <c r="H12" s="23">
        <f>SUM(H7:H11)</f>
        <v>0</v>
      </c>
      <c r="I12" s="23">
        <f>SUM(I7:I11)</f>
        <v>0</v>
      </c>
      <c r="J12" s="23">
        <f>SUM(J7:J11)</f>
        <v>705.06000000000006</v>
      </c>
      <c r="K12" s="23">
        <f>SUM(K7:K11)</f>
        <v>0</v>
      </c>
    </row>
    <row r="14" spans="1:16" x14ac:dyDescent="0.25">
      <c r="D14" s="41"/>
    </row>
    <row r="17" spans="2:8" ht="15.75" x14ac:dyDescent="0.25">
      <c r="B17" s="28" t="s">
        <v>38</v>
      </c>
      <c r="F17" s="29"/>
      <c r="G17" s="190" t="s">
        <v>277</v>
      </c>
      <c r="H17" s="191"/>
    </row>
    <row r="18" spans="2:8" x14ac:dyDescent="0.25">
      <c r="B18" s="28"/>
      <c r="F18" s="30" t="s">
        <v>23</v>
      </c>
      <c r="G18" s="31"/>
      <c r="H18" s="31"/>
    </row>
    <row r="19" spans="2:8" x14ac:dyDescent="0.25">
      <c r="B19" s="28"/>
      <c r="F19" s="30"/>
      <c r="G19" s="31"/>
      <c r="H19" s="31"/>
    </row>
    <row r="20" spans="2:8" x14ac:dyDescent="0.25">
      <c r="B20" s="28"/>
      <c r="F20" s="30"/>
      <c r="G20" s="31"/>
      <c r="H20" s="31"/>
    </row>
    <row r="21" spans="2:8" ht="15.75" x14ac:dyDescent="0.25">
      <c r="B21" s="28" t="s">
        <v>24</v>
      </c>
      <c r="F21" s="29"/>
      <c r="G21" s="190" t="s">
        <v>278</v>
      </c>
      <c r="H21" s="191"/>
    </row>
    <row r="22" spans="2:8" x14ac:dyDescent="0.25">
      <c r="F22" s="30" t="s">
        <v>23</v>
      </c>
      <c r="G22" s="31"/>
      <c r="H22" s="31"/>
    </row>
    <row r="23" spans="2:8" x14ac:dyDescent="0.25">
      <c r="B23" t="s">
        <v>279</v>
      </c>
    </row>
    <row r="24" spans="2:8" x14ac:dyDescent="0.25">
      <c r="B24" t="s">
        <v>280</v>
      </c>
    </row>
  </sheetData>
  <mergeCells count="12">
    <mergeCell ref="G17:H17"/>
    <mergeCell ref="G21:H21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6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opLeftCell="B1" zoomScale="75" zoomScaleNormal="75" zoomScaleSheetLayoutView="75" workbookViewId="0">
      <selection activeCell="B3" sqref="B3:J3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 t="s">
        <v>0</v>
      </c>
    </row>
    <row r="2" spans="1:13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26</v>
      </c>
    </row>
    <row r="3" spans="1:13" ht="61.5" customHeight="1" x14ac:dyDescent="0.25">
      <c r="A3" s="2"/>
      <c r="B3" s="200" t="s">
        <v>28</v>
      </c>
      <c r="C3" s="201"/>
      <c r="D3" s="201"/>
      <c r="E3" s="201"/>
      <c r="F3" s="201"/>
      <c r="G3" s="201"/>
      <c r="H3" s="201"/>
      <c r="I3" s="201"/>
      <c r="J3" s="201"/>
      <c r="K3" s="2"/>
    </row>
    <row r="4" spans="1:13" ht="31.5" customHeight="1" x14ac:dyDescent="0.25">
      <c r="A4" s="196" t="s">
        <v>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3" ht="33" customHeight="1" x14ac:dyDescent="0.25">
      <c r="A5" s="197" t="s">
        <v>4</v>
      </c>
      <c r="B5" s="197" t="s">
        <v>5</v>
      </c>
      <c r="C5" s="198" t="s">
        <v>6</v>
      </c>
      <c r="D5" s="198"/>
      <c r="E5" s="198"/>
      <c r="F5" s="198" t="s">
        <v>7</v>
      </c>
      <c r="G5" s="198" t="s">
        <v>8</v>
      </c>
      <c r="H5" s="198"/>
      <c r="I5" s="198"/>
      <c r="J5" s="198"/>
      <c r="K5" s="199" t="s">
        <v>9</v>
      </c>
    </row>
    <row r="6" spans="1:13" ht="158.25" customHeight="1" x14ac:dyDescent="0.25">
      <c r="A6" s="197"/>
      <c r="B6" s="197"/>
      <c r="C6" s="5" t="s">
        <v>10</v>
      </c>
      <c r="D6" s="5" t="s">
        <v>11</v>
      </c>
      <c r="E6" s="5" t="s">
        <v>12</v>
      </c>
      <c r="F6" s="198"/>
      <c r="G6" s="6" t="s">
        <v>13</v>
      </c>
      <c r="H6" s="5" t="s">
        <v>14</v>
      </c>
      <c r="I6" s="5" t="s">
        <v>15</v>
      </c>
      <c r="J6" s="5" t="s">
        <v>14</v>
      </c>
      <c r="K6" s="199"/>
    </row>
    <row r="7" spans="1:13" ht="15.75" x14ac:dyDescent="0.25">
      <c r="A7" s="7">
        <v>1</v>
      </c>
      <c r="B7" s="14" t="s">
        <v>29</v>
      </c>
      <c r="C7" s="15">
        <v>66.900000000000006</v>
      </c>
      <c r="D7" s="15"/>
      <c r="E7" s="8"/>
      <c r="F7" s="16">
        <f>SUM(C7,D7)</f>
        <v>66.900000000000006</v>
      </c>
      <c r="G7" s="14">
        <v>2210</v>
      </c>
      <c r="H7" s="15">
        <v>4.4000000000000004</v>
      </c>
      <c r="I7" s="12"/>
      <c r="J7" s="15"/>
      <c r="K7" s="17" t="s">
        <v>30</v>
      </c>
    </row>
    <row r="8" spans="1:13" ht="15.75" x14ac:dyDescent="0.25">
      <c r="A8" s="7">
        <v>2</v>
      </c>
      <c r="B8" s="14" t="s">
        <v>31</v>
      </c>
      <c r="C8" s="15">
        <v>12</v>
      </c>
      <c r="D8" s="15"/>
      <c r="E8" s="8"/>
      <c r="F8" s="16">
        <f t="shared" ref="F8:F50" si="0">SUM(C8,D8)</f>
        <v>12</v>
      </c>
      <c r="G8" s="14">
        <v>2220</v>
      </c>
      <c r="H8" s="15">
        <v>12.4</v>
      </c>
      <c r="I8" s="12"/>
      <c r="J8" s="15"/>
      <c r="K8" s="17"/>
    </row>
    <row r="9" spans="1:13" ht="15.75" x14ac:dyDescent="0.25">
      <c r="A9" s="7">
        <v>3</v>
      </c>
      <c r="B9" s="14" t="s">
        <v>32</v>
      </c>
      <c r="C9" s="15">
        <v>13</v>
      </c>
      <c r="D9" s="15"/>
      <c r="E9" s="8"/>
      <c r="F9" s="16">
        <f t="shared" si="0"/>
        <v>13</v>
      </c>
      <c r="G9" s="14">
        <v>2240</v>
      </c>
      <c r="H9" s="15">
        <v>60.4</v>
      </c>
      <c r="I9" s="12"/>
      <c r="J9" s="15"/>
      <c r="K9" s="17"/>
    </row>
    <row r="10" spans="1:13" ht="15.75" x14ac:dyDescent="0.25">
      <c r="A10" s="7">
        <v>4</v>
      </c>
      <c r="B10" s="14" t="s">
        <v>27</v>
      </c>
      <c r="C10" s="15"/>
      <c r="D10" s="15"/>
      <c r="E10" s="8"/>
      <c r="F10" s="16">
        <f t="shared" si="0"/>
        <v>0</v>
      </c>
      <c r="G10" s="14"/>
      <c r="H10" s="15"/>
      <c r="I10" s="12"/>
      <c r="J10" s="15"/>
      <c r="K10" s="17"/>
    </row>
    <row r="11" spans="1:13" ht="15.75" x14ac:dyDescent="0.25">
      <c r="A11" s="7">
        <v>5</v>
      </c>
      <c r="B11" s="14" t="s">
        <v>33</v>
      </c>
      <c r="C11" s="15">
        <v>2</v>
      </c>
      <c r="D11" s="15"/>
      <c r="E11" s="8"/>
      <c r="F11" s="16">
        <f t="shared" si="0"/>
        <v>2</v>
      </c>
      <c r="G11" s="14"/>
      <c r="H11" s="15"/>
      <c r="I11" s="12" t="s">
        <v>34</v>
      </c>
      <c r="J11" s="15">
        <v>1128.2</v>
      </c>
      <c r="K11" s="17"/>
    </row>
    <row r="12" spans="1:13" ht="15.75" x14ac:dyDescent="0.25">
      <c r="A12" s="7">
        <v>6</v>
      </c>
      <c r="B12" s="14"/>
      <c r="C12" s="15"/>
      <c r="D12" s="15"/>
      <c r="E12" s="8"/>
      <c r="F12" s="16">
        <f t="shared" si="0"/>
        <v>0</v>
      </c>
      <c r="G12" s="13"/>
      <c r="H12" s="15"/>
      <c r="I12" s="8"/>
      <c r="J12" s="15"/>
      <c r="K12" s="17"/>
    </row>
    <row r="13" spans="1:13" ht="15.75" x14ac:dyDescent="0.25">
      <c r="A13" s="7"/>
      <c r="B13" s="14"/>
      <c r="C13" s="15"/>
      <c r="D13" s="15"/>
      <c r="E13" s="8"/>
      <c r="F13" s="16">
        <f t="shared" si="0"/>
        <v>0</v>
      </c>
      <c r="G13" s="13"/>
      <c r="H13" s="15"/>
      <c r="I13" s="8"/>
      <c r="J13" s="15"/>
      <c r="K13" s="17"/>
    </row>
    <row r="14" spans="1:13" ht="15.75" x14ac:dyDescent="0.25">
      <c r="A14" s="7"/>
      <c r="B14" s="14"/>
      <c r="C14" s="15"/>
      <c r="D14" s="15"/>
      <c r="E14" s="14"/>
      <c r="F14" s="16">
        <f t="shared" si="0"/>
        <v>0</v>
      </c>
      <c r="G14" s="14"/>
      <c r="H14" s="15"/>
      <c r="I14" s="8"/>
      <c r="J14" s="15"/>
      <c r="K14" s="17"/>
    </row>
    <row r="15" spans="1:13" ht="15.75" x14ac:dyDescent="0.25">
      <c r="A15" s="13"/>
      <c r="B15" s="14"/>
      <c r="C15" s="15"/>
      <c r="D15" s="15"/>
      <c r="E15" s="14"/>
      <c r="F15" s="16">
        <f t="shared" si="0"/>
        <v>0</v>
      </c>
      <c r="G15" s="14"/>
      <c r="H15" s="15"/>
      <c r="I15" s="8"/>
      <c r="J15" s="15"/>
      <c r="K15" s="17"/>
    </row>
    <row r="16" spans="1:13" ht="15" customHeight="1" x14ac:dyDescent="0.25">
      <c r="A16" s="13">
        <v>7</v>
      </c>
      <c r="B16" s="14" t="s">
        <v>35</v>
      </c>
      <c r="C16" s="15"/>
      <c r="D16" s="15">
        <v>1128.2</v>
      </c>
      <c r="E16" s="14" t="s">
        <v>34</v>
      </c>
      <c r="F16" s="16">
        <f t="shared" si="0"/>
        <v>1128.2</v>
      </c>
      <c r="G16" s="14"/>
      <c r="H16" s="15"/>
      <c r="I16" s="8"/>
      <c r="J16" s="15"/>
      <c r="K16" s="17"/>
    </row>
    <row r="17" spans="1:11" ht="15.75" x14ac:dyDescent="0.25">
      <c r="A17" s="7"/>
      <c r="B17" s="14" t="s">
        <v>36</v>
      </c>
      <c r="C17" s="15"/>
      <c r="D17" s="15"/>
      <c r="E17" s="14"/>
      <c r="F17" s="16">
        <f t="shared" si="0"/>
        <v>0</v>
      </c>
      <c r="G17" s="14"/>
      <c r="H17" s="15"/>
      <c r="I17" s="8"/>
      <c r="J17" s="15"/>
      <c r="K17" s="17"/>
    </row>
    <row r="18" spans="1:11" ht="18.75" customHeight="1" x14ac:dyDescent="0.25">
      <c r="A18" s="7"/>
      <c r="B18" s="14"/>
      <c r="C18" s="15"/>
      <c r="D18" s="15"/>
      <c r="E18" s="8"/>
      <c r="F18" s="16">
        <f t="shared" si="0"/>
        <v>0</v>
      </c>
      <c r="G18" s="14"/>
      <c r="H18" s="15"/>
      <c r="I18" s="8"/>
      <c r="J18" s="15"/>
      <c r="K18" s="17"/>
    </row>
    <row r="19" spans="1:11" ht="15.75" x14ac:dyDescent="0.25">
      <c r="A19" s="7"/>
      <c r="B19" s="14"/>
      <c r="C19" s="15"/>
      <c r="D19" s="15"/>
      <c r="E19" s="8"/>
      <c r="F19" s="16">
        <f t="shared" si="0"/>
        <v>0</v>
      </c>
      <c r="G19" s="14"/>
      <c r="H19" s="15"/>
      <c r="I19" s="8"/>
      <c r="J19" s="15"/>
      <c r="K19" s="17"/>
    </row>
    <row r="20" spans="1:11" ht="15.75" x14ac:dyDescent="0.25">
      <c r="A20" s="7"/>
      <c r="B20" s="14"/>
      <c r="C20" s="15"/>
      <c r="D20" s="15"/>
      <c r="E20" s="8"/>
      <c r="F20" s="16">
        <f t="shared" si="0"/>
        <v>0</v>
      </c>
      <c r="G20" s="14"/>
      <c r="H20" s="15"/>
      <c r="I20" s="8"/>
      <c r="J20" s="15"/>
      <c r="K20" s="17"/>
    </row>
    <row r="21" spans="1:11" ht="29.25" customHeight="1" x14ac:dyDescent="0.25">
      <c r="A21" s="7"/>
      <c r="B21" s="14" t="s">
        <v>37</v>
      </c>
      <c r="C21" s="15"/>
      <c r="D21" s="15"/>
      <c r="E21" s="8"/>
      <c r="F21" s="16">
        <f t="shared" si="0"/>
        <v>0</v>
      </c>
      <c r="G21" s="14"/>
      <c r="H21" s="15"/>
      <c r="I21" s="8"/>
      <c r="J21" s="15"/>
      <c r="K21" s="17"/>
    </row>
    <row r="22" spans="1:11" ht="15.75" x14ac:dyDescent="0.25">
      <c r="A22" s="7"/>
      <c r="B22" s="14"/>
      <c r="C22" s="15"/>
      <c r="D22" s="15"/>
      <c r="E22" s="8"/>
      <c r="F22" s="16">
        <f t="shared" si="0"/>
        <v>0</v>
      </c>
      <c r="G22" s="14"/>
      <c r="H22" s="15"/>
      <c r="I22" s="8"/>
      <c r="J22" s="15"/>
      <c r="K22" s="17"/>
    </row>
    <row r="23" spans="1:11" ht="15.75" x14ac:dyDescent="0.25">
      <c r="A23" s="7"/>
      <c r="B23" s="14"/>
      <c r="C23" s="15"/>
      <c r="D23" s="15"/>
      <c r="E23" s="8"/>
      <c r="F23" s="16">
        <f t="shared" si="0"/>
        <v>0</v>
      </c>
      <c r="G23" s="14"/>
      <c r="H23" s="15"/>
      <c r="I23" s="8"/>
      <c r="J23" s="15"/>
      <c r="K23" s="17"/>
    </row>
    <row r="24" spans="1:11" ht="15.75" x14ac:dyDescent="0.25">
      <c r="A24" s="7"/>
      <c r="B24" s="14"/>
      <c r="C24" s="15"/>
      <c r="D24" s="15"/>
      <c r="E24" s="8"/>
      <c r="F24" s="16">
        <f t="shared" si="0"/>
        <v>0</v>
      </c>
      <c r="G24" s="14"/>
      <c r="H24" s="15"/>
      <c r="I24" s="8"/>
      <c r="J24" s="15"/>
      <c r="K24" s="17"/>
    </row>
    <row r="25" spans="1:11" ht="15.75" x14ac:dyDescent="0.25">
      <c r="A25" s="13"/>
      <c r="B25" s="14"/>
      <c r="C25" s="15"/>
      <c r="D25" s="15"/>
      <c r="E25" s="8"/>
      <c r="F25" s="16">
        <f t="shared" si="0"/>
        <v>0</v>
      </c>
      <c r="G25" s="14"/>
      <c r="H25" s="15"/>
      <c r="I25" s="8"/>
      <c r="J25" s="15"/>
      <c r="K25" s="17"/>
    </row>
    <row r="26" spans="1:11" ht="15.75" x14ac:dyDescent="0.25">
      <c r="A26" s="13"/>
      <c r="B26" s="14"/>
      <c r="C26" s="15"/>
      <c r="D26" s="15"/>
      <c r="E26" s="8"/>
      <c r="F26" s="16">
        <f t="shared" si="0"/>
        <v>0</v>
      </c>
      <c r="G26" s="14"/>
      <c r="H26" s="15"/>
      <c r="I26" s="8"/>
      <c r="J26" s="15"/>
      <c r="K26" s="17"/>
    </row>
    <row r="27" spans="1:11" ht="15.75" x14ac:dyDescent="0.25">
      <c r="A27" s="7"/>
      <c r="B27" s="14"/>
      <c r="C27" s="15"/>
      <c r="D27" s="15"/>
      <c r="E27" s="8"/>
      <c r="F27" s="16">
        <f t="shared" si="0"/>
        <v>0</v>
      </c>
      <c r="G27" s="14"/>
      <c r="H27" s="15"/>
      <c r="I27" s="8"/>
      <c r="J27" s="15"/>
      <c r="K27" s="17"/>
    </row>
    <row r="28" spans="1:11" ht="15.75" x14ac:dyDescent="0.25">
      <c r="A28" s="7"/>
      <c r="B28" s="14"/>
      <c r="C28" s="15"/>
      <c r="D28" s="15"/>
      <c r="E28" s="8"/>
      <c r="F28" s="16">
        <f t="shared" si="0"/>
        <v>0</v>
      </c>
      <c r="G28" s="14"/>
      <c r="H28" s="15"/>
      <c r="I28" s="8"/>
      <c r="J28" s="15"/>
      <c r="K28" s="17"/>
    </row>
    <row r="29" spans="1:11" ht="15.75" x14ac:dyDescent="0.25">
      <c r="A29" s="7"/>
      <c r="B29" s="14"/>
      <c r="C29" s="15"/>
      <c r="D29" s="15"/>
      <c r="E29" s="8"/>
      <c r="F29" s="16">
        <f t="shared" si="0"/>
        <v>0</v>
      </c>
      <c r="G29" s="14"/>
      <c r="H29" s="15"/>
      <c r="I29" s="8"/>
      <c r="J29" s="15"/>
      <c r="K29" s="17"/>
    </row>
    <row r="30" spans="1:11" ht="15.75" x14ac:dyDescent="0.25">
      <c r="A30" s="7"/>
      <c r="B30" s="14"/>
      <c r="C30" s="15"/>
      <c r="D30" s="15"/>
      <c r="E30" s="8"/>
      <c r="F30" s="16">
        <f t="shared" si="0"/>
        <v>0</v>
      </c>
      <c r="G30" s="14"/>
      <c r="H30" s="15"/>
      <c r="I30" s="8"/>
      <c r="J30" s="15"/>
      <c r="K30" s="17"/>
    </row>
    <row r="31" spans="1:11" ht="15.75" x14ac:dyDescent="0.25">
      <c r="A31" s="7"/>
      <c r="B31" s="14"/>
      <c r="C31" s="15"/>
      <c r="D31" s="15"/>
      <c r="E31" s="8"/>
      <c r="F31" s="16">
        <f t="shared" si="0"/>
        <v>0</v>
      </c>
      <c r="G31" s="14"/>
      <c r="H31" s="15"/>
      <c r="I31" s="8"/>
      <c r="J31" s="15"/>
      <c r="K31" s="17"/>
    </row>
    <row r="32" spans="1:11" ht="15.75" x14ac:dyDescent="0.25">
      <c r="A32" s="7"/>
      <c r="B32" s="14"/>
      <c r="C32" s="15"/>
      <c r="D32" s="15"/>
      <c r="E32" s="8"/>
      <c r="F32" s="16">
        <f t="shared" si="0"/>
        <v>0</v>
      </c>
      <c r="G32" s="14"/>
      <c r="H32" s="15"/>
      <c r="I32" s="8"/>
      <c r="J32" s="15"/>
      <c r="K32" s="17"/>
    </row>
    <row r="33" spans="1:11" ht="15.75" x14ac:dyDescent="0.25">
      <c r="A33" s="7"/>
      <c r="B33" s="14"/>
      <c r="C33" s="15"/>
      <c r="D33" s="15"/>
      <c r="E33" s="8"/>
      <c r="F33" s="16">
        <f t="shared" si="0"/>
        <v>0</v>
      </c>
      <c r="G33" s="14"/>
      <c r="H33" s="15"/>
      <c r="I33" s="8"/>
      <c r="J33" s="15"/>
      <c r="K33" s="17"/>
    </row>
    <row r="34" spans="1:11" ht="15.75" x14ac:dyDescent="0.25">
      <c r="A34" s="7"/>
      <c r="B34" s="14"/>
      <c r="C34" s="15"/>
      <c r="D34" s="15"/>
      <c r="E34" s="8"/>
      <c r="F34" s="16">
        <f t="shared" si="0"/>
        <v>0</v>
      </c>
      <c r="G34" s="14"/>
      <c r="H34" s="15"/>
      <c r="I34" s="8"/>
      <c r="J34" s="15"/>
      <c r="K34" s="17"/>
    </row>
    <row r="35" spans="1:11" ht="15.75" x14ac:dyDescent="0.25">
      <c r="A35" s="13"/>
      <c r="B35" s="14"/>
      <c r="C35" s="15"/>
      <c r="D35" s="15"/>
      <c r="E35" s="8"/>
      <c r="F35" s="16">
        <f t="shared" si="0"/>
        <v>0</v>
      </c>
      <c r="G35" s="14"/>
      <c r="H35" s="15"/>
      <c r="I35" s="8"/>
      <c r="J35" s="15"/>
      <c r="K35" s="17"/>
    </row>
    <row r="36" spans="1:11" ht="15.75" x14ac:dyDescent="0.25">
      <c r="A36" s="13"/>
      <c r="B36" s="14"/>
      <c r="C36" s="15"/>
      <c r="D36" s="15"/>
      <c r="E36" s="8"/>
      <c r="F36" s="16">
        <f t="shared" si="0"/>
        <v>0</v>
      </c>
      <c r="G36" s="14"/>
      <c r="H36" s="15"/>
      <c r="I36" s="8"/>
      <c r="J36" s="15"/>
      <c r="K36" s="17"/>
    </row>
    <row r="37" spans="1:11" ht="15.75" x14ac:dyDescent="0.25">
      <c r="A37" s="7"/>
      <c r="B37" s="14"/>
      <c r="C37" s="15"/>
      <c r="D37" s="15"/>
      <c r="E37" s="8"/>
      <c r="F37" s="16">
        <f t="shared" si="0"/>
        <v>0</v>
      </c>
      <c r="G37" s="14"/>
      <c r="H37" s="15"/>
      <c r="I37" s="8"/>
      <c r="J37" s="15"/>
      <c r="K37" s="17"/>
    </row>
    <row r="38" spans="1:11" ht="15.75" x14ac:dyDescent="0.25">
      <c r="A38" s="7"/>
      <c r="B38" s="14"/>
      <c r="C38" s="15"/>
      <c r="D38" s="15"/>
      <c r="E38" s="8"/>
      <c r="F38" s="16">
        <f t="shared" si="0"/>
        <v>0</v>
      </c>
      <c r="G38" s="14"/>
      <c r="H38" s="15"/>
      <c r="I38" s="8"/>
      <c r="J38" s="15"/>
      <c r="K38" s="17"/>
    </row>
    <row r="39" spans="1:11" ht="15.75" x14ac:dyDescent="0.25">
      <c r="A39" s="7"/>
      <c r="B39" s="14"/>
      <c r="C39" s="15"/>
      <c r="D39" s="15"/>
      <c r="E39" s="8"/>
      <c r="F39" s="16">
        <f t="shared" si="0"/>
        <v>0</v>
      </c>
      <c r="G39" s="14"/>
      <c r="H39" s="15"/>
      <c r="I39" s="8"/>
      <c r="J39" s="15"/>
      <c r="K39" s="17"/>
    </row>
    <row r="40" spans="1:11" ht="15.75" x14ac:dyDescent="0.25">
      <c r="A40" s="7"/>
      <c r="B40" s="14"/>
      <c r="C40" s="15"/>
      <c r="D40" s="15"/>
      <c r="E40" s="8"/>
      <c r="F40" s="16">
        <f t="shared" si="0"/>
        <v>0</v>
      </c>
      <c r="G40" s="14"/>
      <c r="H40" s="15"/>
      <c r="I40" s="8"/>
      <c r="J40" s="15"/>
      <c r="K40" s="17"/>
    </row>
    <row r="41" spans="1:11" ht="15.75" x14ac:dyDescent="0.25">
      <c r="A41" s="7"/>
      <c r="B41" s="14"/>
      <c r="C41" s="15"/>
      <c r="D41" s="15"/>
      <c r="E41" s="8"/>
      <c r="F41" s="16">
        <f t="shared" si="0"/>
        <v>0</v>
      </c>
      <c r="G41" s="14"/>
      <c r="H41" s="15"/>
      <c r="I41" s="8"/>
      <c r="J41" s="15"/>
      <c r="K41" s="17"/>
    </row>
    <row r="42" spans="1:11" ht="15.75" x14ac:dyDescent="0.25">
      <c r="A42" s="7"/>
      <c r="B42" s="14"/>
      <c r="C42" s="15"/>
      <c r="D42" s="15"/>
      <c r="E42" s="8"/>
      <c r="F42" s="16">
        <f t="shared" si="0"/>
        <v>0</v>
      </c>
      <c r="G42" s="14"/>
      <c r="H42" s="15"/>
      <c r="I42" s="8"/>
      <c r="J42" s="15"/>
      <c r="K42" s="17"/>
    </row>
    <row r="43" spans="1:11" ht="15.75" x14ac:dyDescent="0.25">
      <c r="A43" s="7"/>
      <c r="B43" s="14"/>
      <c r="C43" s="15"/>
      <c r="D43" s="15"/>
      <c r="E43" s="8"/>
      <c r="F43" s="16">
        <f t="shared" si="0"/>
        <v>0</v>
      </c>
      <c r="G43" s="14"/>
      <c r="H43" s="15"/>
      <c r="I43" s="8"/>
      <c r="J43" s="15"/>
      <c r="K43" s="17"/>
    </row>
    <row r="44" spans="1:11" ht="15.75" x14ac:dyDescent="0.25">
      <c r="A44" s="7"/>
      <c r="B44" s="14"/>
      <c r="C44" s="15"/>
      <c r="D44" s="15"/>
      <c r="E44" s="8"/>
      <c r="F44" s="16">
        <f t="shared" si="0"/>
        <v>0</v>
      </c>
      <c r="G44" s="14"/>
      <c r="H44" s="15"/>
      <c r="I44" s="8"/>
      <c r="J44" s="15"/>
      <c r="K44" s="17"/>
    </row>
    <row r="45" spans="1:11" ht="15.75" x14ac:dyDescent="0.25">
      <c r="A45" s="13"/>
      <c r="B45" s="14"/>
      <c r="C45" s="15"/>
      <c r="D45" s="15"/>
      <c r="E45" s="8"/>
      <c r="F45" s="16">
        <f t="shared" si="0"/>
        <v>0</v>
      </c>
      <c r="G45" s="14"/>
      <c r="H45" s="15"/>
      <c r="I45" s="8"/>
      <c r="J45" s="15"/>
      <c r="K45" s="17"/>
    </row>
    <row r="46" spans="1:11" ht="15.75" x14ac:dyDescent="0.25">
      <c r="A46" s="13"/>
      <c r="B46" s="14"/>
      <c r="C46" s="15"/>
      <c r="D46" s="15"/>
      <c r="E46" s="8"/>
      <c r="F46" s="16">
        <f t="shared" si="0"/>
        <v>0</v>
      </c>
      <c r="G46" s="14"/>
      <c r="H46" s="15"/>
      <c r="I46" s="8"/>
      <c r="J46" s="15"/>
      <c r="K46" s="17"/>
    </row>
    <row r="47" spans="1:11" ht="15.75" x14ac:dyDescent="0.25">
      <c r="A47" s="18"/>
      <c r="B47" s="19"/>
      <c r="C47" s="20"/>
      <c r="D47" s="20"/>
      <c r="E47" s="21"/>
      <c r="F47" s="16">
        <f t="shared" si="0"/>
        <v>0</v>
      </c>
      <c r="G47" s="19"/>
      <c r="H47" s="20"/>
      <c r="I47" s="21"/>
      <c r="J47" s="20"/>
      <c r="K47" s="17"/>
    </row>
    <row r="48" spans="1:11" ht="15.75" x14ac:dyDescent="0.25">
      <c r="A48" s="18"/>
      <c r="B48" s="19"/>
      <c r="C48" s="20"/>
      <c r="D48" s="20"/>
      <c r="E48" s="21"/>
      <c r="F48" s="16">
        <f t="shared" si="0"/>
        <v>0</v>
      </c>
      <c r="G48" s="19"/>
      <c r="H48" s="20"/>
      <c r="I48" s="21"/>
      <c r="J48" s="20"/>
      <c r="K48" s="17"/>
    </row>
    <row r="49" spans="1:11" ht="15.75" x14ac:dyDescent="0.25">
      <c r="A49" s="18"/>
      <c r="B49" s="19"/>
      <c r="C49" s="20"/>
      <c r="D49" s="20"/>
      <c r="E49" s="21"/>
      <c r="F49" s="16">
        <f t="shared" si="0"/>
        <v>0</v>
      </c>
      <c r="G49" s="19"/>
      <c r="H49" s="20"/>
      <c r="I49" s="21"/>
      <c r="J49" s="20"/>
      <c r="K49" s="17"/>
    </row>
    <row r="50" spans="1:11" ht="15.75" x14ac:dyDescent="0.25">
      <c r="A50" s="19"/>
      <c r="B50" s="22" t="s">
        <v>20</v>
      </c>
      <c r="C50" s="23">
        <f>SUM(C7:C49)</f>
        <v>93.9</v>
      </c>
      <c r="D50" s="23">
        <f>SUM(D7:D49)</f>
        <v>1128.2</v>
      </c>
      <c r="E50" s="24"/>
      <c r="F50" s="25">
        <f t="shared" si="0"/>
        <v>1222.1000000000001</v>
      </c>
      <c r="G50" s="26"/>
      <c r="H50" s="23">
        <f>SUM(H7:H49)</f>
        <v>77.2</v>
      </c>
      <c r="I50" s="24"/>
      <c r="J50" s="23">
        <f>SUM(J7:J49)</f>
        <v>1128.2</v>
      </c>
      <c r="K50" s="27">
        <f>C50-H50</f>
        <v>16.700000000000003</v>
      </c>
    </row>
    <row r="53" spans="1:11" ht="15.75" x14ac:dyDescent="0.25">
      <c r="B53" s="28" t="s">
        <v>38</v>
      </c>
      <c r="F53" s="29"/>
      <c r="G53" s="190" t="s">
        <v>39</v>
      </c>
      <c r="H53" s="191"/>
    </row>
    <row r="54" spans="1:11" x14ac:dyDescent="0.25">
      <c r="B54" s="28"/>
      <c r="F54" s="30" t="s">
        <v>23</v>
      </c>
      <c r="G54" s="31"/>
      <c r="H54" s="31"/>
    </row>
    <row r="55" spans="1:11" ht="15.75" x14ac:dyDescent="0.25">
      <c r="B55" s="28" t="s">
        <v>24</v>
      </c>
      <c r="F55" s="29"/>
      <c r="G55" s="190" t="s">
        <v>40</v>
      </c>
      <c r="H55" s="191"/>
      <c r="I55" t="s">
        <v>41</v>
      </c>
    </row>
    <row r="56" spans="1:11" x14ac:dyDescent="0.25">
      <c r="F56" s="30" t="s">
        <v>23</v>
      </c>
      <c r="G56" s="31"/>
      <c r="H56" s="31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zoomScale="90" zoomScaleNormal="90" workbookViewId="0">
      <selection activeCell="B3" sqref="B3:J3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21.42578125" customWidth="1"/>
    <col min="6" max="6" width="15.85546875" customWidth="1"/>
    <col min="7" max="7" width="15.7109375" customWidth="1"/>
    <col min="8" max="8" width="11.5703125" customWidth="1"/>
    <col min="9" max="9" width="22.85546875" customWidth="1"/>
    <col min="10" max="10" width="11.7109375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21.42578125" customWidth="1"/>
    <col min="262" max="262" width="15.85546875" customWidth="1"/>
    <col min="263" max="263" width="15.7109375" customWidth="1"/>
    <col min="264" max="264" width="11.5703125" customWidth="1"/>
    <col min="265" max="265" width="22.85546875" customWidth="1"/>
    <col min="266" max="266" width="11.7109375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21.42578125" customWidth="1"/>
    <col min="518" max="518" width="15.85546875" customWidth="1"/>
    <col min="519" max="519" width="15.7109375" customWidth="1"/>
    <col min="520" max="520" width="11.5703125" customWidth="1"/>
    <col min="521" max="521" width="22.85546875" customWidth="1"/>
    <col min="522" max="522" width="11.7109375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21.42578125" customWidth="1"/>
    <col min="774" max="774" width="15.85546875" customWidth="1"/>
    <col min="775" max="775" width="15.7109375" customWidth="1"/>
    <col min="776" max="776" width="11.5703125" customWidth="1"/>
    <col min="777" max="777" width="22.85546875" customWidth="1"/>
    <col min="778" max="778" width="11.7109375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21.42578125" customWidth="1"/>
    <col min="1030" max="1030" width="15.85546875" customWidth="1"/>
    <col min="1031" max="1031" width="15.7109375" customWidth="1"/>
    <col min="1032" max="1032" width="11.5703125" customWidth="1"/>
    <col min="1033" max="1033" width="22.85546875" customWidth="1"/>
    <col min="1034" max="1034" width="11.7109375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21.42578125" customWidth="1"/>
    <col min="1286" max="1286" width="15.85546875" customWidth="1"/>
    <col min="1287" max="1287" width="15.7109375" customWidth="1"/>
    <col min="1288" max="1288" width="11.5703125" customWidth="1"/>
    <col min="1289" max="1289" width="22.85546875" customWidth="1"/>
    <col min="1290" max="1290" width="11.7109375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21.42578125" customWidth="1"/>
    <col min="1542" max="1542" width="15.85546875" customWidth="1"/>
    <col min="1543" max="1543" width="15.7109375" customWidth="1"/>
    <col min="1544" max="1544" width="11.5703125" customWidth="1"/>
    <col min="1545" max="1545" width="22.85546875" customWidth="1"/>
    <col min="1546" max="1546" width="11.7109375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21.42578125" customWidth="1"/>
    <col min="1798" max="1798" width="15.85546875" customWidth="1"/>
    <col min="1799" max="1799" width="15.7109375" customWidth="1"/>
    <col min="1800" max="1800" width="11.5703125" customWidth="1"/>
    <col min="1801" max="1801" width="22.85546875" customWidth="1"/>
    <col min="1802" max="1802" width="11.7109375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21.42578125" customWidth="1"/>
    <col min="2054" max="2054" width="15.85546875" customWidth="1"/>
    <col min="2055" max="2055" width="15.7109375" customWidth="1"/>
    <col min="2056" max="2056" width="11.5703125" customWidth="1"/>
    <col min="2057" max="2057" width="22.85546875" customWidth="1"/>
    <col min="2058" max="2058" width="11.7109375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21.42578125" customWidth="1"/>
    <col min="2310" max="2310" width="15.85546875" customWidth="1"/>
    <col min="2311" max="2311" width="15.7109375" customWidth="1"/>
    <col min="2312" max="2312" width="11.5703125" customWidth="1"/>
    <col min="2313" max="2313" width="22.85546875" customWidth="1"/>
    <col min="2314" max="2314" width="11.7109375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21.42578125" customWidth="1"/>
    <col min="2566" max="2566" width="15.85546875" customWidth="1"/>
    <col min="2567" max="2567" width="15.7109375" customWidth="1"/>
    <col min="2568" max="2568" width="11.5703125" customWidth="1"/>
    <col min="2569" max="2569" width="22.85546875" customWidth="1"/>
    <col min="2570" max="2570" width="11.7109375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21.42578125" customWidth="1"/>
    <col min="2822" max="2822" width="15.85546875" customWidth="1"/>
    <col min="2823" max="2823" width="15.7109375" customWidth="1"/>
    <col min="2824" max="2824" width="11.5703125" customWidth="1"/>
    <col min="2825" max="2825" width="22.85546875" customWidth="1"/>
    <col min="2826" max="2826" width="11.7109375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21.42578125" customWidth="1"/>
    <col min="3078" max="3078" width="15.85546875" customWidth="1"/>
    <col min="3079" max="3079" width="15.7109375" customWidth="1"/>
    <col min="3080" max="3080" width="11.5703125" customWidth="1"/>
    <col min="3081" max="3081" width="22.85546875" customWidth="1"/>
    <col min="3082" max="3082" width="11.7109375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21.42578125" customWidth="1"/>
    <col min="3334" max="3334" width="15.85546875" customWidth="1"/>
    <col min="3335" max="3335" width="15.7109375" customWidth="1"/>
    <col min="3336" max="3336" width="11.5703125" customWidth="1"/>
    <col min="3337" max="3337" width="22.85546875" customWidth="1"/>
    <col min="3338" max="3338" width="11.7109375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21.42578125" customWidth="1"/>
    <col min="3590" max="3590" width="15.85546875" customWidth="1"/>
    <col min="3591" max="3591" width="15.7109375" customWidth="1"/>
    <col min="3592" max="3592" width="11.5703125" customWidth="1"/>
    <col min="3593" max="3593" width="22.85546875" customWidth="1"/>
    <col min="3594" max="3594" width="11.7109375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21.42578125" customWidth="1"/>
    <col min="3846" max="3846" width="15.85546875" customWidth="1"/>
    <col min="3847" max="3847" width="15.7109375" customWidth="1"/>
    <col min="3848" max="3848" width="11.5703125" customWidth="1"/>
    <col min="3849" max="3849" width="22.85546875" customWidth="1"/>
    <col min="3850" max="3850" width="11.7109375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21.42578125" customWidth="1"/>
    <col min="4102" max="4102" width="15.85546875" customWidth="1"/>
    <col min="4103" max="4103" width="15.7109375" customWidth="1"/>
    <col min="4104" max="4104" width="11.5703125" customWidth="1"/>
    <col min="4105" max="4105" width="22.85546875" customWidth="1"/>
    <col min="4106" max="4106" width="11.7109375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21.42578125" customWidth="1"/>
    <col min="4358" max="4358" width="15.85546875" customWidth="1"/>
    <col min="4359" max="4359" width="15.7109375" customWidth="1"/>
    <col min="4360" max="4360" width="11.5703125" customWidth="1"/>
    <col min="4361" max="4361" width="22.85546875" customWidth="1"/>
    <col min="4362" max="4362" width="11.7109375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21.42578125" customWidth="1"/>
    <col min="4614" max="4614" width="15.85546875" customWidth="1"/>
    <col min="4615" max="4615" width="15.7109375" customWidth="1"/>
    <col min="4616" max="4616" width="11.5703125" customWidth="1"/>
    <col min="4617" max="4617" width="22.85546875" customWidth="1"/>
    <col min="4618" max="4618" width="11.7109375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21.42578125" customWidth="1"/>
    <col min="4870" max="4870" width="15.85546875" customWidth="1"/>
    <col min="4871" max="4871" width="15.7109375" customWidth="1"/>
    <col min="4872" max="4872" width="11.5703125" customWidth="1"/>
    <col min="4873" max="4873" width="22.85546875" customWidth="1"/>
    <col min="4874" max="4874" width="11.7109375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21.42578125" customWidth="1"/>
    <col min="5126" max="5126" width="15.85546875" customWidth="1"/>
    <col min="5127" max="5127" width="15.7109375" customWidth="1"/>
    <col min="5128" max="5128" width="11.5703125" customWidth="1"/>
    <col min="5129" max="5129" width="22.85546875" customWidth="1"/>
    <col min="5130" max="5130" width="11.7109375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21.42578125" customWidth="1"/>
    <col min="5382" max="5382" width="15.85546875" customWidth="1"/>
    <col min="5383" max="5383" width="15.7109375" customWidth="1"/>
    <col min="5384" max="5384" width="11.5703125" customWidth="1"/>
    <col min="5385" max="5385" width="22.85546875" customWidth="1"/>
    <col min="5386" max="5386" width="11.7109375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21.42578125" customWidth="1"/>
    <col min="5638" max="5638" width="15.85546875" customWidth="1"/>
    <col min="5639" max="5639" width="15.7109375" customWidth="1"/>
    <col min="5640" max="5640" width="11.5703125" customWidth="1"/>
    <col min="5641" max="5641" width="22.85546875" customWidth="1"/>
    <col min="5642" max="5642" width="11.7109375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21.42578125" customWidth="1"/>
    <col min="5894" max="5894" width="15.85546875" customWidth="1"/>
    <col min="5895" max="5895" width="15.7109375" customWidth="1"/>
    <col min="5896" max="5896" width="11.5703125" customWidth="1"/>
    <col min="5897" max="5897" width="22.85546875" customWidth="1"/>
    <col min="5898" max="5898" width="11.7109375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21.42578125" customWidth="1"/>
    <col min="6150" max="6150" width="15.85546875" customWidth="1"/>
    <col min="6151" max="6151" width="15.7109375" customWidth="1"/>
    <col min="6152" max="6152" width="11.5703125" customWidth="1"/>
    <col min="6153" max="6153" width="22.85546875" customWidth="1"/>
    <col min="6154" max="6154" width="11.7109375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21.42578125" customWidth="1"/>
    <col min="6406" max="6406" width="15.85546875" customWidth="1"/>
    <col min="6407" max="6407" width="15.7109375" customWidth="1"/>
    <col min="6408" max="6408" width="11.5703125" customWidth="1"/>
    <col min="6409" max="6409" width="22.85546875" customWidth="1"/>
    <col min="6410" max="6410" width="11.7109375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21.42578125" customWidth="1"/>
    <col min="6662" max="6662" width="15.85546875" customWidth="1"/>
    <col min="6663" max="6663" width="15.7109375" customWidth="1"/>
    <col min="6664" max="6664" width="11.5703125" customWidth="1"/>
    <col min="6665" max="6665" width="22.85546875" customWidth="1"/>
    <col min="6666" max="6666" width="11.7109375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21.42578125" customWidth="1"/>
    <col min="6918" max="6918" width="15.85546875" customWidth="1"/>
    <col min="6919" max="6919" width="15.7109375" customWidth="1"/>
    <col min="6920" max="6920" width="11.5703125" customWidth="1"/>
    <col min="6921" max="6921" width="22.85546875" customWidth="1"/>
    <col min="6922" max="6922" width="11.7109375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21.42578125" customWidth="1"/>
    <col min="7174" max="7174" width="15.85546875" customWidth="1"/>
    <col min="7175" max="7175" width="15.7109375" customWidth="1"/>
    <col min="7176" max="7176" width="11.5703125" customWidth="1"/>
    <col min="7177" max="7177" width="22.85546875" customWidth="1"/>
    <col min="7178" max="7178" width="11.7109375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21.42578125" customWidth="1"/>
    <col min="7430" max="7430" width="15.85546875" customWidth="1"/>
    <col min="7431" max="7431" width="15.7109375" customWidth="1"/>
    <col min="7432" max="7432" width="11.5703125" customWidth="1"/>
    <col min="7433" max="7433" width="22.85546875" customWidth="1"/>
    <col min="7434" max="7434" width="11.7109375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21.42578125" customWidth="1"/>
    <col min="7686" max="7686" width="15.85546875" customWidth="1"/>
    <col min="7687" max="7687" width="15.7109375" customWidth="1"/>
    <col min="7688" max="7688" width="11.5703125" customWidth="1"/>
    <col min="7689" max="7689" width="22.85546875" customWidth="1"/>
    <col min="7690" max="7690" width="11.7109375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21.42578125" customWidth="1"/>
    <col min="7942" max="7942" width="15.85546875" customWidth="1"/>
    <col min="7943" max="7943" width="15.7109375" customWidth="1"/>
    <col min="7944" max="7944" width="11.5703125" customWidth="1"/>
    <col min="7945" max="7945" width="22.85546875" customWidth="1"/>
    <col min="7946" max="7946" width="11.7109375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21.42578125" customWidth="1"/>
    <col min="8198" max="8198" width="15.85546875" customWidth="1"/>
    <col min="8199" max="8199" width="15.7109375" customWidth="1"/>
    <col min="8200" max="8200" width="11.5703125" customWidth="1"/>
    <col min="8201" max="8201" width="22.85546875" customWidth="1"/>
    <col min="8202" max="8202" width="11.7109375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21.42578125" customWidth="1"/>
    <col min="8454" max="8454" width="15.85546875" customWidth="1"/>
    <col min="8455" max="8455" width="15.7109375" customWidth="1"/>
    <col min="8456" max="8456" width="11.5703125" customWidth="1"/>
    <col min="8457" max="8457" width="22.85546875" customWidth="1"/>
    <col min="8458" max="8458" width="11.7109375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21.42578125" customWidth="1"/>
    <col min="8710" max="8710" width="15.85546875" customWidth="1"/>
    <col min="8711" max="8711" width="15.7109375" customWidth="1"/>
    <col min="8712" max="8712" width="11.5703125" customWidth="1"/>
    <col min="8713" max="8713" width="22.85546875" customWidth="1"/>
    <col min="8714" max="8714" width="11.7109375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21.42578125" customWidth="1"/>
    <col min="8966" max="8966" width="15.85546875" customWidth="1"/>
    <col min="8967" max="8967" width="15.7109375" customWidth="1"/>
    <col min="8968" max="8968" width="11.5703125" customWidth="1"/>
    <col min="8969" max="8969" width="22.85546875" customWidth="1"/>
    <col min="8970" max="8970" width="11.7109375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21.42578125" customWidth="1"/>
    <col min="9222" max="9222" width="15.85546875" customWidth="1"/>
    <col min="9223" max="9223" width="15.7109375" customWidth="1"/>
    <col min="9224" max="9224" width="11.5703125" customWidth="1"/>
    <col min="9225" max="9225" width="22.85546875" customWidth="1"/>
    <col min="9226" max="9226" width="11.7109375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21.42578125" customWidth="1"/>
    <col min="9478" max="9478" width="15.85546875" customWidth="1"/>
    <col min="9479" max="9479" width="15.7109375" customWidth="1"/>
    <col min="9480" max="9480" width="11.5703125" customWidth="1"/>
    <col min="9481" max="9481" width="22.85546875" customWidth="1"/>
    <col min="9482" max="9482" width="11.7109375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21.42578125" customWidth="1"/>
    <col min="9734" max="9734" width="15.85546875" customWidth="1"/>
    <col min="9735" max="9735" width="15.7109375" customWidth="1"/>
    <col min="9736" max="9736" width="11.5703125" customWidth="1"/>
    <col min="9737" max="9737" width="22.85546875" customWidth="1"/>
    <col min="9738" max="9738" width="11.7109375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21.42578125" customWidth="1"/>
    <col min="9990" max="9990" width="15.85546875" customWidth="1"/>
    <col min="9991" max="9991" width="15.7109375" customWidth="1"/>
    <col min="9992" max="9992" width="11.5703125" customWidth="1"/>
    <col min="9993" max="9993" width="22.85546875" customWidth="1"/>
    <col min="9994" max="9994" width="11.7109375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21.42578125" customWidth="1"/>
    <col min="10246" max="10246" width="15.85546875" customWidth="1"/>
    <col min="10247" max="10247" width="15.7109375" customWidth="1"/>
    <col min="10248" max="10248" width="11.5703125" customWidth="1"/>
    <col min="10249" max="10249" width="22.85546875" customWidth="1"/>
    <col min="10250" max="10250" width="11.7109375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21.42578125" customWidth="1"/>
    <col min="10502" max="10502" width="15.85546875" customWidth="1"/>
    <col min="10503" max="10503" width="15.7109375" customWidth="1"/>
    <col min="10504" max="10504" width="11.5703125" customWidth="1"/>
    <col min="10505" max="10505" width="22.85546875" customWidth="1"/>
    <col min="10506" max="10506" width="11.7109375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21.42578125" customWidth="1"/>
    <col min="10758" max="10758" width="15.85546875" customWidth="1"/>
    <col min="10759" max="10759" width="15.7109375" customWidth="1"/>
    <col min="10760" max="10760" width="11.5703125" customWidth="1"/>
    <col min="10761" max="10761" width="22.85546875" customWidth="1"/>
    <col min="10762" max="10762" width="11.7109375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21.42578125" customWidth="1"/>
    <col min="11014" max="11014" width="15.85546875" customWidth="1"/>
    <col min="11015" max="11015" width="15.7109375" customWidth="1"/>
    <col min="11016" max="11016" width="11.5703125" customWidth="1"/>
    <col min="11017" max="11017" width="22.85546875" customWidth="1"/>
    <col min="11018" max="11018" width="11.7109375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21.42578125" customWidth="1"/>
    <col min="11270" max="11270" width="15.85546875" customWidth="1"/>
    <col min="11271" max="11271" width="15.7109375" customWidth="1"/>
    <col min="11272" max="11272" width="11.5703125" customWidth="1"/>
    <col min="11273" max="11273" width="22.85546875" customWidth="1"/>
    <col min="11274" max="11274" width="11.7109375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21.42578125" customWidth="1"/>
    <col min="11526" max="11526" width="15.85546875" customWidth="1"/>
    <col min="11527" max="11527" width="15.7109375" customWidth="1"/>
    <col min="11528" max="11528" width="11.5703125" customWidth="1"/>
    <col min="11529" max="11529" width="22.85546875" customWidth="1"/>
    <col min="11530" max="11530" width="11.7109375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21.42578125" customWidth="1"/>
    <col min="11782" max="11782" width="15.85546875" customWidth="1"/>
    <col min="11783" max="11783" width="15.7109375" customWidth="1"/>
    <col min="11784" max="11784" width="11.5703125" customWidth="1"/>
    <col min="11785" max="11785" width="22.85546875" customWidth="1"/>
    <col min="11786" max="11786" width="11.7109375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21.42578125" customWidth="1"/>
    <col min="12038" max="12038" width="15.85546875" customWidth="1"/>
    <col min="12039" max="12039" width="15.7109375" customWidth="1"/>
    <col min="12040" max="12040" width="11.5703125" customWidth="1"/>
    <col min="12041" max="12041" width="22.85546875" customWidth="1"/>
    <col min="12042" max="12042" width="11.7109375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21.42578125" customWidth="1"/>
    <col min="12294" max="12294" width="15.85546875" customWidth="1"/>
    <col min="12295" max="12295" width="15.7109375" customWidth="1"/>
    <col min="12296" max="12296" width="11.5703125" customWidth="1"/>
    <col min="12297" max="12297" width="22.85546875" customWidth="1"/>
    <col min="12298" max="12298" width="11.7109375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21.42578125" customWidth="1"/>
    <col min="12550" max="12550" width="15.85546875" customWidth="1"/>
    <col min="12551" max="12551" width="15.7109375" customWidth="1"/>
    <col min="12552" max="12552" width="11.5703125" customWidth="1"/>
    <col min="12553" max="12553" width="22.85546875" customWidth="1"/>
    <col min="12554" max="12554" width="11.7109375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21.42578125" customWidth="1"/>
    <col min="12806" max="12806" width="15.85546875" customWidth="1"/>
    <col min="12807" max="12807" width="15.7109375" customWidth="1"/>
    <col min="12808" max="12808" width="11.5703125" customWidth="1"/>
    <col min="12809" max="12809" width="22.85546875" customWidth="1"/>
    <col min="12810" max="12810" width="11.7109375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21.42578125" customWidth="1"/>
    <col min="13062" max="13062" width="15.85546875" customWidth="1"/>
    <col min="13063" max="13063" width="15.7109375" customWidth="1"/>
    <col min="13064" max="13064" width="11.5703125" customWidth="1"/>
    <col min="13065" max="13065" width="22.85546875" customWidth="1"/>
    <col min="13066" max="13066" width="11.7109375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21.42578125" customWidth="1"/>
    <col min="13318" max="13318" width="15.85546875" customWidth="1"/>
    <col min="13319" max="13319" width="15.7109375" customWidth="1"/>
    <col min="13320" max="13320" width="11.5703125" customWidth="1"/>
    <col min="13321" max="13321" width="22.85546875" customWidth="1"/>
    <col min="13322" max="13322" width="11.7109375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21.42578125" customWidth="1"/>
    <col min="13574" max="13574" width="15.85546875" customWidth="1"/>
    <col min="13575" max="13575" width="15.7109375" customWidth="1"/>
    <col min="13576" max="13576" width="11.5703125" customWidth="1"/>
    <col min="13577" max="13577" width="22.85546875" customWidth="1"/>
    <col min="13578" max="13578" width="11.7109375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21.42578125" customWidth="1"/>
    <col min="13830" max="13830" width="15.85546875" customWidth="1"/>
    <col min="13831" max="13831" width="15.7109375" customWidth="1"/>
    <col min="13832" max="13832" width="11.5703125" customWidth="1"/>
    <col min="13833" max="13833" width="22.85546875" customWidth="1"/>
    <col min="13834" max="13834" width="11.7109375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21.42578125" customWidth="1"/>
    <col min="14086" max="14086" width="15.85546875" customWidth="1"/>
    <col min="14087" max="14087" width="15.7109375" customWidth="1"/>
    <col min="14088" max="14088" width="11.5703125" customWidth="1"/>
    <col min="14089" max="14089" width="22.85546875" customWidth="1"/>
    <col min="14090" max="14090" width="11.7109375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21.42578125" customWidth="1"/>
    <col min="14342" max="14342" width="15.85546875" customWidth="1"/>
    <col min="14343" max="14343" width="15.7109375" customWidth="1"/>
    <col min="14344" max="14344" width="11.5703125" customWidth="1"/>
    <col min="14345" max="14345" width="22.85546875" customWidth="1"/>
    <col min="14346" max="14346" width="11.7109375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21.42578125" customWidth="1"/>
    <col min="14598" max="14598" width="15.85546875" customWidth="1"/>
    <col min="14599" max="14599" width="15.7109375" customWidth="1"/>
    <col min="14600" max="14600" width="11.5703125" customWidth="1"/>
    <col min="14601" max="14601" width="22.85546875" customWidth="1"/>
    <col min="14602" max="14602" width="11.7109375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21.42578125" customWidth="1"/>
    <col min="14854" max="14854" width="15.85546875" customWidth="1"/>
    <col min="14855" max="14855" width="15.7109375" customWidth="1"/>
    <col min="14856" max="14856" width="11.5703125" customWidth="1"/>
    <col min="14857" max="14857" width="22.85546875" customWidth="1"/>
    <col min="14858" max="14858" width="11.7109375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21.42578125" customWidth="1"/>
    <col min="15110" max="15110" width="15.85546875" customWidth="1"/>
    <col min="15111" max="15111" width="15.7109375" customWidth="1"/>
    <col min="15112" max="15112" width="11.5703125" customWidth="1"/>
    <col min="15113" max="15113" width="22.85546875" customWidth="1"/>
    <col min="15114" max="15114" width="11.7109375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21.42578125" customWidth="1"/>
    <col min="15366" max="15366" width="15.85546875" customWidth="1"/>
    <col min="15367" max="15367" width="15.7109375" customWidth="1"/>
    <col min="15368" max="15368" width="11.5703125" customWidth="1"/>
    <col min="15369" max="15369" width="22.85546875" customWidth="1"/>
    <col min="15370" max="15370" width="11.7109375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21.42578125" customWidth="1"/>
    <col min="15622" max="15622" width="15.85546875" customWidth="1"/>
    <col min="15623" max="15623" width="15.7109375" customWidth="1"/>
    <col min="15624" max="15624" width="11.5703125" customWidth="1"/>
    <col min="15625" max="15625" width="22.85546875" customWidth="1"/>
    <col min="15626" max="15626" width="11.7109375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21.42578125" customWidth="1"/>
    <col min="15878" max="15878" width="15.85546875" customWidth="1"/>
    <col min="15879" max="15879" width="15.7109375" customWidth="1"/>
    <col min="15880" max="15880" width="11.5703125" customWidth="1"/>
    <col min="15881" max="15881" width="22.85546875" customWidth="1"/>
    <col min="15882" max="15882" width="11.7109375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21.42578125" customWidth="1"/>
    <col min="16134" max="16134" width="15.85546875" customWidth="1"/>
    <col min="16135" max="16135" width="15.7109375" customWidth="1"/>
    <col min="16136" max="16136" width="11.5703125" customWidth="1"/>
    <col min="16137" max="16137" width="22.85546875" customWidth="1"/>
    <col min="16138" max="16138" width="11.7109375" customWidth="1"/>
    <col min="16139" max="16139" width="15.5703125" customWidth="1"/>
  </cols>
  <sheetData>
    <row r="1" spans="1:16" ht="18.75" customHeight="1" x14ac:dyDescent="0.25">
      <c r="K1" s="1" t="s">
        <v>42</v>
      </c>
      <c r="L1" s="1"/>
      <c r="M1" s="1"/>
      <c r="N1" s="33"/>
      <c r="O1" s="33"/>
      <c r="P1" s="33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1" t="s">
        <v>50</v>
      </c>
      <c r="L2" s="1"/>
      <c r="M2" s="1"/>
      <c r="N2" s="33"/>
      <c r="O2" s="33"/>
      <c r="P2" s="33"/>
    </row>
    <row r="3" spans="1:16" ht="61.5" customHeight="1" x14ac:dyDescent="0.25">
      <c r="A3" s="2"/>
      <c r="B3" s="200" t="s">
        <v>51</v>
      </c>
      <c r="C3" s="201"/>
      <c r="D3" s="201"/>
      <c r="E3" s="201"/>
      <c r="F3" s="201"/>
      <c r="G3" s="201"/>
      <c r="H3" s="201"/>
      <c r="I3" s="201"/>
      <c r="J3" s="201"/>
      <c r="K3" s="2"/>
    </row>
    <row r="4" spans="1:16" ht="31.5" customHeight="1" x14ac:dyDescent="0.25">
      <c r="A4" s="196" t="s">
        <v>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6" ht="33" customHeight="1" x14ac:dyDescent="0.25">
      <c r="A5" s="197" t="s">
        <v>43</v>
      </c>
      <c r="B5" s="197" t="s">
        <v>5</v>
      </c>
      <c r="C5" s="198" t="s">
        <v>6</v>
      </c>
      <c r="D5" s="198"/>
      <c r="E5" s="198"/>
      <c r="F5" s="198" t="s">
        <v>7</v>
      </c>
      <c r="G5" s="198" t="s">
        <v>8</v>
      </c>
      <c r="H5" s="198"/>
      <c r="I5" s="198"/>
      <c r="J5" s="198"/>
      <c r="K5" s="199" t="s">
        <v>9</v>
      </c>
    </row>
    <row r="6" spans="1:16" ht="158.25" customHeight="1" x14ac:dyDescent="0.25">
      <c r="A6" s="197"/>
      <c r="B6" s="197"/>
      <c r="C6" s="5" t="s">
        <v>44</v>
      </c>
      <c r="D6" s="5" t="s">
        <v>11</v>
      </c>
      <c r="E6" s="5" t="s">
        <v>12</v>
      </c>
      <c r="F6" s="198"/>
      <c r="G6" s="6" t="s">
        <v>13</v>
      </c>
      <c r="H6" s="5" t="s">
        <v>14</v>
      </c>
      <c r="I6" s="5" t="s">
        <v>15</v>
      </c>
      <c r="J6" s="5" t="s">
        <v>14</v>
      </c>
      <c r="K6" s="199"/>
    </row>
    <row r="7" spans="1:16" ht="47.25" x14ac:dyDescent="0.25">
      <c r="A7" s="7">
        <v>1</v>
      </c>
      <c r="B7" s="14" t="s">
        <v>52</v>
      </c>
      <c r="C7" s="15">
        <v>0</v>
      </c>
      <c r="D7" s="15">
        <v>180.99</v>
      </c>
      <c r="E7" s="8" t="s">
        <v>48</v>
      </c>
      <c r="F7" s="16">
        <f>SUM(C7,D7)</f>
        <v>180.99</v>
      </c>
      <c r="G7" s="14"/>
      <c r="H7" s="15">
        <v>0</v>
      </c>
      <c r="I7" s="8" t="s">
        <v>48</v>
      </c>
      <c r="J7" s="15">
        <v>180.99</v>
      </c>
      <c r="K7" s="17">
        <v>10.675000000000001</v>
      </c>
    </row>
    <row r="8" spans="1:16" ht="15.75" x14ac:dyDescent="0.25">
      <c r="A8" s="7"/>
      <c r="B8" s="8"/>
      <c r="C8" s="15"/>
      <c r="D8" s="15">
        <v>3.54</v>
      </c>
      <c r="E8" s="8" t="s">
        <v>53</v>
      </c>
      <c r="F8" s="16">
        <f t="shared" ref="F8:F50" si="0">SUM(C8,D8)</f>
        <v>3.54</v>
      </c>
      <c r="G8" s="14"/>
      <c r="H8" s="15"/>
      <c r="I8" s="8" t="s">
        <v>53</v>
      </c>
      <c r="J8" s="15">
        <v>3.54</v>
      </c>
      <c r="K8" s="17"/>
    </row>
    <row r="9" spans="1:16" ht="15.75" x14ac:dyDescent="0.25">
      <c r="A9" s="7"/>
      <c r="B9" s="14"/>
      <c r="C9" s="15"/>
      <c r="D9" s="15"/>
      <c r="E9" s="8"/>
      <c r="F9" s="16">
        <f t="shared" si="0"/>
        <v>0</v>
      </c>
      <c r="G9" s="14"/>
      <c r="H9" s="15"/>
      <c r="I9" s="12"/>
      <c r="J9" s="15"/>
      <c r="K9" s="17"/>
    </row>
    <row r="10" spans="1:16" ht="15.75" x14ac:dyDescent="0.25">
      <c r="A10" s="7"/>
      <c r="B10" s="14"/>
      <c r="C10" s="15"/>
      <c r="D10" s="15"/>
      <c r="E10" s="8"/>
      <c r="F10" s="16">
        <f t="shared" si="0"/>
        <v>0</v>
      </c>
      <c r="G10" s="14"/>
      <c r="H10" s="15"/>
      <c r="I10" s="12"/>
      <c r="J10" s="15"/>
      <c r="K10" s="17"/>
    </row>
    <row r="11" spans="1:16" ht="15.75" x14ac:dyDescent="0.25">
      <c r="A11" s="7"/>
      <c r="B11" s="14"/>
      <c r="C11" s="15"/>
      <c r="D11" s="15"/>
      <c r="E11" s="8"/>
      <c r="F11" s="16">
        <f t="shared" si="0"/>
        <v>0</v>
      </c>
      <c r="G11" s="14"/>
      <c r="H11" s="15"/>
      <c r="I11" s="12"/>
      <c r="J11" s="15"/>
      <c r="K11" s="17"/>
    </row>
    <row r="12" spans="1:16" ht="15.75" x14ac:dyDescent="0.25">
      <c r="A12" s="7"/>
      <c r="B12" s="14"/>
      <c r="C12" s="15"/>
      <c r="D12" s="15"/>
      <c r="E12" s="8"/>
      <c r="F12" s="16">
        <f t="shared" si="0"/>
        <v>0</v>
      </c>
      <c r="G12" s="13"/>
      <c r="H12" s="15"/>
      <c r="I12" s="8"/>
      <c r="J12" s="15"/>
      <c r="K12" s="17"/>
    </row>
    <row r="13" spans="1:16" ht="15.75" x14ac:dyDescent="0.25">
      <c r="A13" s="7"/>
      <c r="B13" s="14"/>
      <c r="C13" s="15"/>
      <c r="D13" s="15"/>
      <c r="E13" s="8"/>
      <c r="F13" s="16">
        <f t="shared" si="0"/>
        <v>0</v>
      </c>
      <c r="G13" s="13"/>
      <c r="H13" s="15"/>
      <c r="I13" s="8"/>
      <c r="J13" s="15"/>
      <c r="K13" s="17"/>
    </row>
    <row r="14" spans="1:16" ht="15.75" x14ac:dyDescent="0.25">
      <c r="A14" s="7"/>
      <c r="B14" s="14"/>
      <c r="C14" s="15"/>
      <c r="D14" s="15"/>
      <c r="E14" s="8"/>
      <c r="F14" s="16">
        <f t="shared" si="0"/>
        <v>0</v>
      </c>
      <c r="G14" s="14"/>
      <c r="H14" s="15"/>
      <c r="I14" s="8"/>
      <c r="J14" s="15"/>
      <c r="K14" s="17"/>
    </row>
    <row r="15" spans="1:16" ht="15.75" x14ac:dyDescent="0.25">
      <c r="A15" s="13"/>
      <c r="B15" s="14"/>
      <c r="C15" s="15"/>
      <c r="D15" s="15"/>
      <c r="E15" s="8"/>
      <c r="F15" s="16">
        <f t="shared" si="0"/>
        <v>0</v>
      </c>
      <c r="G15" s="14"/>
      <c r="H15" s="15"/>
      <c r="I15" s="8"/>
      <c r="J15" s="15"/>
      <c r="K15" s="17"/>
    </row>
    <row r="16" spans="1:16" ht="15" customHeight="1" x14ac:dyDescent="0.25">
      <c r="A16" s="13"/>
      <c r="B16" s="14"/>
      <c r="C16" s="15"/>
      <c r="D16" s="15"/>
      <c r="E16" s="8"/>
      <c r="F16" s="16">
        <f t="shared" si="0"/>
        <v>0</v>
      </c>
      <c r="G16" s="14"/>
      <c r="H16" s="15"/>
      <c r="I16" s="8"/>
      <c r="J16" s="15"/>
      <c r="K16" s="17"/>
    </row>
    <row r="17" spans="1:11" ht="15.75" x14ac:dyDescent="0.25">
      <c r="A17" s="7"/>
      <c r="B17" s="14"/>
      <c r="C17" s="15"/>
      <c r="D17" s="15"/>
      <c r="E17" s="8"/>
      <c r="F17" s="16">
        <f t="shared" si="0"/>
        <v>0</v>
      </c>
      <c r="G17" s="14"/>
      <c r="H17" s="15"/>
      <c r="I17" s="8"/>
      <c r="J17" s="15"/>
      <c r="K17" s="17"/>
    </row>
    <row r="18" spans="1:11" ht="15.75" x14ac:dyDescent="0.25">
      <c r="A18" s="7"/>
      <c r="B18" s="14"/>
      <c r="C18" s="15"/>
      <c r="D18" s="15"/>
      <c r="E18" s="8"/>
      <c r="F18" s="16">
        <f t="shared" si="0"/>
        <v>0</v>
      </c>
      <c r="G18" s="14"/>
      <c r="H18" s="15"/>
      <c r="I18" s="8"/>
      <c r="J18" s="15"/>
      <c r="K18" s="17"/>
    </row>
    <row r="19" spans="1:11" ht="15.75" x14ac:dyDescent="0.25">
      <c r="A19" s="7"/>
      <c r="B19" s="14"/>
      <c r="C19" s="15"/>
      <c r="D19" s="15"/>
      <c r="E19" s="8"/>
      <c r="F19" s="16">
        <f t="shared" si="0"/>
        <v>0</v>
      </c>
      <c r="G19" s="14"/>
      <c r="H19" s="15"/>
      <c r="I19" s="8"/>
      <c r="J19" s="15"/>
      <c r="K19" s="17"/>
    </row>
    <row r="20" spans="1:11" ht="15.75" x14ac:dyDescent="0.25">
      <c r="A20" s="7"/>
      <c r="B20" s="14"/>
      <c r="C20" s="15"/>
      <c r="D20" s="15"/>
      <c r="E20" s="8"/>
      <c r="F20" s="16">
        <f t="shared" si="0"/>
        <v>0</v>
      </c>
      <c r="G20" s="14"/>
      <c r="H20" s="15"/>
      <c r="I20" s="8"/>
      <c r="J20" s="15"/>
      <c r="K20" s="17"/>
    </row>
    <row r="21" spans="1:11" ht="15.75" x14ac:dyDescent="0.25">
      <c r="A21" s="7"/>
      <c r="B21" s="14"/>
      <c r="C21" s="15"/>
      <c r="D21" s="15"/>
      <c r="E21" s="8"/>
      <c r="F21" s="16">
        <f t="shared" si="0"/>
        <v>0</v>
      </c>
      <c r="G21" s="14"/>
      <c r="H21" s="15"/>
      <c r="I21" s="8"/>
      <c r="J21" s="15"/>
      <c r="K21" s="17"/>
    </row>
    <row r="22" spans="1:11" ht="15.75" x14ac:dyDescent="0.25">
      <c r="A22" s="7"/>
      <c r="B22" s="14"/>
      <c r="C22" s="15"/>
      <c r="D22" s="15"/>
      <c r="E22" s="8"/>
      <c r="F22" s="16">
        <f t="shared" si="0"/>
        <v>0</v>
      </c>
      <c r="G22" s="14"/>
      <c r="H22" s="15"/>
      <c r="I22" s="8"/>
      <c r="J22" s="15"/>
      <c r="K22" s="17"/>
    </row>
    <row r="23" spans="1:11" ht="15.75" x14ac:dyDescent="0.25">
      <c r="A23" s="7"/>
      <c r="B23" s="14"/>
      <c r="C23" s="15"/>
      <c r="D23" s="15"/>
      <c r="E23" s="8"/>
      <c r="F23" s="16">
        <f t="shared" si="0"/>
        <v>0</v>
      </c>
      <c r="G23" s="14"/>
      <c r="H23" s="15"/>
      <c r="I23" s="8"/>
      <c r="J23" s="15"/>
      <c r="K23" s="17"/>
    </row>
    <row r="24" spans="1:11" ht="15.75" x14ac:dyDescent="0.25">
      <c r="A24" s="7"/>
      <c r="B24" s="14"/>
      <c r="C24" s="15"/>
      <c r="D24" s="15"/>
      <c r="E24" s="8"/>
      <c r="F24" s="16">
        <f t="shared" si="0"/>
        <v>0</v>
      </c>
      <c r="G24" s="14"/>
      <c r="H24" s="15"/>
      <c r="I24" s="8"/>
      <c r="J24" s="15"/>
      <c r="K24" s="17"/>
    </row>
    <row r="25" spans="1:11" ht="15.75" x14ac:dyDescent="0.25">
      <c r="A25" s="13"/>
      <c r="B25" s="14"/>
      <c r="C25" s="15"/>
      <c r="D25" s="15"/>
      <c r="E25" s="8"/>
      <c r="F25" s="16">
        <f t="shared" si="0"/>
        <v>0</v>
      </c>
      <c r="G25" s="14"/>
      <c r="H25" s="15"/>
      <c r="I25" s="8"/>
      <c r="J25" s="15"/>
      <c r="K25" s="17"/>
    </row>
    <row r="26" spans="1:11" ht="15.75" x14ac:dyDescent="0.25">
      <c r="A26" s="13"/>
      <c r="B26" s="14"/>
      <c r="C26" s="15"/>
      <c r="D26" s="15"/>
      <c r="E26" s="8"/>
      <c r="F26" s="16">
        <f t="shared" si="0"/>
        <v>0</v>
      </c>
      <c r="G26" s="14"/>
      <c r="H26" s="15"/>
      <c r="I26" s="8"/>
      <c r="J26" s="15"/>
      <c r="K26" s="17"/>
    </row>
    <row r="27" spans="1:11" ht="15.75" x14ac:dyDescent="0.25">
      <c r="A27" s="7"/>
      <c r="B27" s="14"/>
      <c r="C27" s="15"/>
      <c r="D27" s="15"/>
      <c r="E27" s="8"/>
      <c r="F27" s="16">
        <f t="shared" si="0"/>
        <v>0</v>
      </c>
      <c r="G27" s="14"/>
      <c r="H27" s="15"/>
      <c r="I27" s="8"/>
      <c r="J27" s="15"/>
      <c r="K27" s="17"/>
    </row>
    <row r="28" spans="1:11" ht="15.75" x14ac:dyDescent="0.25">
      <c r="A28" s="7"/>
      <c r="B28" s="14"/>
      <c r="C28" s="15"/>
      <c r="D28" s="15"/>
      <c r="E28" s="8"/>
      <c r="F28" s="16">
        <f t="shared" si="0"/>
        <v>0</v>
      </c>
      <c r="G28" s="14"/>
      <c r="H28" s="15"/>
      <c r="I28" s="8"/>
      <c r="J28" s="15"/>
      <c r="K28" s="17"/>
    </row>
    <row r="29" spans="1:11" ht="15.75" x14ac:dyDescent="0.25">
      <c r="A29" s="7"/>
      <c r="B29" s="14"/>
      <c r="C29" s="15"/>
      <c r="D29" s="15"/>
      <c r="E29" s="8"/>
      <c r="F29" s="16">
        <f t="shared" si="0"/>
        <v>0</v>
      </c>
      <c r="G29" s="14"/>
      <c r="H29" s="15"/>
      <c r="I29" s="8"/>
      <c r="J29" s="15"/>
      <c r="K29" s="17"/>
    </row>
    <row r="30" spans="1:11" ht="15.75" x14ac:dyDescent="0.25">
      <c r="A30" s="7"/>
      <c r="B30" s="14"/>
      <c r="C30" s="15"/>
      <c r="D30" s="15"/>
      <c r="E30" s="8"/>
      <c r="F30" s="16">
        <f t="shared" si="0"/>
        <v>0</v>
      </c>
      <c r="G30" s="14"/>
      <c r="H30" s="15"/>
      <c r="I30" s="8"/>
      <c r="J30" s="15"/>
      <c r="K30" s="17"/>
    </row>
    <row r="31" spans="1:11" ht="15.75" x14ac:dyDescent="0.25">
      <c r="A31" s="7"/>
      <c r="B31" s="14"/>
      <c r="C31" s="15"/>
      <c r="D31" s="15"/>
      <c r="E31" s="8"/>
      <c r="F31" s="16">
        <f t="shared" si="0"/>
        <v>0</v>
      </c>
      <c r="G31" s="14"/>
      <c r="H31" s="15"/>
      <c r="I31" s="8"/>
      <c r="J31" s="15"/>
      <c r="K31" s="17"/>
    </row>
    <row r="32" spans="1:11" ht="15.75" x14ac:dyDescent="0.25">
      <c r="A32" s="7"/>
      <c r="B32" s="14"/>
      <c r="C32" s="15"/>
      <c r="D32" s="15"/>
      <c r="E32" s="8"/>
      <c r="F32" s="16">
        <f t="shared" si="0"/>
        <v>0</v>
      </c>
      <c r="G32" s="14"/>
      <c r="H32" s="15"/>
      <c r="I32" s="8"/>
      <c r="J32" s="15"/>
      <c r="K32" s="17"/>
    </row>
    <row r="33" spans="1:11" ht="15.75" x14ac:dyDescent="0.25">
      <c r="A33" s="7"/>
      <c r="B33" s="14"/>
      <c r="C33" s="15"/>
      <c r="D33" s="15"/>
      <c r="E33" s="8"/>
      <c r="F33" s="16">
        <f t="shared" si="0"/>
        <v>0</v>
      </c>
      <c r="G33" s="14"/>
      <c r="H33" s="15"/>
      <c r="I33" s="8"/>
      <c r="J33" s="15"/>
      <c r="K33" s="17"/>
    </row>
    <row r="34" spans="1:11" ht="15.75" x14ac:dyDescent="0.25">
      <c r="A34" s="7"/>
      <c r="B34" s="14"/>
      <c r="C34" s="15"/>
      <c r="D34" s="15"/>
      <c r="E34" s="8"/>
      <c r="F34" s="16">
        <f t="shared" si="0"/>
        <v>0</v>
      </c>
      <c r="G34" s="14"/>
      <c r="H34" s="15"/>
      <c r="I34" s="8"/>
      <c r="J34" s="15"/>
      <c r="K34" s="17"/>
    </row>
    <row r="35" spans="1:11" ht="15.75" x14ac:dyDescent="0.25">
      <c r="A35" s="13"/>
      <c r="B35" s="14"/>
      <c r="C35" s="15"/>
      <c r="D35" s="15"/>
      <c r="E35" s="8"/>
      <c r="F35" s="16">
        <f t="shared" si="0"/>
        <v>0</v>
      </c>
      <c r="G35" s="14"/>
      <c r="H35" s="15"/>
      <c r="I35" s="8"/>
      <c r="J35" s="15"/>
      <c r="K35" s="17"/>
    </row>
    <row r="36" spans="1:11" ht="15.75" x14ac:dyDescent="0.25">
      <c r="A36" s="13"/>
      <c r="B36" s="14"/>
      <c r="C36" s="15"/>
      <c r="D36" s="15"/>
      <c r="E36" s="8"/>
      <c r="F36" s="16">
        <f t="shared" si="0"/>
        <v>0</v>
      </c>
      <c r="G36" s="14"/>
      <c r="H36" s="15"/>
      <c r="I36" s="8"/>
      <c r="J36" s="15"/>
      <c r="K36" s="17"/>
    </row>
    <row r="37" spans="1:11" ht="15.75" x14ac:dyDescent="0.25">
      <c r="A37" s="7"/>
      <c r="B37" s="14"/>
      <c r="C37" s="15"/>
      <c r="D37" s="15"/>
      <c r="E37" s="8"/>
      <c r="F37" s="16">
        <f t="shared" si="0"/>
        <v>0</v>
      </c>
      <c r="G37" s="14"/>
      <c r="H37" s="15"/>
      <c r="I37" s="8"/>
      <c r="J37" s="15"/>
      <c r="K37" s="17"/>
    </row>
    <row r="38" spans="1:11" ht="15.75" x14ac:dyDescent="0.25">
      <c r="A38" s="7"/>
      <c r="B38" s="14"/>
      <c r="C38" s="15"/>
      <c r="D38" s="15"/>
      <c r="E38" s="8"/>
      <c r="F38" s="16">
        <f t="shared" si="0"/>
        <v>0</v>
      </c>
      <c r="G38" s="14"/>
      <c r="H38" s="15"/>
      <c r="I38" s="8"/>
      <c r="J38" s="15"/>
      <c r="K38" s="17"/>
    </row>
    <row r="39" spans="1:11" ht="15.75" x14ac:dyDescent="0.25">
      <c r="A39" s="7"/>
      <c r="B39" s="14"/>
      <c r="C39" s="15"/>
      <c r="D39" s="15"/>
      <c r="E39" s="8"/>
      <c r="F39" s="16">
        <f t="shared" si="0"/>
        <v>0</v>
      </c>
      <c r="G39" s="14"/>
      <c r="H39" s="15"/>
      <c r="I39" s="8"/>
      <c r="J39" s="15"/>
      <c r="K39" s="17"/>
    </row>
    <row r="40" spans="1:11" ht="15.75" x14ac:dyDescent="0.25">
      <c r="A40" s="7"/>
      <c r="B40" s="14"/>
      <c r="C40" s="15"/>
      <c r="D40" s="15"/>
      <c r="E40" s="8"/>
      <c r="F40" s="16">
        <f t="shared" si="0"/>
        <v>0</v>
      </c>
      <c r="G40" s="14"/>
      <c r="H40" s="15"/>
      <c r="I40" s="8"/>
      <c r="J40" s="15"/>
      <c r="K40" s="17"/>
    </row>
    <row r="41" spans="1:11" ht="15.75" x14ac:dyDescent="0.25">
      <c r="A41" s="7"/>
      <c r="B41" s="14"/>
      <c r="C41" s="15"/>
      <c r="D41" s="15"/>
      <c r="E41" s="8"/>
      <c r="F41" s="16">
        <f t="shared" si="0"/>
        <v>0</v>
      </c>
      <c r="G41" s="14"/>
      <c r="H41" s="15"/>
      <c r="I41" s="8"/>
      <c r="J41" s="15"/>
      <c r="K41" s="17"/>
    </row>
    <row r="42" spans="1:11" ht="15.75" x14ac:dyDescent="0.25">
      <c r="A42" s="7"/>
      <c r="B42" s="14"/>
      <c r="C42" s="15"/>
      <c r="D42" s="15"/>
      <c r="E42" s="8"/>
      <c r="F42" s="16">
        <f t="shared" si="0"/>
        <v>0</v>
      </c>
      <c r="G42" s="14"/>
      <c r="H42" s="15"/>
      <c r="I42" s="8"/>
      <c r="J42" s="15"/>
      <c r="K42" s="17"/>
    </row>
    <row r="43" spans="1:11" ht="15.75" x14ac:dyDescent="0.25">
      <c r="A43" s="7"/>
      <c r="B43" s="14"/>
      <c r="C43" s="15"/>
      <c r="D43" s="15"/>
      <c r="E43" s="8"/>
      <c r="F43" s="16">
        <f t="shared" si="0"/>
        <v>0</v>
      </c>
      <c r="G43" s="14"/>
      <c r="H43" s="15"/>
      <c r="I43" s="8"/>
      <c r="J43" s="15"/>
      <c r="K43" s="17"/>
    </row>
    <row r="44" spans="1:11" ht="15.75" x14ac:dyDescent="0.25">
      <c r="A44" s="7"/>
      <c r="B44" s="14"/>
      <c r="C44" s="15"/>
      <c r="D44" s="15"/>
      <c r="E44" s="8"/>
      <c r="F44" s="16">
        <f t="shared" si="0"/>
        <v>0</v>
      </c>
      <c r="G44" s="14"/>
      <c r="H44" s="15"/>
      <c r="I44" s="8"/>
      <c r="J44" s="15"/>
      <c r="K44" s="17"/>
    </row>
    <row r="45" spans="1:11" ht="15.75" x14ac:dyDescent="0.25">
      <c r="A45" s="13"/>
      <c r="B45" s="14"/>
      <c r="C45" s="15"/>
      <c r="D45" s="15"/>
      <c r="E45" s="8"/>
      <c r="F45" s="16">
        <f t="shared" si="0"/>
        <v>0</v>
      </c>
      <c r="G45" s="14"/>
      <c r="H45" s="15"/>
      <c r="I45" s="8"/>
      <c r="J45" s="15"/>
      <c r="K45" s="17"/>
    </row>
    <row r="46" spans="1:11" ht="15.75" x14ac:dyDescent="0.25">
      <c r="A46" s="13"/>
      <c r="B46" s="14"/>
      <c r="C46" s="15"/>
      <c r="D46" s="15"/>
      <c r="E46" s="8"/>
      <c r="F46" s="16">
        <f t="shared" si="0"/>
        <v>0</v>
      </c>
      <c r="G46" s="14"/>
      <c r="H46" s="15"/>
      <c r="I46" s="8"/>
      <c r="J46" s="15"/>
      <c r="K46" s="17"/>
    </row>
    <row r="47" spans="1:11" ht="15.75" x14ac:dyDescent="0.25">
      <c r="A47" s="18"/>
      <c r="B47" s="19"/>
      <c r="C47" s="20"/>
      <c r="D47" s="20"/>
      <c r="E47" s="21"/>
      <c r="F47" s="16">
        <f t="shared" si="0"/>
        <v>0</v>
      </c>
      <c r="G47" s="19"/>
      <c r="H47" s="20"/>
      <c r="I47" s="21"/>
      <c r="J47" s="20"/>
      <c r="K47" s="17"/>
    </row>
    <row r="48" spans="1:11" ht="15.75" x14ac:dyDescent="0.25">
      <c r="A48" s="18"/>
      <c r="B48" s="19"/>
      <c r="C48" s="20"/>
      <c r="D48" s="20"/>
      <c r="E48" s="21"/>
      <c r="F48" s="16">
        <f t="shared" si="0"/>
        <v>0</v>
      </c>
      <c r="G48" s="19"/>
      <c r="H48" s="20"/>
      <c r="I48" s="21"/>
      <c r="J48" s="20"/>
      <c r="K48" s="17"/>
    </row>
    <row r="49" spans="1:11" ht="15.75" x14ac:dyDescent="0.25">
      <c r="A49" s="18"/>
      <c r="B49" s="19"/>
      <c r="C49" s="20"/>
      <c r="D49" s="20"/>
      <c r="E49" s="21"/>
      <c r="F49" s="16">
        <f t="shared" si="0"/>
        <v>0</v>
      </c>
      <c r="G49" s="19"/>
      <c r="H49" s="20"/>
      <c r="I49" s="21"/>
      <c r="J49" s="20"/>
      <c r="K49" s="17"/>
    </row>
    <row r="50" spans="1:11" ht="15.75" x14ac:dyDescent="0.25">
      <c r="A50" s="19"/>
      <c r="B50" s="22" t="s">
        <v>20</v>
      </c>
      <c r="C50" s="23">
        <f>SUM(C7:C49)</f>
        <v>0</v>
      </c>
      <c r="D50" s="23">
        <f>SUM(D7:D49)</f>
        <v>184.53</v>
      </c>
      <c r="E50" s="24"/>
      <c r="F50" s="25">
        <f t="shared" si="0"/>
        <v>184.53</v>
      </c>
      <c r="G50" s="26"/>
      <c r="H50" s="23">
        <f>SUM(H7:H49)</f>
        <v>0</v>
      </c>
      <c r="I50" s="24"/>
      <c r="J50" s="23">
        <f>SUM(J7:J49)</f>
        <v>184.53</v>
      </c>
      <c r="K50" s="27">
        <f>C50-H50</f>
        <v>0</v>
      </c>
    </row>
    <row r="53" spans="1:11" ht="15.75" x14ac:dyDescent="0.25">
      <c r="B53" s="28" t="s">
        <v>21</v>
      </c>
      <c r="F53" s="29"/>
      <c r="G53" s="190" t="s">
        <v>46</v>
      </c>
      <c r="H53" s="191"/>
    </row>
    <row r="54" spans="1:11" x14ac:dyDescent="0.25">
      <c r="B54" s="28"/>
      <c r="F54" s="30" t="s">
        <v>23</v>
      </c>
      <c r="G54" s="31"/>
      <c r="H54" s="31"/>
    </row>
    <row r="55" spans="1:11" ht="15.75" x14ac:dyDescent="0.25">
      <c r="B55" s="28" t="s">
        <v>24</v>
      </c>
      <c r="F55" s="29"/>
      <c r="G55" s="190" t="s">
        <v>47</v>
      </c>
      <c r="H55" s="191"/>
    </row>
    <row r="56" spans="1:11" x14ac:dyDescent="0.25">
      <c r="F56" s="30" t="s">
        <v>23</v>
      </c>
      <c r="G56" s="31"/>
      <c r="H56" s="31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ageMargins left="0.31496062992125984" right="0.11811023622047245" top="0.55118110236220474" bottom="0.35433070866141736" header="0.31496062992125984" footer="0.31496062992125984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5"/>
  <sheetViews>
    <sheetView zoomScale="75" zoomScaleNormal="75" workbookViewId="0">
      <selection activeCell="B2" sqref="B2:J2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2" spans="1:11" ht="62.25" customHeight="1" x14ac:dyDescent="0.25">
      <c r="A2" s="2"/>
      <c r="B2" s="200" t="s">
        <v>54</v>
      </c>
      <c r="C2" s="201"/>
      <c r="D2" s="201"/>
      <c r="E2" s="201"/>
      <c r="F2" s="201"/>
      <c r="G2" s="201"/>
      <c r="H2" s="201"/>
      <c r="I2" s="201"/>
      <c r="J2" s="201"/>
      <c r="K2" s="2"/>
    </row>
    <row r="3" spans="1:11" ht="21.75" customHeight="1" x14ac:dyDescent="0.25">
      <c r="A3" s="196" t="s">
        <v>55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1" x14ac:dyDescent="0.25">
      <c r="A4" s="197" t="s">
        <v>4</v>
      </c>
      <c r="B4" s="197" t="s">
        <v>5</v>
      </c>
      <c r="C4" s="198" t="s">
        <v>6</v>
      </c>
      <c r="D4" s="198"/>
      <c r="E4" s="198"/>
      <c r="F4" s="198" t="s">
        <v>7</v>
      </c>
      <c r="G4" s="198" t="s">
        <v>8</v>
      </c>
      <c r="H4" s="198"/>
      <c r="I4" s="198"/>
      <c r="J4" s="198"/>
      <c r="K4" s="199" t="s">
        <v>9</v>
      </c>
    </row>
    <row r="5" spans="1:11" ht="140.25" x14ac:dyDescent="0.25">
      <c r="A5" s="197"/>
      <c r="B5" s="197"/>
      <c r="C5" s="5" t="s">
        <v>10</v>
      </c>
      <c r="D5" s="5" t="s">
        <v>11</v>
      </c>
      <c r="E5" s="5" t="s">
        <v>12</v>
      </c>
      <c r="F5" s="198"/>
      <c r="G5" s="6" t="s">
        <v>13</v>
      </c>
      <c r="H5" s="5" t="s">
        <v>14</v>
      </c>
      <c r="I5" s="5" t="s">
        <v>15</v>
      </c>
      <c r="J5" s="5" t="s">
        <v>14</v>
      </c>
      <c r="K5" s="199"/>
    </row>
    <row r="6" spans="1:11" ht="51" x14ac:dyDescent="0.3">
      <c r="A6" s="7">
        <v>1</v>
      </c>
      <c r="B6" s="34" t="s">
        <v>56</v>
      </c>
      <c r="C6" s="35"/>
      <c r="D6" s="36">
        <v>2.3159999999999998</v>
      </c>
      <c r="E6" s="37" t="s">
        <v>57</v>
      </c>
      <c r="F6" s="38">
        <f>SUM(C6,D6)</f>
        <v>2.3159999999999998</v>
      </c>
      <c r="G6" s="39"/>
      <c r="H6" s="15"/>
      <c r="I6" s="37" t="s">
        <v>57</v>
      </c>
      <c r="J6" s="15">
        <v>0</v>
      </c>
      <c r="K6" s="17">
        <v>2.3199999999999998</v>
      </c>
    </row>
    <row r="7" spans="1:11" ht="25.5" x14ac:dyDescent="0.3">
      <c r="A7" s="7">
        <v>2</v>
      </c>
      <c r="B7" s="34" t="s">
        <v>58</v>
      </c>
      <c r="C7" s="35"/>
      <c r="D7" s="40">
        <v>4.13</v>
      </c>
      <c r="E7" s="37" t="s">
        <v>59</v>
      </c>
      <c r="F7" s="38">
        <f>SUM(C7,D7)</f>
        <v>4.13</v>
      </c>
      <c r="G7" s="39"/>
      <c r="H7" s="15"/>
      <c r="I7" s="37" t="s">
        <v>59</v>
      </c>
      <c r="J7" s="15">
        <v>4.13</v>
      </c>
      <c r="K7" s="17">
        <v>0</v>
      </c>
    </row>
    <row r="8" spans="1:11" ht="38.25" x14ac:dyDescent="0.3">
      <c r="A8" s="7">
        <v>3</v>
      </c>
      <c r="B8" s="34" t="s">
        <v>58</v>
      </c>
      <c r="C8" s="35"/>
      <c r="D8" s="40">
        <v>8</v>
      </c>
      <c r="E8" s="37" t="s">
        <v>60</v>
      </c>
      <c r="F8" s="38">
        <f>SUM(C8,D8)</f>
        <v>8</v>
      </c>
      <c r="G8" s="39"/>
      <c r="H8" s="15"/>
      <c r="I8" s="37" t="s">
        <v>60</v>
      </c>
      <c r="J8" s="38">
        <v>8</v>
      </c>
      <c r="K8" s="17">
        <v>0</v>
      </c>
    </row>
    <row r="9" spans="1:11" ht="38.25" x14ac:dyDescent="0.3">
      <c r="A9" s="7">
        <v>4</v>
      </c>
      <c r="B9" s="34" t="s">
        <v>58</v>
      </c>
      <c r="C9" s="35"/>
      <c r="D9" s="40">
        <v>583.29999999999995</v>
      </c>
      <c r="E9" s="37" t="s">
        <v>61</v>
      </c>
      <c r="F9" s="38">
        <f>SUM(C9,D9)</f>
        <v>583.29999999999995</v>
      </c>
      <c r="G9" s="39"/>
      <c r="H9" s="15"/>
      <c r="I9" s="37" t="s">
        <v>61</v>
      </c>
      <c r="J9" s="38">
        <v>172.7</v>
      </c>
      <c r="K9" s="17">
        <v>410.6</v>
      </c>
    </row>
    <row r="10" spans="1:11" ht="15.75" x14ac:dyDescent="0.25">
      <c r="A10" s="19"/>
      <c r="B10" s="22" t="s">
        <v>20</v>
      </c>
      <c r="C10" s="23">
        <f>SUM(C6:C6)</f>
        <v>0</v>
      </c>
      <c r="D10" s="23">
        <f>SUM(D6:D9)</f>
        <v>597.74599999999998</v>
      </c>
      <c r="E10" s="24"/>
      <c r="F10" s="25">
        <f>SUM(C10,D10)</f>
        <v>597.74599999999998</v>
      </c>
      <c r="G10" s="26"/>
      <c r="H10" s="23">
        <f>SUM(H6:H6)</f>
        <v>0</v>
      </c>
      <c r="I10" s="24"/>
      <c r="J10" s="23">
        <f>SUM(J6:J9)</f>
        <v>184.82999999999998</v>
      </c>
      <c r="K10" s="27">
        <f>SUM(K6:K9)</f>
        <v>412.92</v>
      </c>
    </row>
    <row r="11" spans="1:11" x14ac:dyDescent="0.25">
      <c r="K11" s="41"/>
    </row>
    <row r="13" spans="1:11" ht="15.75" x14ac:dyDescent="0.25">
      <c r="B13" s="28" t="s">
        <v>38</v>
      </c>
      <c r="F13" s="29"/>
      <c r="G13" s="190" t="s">
        <v>62</v>
      </c>
      <c r="H13" s="191"/>
    </row>
    <row r="14" spans="1:11" x14ac:dyDescent="0.25">
      <c r="B14" s="28"/>
      <c r="F14" s="30" t="s">
        <v>23</v>
      </c>
      <c r="G14" s="31"/>
      <c r="H14" s="31"/>
    </row>
    <row r="15" spans="1:11" ht="15.75" x14ac:dyDescent="0.25">
      <c r="B15" s="28" t="s">
        <v>24</v>
      </c>
      <c r="F15" s="29"/>
      <c r="G15" s="190" t="s">
        <v>63</v>
      </c>
      <c r="H15" s="191"/>
    </row>
    <row r="16" spans="1:11" x14ac:dyDescent="0.25">
      <c r="F16" s="30" t="s">
        <v>23</v>
      </c>
      <c r="G16" s="31"/>
      <c r="H16" s="31"/>
    </row>
    <row r="19" spans="1:3" x14ac:dyDescent="0.25">
      <c r="B19" t="s">
        <v>64</v>
      </c>
    </row>
    <row r="20" spans="1:3" x14ac:dyDescent="0.25">
      <c r="B20" t="s">
        <v>65</v>
      </c>
    </row>
    <row r="21" spans="1:3" x14ac:dyDescent="0.25">
      <c r="B21" t="s">
        <v>66</v>
      </c>
    </row>
    <row r="25" spans="1:3" x14ac:dyDescent="0.25">
      <c r="A25" s="42"/>
      <c r="B25" s="43"/>
      <c r="C25" s="42"/>
    </row>
  </sheetData>
  <mergeCells count="10">
    <mergeCell ref="G13:H13"/>
    <mergeCell ref="G15:H15"/>
    <mergeCell ref="B2:J2"/>
    <mergeCell ref="A3:K3"/>
    <mergeCell ref="A4:A5"/>
    <mergeCell ref="B4:B5"/>
    <mergeCell ref="C4:E4"/>
    <mergeCell ref="F4:F5"/>
    <mergeCell ref="G4:J4"/>
    <mergeCell ref="K4:K5"/>
  </mergeCells>
  <printOptions horizontalCentered="1" verticalCentered="1"/>
  <pageMargins left="0" right="0" top="0" bottom="0" header="0" footer="0"/>
  <pageSetup paperSize="9" scale="8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zoomScale="80" zoomScaleNormal="80" zoomScaleSheetLayoutView="87" workbookViewId="0">
      <selection activeCell="B3" sqref="B3:J3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192" t="s">
        <v>0</v>
      </c>
      <c r="N1" s="192"/>
      <c r="O1" s="192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193" t="s">
        <v>67</v>
      </c>
      <c r="N2" s="193"/>
      <c r="O2" s="193"/>
      <c r="P2" s="193"/>
    </row>
    <row r="3" spans="1:16" ht="61.5" customHeight="1" x14ac:dyDescent="0.25">
      <c r="A3" s="2"/>
      <c r="B3" s="200" t="s">
        <v>68</v>
      </c>
      <c r="C3" s="201"/>
      <c r="D3" s="201"/>
      <c r="E3" s="201"/>
      <c r="F3" s="201"/>
      <c r="G3" s="201"/>
      <c r="H3" s="201"/>
      <c r="I3" s="201"/>
      <c r="J3" s="201"/>
      <c r="K3" s="2"/>
    </row>
    <row r="4" spans="1:16" ht="31.5" customHeight="1" x14ac:dyDescent="0.25">
      <c r="A4" s="196" t="s">
        <v>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6" ht="33" customHeight="1" x14ac:dyDescent="0.25">
      <c r="A5" s="197" t="s">
        <v>4</v>
      </c>
      <c r="B5" s="197" t="s">
        <v>5</v>
      </c>
      <c r="C5" s="198" t="s">
        <v>6</v>
      </c>
      <c r="D5" s="198"/>
      <c r="E5" s="198"/>
      <c r="F5" s="198" t="s">
        <v>7</v>
      </c>
      <c r="G5" s="198" t="s">
        <v>8</v>
      </c>
      <c r="H5" s="198"/>
      <c r="I5" s="198"/>
      <c r="J5" s="198"/>
      <c r="K5" s="199" t="s">
        <v>9</v>
      </c>
    </row>
    <row r="6" spans="1:16" ht="158.25" customHeight="1" x14ac:dyDescent="0.25">
      <c r="A6" s="197"/>
      <c r="B6" s="197"/>
      <c r="C6" s="5" t="s">
        <v>10</v>
      </c>
      <c r="D6" s="5" t="s">
        <v>11</v>
      </c>
      <c r="E6" s="5" t="s">
        <v>12</v>
      </c>
      <c r="F6" s="198"/>
      <c r="G6" s="6" t="s">
        <v>13</v>
      </c>
      <c r="H6" s="5" t="s">
        <v>14</v>
      </c>
      <c r="I6" s="5" t="s">
        <v>15</v>
      </c>
      <c r="J6" s="5" t="s">
        <v>14</v>
      </c>
      <c r="K6" s="199"/>
    </row>
    <row r="7" spans="1:16" ht="33.75" x14ac:dyDescent="0.25">
      <c r="A7" s="7">
        <v>1</v>
      </c>
      <c r="B7" s="44" t="s">
        <v>69</v>
      </c>
      <c r="C7" s="45">
        <v>3.42</v>
      </c>
      <c r="D7" s="45"/>
      <c r="E7" s="46" t="s">
        <v>70</v>
      </c>
      <c r="F7" s="47">
        <f>SUM(C7,D7)</f>
        <v>3.42</v>
      </c>
      <c r="G7" s="48">
        <v>2220</v>
      </c>
      <c r="H7" s="45">
        <v>3.42</v>
      </c>
      <c r="I7" s="49"/>
      <c r="J7" s="45"/>
      <c r="K7" s="50">
        <v>0</v>
      </c>
    </row>
    <row r="8" spans="1:16" ht="33.75" x14ac:dyDescent="0.25">
      <c r="A8" s="7">
        <v>2</v>
      </c>
      <c r="B8" s="44" t="s">
        <v>69</v>
      </c>
      <c r="C8" s="45"/>
      <c r="D8" s="45">
        <v>3.04</v>
      </c>
      <c r="E8" s="46" t="s">
        <v>70</v>
      </c>
      <c r="F8" s="47">
        <f t="shared" ref="F8:F50" si="0">SUM(C8,D8)</f>
        <v>3.04</v>
      </c>
      <c r="G8" s="44">
        <v>2220</v>
      </c>
      <c r="H8" s="45"/>
      <c r="I8" s="46" t="s">
        <v>71</v>
      </c>
      <c r="J8" s="45">
        <v>3.04</v>
      </c>
      <c r="K8" s="50">
        <v>0</v>
      </c>
    </row>
    <row r="9" spans="1:16" ht="33.75" x14ac:dyDescent="0.25">
      <c r="A9" s="7">
        <v>3</v>
      </c>
      <c r="B9" s="44" t="s">
        <v>72</v>
      </c>
      <c r="C9" s="45">
        <v>7</v>
      </c>
      <c r="D9" s="45"/>
      <c r="E9" s="46" t="s">
        <v>70</v>
      </c>
      <c r="F9" s="47">
        <f t="shared" si="0"/>
        <v>7</v>
      </c>
      <c r="G9" s="48">
        <v>2220</v>
      </c>
      <c r="H9" s="45">
        <v>7</v>
      </c>
      <c r="I9" s="49"/>
      <c r="J9" s="45"/>
      <c r="K9" s="50">
        <v>0</v>
      </c>
    </row>
    <row r="10" spans="1:16" ht="15.75" x14ac:dyDescent="0.25">
      <c r="A10" s="7"/>
      <c r="B10" s="14"/>
      <c r="C10" s="15"/>
      <c r="D10" s="15"/>
      <c r="E10" s="8"/>
      <c r="F10" s="16">
        <f t="shared" si="0"/>
        <v>0</v>
      </c>
      <c r="G10" s="14"/>
      <c r="H10" s="15"/>
      <c r="I10" s="12"/>
      <c r="J10" s="15"/>
      <c r="K10" s="17"/>
    </row>
    <row r="11" spans="1:16" ht="15.75" x14ac:dyDescent="0.25">
      <c r="A11" s="7"/>
      <c r="B11" s="14"/>
      <c r="C11" s="15"/>
      <c r="D11" s="15"/>
      <c r="E11" s="8"/>
      <c r="F11" s="16">
        <f t="shared" si="0"/>
        <v>0</v>
      </c>
      <c r="G11" s="14"/>
      <c r="H11" s="15"/>
      <c r="I11" s="12"/>
      <c r="J11" s="15"/>
      <c r="K11" s="17"/>
    </row>
    <row r="12" spans="1:16" ht="15.75" x14ac:dyDescent="0.25">
      <c r="A12" s="7"/>
      <c r="B12" s="14"/>
      <c r="C12" s="15"/>
      <c r="D12" s="15"/>
      <c r="E12" s="8"/>
      <c r="F12" s="16">
        <f t="shared" si="0"/>
        <v>0</v>
      </c>
      <c r="G12" s="13"/>
      <c r="H12" s="15"/>
      <c r="I12" s="8"/>
      <c r="J12" s="15"/>
      <c r="K12" s="17"/>
    </row>
    <row r="13" spans="1:16" ht="15.75" x14ac:dyDescent="0.25">
      <c r="A13" s="7"/>
      <c r="B13" s="14"/>
      <c r="C13" s="15"/>
      <c r="D13" s="15"/>
      <c r="E13" s="8"/>
      <c r="F13" s="16">
        <f t="shared" si="0"/>
        <v>0</v>
      </c>
      <c r="G13" s="13"/>
      <c r="H13" s="15"/>
      <c r="I13" s="8"/>
      <c r="J13" s="15"/>
      <c r="K13" s="17"/>
    </row>
    <row r="14" spans="1:16" ht="15.75" x14ac:dyDescent="0.25">
      <c r="A14" s="7"/>
      <c r="B14" s="14"/>
      <c r="C14" s="15"/>
      <c r="D14" s="15"/>
      <c r="E14" s="8"/>
      <c r="F14" s="16">
        <f t="shared" si="0"/>
        <v>0</v>
      </c>
      <c r="G14" s="14"/>
      <c r="H14" s="15"/>
      <c r="I14" s="8"/>
      <c r="J14" s="15"/>
      <c r="K14" s="17"/>
    </row>
    <row r="15" spans="1:16" ht="15.75" x14ac:dyDescent="0.25">
      <c r="A15" s="13"/>
      <c r="B15" s="14"/>
      <c r="C15" s="15"/>
      <c r="D15" s="15"/>
      <c r="E15" s="8"/>
      <c r="F15" s="16">
        <f t="shared" si="0"/>
        <v>0</v>
      </c>
      <c r="G15" s="14"/>
      <c r="H15" s="15"/>
      <c r="I15" s="8"/>
      <c r="J15" s="15"/>
      <c r="K15" s="17"/>
    </row>
    <row r="16" spans="1:16" ht="15" customHeight="1" x14ac:dyDescent="0.25">
      <c r="A16" s="13"/>
      <c r="B16" s="14"/>
      <c r="C16" s="15"/>
      <c r="D16" s="15"/>
      <c r="E16" s="8"/>
      <c r="F16" s="16">
        <f t="shared" si="0"/>
        <v>0</v>
      </c>
      <c r="G16" s="14"/>
      <c r="H16" s="15"/>
      <c r="I16" s="8"/>
      <c r="J16" s="15"/>
      <c r="K16" s="17"/>
    </row>
    <row r="17" spans="1:11" ht="15.75" x14ac:dyDescent="0.25">
      <c r="A17" s="7"/>
      <c r="B17" s="14"/>
      <c r="C17" s="15"/>
      <c r="D17" s="15"/>
      <c r="E17" s="8"/>
      <c r="F17" s="16">
        <f t="shared" si="0"/>
        <v>0</v>
      </c>
      <c r="G17" s="14"/>
      <c r="H17" s="15"/>
      <c r="I17" s="8"/>
      <c r="J17" s="15"/>
      <c r="K17" s="17"/>
    </row>
    <row r="18" spans="1:11" ht="15.75" x14ac:dyDescent="0.25">
      <c r="A18" s="7"/>
      <c r="B18" s="14"/>
      <c r="C18" s="15"/>
      <c r="D18" s="15"/>
      <c r="E18" s="8"/>
      <c r="F18" s="16">
        <f t="shared" si="0"/>
        <v>0</v>
      </c>
      <c r="G18" s="14"/>
      <c r="H18" s="15"/>
      <c r="I18" s="8"/>
      <c r="J18" s="15"/>
      <c r="K18" s="17"/>
    </row>
    <row r="19" spans="1:11" ht="15.75" x14ac:dyDescent="0.25">
      <c r="A19" s="7"/>
      <c r="B19" s="14"/>
      <c r="C19" s="15"/>
      <c r="D19" s="15"/>
      <c r="E19" s="8"/>
      <c r="F19" s="16">
        <f t="shared" si="0"/>
        <v>0</v>
      </c>
      <c r="G19" s="14"/>
      <c r="H19" s="15"/>
      <c r="I19" s="8"/>
      <c r="J19" s="15"/>
      <c r="K19" s="17"/>
    </row>
    <row r="20" spans="1:11" ht="15.75" x14ac:dyDescent="0.25">
      <c r="A20" s="7"/>
      <c r="B20" s="14"/>
      <c r="C20" s="15"/>
      <c r="D20" s="15"/>
      <c r="E20" s="8"/>
      <c r="F20" s="16">
        <f t="shared" si="0"/>
        <v>0</v>
      </c>
      <c r="G20" s="14"/>
      <c r="H20" s="15"/>
      <c r="I20" s="8"/>
      <c r="J20" s="15"/>
      <c r="K20" s="17"/>
    </row>
    <row r="21" spans="1:11" ht="15.75" x14ac:dyDescent="0.25">
      <c r="A21" s="7"/>
      <c r="B21" s="14"/>
      <c r="C21" s="15"/>
      <c r="D21" s="15"/>
      <c r="E21" s="8"/>
      <c r="F21" s="16">
        <f t="shared" si="0"/>
        <v>0</v>
      </c>
      <c r="G21" s="14"/>
      <c r="H21" s="15"/>
      <c r="I21" s="8"/>
      <c r="J21" s="15"/>
      <c r="K21" s="17"/>
    </row>
    <row r="22" spans="1:11" ht="15.75" x14ac:dyDescent="0.25">
      <c r="A22" s="7"/>
      <c r="B22" s="14"/>
      <c r="C22" s="15"/>
      <c r="D22" s="15"/>
      <c r="E22" s="8"/>
      <c r="F22" s="16">
        <f t="shared" si="0"/>
        <v>0</v>
      </c>
      <c r="G22" s="14"/>
      <c r="H22" s="15"/>
      <c r="I22" s="8"/>
      <c r="J22" s="15"/>
      <c r="K22" s="17"/>
    </row>
    <row r="23" spans="1:11" ht="15.75" x14ac:dyDescent="0.25">
      <c r="A23" s="7"/>
      <c r="B23" s="14"/>
      <c r="C23" s="15"/>
      <c r="D23" s="15"/>
      <c r="E23" s="8"/>
      <c r="F23" s="16">
        <f t="shared" si="0"/>
        <v>0</v>
      </c>
      <c r="G23" s="14"/>
      <c r="H23" s="15"/>
      <c r="I23" s="8"/>
      <c r="J23" s="15"/>
      <c r="K23" s="17"/>
    </row>
    <row r="24" spans="1:11" ht="15.75" x14ac:dyDescent="0.25">
      <c r="A24" s="7"/>
      <c r="B24" s="14"/>
      <c r="C24" s="15"/>
      <c r="D24" s="15"/>
      <c r="E24" s="8"/>
      <c r="F24" s="16">
        <f t="shared" si="0"/>
        <v>0</v>
      </c>
      <c r="G24" s="14"/>
      <c r="H24" s="15"/>
      <c r="I24" s="8"/>
      <c r="J24" s="15"/>
      <c r="K24" s="17"/>
    </row>
    <row r="25" spans="1:11" ht="15.75" x14ac:dyDescent="0.25">
      <c r="A25" s="13"/>
      <c r="B25" s="14"/>
      <c r="C25" s="15"/>
      <c r="D25" s="15"/>
      <c r="E25" s="8"/>
      <c r="F25" s="16">
        <f t="shared" si="0"/>
        <v>0</v>
      </c>
      <c r="G25" s="14"/>
      <c r="H25" s="15"/>
      <c r="I25" s="8"/>
      <c r="J25" s="15"/>
      <c r="K25" s="17"/>
    </row>
    <row r="26" spans="1:11" ht="15.75" x14ac:dyDescent="0.25">
      <c r="A26" s="13"/>
      <c r="B26" s="14"/>
      <c r="C26" s="15"/>
      <c r="D26" s="15"/>
      <c r="E26" s="8"/>
      <c r="F26" s="16">
        <f t="shared" si="0"/>
        <v>0</v>
      </c>
      <c r="G26" s="14"/>
      <c r="H26" s="15"/>
      <c r="I26" s="8"/>
      <c r="J26" s="15"/>
      <c r="K26" s="17"/>
    </row>
    <row r="27" spans="1:11" ht="15.75" x14ac:dyDescent="0.25">
      <c r="A27" s="7"/>
      <c r="B27" s="14"/>
      <c r="C27" s="15"/>
      <c r="D27" s="15"/>
      <c r="E27" s="8"/>
      <c r="F27" s="16">
        <f t="shared" si="0"/>
        <v>0</v>
      </c>
      <c r="G27" s="14"/>
      <c r="H27" s="15"/>
      <c r="I27" s="8"/>
      <c r="J27" s="15"/>
      <c r="K27" s="17"/>
    </row>
    <row r="28" spans="1:11" ht="15.75" x14ac:dyDescent="0.25">
      <c r="A28" s="7"/>
      <c r="B28" s="14"/>
      <c r="C28" s="15"/>
      <c r="D28" s="15"/>
      <c r="E28" s="8"/>
      <c r="F28" s="16">
        <f t="shared" si="0"/>
        <v>0</v>
      </c>
      <c r="G28" s="14"/>
      <c r="H28" s="15"/>
      <c r="I28" s="8"/>
      <c r="J28" s="15"/>
      <c r="K28" s="17"/>
    </row>
    <row r="29" spans="1:11" ht="15.75" x14ac:dyDescent="0.25">
      <c r="A29" s="7"/>
      <c r="B29" s="14"/>
      <c r="C29" s="15"/>
      <c r="D29" s="15"/>
      <c r="E29" s="8"/>
      <c r="F29" s="16">
        <f t="shared" si="0"/>
        <v>0</v>
      </c>
      <c r="G29" s="14"/>
      <c r="H29" s="15"/>
      <c r="I29" s="8"/>
      <c r="J29" s="15"/>
      <c r="K29" s="17"/>
    </row>
    <row r="30" spans="1:11" ht="15.75" x14ac:dyDescent="0.25">
      <c r="A30" s="7"/>
      <c r="B30" s="14"/>
      <c r="C30" s="15"/>
      <c r="D30" s="15"/>
      <c r="E30" s="8"/>
      <c r="F30" s="16">
        <f t="shared" si="0"/>
        <v>0</v>
      </c>
      <c r="G30" s="14"/>
      <c r="H30" s="15"/>
      <c r="I30" s="8"/>
      <c r="J30" s="15"/>
      <c r="K30" s="17"/>
    </row>
    <row r="31" spans="1:11" ht="15.75" x14ac:dyDescent="0.25">
      <c r="A31" s="7"/>
      <c r="B31" s="14"/>
      <c r="C31" s="15"/>
      <c r="D31" s="15"/>
      <c r="E31" s="8"/>
      <c r="F31" s="16">
        <f t="shared" si="0"/>
        <v>0</v>
      </c>
      <c r="G31" s="14"/>
      <c r="H31" s="15"/>
      <c r="I31" s="8"/>
      <c r="J31" s="15"/>
      <c r="K31" s="17"/>
    </row>
    <row r="32" spans="1:11" ht="15.75" x14ac:dyDescent="0.25">
      <c r="A32" s="7"/>
      <c r="B32" s="14"/>
      <c r="C32" s="15"/>
      <c r="D32" s="15"/>
      <c r="E32" s="8"/>
      <c r="F32" s="16">
        <f t="shared" si="0"/>
        <v>0</v>
      </c>
      <c r="G32" s="14"/>
      <c r="H32" s="15"/>
      <c r="I32" s="8"/>
      <c r="J32" s="15"/>
      <c r="K32" s="17"/>
    </row>
    <row r="33" spans="1:11" ht="15.75" x14ac:dyDescent="0.25">
      <c r="A33" s="7"/>
      <c r="B33" s="14"/>
      <c r="C33" s="15"/>
      <c r="D33" s="15"/>
      <c r="E33" s="8"/>
      <c r="F33" s="16">
        <f t="shared" si="0"/>
        <v>0</v>
      </c>
      <c r="G33" s="14"/>
      <c r="H33" s="15"/>
      <c r="I33" s="8"/>
      <c r="J33" s="15"/>
      <c r="K33" s="17"/>
    </row>
    <row r="34" spans="1:11" ht="15.75" x14ac:dyDescent="0.25">
      <c r="A34" s="7"/>
      <c r="B34" s="14"/>
      <c r="C34" s="15"/>
      <c r="D34" s="15"/>
      <c r="E34" s="8"/>
      <c r="F34" s="16">
        <f t="shared" si="0"/>
        <v>0</v>
      </c>
      <c r="G34" s="14"/>
      <c r="H34" s="15"/>
      <c r="I34" s="8"/>
      <c r="J34" s="15"/>
      <c r="K34" s="17"/>
    </row>
    <row r="35" spans="1:11" ht="15.75" x14ac:dyDescent="0.25">
      <c r="A35" s="13"/>
      <c r="B35" s="14"/>
      <c r="C35" s="15"/>
      <c r="D35" s="15"/>
      <c r="E35" s="8"/>
      <c r="F35" s="16">
        <f t="shared" si="0"/>
        <v>0</v>
      </c>
      <c r="G35" s="14"/>
      <c r="H35" s="15"/>
      <c r="I35" s="8"/>
      <c r="J35" s="15"/>
      <c r="K35" s="17"/>
    </row>
    <row r="36" spans="1:11" ht="15.75" x14ac:dyDescent="0.25">
      <c r="A36" s="13"/>
      <c r="B36" s="14"/>
      <c r="C36" s="15"/>
      <c r="D36" s="15"/>
      <c r="E36" s="8"/>
      <c r="F36" s="16">
        <f t="shared" si="0"/>
        <v>0</v>
      </c>
      <c r="G36" s="14"/>
      <c r="H36" s="15"/>
      <c r="I36" s="8"/>
      <c r="J36" s="15"/>
      <c r="K36" s="17"/>
    </row>
    <row r="37" spans="1:11" ht="15.75" x14ac:dyDescent="0.25">
      <c r="A37" s="7"/>
      <c r="B37" s="14"/>
      <c r="C37" s="15"/>
      <c r="D37" s="15"/>
      <c r="E37" s="8"/>
      <c r="F37" s="16">
        <f t="shared" si="0"/>
        <v>0</v>
      </c>
      <c r="G37" s="14"/>
      <c r="H37" s="15"/>
      <c r="I37" s="8"/>
      <c r="J37" s="15"/>
      <c r="K37" s="17"/>
    </row>
    <row r="38" spans="1:11" ht="15.75" x14ac:dyDescent="0.25">
      <c r="A38" s="7"/>
      <c r="B38" s="14"/>
      <c r="C38" s="15"/>
      <c r="D38" s="15"/>
      <c r="E38" s="8"/>
      <c r="F38" s="16">
        <f t="shared" si="0"/>
        <v>0</v>
      </c>
      <c r="G38" s="14"/>
      <c r="H38" s="15"/>
      <c r="I38" s="8"/>
      <c r="J38" s="15"/>
      <c r="K38" s="17"/>
    </row>
    <row r="39" spans="1:11" ht="15.75" x14ac:dyDescent="0.25">
      <c r="A39" s="7"/>
      <c r="B39" s="14"/>
      <c r="C39" s="15"/>
      <c r="D39" s="15"/>
      <c r="E39" s="8"/>
      <c r="F39" s="16">
        <f t="shared" si="0"/>
        <v>0</v>
      </c>
      <c r="G39" s="14"/>
      <c r="H39" s="15"/>
      <c r="I39" s="8"/>
      <c r="J39" s="15"/>
      <c r="K39" s="17"/>
    </row>
    <row r="40" spans="1:11" ht="15.75" x14ac:dyDescent="0.25">
      <c r="A40" s="7"/>
      <c r="B40" s="14"/>
      <c r="C40" s="15"/>
      <c r="D40" s="15"/>
      <c r="E40" s="8"/>
      <c r="F40" s="16">
        <f t="shared" si="0"/>
        <v>0</v>
      </c>
      <c r="G40" s="14"/>
      <c r="H40" s="15"/>
      <c r="I40" s="8"/>
      <c r="J40" s="15"/>
      <c r="K40" s="17"/>
    </row>
    <row r="41" spans="1:11" ht="15.75" x14ac:dyDescent="0.25">
      <c r="A41" s="7"/>
      <c r="B41" s="14"/>
      <c r="C41" s="15"/>
      <c r="D41" s="15"/>
      <c r="E41" s="8"/>
      <c r="F41" s="16">
        <f t="shared" si="0"/>
        <v>0</v>
      </c>
      <c r="G41" s="14"/>
      <c r="H41" s="15"/>
      <c r="I41" s="8"/>
      <c r="J41" s="15"/>
      <c r="K41" s="17"/>
    </row>
    <row r="42" spans="1:11" ht="15.75" x14ac:dyDescent="0.25">
      <c r="A42" s="7"/>
      <c r="B42" s="14"/>
      <c r="C42" s="15"/>
      <c r="D42" s="15"/>
      <c r="E42" s="8"/>
      <c r="F42" s="16">
        <f t="shared" si="0"/>
        <v>0</v>
      </c>
      <c r="G42" s="14"/>
      <c r="H42" s="15"/>
      <c r="I42" s="8"/>
      <c r="J42" s="15"/>
      <c r="K42" s="17"/>
    </row>
    <row r="43" spans="1:11" ht="15.75" x14ac:dyDescent="0.25">
      <c r="A43" s="7"/>
      <c r="B43" s="14"/>
      <c r="C43" s="15"/>
      <c r="D43" s="15"/>
      <c r="E43" s="8"/>
      <c r="F43" s="16">
        <f t="shared" si="0"/>
        <v>0</v>
      </c>
      <c r="G43" s="14"/>
      <c r="H43" s="15"/>
      <c r="I43" s="8"/>
      <c r="J43" s="15"/>
      <c r="K43" s="17"/>
    </row>
    <row r="44" spans="1:11" ht="15.75" x14ac:dyDescent="0.25">
      <c r="A44" s="7"/>
      <c r="B44" s="14"/>
      <c r="C44" s="15"/>
      <c r="D44" s="15"/>
      <c r="E44" s="8"/>
      <c r="F44" s="16">
        <f t="shared" si="0"/>
        <v>0</v>
      </c>
      <c r="G44" s="14"/>
      <c r="H44" s="15"/>
      <c r="I44" s="8"/>
      <c r="J44" s="15"/>
      <c r="K44" s="17"/>
    </row>
    <row r="45" spans="1:11" ht="15.75" x14ac:dyDescent="0.25">
      <c r="A45" s="13"/>
      <c r="B45" s="14"/>
      <c r="C45" s="15"/>
      <c r="D45" s="15"/>
      <c r="E45" s="8"/>
      <c r="F45" s="16">
        <f t="shared" si="0"/>
        <v>0</v>
      </c>
      <c r="G45" s="14"/>
      <c r="H45" s="15"/>
      <c r="I45" s="8"/>
      <c r="J45" s="15"/>
      <c r="K45" s="17"/>
    </row>
    <row r="46" spans="1:11" ht="15.75" x14ac:dyDescent="0.25">
      <c r="A46" s="13"/>
      <c r="B46" s="14"/>
      <c r="C46" s="15"/>
      <c r="D46" s="15"/>
      <c r="E46" s="8"/>
      <c r="F46" s="16">
        <f t="shared" si="0"/>
        <v>0</v>
      </c>
      <c r="G46" s="14"/>
      <c r="H46" s="15"/>
      <c r="I46" s="8"/>
      <c r="J46" s="15"/>
      <c r="K46" s="17"/>
    </row>
    <row r="47" spans="1:11" ht="15.75" x14ac:dyDescent="0.25">
      <c r="A47" s="18"/>
      <c r="B47" s="19"/>
      <c r="C47" s="20"/>
      <c r="D47" s="20"/>
      <c r="E47" s="21"/>
      <c r="F47" s="16">
        <f t="shared" si="0"/>
        <v>0</v>
      </c>
      <c r="G47" s="19"/>
      <c r="H47" s="20"/>
      <c r="I47" s="21"/>
      <c r="J47" s="20"/>
      <c r="K47" s="17"/>
    </row>
    <row r="48" spans="1:11" ht="15.75" x14ac:dyDescent="0.25">
      <c r="A48" s="18"/>
      <c r="B48" s="19"/>
      <c r="C48" s="20"/>
      <c r="D48" s="20"/>
      <c r="E48" s="21"/>
      <c r="F48" s="16">
        <f t="shared" si="0"/>
        <v>0</v>
      </c>
      <c r="G48" s="19"/>
      <c r="H48" s="20"/>
      <c r="I48" s="21"/>
      <c r="J48" s="20"/>
      <c r="K48" s="17"/>
    </row>
    <row r="49" spans="1:11" ht="15.75" x14ac:dyDescent="0.25">
      <c r="A49" s="18"/>
      <c r="B49" s="19"/>
      <c r="C49" s="20"/>
      <c r="D49" s="20"/>
      <c r="E49" s="21"/>
      <c r="F49" s="16">
        <f t="shared" si="0"/>
        <v>0</v>
      </c>
      <c r="G49" s="19"/>
      <c r="H49" s="20"/>
      <c r="I49" s="21"/>
      <c r="J49" s="20"/>
      <c r="K49" s="17"/>
    </row>
    <row r="50" spans="1:11" ht="15.75" x14ac:dyDescent="0.25">
      <c r="A50" s="19"/>
      <c r="B50" s="22" t="s">
        <v>20</v>
      </c>
      <c r="C50" s="23">
        <f>SUM(C7:C49)</f>
        <v>10.42</v>
      </c>
      <c r="D50" s="23">
        <f>SUM(D7:D49)</f>
        <v>3.04</v>
      </c>
      <c r="E50" s="24"/>
      <c r="F50" s="25">
        <f t="shared" si="0"/>
        <v>13.46</v>
      </c>
      <c r="G50" s="26"/>
      <c r="H50" s="23">
        <f>SUM(H7:H49)</f>
        <v>10.42</v>
      </c>
      <c r="I50" s="24"/>
      <c r="J50" s="23">
        <f>SUM(J7:J49)</f>
        <v>3.04</v>
      </c>
      <c r="K50" s="27">
        <f>C50-H50</f>
        <v>0</v>
      </c>
    </row>
    <row r="53" spans="1:11" ht="15.75" x14ac:dyDescent="0.25">
      <c r="B53" s="28" t="s">
        <v>21</v>
      </c>
      <c r="F53" s="29"/>
      <c r="G53" s="190" t="s">
        <v>73</v>
      </c>
      <c r="H53" s="191"/>
    </row>
    <row r="54" spans="1:11" x14ac:dyDescent="0.25">
      <c r="B54" s="28"/>
      <c r="F54" s="30" t="s">
        <v>23</v>
      </c>
      <c r="G54" s="31"/>
      <c r="H54" s="31"/>
    </row>
    <row r="55" spans="1:11" ht="15.75" x14ac:dyDescent="0.25">
      <c r="B55" s="28" t="s">
        <v>24</v>
      </c>
      <c r="F55" s="29"/>
      <c r="G55" s="190" t="s">
        <v>74</v>
      </c>
      <c r="H55" s="191"/>
    </row>
    <row r="56" spans="1:11" x14ac:dyDescent="0.25">
      <c r="F56" s="30" t="s">
        <v>23</v>
      </c>
      <c r="G56" s="31"/>
      <c r="H56" s="31"/>
    </row>
    <row r="58" spans="1:11" x14ac:dyDescent="0.25">
      <c r="B58" s="51" t="s">
        <v>75</v>
      </c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4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="75" zoomScaleNormal="75" workbookViewId="0">
      <selection activeCell="B3" sqref="B3:J3"/>
    </sheetView>
  </sheetViews>
  <sheetFormatPr defaultRowHeight="15" x14ac:dyDescent="0.25"/>
  <cols>
    <col min="1" max="1" width="7.28515625" customWidth="1"/>
    <col min="2" max="2" width="26.5703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6.5703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6.5703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6.5703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6.5703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6.5703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6.5703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6.5703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6.5703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6.5703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6.5703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6.5703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6.5703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6.5703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6.5703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6.5703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6.5703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6.5703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6.5703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6.5703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6.5703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6.5703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6.5703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6.5703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6.5703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6.5703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6.5703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6.5703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6.5703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6.5703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6.5703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6.5703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6.5703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6.5703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6.5703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6.5703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6.5703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6.5703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6.5703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6.5703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6.5703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6.5703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6.5703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6.5703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6.5703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6.5703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6.5703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6.5703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6.5703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6.5703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6.5703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6.5703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6.5703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6.5703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6.5703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6.5703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6.5703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6.5703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6.5703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6.5703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6.5703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6.5703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6.5703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6.5703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 t="s">
        <v>0</v>
      </c>
    </row>
    <row r="2" spans="1:13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26</v>
      </c>
    </row>
    <row r="3" spans="1:13" ht="71.25" customHeight="1" x14ac:dyDescent="0.25">
      <c r="A3" s="2"/>
      <c r="B3" s="200" t="s">
        <v>76</v>
      </c>
      <c r="C3" s="201"/>
      <c r="D3" s="201"/>
      <c r="E3" s="201"/>
      <c r="F3" s="201"/>
      <c r="G3" s="201"/>
      <c r="H3" s="201"/>
      <c r="I3" s="201"/>
      <c r="J3" s="201"/>
      <c r="K3" s="2"/>
    </row>
    <row r="4" spans="1:13" ht="31.5" customHeight="1" x14ac:dyDescent="0.25">
      <c r="A4" s="196" t="s">
        <v>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3" ht="33" customHeight="1" x14ac:dyDescent="0.25">
      <c r="A5" s="197" t="s">
        <v>4</v>
      </c>
      <c r="B5" s="197" t="s">
        <v>5</v>
      </c>
      <c r="C5" s="198" t="s">
        <v>6</v>
      </c>
      <c r="D5" s="198"/>
      <c r="E5" s="198"/>
      <c r="F5" s="198" t="s">
        <v>7</v>
      </c>
      <c r="G5" s="198" t="s">
        <v>8</v>
      </c>
      <c r="H5" s="198"/>
      <c r="I5" s="198"/>
      <c r="J5" s="198"/>
      <c r="K5" s="199" t="s">
        <v>9</v>
      </c>
    </row>
    <row r="6" spans="1:13" ht="158.25" customHeight="1" x14ac:dyDescent="0.25">
      <c r="A6" s="197"/>
      <c r="B6" s="197"/>
      <c r="C6" s="5" t="s">
        <v>10</v>
      </c>
      <c r="D6" s="5" t="s">
        <v>11</v>
      </c>
      <c r="E6" s="5" t="s">
        <v>12</v>
      </c>
      <c r="F6" s="198"/>
      <c r="G6" s="6" t="s">
        <v>13</v>
      </c>
      <c r="H6" s="5" t="s">
        <v>14</v>
      </c>
      <c r="I6" s="5" t="s">
        <v>15</v>
      </c>
      <c r="J6" s="5" t="s">
        <v>14</v>
      </c>
      <c r="K6" s="199"/>
      <c r="L6" s="52"/>
      <c r="M6" s="52"/>
    </row>
    <row r="7" spans="1:13" ht="33" customHeight="1" x14ac:dyDescent="0.25">
      <c r="A7" s="53"/>
      <c r="B7" s="54"/>
      <c r="C7" s="45"/>
      <c r="D7" s="55"/>
      <c r="E7" s="54"/>
      <c r="F7" s="56"/>
      <c r="G7" s="57" t="s">
        <v>77</v>
      </c>
      <c r="H7" s="57" t="s">
        <v>77</v>
      </c>
      <c r="I7" s="58" t="s">
        <v>78</v>
      </c>
      <c r="J7" s="59">
        <v>8.14</v>
      </c>
      <c r="K7" s="60">
        <v>2.87</v>
      </c>
      <c r="L7" s="52"/>
      <c r="M7" s="52"/>
    </row>
    <row r="8" spans="1:13" ht="51" customHeight="1" x14ac:dyDescent="0.25">
      <c r="A8" s="53"/>
      <c r="B8" s="54"/>
      <c r="C8" s="45"/>
      <c r="D8" s="55"/>
      <c r="E8" s="54"/>
      <c r="F8" s="56"/>
      <c r="G8" s="57" t="s">
        <v>77</v>
      </c>
      <c r="H8" s="57" t="s">
        <v>77</v>
      </c>
      <c r="I8" s="58" t="s">
        <v>48</v>
      </c>
      <c r="J8" s="59">
        <v>24.803999999999998</v>
      </c>
      <c r="K8" s="60">
        <v>19.212</v>
      </c>
      <c r="L8" s="52"/>
      <c r="M8" s="52"/>
    </row>
    <row r="9" spans="1:13" ht="33" customHeight="1" x14ac:dyDescent="0.25">
      <c r="A9" s="53"/>
      <c r="B9" s="54"/>
      <c r="C9" s="45"/>
      <c r="D9" s="55"/>
      <c r="E9" s="54"/>
      <c r="F9" s="56"/>
      <c r="G9" s="57" t="s">
        <v>77</v>
      </c>
      <c r="H9" s="57" t="s">
        <v>77</v>
      </c>
      <c r="I9" s="58" t="s">
        <v>49</v>
      </c>
      <c r="J9" s="59">
        <v>35.963999999999999</v>
      </c>
      <c r="K9" s="60">
        <v>11.23</v>
      </c>
      <c r="L9" s="52"/>
      <c r="M9" s="52"/>
    </row>
    <row r="10" spans="1:13" ht="15.75" x14ac:dyDescent="0.25">
      <c r="A10" s="14"/>
      <c r="B10" s="22" t="s">
        <v>20</v>
      </c>
      <c r="C10" s="27">
        <f>SUM(C7:C7)</f>
        <v>0</v>
      </c>
      <c r="D10" s="27">
        <f>SUM(D7:D7)</f>
        <v>0</v>
      </c>
      <c r="E10" s="61"/>
      <c r="F10" s="62">
        <f>SUM(C10,D10)</f>
        <v>0</v>
      </c>
      <c r="G10" s="63"/>
      <c r="H10" s="27">
        <v>0</v>
      </c>
      <c r="I10" s="61"/>
      <c r="J10" s="27">
        <f>SUM(J7:J9)</f>
        <v>68.908000000000001</v>
      </c>
      <c r="K10" s="27">
        <f>SUM(K7:K9)</f>
        <v>33.311999999999998</v>
      </c>
    </row>
    <row r="13" spans="1:13" ht="15.75" x14ac:dyDescent="0.25">
      <c r="B13" s="28" t="s">
        <v>21</v>
      </c>
      <c r="F13" s="29"/>
      <c r="G13" s="190" t="s">
        <v>79</v>
      </c>
      <c r="H13" s="191"/>
    </row>
    <row r="14" spans="1:13" x14ac:dyDescent="0.25">
      <c r="B14" s="28"/>
      <c r="F14" s="30" t="s">
        <v>23</v>
      </c>
      <c r="G14" s="31"/>
      <c r="H14" s="31"/>
    </row>
    <row r="15" spans="1:13" ht="15.75" x14ac:dyDescent="0.25">
      <c r="B15" s="28" t="s">
        <v>24</v>
      </c>
      <c r="F15" s="29"/>
      <c r="G15" s="190" t="s">
        <v>80</v>
      </c>
      <c r="H15" s="191"/>
    </row>
    <row r="16" spans="1:13" x14ac:dyDescent="0.25">
      <c r="F16" s="30" t="s">
        <v>23</v>
      </c>
      <c r="G16" s="31"/>
      <c r="H16" s="31"/>
    </row>
    <row r="18" spans="2:2" x14ac:dyDescent="0.25">
      <c r="B18" s="64" t="s">
        <v>81</v>
      </c>
    </row>
    <row r="19" spans="2:2" x14ac:dyDescent="0.25">
      <c r="B19" s="64" t="s">
        <v>82</v>
      </c>
    </row>
  </sheetData>
  <mergeCells count="10">
    <mergeCell ref="G13:H13"/>
    <mergeCell ref="G15:H1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="75" zoomScaleNormal="75" workbookViewId="0">
      <selection activeCell="B3" sqref="B3:J3"/>
    </sheetView>
  </sheetViews>
  <sheetFormatPr defaultColWidth="8.85546875" defaultRowHeight="15" x14ac:dyDescent="0.25"/>
  <cols>
    <col min="1" max="1" width="7.28515625" style="65" customWidth="1"/>
    <col min="2" max="2" width="24.42578125" style="65" customWidth="1"/>
    <col min="3" max="3" width="16.28515625" style="65" customWidth="1"/>
    <col min="4" max="4" width="13.5703125" style="65" customWidth="1"/>
    <col min="5" max="5" width="18.85546875" style="65" customWidth="1"/>
    <col min="6" max="6" width="15.85546875" style="65" customWidth="1"/>
    <col min="7" max="7" width="16.5703125" style="65" customWidth="1"/>
    <col min="8" max="8" width="14.28515625" style="65" customWidth="1"/>
    <col min="9" max="9" width="22.85546875" style="65" customWidth="1"/>
    <col min="10" max="10" width="14" style="65" customWidth="1"/>
    <col min="11" max="11" width="15.5703125" style="65" customWidth="1"/>
    <col min="12" max="256" width="8.85546875" style="65"/>
    <col min="257" max="257" width="7.28515625" style="65" customWidth="1"/>
    <col min="258" max="258" width="24.42578125" style="65" customWidth="1"/>
    <col min="259" max="259" width="16.28515625" style="65" customWidth="1"/>
    <col min="260" max="260" width="13.5703125" style="65" customWidth="1"/>
    <col min="261" max="261" width="18.85546875" style="65" customWidth="1"/>
    <col min="262" max="262" width="15.85546875" style="65" customWidth="1"/>
    <col min="263" max="263" width="16.5703125" style="65" customWidth="1"/>
    <col min="264" max="264" width="14.28515625" style="65" customWidth="1"/>
    <col min="265" max="265" width="22.85546875" style="65" customWidth="1"/>
    <col min="266" max="266" width="14" style="65" customWidth="1"/>
    <col min="267" max="267" width="15.5703125" style="65" customWidth="1"/>
    <col min="268" max="512" width="8.85546875" style="65"/>
    <col min="513" max="513" width="7.28515625" style="65" customWidth="1"/>
    <col min="514" max="514" width="24.42578125" style="65" customWidth="1"/>
    <col min="515" max="515" width="16.28515625" style="65" customWidth="1"/>
    <col min="516" max="516" width="13.5703125" style="65" customWidth="1"/>
    <col min="517" max="517" width="18.85546875" style="65" customWidth="1"/>
    <col min="518" max="518" width="15.85546875" style="65" customWidth="1"/>
    <col min="519" max="519" width="16.5703125" style="65" customWidth="1"/>
    <col min="520" max="520" width="14.28515625" style="65" customWidth="1"/>
    <col min="521" max="521" width="22.85546875" style="65" customWidth="1"/>
    <col min="522" max="522" width="14" style="65" customWidth="1"/>
    <col min="523" max="523" width="15.5703125" style="65" customWidth="1"/>
    <col min="524" max="768" width="8.85546875" style="65"/>
    <col min="769" max="769" width="7.28515625" style="65" customWidth="1"/>
    <col min="770" max="770" width="24.42578125" style="65" customWidth="1"/>
    <col min="771" max="771" width="16.28515625" style="65" customWidth="1"/>
    <col min="772" max="772" width="13.5703125" style="65" customWidth="1"/>
    <col min="773" max="773" width="18.85546875" style="65" customWidth="1"/>
    <col min="774" max="774" width="15.85546875" style="65" customWidth="1"/>
    <col min="775" max="775" width="16.5703125" style="65" customWidth="1"/>
    <col min="776" max="776" width="14.28515625" style="65" customWidth="1"/>
    <col min="777" max="777" width="22.85546875" style="65" customWidth="1"/>
    <col min="778" max="778" width="14" style="65" customWidth="1"/>
    <col min="779" max="779" width="15.5703125" style="65" customWidth="1"/>
    <col min="780" max="1024" width="8.85546875" style="65"/>
    <col min="1025" max="1025" width="7.28515625" style="65" customWidth="1"/>
    <col min="1026" max="1026" width="24.42578125" style="65" customWidth="1"/>
    <col min="1027" max="1027" width="16.28515625" style="65" customWidth="1"/>
    <col min="1028" max="1028" width="13.5703125" style="65" customWidth="1"/>
    <col min="1029" max="1029" width="18.85546875" style="65" customWidth="1"/>
    <col min="1030" max="1030" width="15.85546875" style="65" customWidth="1"/>
    <col min="1031" max="1031" width="16.5703125" style="65" customWidth="1"/>
    <col min="1032" max="1032" width="14.28515625" style="65" customWidth="1"/>
    <col min="1033" max="1033" width="22.85546875" style="65" customWidth="1"/>
    <col min="1034" max="1034" width="14" style="65" customWidth="1"/>
    <col min="1035" max="1035" width="15.5703125" style="65" customWidth="1"/>
    <col min="1036" max="1280" width="8.85546875" style="65"/>
    <col min="1281" max="1281" width="7.28515625" style="65" customWidth="1"/>
    <col min="1282" max="1282" width="24.42578125" style="65" customWidth="1"/>
    <col min="1283" max="1283" width="16.28515625" style="65" customWidth="1"/>
    <col min="1284" max="1284" width="13.5703125" style="65" customWidth="1"/>
    <col min="1285" max="1285" width="18.85546875" style="65" customWidth="1"/>
    <col min="1286" max="1286" width="15.85546875" style="65" customWidth="1"/>
    <col min="1287" max="1287" width="16.5703125" style="65" customWidth="1"/>
    <col min="1288" max="1288" width="14.28515625" style="65" customWidth="1"/>
    <col min="1289" max="1289" width="22.85546875" style="65" customWidth="1"/>
    <col min="1290" max="1290" width="14" style="65" customWidth="1"/>
    <col min="1291" max="1291" width="15.5703125" style="65" customWidth="1"/>
    <col min="1292" max="1536" width="8.85546875" style="65"/>
    <col min="1537" max="1537" width="7.28515625" style="65" customWidth="1"/>
    <col min="1538" max="1538" width="24.42578125" style="65" customWidth="1"/>
    <col min="1539" max="1539" width="16.28515625" style="65" customWidth="1"/>
    <col min="1540" max="1540" width="13.5703125" style="65" customWidth="1"/>
    <col min="1541" max="1541" width="18.85546875" style="65" customWidth="1"/>
    <col min="1542" max="1542" width="15.85546875" style="65" customWidth="1"/>
    <col min="1543" max="1543" width="16.5703125" style="65" customWidth="1"/>
    <col min="1544" max="1544" width="14.28515625" style="65" customWidth="1"/>
    <col min="1545" max="1545" width="22.85546875" style="65" customWidth="1"/>
    <col min="1546" max="1546" width="14" style="65" customWidth="1"/>
    <col min="1547" max="1547" width="15.5703125" style="65" customWidth="1"/>
    <col min="1548" max="1792" width="8.85546875" style="65"/>
    <col min="1793" max="1793" width="7.28515625" style="65" customWidth="1"/>
    <col min="1794" max="1794" width="24.42578125" style="65" customWidth="1"/>
    <col min="1795" max="1795" width="16.28515625" style="65" customWidth="1"/>
    <col min="1796" max="1796" width="13.5703125" style="65" customWidth="1"/>
    <col min="1797" max="1797" width="18.85546875" style="65" customWidth="1"/>
    <col min="1798" max="1798" width="15.85546875" style="65" customWidth="1"/>
    <col min="1799" max="1799" width="16.5703125" style="65" customWidth="1"/>
    <col min="1800" max="1800" width="14.28515625" style="65" customWidth="1"/>
    <col min="1801" max="1801" width="22.85546875" style="65" customWidth="1"/>
    <col min="1802" max="1802" width="14" style="65" customWidth="1"/>
    <col min="1803" max="1803" width="15.5703125" style="65" customWidth="1"/>
    <col min="1804" max="2048" width="8.85546875" style="65"/>
    <col min="2049" max="2049" width="7.28515625" style="65" customWidth="1"/>
    <col min="2050" max="2050" width="24.42578125" style="65" customWidth="1"/>
    <col min="2051" max="2051" width="16.28515625" style="65" customWidth="1"/>
    <col min="2052" max="2052" width="13.5703125" style="65" customWidth="1"/>
    <col min="2053" max="2053" width="18.85546875" style="65" customWidth="1"/>
    <col min="2054" max="2054" width="15.85546875" style="65" customWidth="1"/>
    <col min="2055" max="2055" width="16.5703125" style="65" customWidth="1"/>
    <col min="2056" max="2056" width="14.28515625" style="65" customWidth="1"/>
    <col min="2057" max="2057" width="22.85546875" style="65" customWidth="1"/>
    <col min="2058" max="2058" width="14" style="65" customWidth="1"/>
    <col min="2059" max="2059" width="15.5703125" style="65" customWidth="1"/>
    <col min="2060" max="2304" width="8.85546875" style="65"/>
    <col min="2305" max="2305" width="7.28515625" style="65" customWidth="1"/>
    <col min="2306" max="2306" width="24.42578125" style="65" customWidth="1"/>
    <col min="2307" max="2307" width="16.28515625" style="65" customWidth="1"/>
    <col min="2308" max="2308" width="13.5703125" style="65" customWidth="1"/>
    <col min="2309" max="2309" width="18.85546875" style="65" customWidth="1"/>
    <col min="2310" max="2310" width="15.85546875" style="65" customWidth="1"/>
    <col min="2311" max="2311" width="16.5703125" style="65" customWidth="1"/>
    <col min="2312" max="2312" width="14.28515625" style="65" customWidth="1"/>
    <col min="2313" max="2313" width="22.85546875" style="65" customWidth="1"/>
    <col min="2314" max="2314" width="14" style="65" customWidth="1"/>
    <col min="2315" max="2315" width="15.5703125" style="65" customWidth="1"/>
    <col min="2316" max="2560" width="8.85546875" style="65"/>
    <col min="2561" max="2561" width="7.28515625" style="65" customWidth="1"/>
    <col min="2562" max="2562" width="24.42578125" style="65" customWidth="1"/>
    <col min="2563" max="2563" width="16.28515625" style="65" customWidth="1"/>
    <col min="2564" max="2564" width="13.5703125" style="65" customWidth="1"/>
    <col min="2565" max="2565" width="18.85546875" style="65" customWidth="1"/>
    <col min="2566" max="2566" width="15.85546875" style="65" customWidth="1"/>
    <col min="2567" max="2567" width="16.5703125" style="65" customWidth="1"/>
    <col min="2568" max="2568" width="14.28515625" style="65" customWidth="1"/>
    <col min="2569" max="2569" width="22.85546875" style="65" customWidth="1"/>
    <col min="2570" max="2570" width="14" style="65" customWidth="1"/>
    <col min="2571" max="2571" width="15.5703125" style="65" customWidth="1"/>
    <col min="2572" max="2816" width="8.85546875" style="65"/>
    <col min="2817" max="2817" width="7.28515625" style="65" customWidth="1"/>
    <col min="2818" max="2818" width="24.42578125" style="65" customWidth="1"/>
    <col min="2819" max="2819" width="16.28515625" style="65" customWidth="1"/>
    <col min="2820" max="2820" width="13.5703125" style="65" customWidth="1"/>
    <col min="2821" max="2821" width="18.85546875" style="65" customWidth="1"/>
    <col min="2822" max="2822" width="15.85546875" style="65" customWidth="1"/>
    <col min="2823" max="2823" width="16.5703125" style="65" customWidth="1"/>
    <col min="2824" max="2824" width="14.28515625" style="65" customWidth="1"/>
    <col min="2825" max="2825" width="22.85546875" style="65" customWidth="1"/>
    <col min="2826" max="2826" width="14" style="65" customWidth="1"/>
    <col min="2827" max="2827" width="15.5703125" style="65" customWidth="1"/>
    <col min="2828" max="3072" width="8.85546875" style="65"/>
    <col min="3073" max="3073" width="7.28515625" style="65" customWidth="1"/>
    <col min="3074" max="3074" width="24.42578125" style="65" customWidth="1"/>
    <col min="3075" max="3075" width="16.28515625" style="65" customWidth="1"/>
    <col min="3076" max="3076" width="13.5703125" style="65" customWidth="1"/>
    <col min="3077" max="3077" width="18.85546875" style="65" customWidth="1"/>
    <col min="3078" max="3078" width="15.85546875" style="65" customWidth="1"/>
    <col min="3079" max="3079" width="16.5703125" style="65" customWidth="1"/>
    <col min="3080" max="3080" width="14.28515625" style="65" customWidth="1"/>
    <col min="3081" max="3081" width="22.85546875" style="65" customWidth="1"/>
    <col min="3082" max="3082" width="14" style="65" customWidth="1"/>
    <col min="3083" max="3083" width="15.5703125" style="65" customWidth="1"/>
    <col min="3084" max="3328" width="8.85546875" style="65"/>
    <col min="3329" max="3329" width="7.28515625" style="65" customWidth="1"/>
    <col min="3330" max="3330" width="24.42578125" style="65" customWidth="1"/>
    <col min="3331" max="3331" width="16.28515625" style="65" customWidth="1"/>
    <col min="3332" max="3332" width="13.5703125" style="65" customWidth="1"/>
    <col min="3333" max="3333" width="18.85546875" style="65" customWidth="1"/>
    <col min="3334" max="3334" width="15.85546875" style="65" customWidth="1"/>
    <col min="3335" max="3335" width="16.5703125" style="65" customWidth="1"/>
    <col min="3336" max="3336" width="14.28515625" style="65" customWidth="1"/>
    <col min="3337" max="3337" width="22.85546875" style="65" customWidth="1"/>
    <col min="3338" max="3338" width="14" style="65" customWidth="1"/>
    <col min="3339" max="3339" width="15.5703125" style="65" customWidth="1"/>
    <col min="3340" max="3584" width="8.85546875" style="65"/>
    <col min="3585" max="3585" width="7.28515625" style="65" customWidth="1"/>
    <col min="3586" max="3586" width="24.42578125" style="65" customWidth="1"/>
    <col min="3587" max="3587" width="16.28515625" style="65" customWidth="1"/>
    <col min="3588" max="3588" width="13.5703125" style="65" customWidth="1"/>
    <col min="3589" max="3589" width="18.85546875" style="65" customWidth="1"/>
    <col min="3590" max="3590" width="15.85546875" style="65" customWidth="1"/>
    <col min="3591" max="3591" width="16.5703125" style="65" customWidth="1"/>
    <col min="3592" max="3592" width="14.28515625" style="65" customWidth="1"/>
    <col min="3593" max="3593" width="22.85546875" style="65" customWidth="1"/>
    <col min="3594" max="3594" width="14" style="65" customWidth="1"/>
    <col min="3595" max="3595" width="15.5703125" style="65" customWidth="1"/>
    <col min="3596" max="3840" width="8.85546875" style="65"/>
    <col min="3841" max="3841" width="7.28515625" style="65" customWidth="1"/>
    <col min="3842" max="3842" width="24.42578125" style="65" customWidth="1"/>
    <col min="3843" max="3843" width="16.28515625" style="65" customWidth="1"/>
    <col min="3844" max="3844" width="13.5703125" style="65" customWidth="1"/>
    <col min="3845" max="3845" width="18.85546875" style="65" customWidth="1"/>
    <col min="3846" max="3846" width="15.85546875" style="65" customWidth="1"/>
    <col min="3847" max="3847" width="16.5703125" style="65" customWidth="1"/>
    <col min="3848" max="3848" width="14.28515625" style="65" customWidth="1"/>
    <col min="3849" max="3849" width="22.85546875" style="65" customWidth="1"/>
    <col min="3850" max="3850" width="14" style="65" customWidth="1"/>
    <col min="3851" max="3851" width="15.5703125" style="65" customWidth="1"/>
    <col min="3852" max="4096" width="8.85546875" style="65"/>
    <col min="4097" max="4097" width="7.28515625" style="65" customWidth="1"/>
    <col min="4098" max="4098" width="24.42578125" style="65" customWidth="1"/>
    <col min="4099" max="4099" width="16.28515625" style="65" customWidth="1"/>
    <col min="4100" max="4100" width="13.5703125" style="65" customWidth="1"/>
    <col min="4101" max="4101" width="18.85546875" style="65" customWidth="1"/>
    <col min="4102" max="4102" width="15.85546875" style="65" customWidth="1"/>
    <col min="4103" max="4103" width="16.5703125" style="65" customWidth="1"/>
    <col min="4104" max="4104" width="14.28515625" style="65" customWidth="1"/>
    <col min="4105" max="4105" width="22.85546875" style="65" customWidth="1"/>
    <col min="4106" max="4106" width="14" style="65" customWidth="1"/>
    <col min="4107" max="4107" width="15.5703125" style="65" customWidth="1"/>
    <col min="4108" max="4352" width="8.85546875" style="65"/>
    <col min="4353" max="4353" width="7.28515625" style="65" customWidth="1"/>
    <col min="4354" max="4354" width="24.42578125" style="65" customWidth="1"/>
    <col min="4355" max="4355" width="16.28515625" style="65" customWidth="1"/>
    <col min="4356" max="4356" width="13.5703125" style="65" customWidth="1"/>
    <col min="4357" max="4357" width="18.85546875" style="65" customWidth="1"/>
    <col min="4358" max="4358" width="15.85546875" style="65" customWidth="1"/>
    <col min="4359" max="4359" width="16.5703125" style="65" customWidth="1"/>
    <col min="4360" max="4360" width="14.28515625" style="65" customWidth="1"/>
    <col min="4361" max="4361" width="22.85546875" style="65" customWidth="1"/>
    <col min="4362" max="4362" width="14" style="65" customWidth="1"/>
    <col min="4363" max="4363" width="15.5703125" style="65" customWidth="1"/>
    <col min="4364" max="4608" width="8.85546875" style="65"/>
    <col min="4609" max="4609" width="7.28515625" style="65" customWidth="1"/>
    <col min="4610" max="4610" width="24.42578125" style="65" customWidth="1"/>
    <col min="4611" max="4611" width="16.28515625" style="65" customWidth="1"/>
    <col min="4612" max="4612" width="13.5703125" style="65" customWidth="1"/>
    <col min="4613" max="4613" width="18.85546875" style="65" customWidth="1"/>
    <col min="4614" max="4614" width="15.85546875" style="65" customWidth="1"/>
    <col min="4615" max="4615" width="16.5703125" style="65" customWidth="1"/>
    <col min="4616" max="4616" width="14.28515625" style="65" customWidth="1"/>
    <col min="4617" max="4617" width="22.85546875" style="65" customWidth="1"/>
    <col min="4618" max="4618" width="14" style="65" customWidth="1"/>
    <col min="4619" max="4619" width="15.5703125" style="65" customWidth="1"/>
    <col min="4620" max="4864" width="8.85546875" style="65"/>
    <col min="4865" max="4865" width="7.28515625" style="65" customWidth="1"/>
    <col min="4866" max="4866" width="24.42578125" style="65" customWidth="1"/>
    <col min="4867" max="4867" width="16.28515625" style="65" customWidth="1"/>
    <col min="4868" max="4868" width="13.5703125" style="65" customWidth="1"/>
    <col min="4869" max="4869" width="18.85546875" style="65" customWidth="1"/>
    <col min="4870" max="4870" width="15.85546875" style="65" customWidth="1"/>
    <col min="4871" max="4871" width="16.5703125" style="65" customWidth="1"/>
    <col min="4872" max="4872" width="14.28515625" style="65" customWidth="1"/>
    <col min="4873" max="4873" width="22.85546875" style="65" customWidth="1"/>
    <col min="4874" max="4874" width="14" style="65" customWidth="1"/>
    <col min="4875" max="4875" width="15.5703125" style="65" customWidth="1"/>
    <col min="4876" max="5120" width="8.85546875" style="65"/>
    <col min="5121" max="5121" width="7.28515625" style="65" customWidth="1"/>
    <col min="5122" max="5122" width="24.42578125" style="65" customWidth="1"/>
    <col min="5123" max="5123" width="16.28515625" style="65" customWidth="1"/>
    <col min="5124" max="5124" width="13.5703125" style="65" customWidth="1"/>
    <col min="5125" max="5125" width="18.85546875" style="65" customWidth="1"/>
    <col min="5126" max="5126" width="15.85546875" style="65" customWidth="1"/>
    <col min="5127" max="5127" width="16.5703125" style="65" customWidth="1"/>
    <col min="5128" max="5128" width="14.28515625" style="65" customWidth="1"/>
    <col min="5129" max="5129" width="22.85546875" style="65" customWidth="1"/>
    <col min="5130" max="5130" width="14" style="65" customWidth="1"/>
    <col min="5131" max="5131" width="15.5703125" style="65" customWidth="1"/>
    <col min="5132" max="5376" width="8.85546875" style="65"/>
    <col min="5377" max="5377" width="7.28515625" style="65" customWidth="1"/>
    <col min="5378" max="5378" width="24.42578125" style="65" customWidth="1"/>
    <col min="5379" max="5379" width="16.28515625" style="65" customWidth="1"/>
    <col min="5380" max="5380" width="13.5703125" style="65" customWidth="1"/>
    <col min="5381" max="5381" width="18.85546875" style="65" customWidth="1"/>
    <col min="5382" max="5382" width="15.85546875" style="65" customWidth="1"/>
    <col min="5383" max="5383" width="16.5703125" style="65" customWidth="1"/>
    <col min="5384" max="5384" width="14.28515625" style="65" customWidth="1"/>
    <col min="5385" max="5385" width="22.85546875" style="65" customWidth="1"/>
    <col min="5386" max="5386" width="14" style="65" customWidth="1"/>
    <col min="5387" max="5387" width="15.5703125" style="65" customWidth="1"/>
    <col min="5388" max="5632" width="8.85546875" style="65"/>
    <col min="5633" max="5633" width="7.28515625" style="65" customWidth="1"/>
    <col min="5634" max="5634" width="24.42578125" style="65" customWidth="1"/>
    <col min="5635" max="5635" width="16.28515625" style="65" customWidth="1"/>
    <col min="5636" max="5636" width="13.5703125" style="65" customWidth="1"/>
    <col min="5637" max="5637" width="18.85546875" style="65" customWidth="1"/>
    <col min="5638" max="5638" width="15.85546875" style="65" customWidth="1"/>
    <col min="5639" max="5639" width="16.5703125" style="65" customWidth="1"/>
    <col min="5640" max="5640" width="14.28515625" style="65" customWidth="1"/>
    <col min="5641" max="5641" width="22.85546875" style="65" customWidth="1"/>
    <col min="5642" max="5642" width="14" style="65" customWidth="1"/>
    <col min="5643" max="5643" width="15.5703125" style="65" customWidth="1"/>
    <col min="5644" max="5888" width="8.85546875" style="65"/>
    <col min="5889" max="5889" width="7.28515625" style="65" customWidth="1"/>
    <col min="5890" max="5890" width="24.42578125" style="65" customWidth="1"/>
    <col min="5891" max="5891" width="16.28515625" style="65" customWidth="1"/>
    <col min="5892" max="5892" width="13.5703125" style="65" customWidth="1"/>
    <col min="5893" max="5893" width="18.85546875" style="65" customWidth="1"/>
    <col min="5894" max="5894" width="15.85546875" style="65" customWidth="1"/>
    <col min="5895" max="5895" width="16.5703125" style="65" customWidth="1"/>
    <col min="5896" max="5896" width="14.28515625" style="65" customWidth="1"/>
    <col min="5897" max="5897" width="22.85546875" style="65" customWidth="1"/>
    <col min="5898" max="5898" width="14" style="65" customWidth="1"/>
    <col min="5899" max="5899" width="15.5703125" style="65" customWidth="1"/>
    <col min="5900" max="6144" width="8.85546875" style="65"/>
    <col min="6145" max="6145" width="7.28515625" style="65" customWidth="1"/>
    <col min="6146" max="6146" width="24.42578125" style="65" customWidth="1"/>
    <col min="6147" max="6147" width="16.28515625" style="65" customWidth="1"/>
    <col min="6148" max="6148" width="13.5703125" style="65" customWidth="1"/>
    <col min="6149" max="6149" width="18.85546875" style="65" customWidth="1"/>
    <col min="6150" max="6150" width="15.85546875" style="65" customWidth="1"/>
    <col min="6151" max="6151" width="16.5703125" style="65" customWidth="1"/>
    <col min="6152" max="6152" width="14.28515625" style="65" customWidth="1"/>
    <col min="6153" max="6153" width="22.85546875" style="65" customWidth="1"/>
    <col min="6154" max="6154" width="14" style="65" customWidth="1"/>
    <col min="6155" max="6155" width="15.5703125" style="65" customWidth="1"/>
    <col min="6156" max="6400" width="8.85546875" style="65"/>
    <col min="6401" max="6401" width="7.28515625" style="65" customWidth="1"/>
    <col min="6402" max="6402" width="24.42578125" style="65" customWidth="1"/>
    <col min="6403" max="6403" width="16.28515625" style="65" customWidth="1"/>
    <col min="6404" max="6404" width="13.5703125" style="65" customWidth="1"/>
    <col min="6405" max="6405" width="18.85546875" style="65" customWidth="1"/>
    <col min="6406" max="6406" width="15.85546875" style="65" customWidth="1"/>
    <col min="6407" max="6407" width="16.5703125" style="65" customWidth="1"/>
    <col min="6408" max="6408" width="14.28515625" style="65" customWidth="1"/>
    <col min="6409" max="6409" width="22.85546875" style="65" customWidth="1"/>
    <col min="6410" max="6410" width="14" style="65" customWidth="1"/>
    <col min="6411" max="6411" width="15.5703125" style="65" customWidth="1"/>
    <col min="6412" max="6656" width="8.85546875" style="65"/>
    <col min="6657" max="6657" width="7.28515625" style="65" customWidth="1"/>
    <col min="6658" max="6658" width="24.42578125" style="65" customWidth="1"/>
    <col min="6659" max="6659" width="16.28515625" style="65" customWidth="1"/>
    <col min="6660" max="6660" width="13.5703125" style="65" customWidth="1"/>
    <col min="6661" max="6661" width="18.85546875" style="65" customWidth="1"/>
    <col min="6662" max="6662" width="15.85546875" style="65" customWidth="1"/>
    <col min="6663" max="6663" width="16.5703125" style="65" customWidth="1"/>
    <col min="6664" max="6664" width="14.28515625" style="65" customWidth="1"/>
    <col min="6665" max="6665" width="22.85546875" style="65" customWidth="1"/>
    <col min="6666" max="6666" width="14" style="65" customWidth="1"/>
    <col min="6667" max="6667" width="15.5703125" style="65" customWidth="1"/>
    <col min="6668" max="6912" width="8.85546875" style="65"/>
    <col min="6913" max="6913" width="7.28515625" style="65" customWidth="1"/>
    <col min="6914" max="6914" width="24.42578125" style="65" customWidth="1"/>
    <col min="6915" max="6915" width="16.28515625" style="65" customWidth="1"/>
    <col min="6916" max="6916" width="13.5703125" style="65" customWidth="1"/>
    <col min="6917" max="6917" width="18.85546875" style="65" customWidth="1"/>
    <col min="6918" max="6918" width="15.85546875" style="65" customWidth="1"/>
    <col min="6919" max="6919" width="16.5703125" style="65" customWidth="1"/>
    <col min="6920" max="6920" width="14.28515625" style="65" customWidth="1"/>
    <col min="6921" max="6921" width="22.85546875" style="65" customWidth="1"/>
    <col min="6922" max="6922" width="14" style="65" customWidth="1"/>
    <col min="6923" max="6923" width="15.5703125" style="65" customWidth="1"/>
    <col min="6924" max="7168" width="8.85546875" style="65"/>
    <col min="7169" max="7169" width="7.28515625" style="65" customWidth="1"/>
    <col min="7170" max="7170" width="24.42578125" style="65" customWidth="1"/>
    <col min="7171" max="7171" width="16.28515625" style="65" customWidth="1"/>
    <col min="7172" max="7172" width="13.5703125" style="65" customWidth="1"/>
    <col min="7173" max="7173" width="18.85546875" style="65" customWidth="1"/>
    <col min="7174" max="7174" width="15.85546875" style="65" customWidth="1"/>
    <col min="7175" max="7175" width="16.5703125" style="65" customWidth="1"/>
    <col min="7176" max="7176" width="14.28515625" style="65" customWidth="1"/>
    <col min="7177" max="7177" width="22.85546875" style="65" customWidth="1"/>
    <col min="7178" max="7178" width="14" style="65" customWidth="1"/>
    <col min="7179" max="7179" width="15.5703125" style="65" customWidth="1"/>
    <col min="7180" max="7424" width="8.85546875" style="65"/>
    <col min="7425" max="7425" width="7.28515625" style="65" customWidth="1"/>
    <col min="7426" max="7426" width="24.42578125" style="65" customWidth="1"/>
    <col min="7427" max="7427" width="16.28515625" style="65" customWidth="1"/>
    <col min="7428" max="7428" width="13.5703125" style="65" customWidth="1"/>
    <col min="7429" max="7429" width="18.85546875" style="65" customWidth="1"/>
    <col min="7430" max="7430" width="15.85546875" style="65" customWidth="1"/>
    <col min="7431" max="7431" width="16.5703125" style="65" customWidth="1"/>
    <col min="7432" max="7432" width="14.28515625" style="65" customWidth="1"/>
    <col min="7433" max="7433" width="22.85546875" style="65" customWidth="1"/>
    <col min="7434" max="7434" width="14" style="65" customWidth="1"/>
    <col min="7435" max="7435" width="15.5703125" style="65" customWidth="1"/>
    <col min="7436" max="7680" width="8.85546875" style="65"/>
    <col min="7681" max="7681" width="7.28515625" style="65" customWidth="1"/>
    <col min="7682" max="7682" width="24.42578125" style="65" customWidth="1"/>
    <col min="7683" max="7683" width="16.28515625" style="65" customWidth="1"/>
    <col min="7684" max="7684" width="13.5703125" style="65" customWidth="1"/>
    <col min="7685" max="7685" width="18.85546875" style="65" customWidth="1"/>
    <col min="7686" max="7686" width="15.85546875" style="65" customWidth="1"/>
    <col min="7687" max="7687" width="16.5703125" style="65" customWidth="1"/>
    <col min="7688" max="7688" width="14.28515625" style="65" customWidth="1"/>
    <col min="7689" max="7689" width="22.85546875" style="65" customWidth="1"/>
    <col min="7690" max="7690" width="14" style="65" customWidth="1"/>
    <col min="7691" max="7691" width="15.5703125" style="65" customWidth="1"/>
    <col min="7692" max="7936" width="8.85546875" style="65"/>
    <col min="7937" max="7937" width="7.28515625" style="65" customWidth="1"/>
    <col min="7938" max="7938" width="24.42578125" style="65" customWidth="1"/>
    <col min="7939" max="7939" width="16.28515625" style="65" customWidth="1"/>
    <col min="7940" max="7940" width="13.5703125" style="65" customWidth="1"/>
    <col min="7941" max="7941" width="18.85546875" style="65" customWidth="1"/>
    <col min="7942" max="7942" width="15.85546875" style="65" customWidth="1"/>
    <col min="7943" max="7943" width="16.5703125" style="65" customWidth="1"/>
    <col min="7944" max="7944" width="14.28515625" style="65" customWidth="1"/>
    <col min="7945" max="7945" width="22.85546875" style="65" customWidth="1"/>
    <col min="7946" max="7946" width="14" style="65" customWidth="1"/>
    <col min="7947" max="7947" width="15.5703125" style="65" customWidth="1"/>
    <col min="7948" max="8192" width="8.85546875" style="65"/>
    <col min="8193" max="8193" width="7.28515625" style="65" customWidth="1"/>
    <col min="8194" max="8194" width="24.42578125" style="65" customWidth="1"/>
    <col min="8195" max="8195" width="16.28515625" style="65" customWidth="1"/>
    <col min="8196" max="8196" width="13.5703125" style="65" customWidth="1"/>
    <col min="8197" max="8197" width="18.85546875" style="65" customWidth="1"/>
    <col min="8198" max="8198" width="15.85546875" style="65" customWidth="1"/>
    <col min="8199" max="8199" width="16.5703125" style="65" customWidth="1"/>
    <col min="8200" max="8200" width="14.28515625" style="65" customWidth="1"/>
    <col min="8201" max="8201" width="22.85546875" style="65" customWidth="1"/>
    <col min="8202" max="8202" width="14" style="65" customWidth="1"/>
    <col min="8203" max="8203" width="15.5703125" style="65" customWidth="1"/>
    <col min="8204" max="8448" width="8.85546875" style="65"/>
    <col min="8449" max="8449" width="7.28515625" style="65" customWidth="1"/>
    <col min="8450" max="8450" width="24.42578125" style="65" customWidth="1"/>
    <col min="8451" max="8451" width="16.28515625" style="65" customWidth="1"/>
    <col min="8452" max="8452" width="13.5703125" style="65" customWidth="1"/>
    <col min="8453" max="8453" width="18.85546875" style="65" customWidth="1"/>
    <col min="8454" max="8454" width="15.85546875" style="65" customWidth="1"/>
    <col min="8455" max="8455" width="16.5703125" style="65" customWidth="1"/>
    <col min="8456" max="8456" width="14.28515625" style="65" customWidth="1"/>
    <col min="8457" max="8457" width="22.85546875" style="65" customWidth="1"/>
    <col min="8458" max="8458" width="14" style="65" customWidth="1"/>
    <col min="8459" max="8459" width="15.5703125" style="65" customWidth="1"/>
    <col min="8460" max="8704" width="8.85546875" style="65"/>
    <col min="8705" max="8705" width="7.28515625" style="65" customWidth="1"/>
    <col min="8706" max="8706" width="24.42578125" style="65" customWidth="1"/>
    <col min="8707" max="8707" width="16.28515625" style="65" customWidth="1"/>
    <col min="8708" max="8708" width="13.5703125" style="65" customWidth="1"/>
    <col min="8709" max="8709" width="18.85546875" style="65" customWidth="1"/>
    <col min="8710" max="8710" width="15.85546875" style="65" customWidth="1"/>
    <col min="8711" max="8711" width="16.5703125" style="65" customWidth="1"/>
    <col min="8712" max="8712" width="14.28515625" style="65" customWidth="1"/>
    <col min="8713" max="8713" width="22.85546875" style="65" customWidth="1"/>
    <col min="8714" max="8714" width="14" style="65" customWidth="1"/>
    <col min="8715" max="8715" width="15.5703125" style="65" customWidth="1"/>
    <col min="8716" max="8960" width="8.85546875" style="65"/>
    <col min="8961" max="8961" width="7.28515625" style="65" customWidth="1"/>
    <col min="8962" max="8962" width="24.42578125" style="65" customWidth="1"/>
    <col min="8963" max="8963" width="16.28515625" style="65" customWidth="1"/>
    <col min="8964" max="8964" width="13.5703125" style="65" customWidth="1"/>
    <col min="8965" max="8965" width="18.85546875" style="65" customWidth="1"/>
    <col min="8966" max="8966" width="15.85546875" style="65" customWidth="1"/>
    <col min="8967" max="8967" width="16.5703125" style="65" customWidth="1"/>
    <col min="8968" max="8968" width="14.28515625" style="65" customWidth="1"/>
    <col min="8969" max="8969" width="22.85546875" style="65" customWidth="1"/>
    <col min="8970" max="8970" width="14" style="65" customWidth="1"/>
    <col min="8971" max="8971" width="15.5703125" style="65" customWidth="1"/>
    <col min="8972" max="9216" width="8.85546875" style="65"/>
    <col min="9217" max="9217" width="7.28515625" style="65" customWidth="1"/>
    <col min="9218" max="9218" width="24.42578125" style="65" customWidth="1"/>
    <col min="9219" max="9219" width="16.28515625" style="65" customWidth="1"/>
    <col min="9220" max="9220" width="13.5703125" style="65" customWidth="1"/>
    <col min="9221" max="9221" width="18.85546875" style="65" customWidth="1"/>
    <col min="9222" max="9222" width="15.85546875" style="65" customWidth="1"/>
    <col min="9223" max="9223" width="16.5703125" style="65" customWidth="1"/>
    <col min="9224" max="9224" width="14.28515625" style="65" customWidth="1"/>
    <col min="9225" max="9225" width="22.85546875" style="65" customWidth="1"/>
    <col min="9226" max="9226" width="14" style="65" customWidth="1"/>
    <col min="9227" max="9227" width="15.5703125" style="65" customWidth="1"/>
    <col min="9228" max="9472" width="8.85546875" style="65"/>
    <col min="9473" max="9473" width="7.28515625" style="65" customWidth="1"/>
    <col min="9474" max="9474" width="24.42578125" style="65" customWidth="1"/>
    <col min="9475" max="9475" width="16.28515625" style="65" customWidth="1"/>
    <col min="9476" max="9476" width="13.5703125" style="65" customWidth="1"/>
    <col min="9477" max="9477" width="18.85546875" style="65" customWidth="1"/>
    <col min="9478" max="9478" width="15.85546875" style="65" customWidth="1"/>
    <col min="9479" max="9479" width="16.5703125" style="65" customWidth="1"/>
    <col min="9480" max="9480" width="14.28515625" style="65" customWidth="1"/>
    <col min="9481" max="9481" width="22.85546875" style="65" customWidth="1"/>
    <col min="9482" max="9482" width="14" style="65" customWidth="1"/>
    <col min="9483" max="9483" width="15.5703125" style="65" customWidth="1"/>
    <col min="9484" max="9728" width="8.85546875" style="65"/>
    <col min="9729" max="9729" width="7.28515625" style="65" customWidth="1"/>
    <col min="9730" max="9730" width="24.42578125" style="65" customWidth="1"/>
    <col min="9731" max="9731" width="16.28515625" style="65" customWidth="1"/>
    <col min="9732" max="9732" width="13.5703125" style="65" customWidth="1"/>
    <col min="9733" max="9733" width="18.85546875" style="65" customWidth="1"/>
    <col min="9734" max="9734" width="15.85546875" style="65" customWidth="1"/>
    <col min="9735" max="9735" width="16.5703125" style="65" customWidth="1"/>
    <col min="9736" max="9736" width="14.28515625" style="65" customWidth="1"/>
    <col min="9737" max="9737" width="22.85546875" style="65" customWidth="1"/>
    <col min="9738" max="9738" width="14" style="65" customWidth="1"/>
    <col min="9739" max="9739" width="15.5703125" style="65" customWidth="1"/>
    <col min="9740" max="9984" width="8.85546875" style="65"/>
    <col min="9985" max="9985" width="7.28515625" style="65" customWidth="1"/>
    <col min="9986" max="9986" width="24.42578125" style="65" customWidth="1"/>
    <col min="9987" max="9987" width="16.28515625" style="65" customWidth="1"/>
    <col min="9988" max="9988" width="13.5703125" style="65" customWidth="1"/>
    <col min="9989" max="9989" width="18.85546875" style="65" customWidth="1"/>
    <col min="9990" max="9990" width="15.85546875" style="65" customWidth="1"/>
    <col min="9991" max="9991" width="16.5703125" style="65" customWidth="1"/>
    <col min="9992" max="9992" width="14.28515625" style="65" customWidth="1"/>
    <col min="9993" max="9993" width="22.85546875" style="65" customWidth="1"/>
    <col min="9994" max="9994" width="14" style="65" customWidth="1"/>
    <col min="9995" max="9995" width="15.5703125" style="65" customWidth="1"/>
    <col min="9996" max="10240" width="8.85546875" style="65"/>
    <col min="10241" max="10241" width="7.28515625" style="65" customWidth="1"/>
    <col min="10242" max="10242" width="24.42578125" style="65" customWidth="1"/>
    <col min="10243" max="10243" width="16.28515625" style="65" customWidth="1"/>
    <col min="10244" max="10244" width="13.5703125" style="65" customWidth="1"/>
    <col min="10245" max="10245" width="18.85546875" style="65" customWidth="1"/>
    <col min="10246" max="10246" width="15.85546875" style="65" customWidth="1"/>
    <col min="10247" max="10247" width="16.5703125" style="65" customWidth="1"/>
    <col min="10248" max="10248" width="14.28515625" style="65" customWidth="1"/>
    <col min="10249" max="10249" width="22.85546875" style="65" customWidth="1"/>
    <col min="10250" max="10250" width="14" style="65" customWidth="1"/>
    <col min="10251" max="10251" width="15.5703125" style="65" customWidth="1"/>
    <col min="10252" max="10496" width="8.85546875" style="65"/>
    <col min="10497" max="10497" width="7.28515625" style="65" customWidth="1"/>
    <col min="10498" max="10498" width="24.42578125" style="65" customWidth="1"/>
    <col min="10499" max="10499" width="16.28515625" style="65" customWidth="1"/>
    <col min="10500" max="10500" width="13.5703125" style="65" customWidth="1"/>
    <col min="10501" max="10501" width="18.85546875" style="65" customWidth="1"/>
    <col min="10502" max="10502" width="15.85546875" style="65" customWidth="1"/>
    <col min="10503" max="10503" width="16.5703125" style="65" customWidth="1"/>
    <col min="10504" max="10504" width="14.28515625" style="65" customWidth="1"/>
    <col min="10505" max="10505" width="22.85546875" style="65" customWidth="1"/>
    <col min="10506" max="10506" width="14" style="65" customWidth="1"/>
    <col min="10507" max="10507" width="15.5703125" style="65" customWidth="1"/>
    <col min="10508" max="10752" width="8.85546875" style="65"/>
    <col min="10753" max="10753" width="7.28515625" style="65" customWidth="1"/>
    <col min="10754" max="10754" width="24.42578125" style="65" customWidth="1"/>
    <col min="10755" max="10755" width="16.28515625" style="65" customWidth="1"/>
    <col min="10756" max="10756" width="13.5703125" style="65" customWidth="1"/>
    <col min="10757" max="10757" width="18.85546875" style="65" customWidth="1"/>
    <col min="10758" max="10758" width="15.85546875" style="65" customWidth="1"/>
    <col min="10759" max="10759" width="16.5703125" style="65" customWidth="1"/>
    <col min="10760" max="10760" width="14.28515625" style="65" customWidth="1"/>
    <col min="10761" max="10761" width="22.85546875" style="65" customWidth="1"/>
    <col min="10762" max="10762" width="14" style="65" customWidth="1"/>
    <col min="10763" max="10763" width="15.5703125" style="65" customWidth="1"/>
    <col min="10764" max="11008" width="8.85546875" style="65"/>
    <col min="11009" max="11009" width="7.28515625" style="65" customWidth="1"/>
    <col min="11010" max="11010" width="24.42578125" style="65" customWidth="1"/>
    <col min="11011" max="11011" width="16.28515625" style="65" customWidth="1"/>
    <col min="11012" max="11012" width="13.5703125" style="65" customWidth="1"/>
    <col min="11013" max="11013" width="18.85546875" style="65" customWidth="1"/>
    <col min="11014" max="11014" width="15.85546875" style="65" customWidth="1"/>
    <col min="11015" max="11015" width="16.5703125" style="65" customWidth="1"/>
    <col min="11016" max="11016" width="14.28515625" style="65" customWidth="1"/>
    <col min="11017" max="11017" width="22.85546875" style="65" customWidth="1"/>
    <col min="11018" max="11018" width="14" style="65" customWidth="1"/>
    <col min="11019" max="11019" width="15.5703125" style="65" customWidth="1"/>
    <col min="11020" max="11264" width="8.85546875" style="65"/>
    <col min="11265" max="11265" width="7.28515625" style="65" customWidth="1"/>
    <col min="11266" max="11266" width="24.42578125" style="65" customWidth="1"/>
    <col min="11267" max="11267" width="16.28515625" style="65" customWidth="1"/>
    <col min="11268" max="11268" width="13.5703125" style="65" customWidth="1"/>
    <col min="11269" max="11269" width="18.85546875" style="65" customWidth="1"/>
    <col min="11270" max="11270" width="15.85546875" style="65" customWidth="1"/>
    <col min="11271" max="11271" width="16.5703125" style="65" customWidth="1"/>
    <col min="11272" max="11272" width="14.28515625" style="65" customWidth="1"/>
    <col min="11273" max="11273" width="22.85546875" style="65" customWidth="1"/>
    <col min="11274" max="11274" width="14" style="65" customWidth="1"/>
    <col min="11275" max="11275" width="15.5703125" style="65" customWidth="1"/>
    <col min="11276" max="11520" width="8.85546875" style="65"/>
    <col min="11521" max="11521" width="7.28515625" style="65" customWidth="1"/>
    <col min="11522" max="11522" width="24.42578125" style="65" customWidth="1"/>
    <col min="11523" max="11523" width="16.28515625" style="65" customWidth="1"/>
    <col min="11524" max="11524" width="13.5703125" style="65" customWidth="1"/>
    <col min="11525" max="11525" width="18.85546875" style="65" customWidth="1"/>
    <col min="11526" max="11526" width="15.85546875" style="65" customWidth="1"/>
    <col min="11527" max="11527" width="16.5703125" style="65" customWidth="1"/>
    <col min="11528" max="11528" width="14.28515625" style="65" customWidth="1"/>
    <col min="11529" max="11529" width="22.85546875" style="65" customWidth="1"/>
    <col min="11530" max="11530" width="14" style="65" customWidth="1"/>
    <col min="11531" max="11531" width="15.5703125" style="65" customWidth="1"/>
    <col min="11532" max="11776" width="8.85546875" style="65"/>
    <col min="11777" max="11777" width="7.28515625" style="65" customWidth="1"/>
    <col min="11778" max="11778" width="24.42578125" style="65" customWidth="1"/>
    <col min="11779" max="11779" width="16.28515625" style="65" customWidth="1"/>
    <col min="11780" max="11780" width="13.5703125" style="65" customWidth="1"/>
    <col min="11781" max="11781" width="18.85546875" style="65" customWidth="1"/>
    <col min="11782" max="11782" width="15.85546875" style="65" customWidth="1"/>
    <col min="11783" max="11783" width="16.5703125" style="65" customWidth="1"/>
    <col min="11784" max="11784" width="14.28515625" style="65" customWidth="1"/>
    <col min="11785" max="11785" width="22.85546875" style="65" customWidth="1"/>
    <col min="11786" max="11786" width="14" style="65" customWidth="1"/>
    <col min="11787" max="11787" width="15.5703125" style="65" customWidth="1"/>
    <col min="11788" max="12032" width="8.85546875" style="65"/>
    <col min="12033" max="12033" width="7.28515625" style="65" customWidth="1"/>
    <col min="12034" max="12034" width="24.42578125" style="65" customWidth="1"/>
    <col min="12035" max="12035" width="16.28515625" style="65" customWidth="1"/>
    <col min="12036" max="12036" width="13.5703125" style="65" customWidth="1"/>
    <col min="12037" max="12037" width="18.85546875" style="65" customWidth="1"/>
    <col min="12038" max="12038" width="15.85546875" style="65" customWidth="1"/>
    <col min="12039" max="12039" width="16.5703125" style="65" customWidth="1"/>
    <col min="12040" max="12040" width="14.28515625" style="65" customWidth="1"/>
    <col min="12041" max="12041" width="22.85546875" style="65" customWidth="1"/>
    <col min="12042" max="12042" width="14" style="65" customWidth="1"/>
    <col min="12043" max="12043" width="15.5703125" style="65" customWidth="1"/>
    <col min="12044" max="12288" width="8.85546875" style="65"/>
    <col min="12289" max="12289" width="7.28515625" style="65" customWidth="1"/>
    <col min="12290" max="12290" width="24.42578125" style="65" customWidth="1"/>
    <col min="12291" max="12291" width="16.28515625" style="65" customWidth="1"/>
    <col min="12292" max="12292" width="13.5703125" style="65" customWidth="1"/>
    <col min="12293" max="12293" width="18.85546875" style="65" customWidth="1"/>
    <col min="12294" max="12294" width="15.85546875" style="65" customWidth="1"/>
    <col min="12295" max="12295" width="16.5703125" style="65" customWidth="1"/>
    <col min="12296" max="12296" width="14.28515625" style="65" customWidth="1"/>
    <col min="12297" max="12297" width="22.85546875" style="65" customWidth="1"/>
    <col min="12298" max="12298" width="14" style="65" customWidth="1"/>
    <col min="12299" max="12299" width="15.5703125" style="65" customWidth="1"/>
    <col min="12300" max="12544" width="8.85546875" style="65"/>
    <col min="12545" max="12545" width="7.28515625" style="65" customWidth="1"/>
    <col min="12546" max="12546" width="24.42578125" style="65" customWidth="1"/>
    <col min="12547" max="12547" width="16.28515625" style="65" customWidth="1"/>
    <col min="12548" max="12548" width="13.5703125" style="65" customWidth="1"/>
    <col min="12549" max="12549" width="18.85546875" style="65" customWidth="1"/>
    <col min="12550" max="12550" width="15.85546875" style="65" customWidth="1"/>
    <col min="12551" max="12551" width="16.5703125" style="65" customWidth="1"/>
    <col min="12552" max="12552" width="14.28515625" style="65" customWidth="1"/>
    <col min="12553" max="12553" width="22.85546875" style="65" customWidth="1"/>
    <col min="12554" max="12554" width="14" style="65" customWidth="1"/>
    <col min="12555" max="12555" width="15.5703125" style="65" customWidth="1"/>
    <col min="12556" max="12800" width="8.85546875" style="65"/>
    <col min="12801" max="12801" width="7.28515625" style="65" customWidth="1"/>
    <col min="12802" max="12802" width="24.42578125" style="65" customWidth="1"/>
    <col min="12803" max="12803" width="16.28515625" style="65" customWidth="1"/>
    <col min="12804" max="12804" width="13.5703125" style="65" customWidth="1"/>
    <col min="12805" max="12805" width="18.85546875" style="65" customWidth="1"/>
    <col min="12806" max="12806" width="15.85546875" style="65" customWidth="1"/>
    <col min="12807" max="12807" width="16.5703125" style="65" customWidth="1"/>
    <col min="12808" max="12808" width="14.28515625" style="65" customWidth="1"/>
    <col min="12809" max="12809" width="22.85546875" style="65" customWidth="1"/>
    <col min="12810" max="12810" width="14" style="65" customWidth="1"/>
    <col min="12811" max="12811" width="15.5703125" style="65" customWidth="1"/>
    <col min="12812" max="13056" width="8.85546875" style="65"/>
    <col min="13057" max="13057" width="7.28515625" style="65" customWidth="1"/>
    <col min="13058" max="13058" width="24.42578125" style="65" customWidth="1"/>
    <col min="13059" max="13059" width="16.28515625" style="65" customWidth="1"/>
    <col min="13060" max="13060" width="13.5703125" style="65" customWidth="1"/>
    <col min="13061" max="13061" width="18.85546875" style="65" customWidth="1"/>
    <col min="13062" max="13062" width="15.85546875" style="65" customWidth="1"/>
    <col min="13063" max="13063" width="16.5703125" style="65" customWidth="1"/>
    <col min="13064" max="13064" width="14.28515625" style="65" customWidth="1"/>
    <col min="13065" max="13065" width="22.85546875" style="65" customWidth="1"/>
    <col min="13066" max="13066" width="14" style="65" customWidth="1"/>
    <col min="13067" max="13067" width="15.5703125" style="65" customWidth="1"/>
    <col min="13068" max="13312" width="8.85546875" style="65"/>
    <col min="13313" max="13313" width="7.28515625" style="65" customWidth="1"/>
    <col min="13314" max="13314" width="24.42578125" style="65" customWidth="1"/>
    <col min="13315" max="13315" width="16.28515625" style="65" customWidth="1"/>
    <col min="13316" max="13316" width="13.5703125" style="65" customWidth="1"/>
    <col min="13317" max="13317" width="18.85546875" style="65" customWidth="1"/>
    <col min="13318" max="13318" width="15.85546875" style="65" customWidth="1"/>
    <col min="13319" max="13319" width="16.5703125" style="65" customWidth="1"/>
    <col min="13320" max="13320" width="14.28515625" style="65" customWidth="1"/>
    <col min="13321" max="13321" width="22.85546875" style="65" customWidth="1"/>
    <col min="13322" max="13322" width="14" style="65" customWidth="1"/>
    <col min="13323" max="13323" width="15.5703125" style="65" customWidth="1"/>
    <col min="13324" max="13568" width="8.85546875" style="65"/>
    <col min="13569" max="13569" width="7.28515625" style="65" customWidth="1"/>
    <col min="13570" max="13570" width="24.42578125" style="65" customWidth="1"/>
    <col min="13571" max="13571" width="16.28515625" style="65" customWidth="1"/>
    <col min="13572" max="13572" width="13.5703125" style="65" customWidth="1"/>
    <col min="13573" max="13573" width="18.85546875" style="65" customWidth="1"/>
    <col min="13574" max="13574" width="15.85546875" style="65" customWidth="1"/>
    <col min="13575" max="13575" width="16.5703125" style="65" customWidth="1"/>
    <col min="13576" max="13576" width="14.28515625" style="65" customWidth="1"/>
    <col min="13577" max="13577" width="22.85546875" style="65" customWidth="1"/>
    <col min="13578" max="13578" width="14" style="65" customWidth="1"/>
    <col min="13579" max="13579" width="15.5703125" style="65" customWidth="1"/>
    <col min="13580" max="13824" width="8.85546875" style="65"/>
    <col min="13825" max="13825" width="7.28515625" style="65" customWidth="1"/>
    <col min="13826" max="13826" width="24.42578125" style="65" customWidth="1"/>
    <col min="13827" max="13827" width="16.28515625" style="65" customWidth="1"/>
    <col min="13828" max="13828" width="13.5703125" style="65" customWidth="1"/>
    <col min="13829" max="13829" width="18.85546875" style="65" customWidth="1"/>
    <col min="13830" max="13830" width="15.85546875" style="65" customWidth="1"/>
    <col min="13831" max="13831" width="16.5703125" style="65" customWidth="1"/>
    <col min="13832" max="13832" width="14.28515625" style="65" customWidth="1"/>
    <col min="13833" max="13833" width="22.85546875" style="65" customWidth="1"/>
    <col min="13834" max="13834" width="14" style="65" customWidth="1"/>
    <col min="13835" max="13835" width="15.5703125" style="65" customWidth="1"/>
    <col min="13836" max="14080" width="8.85546875" style="65"/>
    <col min="14081" max="14081" width="7.28515625" style="65" customWidth="1"/>
    <col min="14082" max="14082" width="24.42578125" style="65" customWidth="1"/>
    <col min="14083" max="14083" width="16.28515625" style="65" customWidth="1"/>
    <col min="14084" max="14084" width="13.5703125" style="65" customWidth="1"/>
    <col min="14085" max="14085" width="18.85546875" style="65" customWidth="1"/>
    <col min="14086" max="14086" width="15.85546875" style="65" customWidth="1"/>
    <col min="14087" max="14087" width="16.5703125" style="65" customWidth="1"/>
    <col min="14088" max="14088" width="14.28515625" style="65" customWidth="1"/>
    <col min="14089" max="14089" width="22.85546875" style="65" customWidth="1"/>
    <col min="14090" max="14090" width="14" style="65" customWidth="1"/>
    <col min="14091" max="14091" width="15.5703125" style="65" customWidth="1"/>
    <col min="14092" max="14336" width="8.85546875" style="65"/>
    <col min="14337" max="14337" width="7.28515625" style="65" customWidth="1"/>
    <col min="14338" max="14338" width="24.42578125" style="65" customWidth="1"/>
    <col min="14339" max="14339" width="16.28515625" style="65" customWidth="1"/>
    <col min="14340" max="14340" width="13.5703125" style="65" customWidth="1"/>
    <col min="14341" max="14341" width="18.85546875" style="65" customWidth="1"/>
    <col min="14342" max="14342" width="15.85546875" style="65" customWidth="1"/>
    <col min="14343" max="14343" width="16.5703125" style="65" customWidth="1"/>
    <col min="14344" max="14344" width="14.28515625" style="65" customWidth="1"/>
    <col min="14345" max="14345" width="22.85546875" style="65" customWidth="1"/>
    <col min="14346" max="14346" width="14" style="65" customWidth="1"/>
    <col min="14347" max="14347" width="15.5703125" style="65" customWidth="1"/>
    <col min="14348" max="14592" width="8.85546875" style="65"/>
    <col min="14593" max="14593" width="7.28515625" style="65" customWidth="1"/>
    <col min="14594" max="14594" width="24.42578125" style="65" customWidth="1"/>
    <col min="14595" max="14595" width="16.28515625" style="65" customWidth="1"/>
    <col min="14596" max="14596" width="13.5703125" style="65" customWidth="1"/>
    <col min="14597" max="14597" width="18.85546875" style="65" customWidth="1"/>
    <col min="14598" max="14598" width="15.85546875" style="65" customWidth="1"/>
    <col min="14599" max="14599" width="16.5703125" style="65" customWidth="1"/>
    <col min="14600" max="14600" width="14.28515625" style="65" customWidth="1"/>
    <col min="14601" max="14601" width="22.85546875" style="65" customWidth="1"/>
    <col min="14602" max="14602" width="14" style="65" customWidth="1"/>
    <col min="14603" max="14603" width="15.5703125" style="65" customWidth="1"/>
    <col min="14604" max="14848" width="8.85546875" style="65"/>
    <col min="14849" max="14849" width="7.28515625" style="65" customWidth="1"/>
    <col min="14850" max="14850" width="24.42578125" style="65" customWidth="1"/>
    <col min="14851" max="14851" width="16.28515625" style="65" customWidth="1"/>
    <col min="14852" max="14852" width="13.5703125" style="65" customWidth="1"/>
    <col min="14853" max="14853" width="18.85546875" style="65" customWidth="1"/>
    <col min="14854" max="14854" width="15.85546875" style="65" customWidth="1"/>
    <col min="14855" max="14855" width="16.5703125" style="65" customWidth="1"/>
    <col min="14856" max="14856" width="14.28515625" style="65" customWidth="1"/>
    <col min="14857" max="14857" width="22.85546875" style="65" customWidth="1"/>
    <col min="14858" max="14858" width="14" style="65" customWidth="1"/>
    <col min="14859" max="14859" width="15.5703125" style="65" customWidth="1"/>
    <col min="14860" max="15104" width="8.85546875" style="65"/>
    <col min="15105" max="15105" width="7.28515625" style="65" customWidth="1"/>
    <col min="15106" max="15106" width="24.42578125" style="65" customWidth="1"/>
    <col min="15107" max="15107" width="16.28515625" style="65" customWidth="1"/>
    <col min="15108" max="15108" width="13.5703125" style="65" customWidth="1"/>
    <col min="15109" max="15109" width="18.85546875" style="65" customWidth="1"/>
    <col min="15110" max="15110" width="15.85546875" style="65" customWidth="1"/>
    <col min="15111" max="15111" width="16.5703125" style="65" customWidth="1"/>
    <col min="15112" max="15112" width="14.28515625" style="65" customWidth="1"/>
    <col min="15113" max="15113" width="22.85546875" style="65" customWidth="1"/>
    <col min="15114" max="15114" width="14" style="65" customWidth="1"/>
    <col min="15115" max="15115" width="15.5703125" style="65" customWidth="1"/>
    <col min="15116" max="15360" width="8.85546875" style="65"/>
    <col min="15361" max="15361" width="7.28515625" style="65" customWidth="1"/>
    <col min="15362" max="15362" width="24.42578125" style="65" customWidth="1"/>
    <col min="15363" max="15363" width="16.28515625" style="65" customWidth="1"/>
    <col min="15364" max="15364" width="13.5703125" style="65" customWidth="1"/>
    <col min="15365" max="15365" width="18.85546875" style="65" customWidth="1"/>
    <col min="15366" max="15366" width="15.85546875" style="65" customWidth="1"/>
    <col min="15367" max="15367" width="16.5703125" style="65" customWidth="1"/>
    <col min="15368" max="15368" width="14.28515625" style="65" customWidth="1"/>
    <col min="15369" max="15369" width="22.85546875" style="65" customWidth="1"/>
    <col min="15370" max="15370" width="14" style="65" customWidth="1"/>
    <col min="15371" max="15371" width="15.5703125" style="65" customWidth="1"/>
    <col min="15372" max="15616" width="8.85546875" style="65"/>
    <col min="15617" max="15617" width="7.28515625" style="65" customWidth="1"/>
    <col min="15618" max="15618" width="24.42578125" style="65" customWidth="1"/>
    <col min="15619" max="15619" width="16.28515625" style="65" customWidth="1"/>
    <col min="15620" max="15620" width="13.5703125" style="65" customWidth="1"/>
    <col min="15621" max="15621" width="18.85546875" style="65" customWidth="1"/>
    <col min="15622" max="15622" width="15.85546875" style="65" customWidth="1"/>
    <col min="15623" max="15623" width="16.5703125" style="65" customWidth="1"/>
    <col min="15624" max="15624" width="14.28515625" style="65" customWidth="1"/>
    <col min="15625" max="15625" width="22.85546875" style="65" customWidth="1"/>
    <col min="15626" max="15626" width="14" style="65" customWidth="1"/>
    <col min="15627" max="15627" width="15.5703125" style="65" customWidth="1"/>
    <col min="15628" max="15872" width="8.85546875" style="65"/>
    <col min="15873" max="15873" width="7.28515625" style="65" customWidth="1"/>
    <col min="15874" max="15874" width="24.42578125" style="65" customWidth="1"/>
    <col min="15875" max="15875" width="16.28515625" style="65" customWidth="1"/>
    <col min="15876" max="15876" width="13.5703125" style="65" customWidth="1"/>
    <col min="15877" max="15877" width="18.85546875" style="65" customWidth="1"/>
    <col min="15878" max="15878" width="15.85546875" style="65" customWidth="1"/>
    <col min="15879" max="15879" width="16.5703125" style="65" customWidth="1"/>
    <col min="15880" max="15880" width="14.28515625" style="65" customWidth="1"/>
    <col min="15881" max="15881" width="22.85546875" style="65" customWidth="1"/>
    <col min="15882" max="15882" width="14" style="65" customWidth="1"/>
    <col min="15883" max="15883" width="15.5703125" style="65" customWidth="1"/>
    <col min="15884" max="16128" width="8.85546875" style="65"/>
    <col min="16129" max="16129" width="7.28515625" style="65" customWidth="1"/>
    <col min="16130" max="16130" width="24.42578125" style="65" customWidth="1"/>
    <col min="16131" max="16131" width="16.28515625" style="65" customWidth="1"/>
    <col min="16132" max="16132" width="13.5703125" style="65" customWidth="1"/>
    <col min="16133" max="16133" width="18.85546875" style="65" customWidth="1"/>
    <col min="16134" max="16134" width="15.85546875" style="65" customWidth="1"/>
    <col min="16135" max="16135" width="16.5703125" style="65" customWidth="1"/>
    <col min="16136" max="16136" width="14.28515625" style="65" customWidth="1"/>
    <col min="16137" max="16137" width="22.85546875" style="65" customWidth="1"/>
    <col min="16138" max="16138" width="14" style="65" customWidth="1"/>
    <col min="16139" max="16139" width="15.5703125" style="65" customWidth="1"/>
    <col min="16140" max="16384" width="8.85546875" style="65"/>
  </cols>
  <sheetData>
    <row r="1" spans="1:13" ht="18.75" customHeight="1" x14ac:dyDescent="0.25">
      <c r="K1" s="66"/>
      <c r="L1" s="66"/>
      <c r="M1" s="66" t="s">
        <v>0</v>
      </c>
    </row>
    <row r="2" spans="1:13" ht="20.25" customHeight="1" x14ac:dyDescent="0.25">
      <c r="A2" s="67"/>
      <c r="B2" s="67"/>
      <c r="C2" s="67"/>
      <c r="D2" s="67"/>
      <c r="E2" s="67"/>
      <c r="F2" s="67"/>
      <c r="G2" s="67"/>
      <c r="H2" s="68"/>
      <c r="I2" s="68"/>
      <c r="K2" s="69"/>
      <c r="L2" s="69"/>
      <c r="M2" s="69" t="s">
        <v>26</v>
      </c>
    </row>
    <row r="3" spans="1:13" ht="61.5" customHeight="1" x14ac:dyDescent="0.25">
      <c r="A3" s="67"/>
      <c r="B3" s="203" t="s">
        <v>83</v>
      </c>
      <c r="C3" s="204"/>
      <c r="D3" s="204"/>
      <c r="E3" s="204"/>
      <c r="F3" s="204"/>
      <c r="G3" s="204"/>
      <c r="H3" s="204"/>
      <c r="I3" s="204"/>
      <c r="J3" s="204"/>
      <c r="K3" s="67"/>
    </row>
    <row r="4" spans="1:13" ht="31.5" customHeight="1" x14ac:dyDescent="0.25">
      <c r="A4" s="205" t="s">
        <v>3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13" ht="33" customHeight="1" x14ac:dyDescent="0.25">
      <c r="A5" s="206" t="s">
        <v>4</v>
      </c>
      <c r="B5" s="206" t="s">
        <v>5</v>
      </c>
      <c r="C5" s="207" t="s">
        <v>6</v>
      </c>
      <c r="D5" s="207"/>
      <c r="E5" s="207"/>
      <c r="F5" s="207" t="s">
        <v>7</v>
      </c>
      <c r="G5" s="207" t="s">
        <v>8</v>
      </c>
      <c r="H5" s="207"/>
      <c r="I5" s="207"/>
      <c r="J5" s="207"/>
      <c r="K5" s="208" t="s">
        <v>9</v>
      </c>
    </row>
    <row r="6" spans="1:13" ht="158.25" customHeight="1" x14ac:dyDescent="0.25">
      <c r="A6" s="206"/>
      <c r="B6" s="206"/>
      <c r="C6" s="70" t="s">
        <v>10</v>
      </c>
      <c r="D6" s="70" t="s">
        <v>11</v>
      </c>
      <c r="E6" s="70" t="s">
        <v>12</v>
      </c>
      <c r="F6" s="207"/>
      <c r="G6" s="71" t="s">
        <v>13</v>
      </c>
      <c r="H6" s="70" t="s">
        <v>14</v>
      </c>
      <c r="I6" s="70" t="s">
        <v>15</v>
      </c>
      <c r="J6" s="70" t="s">
        <v>14</v>
      </c>
      <c r="K6" s="208"/>
    </row>
    <row r="7" spans="1:13" ht="31.9" customHeight="1" x14ac:dyDescent="0.25">
      <c r="A7" s="72">
        <v>1</v>
      </c>
      <c r="B7" s="73" t="s">
        <v>84</v>
      </c>
      <c r="C7" s="74">
        <v>4</v>
      </c>
      <c r="D7" s="74"/>
      <c r="E7" s="72"/>
      <c r="F7" s="75">
        <f t="shared" ref="F7:F26" si="0">SUM(C7,D7)</f>
        <v>4</v>
      </c>
      <c r="G7" s="72">
        <v>2210</v>
      </c>
      <c r="H7" s="74">
        <v>4</v>
      </c>
      <c r="I7" s="76" t="s">
        <v>85</v>
      </c>
      <c r="J7" s="74">
        <v>4</v>
      </c>
      <c r="K7" s="77"/>
    </row>
    <row r="8" spans="1:13" ht="15.75" x14ac:dyDescent="0.25">
      <c r="A8" s="72">
        <v>2</v>
      </c>
      <c r="B8" s="78" t="s">
        <v>45</v>
      </c>
      <c r="C8" s="79">
        <v>1.7</v>
      </c>
      <c r="D8" s="79"/>
      <c r="E8" s="80"/>
      <c r="F8" s="81">
        <f t="shared" si="0"/>
        <v>1.7</v>
      </c>
      <c r="G8" s="82">
        <v>2210</v>
      </c>
      <c r="H8" s="79">
        <v>1.7</v>
      </c>
      <c r="I8" s="83" t="s">
        <v>85</v>
      </c>
      <c r="J8" s="79">
        <v>1.7</v>
      </c>
      <c r="K8" s="84"/>
    </row>
    <row r="9" spans="1:13" ht="15.75" x14ac:dyDescent="0.25">
      <c r="A9" s="72"/>
      <c r="B9" s="78"/>
      <c r="C9" s="79"/>
      <c r="D9" s="79"/>
      <c r="E9" s="80"/>
      <c r="F9" s="81">
        <f t="shared" si="0"/>
        <v>0</v>
      </c>
      <c r="G9" s="78"/>
      <c r="H9" s="79"/>
      <c r="I9" s="85"/>
      <c r="J9" s="79"/>
      <c r="K9" s="84"/>
    </row>
    <row r="10" spans="1:13" ht="15.75" x14ac:dyDescent="0.25">
      <c r="A10" s="72"/>
      <c r="B10" s="78"/>
      <c r="C10" s="79"/>
      <c r="D10" s="79"/>
      <c r="E10" s="80"/>
      <c r="F10" s="81">
        <f t="shared" si="0"/>
        <v>0</v>
      </c>
      <c r="G10" s="78"/>
      <c r="H10" s="79"/>
      <c r="I10" s="85"/>
      <c r="J10" s="79"/>
      <c r="K10" s="84"/>
    </row>
    <row r="11" spans="1:13" ht="15.75" x14ac:dyDescent="0.25">
      <c r="A11" s="72"/>
      <c r="B11" s="78"/>
      <c r="C11" s="79"/>
      <c r="D11" s="79"/>
      <c r="E11" s="80"/>
      <c r="F11" s="81">
        <f t="shared" si="0"/>
        <v>0</v>
      </c>
      <c r="G11" s="78"/>
      <c r="H11" s="79"/>
      <c r="I11" s="85"/>
      <c r="J11" s="79"/>
      <c r="K11" s="84"/>
    </row>
    <row r="12" spans="1:13" ht="15.75" x14ac:dyDescent="0.25">
      <c r="A12" s="72"/>
      <c r="B12" s="78"/>
      <c r="C12" s="79"/>
      <c r="D12" s="79"/>
      <c r="E12" s="80"/>
      <c r="F12" s="81">
        <f t="shared" si="0"/>
        <v>0</v>
      </c>
      <c r="G12" s="86"/>
      <c r="H12" s="79"/>
      <c r="I12" s="80"/>
      <c r="J12" s="79"/>
      <c r="K12" s="84"/>
    </row>
    <row r="13" spans="1:13" ht="15.75" x14ac:dyDescent="0.25">
      <c r="A13" s="72"/>
      <c r="B13" s="78"/>
      <c r="C13" s="79"/>
      <c r="D13" s="79"/>
      <c r="E13" s="80"/>
      <c r="F13" s="81">
        <f t="shared" si="0"/>
        <v>0</v>
      </c>
      <c r="G13" s="86"/>
      <c r="H13" s="79"/>
      <c r="I13" s="80"/>
      <c r="J13" s="79"/>
      <c r="K13" s="84"/>
    </row>
    <row r="14" spans="1:13" ht="15.75" x14ac:dyDescent="0.25">
      <c r="A14" s="72"/>
      <c r="B14" s="78"/>
      <c r="C14" s="79"/>
      <c r="D14" s="79"/>
      <c r="E14" s="80"/>
      <c r="F14" s="81">
        <f t="shared" si="0"/>
        <v>0</v>
      </c>
      <c r="G14" s="78"/>
      <c r="H14" s="79"/>
      <c r="I14" s="80"/>
      <c r="J14" s="79"/>
      <c r="K14" s="84"/>
    </row>
    <row r="15" spans="1:13" ht="15.75" x14ac:dyDescent="0.25">
      <c r="A15" s="86"/>
      <c r="B15" s="78"/>
      <c r="C15" s="79"/>
      <c r="D15" s="79"/>
      <c r="E15" s="80"/>
      <c r="F15" s="81">
        <f t="shared" si="0"/>
        <v>0</v>
      </c>
      <c r="G15" s="78"/>
      <c r="H15" s="79"/>
      <c r="I15" s="80"/>
      <c r="J15" s="79"/>
      <c r="K15" s="84"/>
    </row>
    <row r="16" spans="1:13" ht="15.75" x14ac:dyDescent="0.25">
      <c r="A16" s="72"/>
      <c r="B16" s="78"/>
      <c r="C16" s="79"/>
      <c r="D16" s="79"/>
      <c r="E16" s="80"/>
      <c r="F16" s="81">
        <f t="shared" si="0"/>
        <v>0</v>
      </c>
      <c r="G16" s="78"/>
      <c r="H16" s="79"/>
      <c r="I16" s="80"/>
      <c r="J16" s="79"/>
      <c r="K16" s="84"/>
    </row>
    <row r="17" spans="1:11" ht="15.75" x14ac:dyDescent="0.25">
      <c r="A17" s="72"/>
      <c r="B17" s="78"/>
      <c r="C17" s="79"/>
      <c r="D17" s="79"/>
      <c r="E17" s="80"/>
      <c r="F17" s="81">
        <f t="shared" si="0"/>
        <v>0</v>
      </c>
      <c r="G17" s="78"/>
      <c r="H17" s="79"/>
      <c r="I17" s="80"/>
      <c r="J17" s="79"/>
      <c r="K17" s="84"/>
    </row>
    <row r="18" spans="1:11" ht="15.75" x14ac:dyDescent="0.25">
      <c r="A18" s="72"/>
      <c r="B18" s="78"/>
      <c r="C18" s="79"/>
      <c r="D18" s="79"/>
      <c r="E18" s="80"/>
      <c r="F18" s="81">
        <f t="shared" si="0"/>
        <v>0</v>
      </c>
      <c r="G18" s="78"/>
      <c r="H18" s="79"/>
      <c r="I18" s="80"/>
      <c r="J18" s="79"/>
      <c r="K18" s="84"/>
    </row>
    <row r="19" spans="1:11" ht="15.75" x14ac:dyDescent="0.25">
      <c r="A19" s="72"/>
      <c r="B19" s="78"/>
      <c r="C19" s="79"/>
      <c r="D19" s="79"/>
      <c r="E19" s="80"/>
      <c r="F19" s="81">
        <f t="shared" si="0"/>
        <v>0</v>
      </c>
      <c r="G19" s="78"/>
      <c r="H19" s="79"/>
      <c r="I19" s="80"/>
      <c r="J19" s="79"/>
      <c r="K19" s="84"/>
    </row>
    <row r="20" spans="1:11" ht="15.75" x14ac:dyDescent="0.25">
      <c r="A20" s="72"/>
      <c r="B20" s="78"/>
      <c r="C20" s="79"/>
      <c r="D20" s="79"/>
      <c r="E20" s="80"/>
      <c r="F20" s="81">
        <f t="shared" si="0"/>
        <v>0</v>
      </c>
      <c r="G20" s="78"/>
      <c r="H20" s="79"/>
      <c r="I20" s="80"/>
      <c r="J20" s="79"/>
      <c r="K20" s="84"/>
    </row>
    <row r="21" spans="1:11" ht="15.75" x14ac:dyDescent="0.25">
      <c r="A21" s="86"/>
      <c r="B21" s="78"/>
      <c r="C21" s="79"/>
      <c r="D21" s="79"/>
      <c r="E21" s="80"/>
      <c r="F21" s="81">
        <f t="shared" si="0"/>
        <v>0</v>
      </c>
      <c r="G21" s="78"/>
      <c r="H21" s="79"/>
      <c r="I21" s="80"/>
      <c r="J21" s="79"/>
      <c r="K21" s="84"/>
    </row>
    <row r="22" spans="1:11" ht="15.75" x14ac:dyDescent="0.25">
      <c r="A22" s="86"/>
      <c r="B22" s="78"/>
      <c r="C22" s="79"/>
      <c r="D22" s="79"/>
      <c r="E22" s="80"/>
      <c r="F22" s="81">
        <f t="shared" si="0"/>
        <v>0</v>
      </c>
      <c r="G22" s="78"/>
      <c r="H22" s="79"/>
      <c r="I22" s="80"/>
      <c r="J22" s="79"/>
      <c r="K22" s="84"/>
    </row>
    <row r="23" spans="1:11" ht="15.75" x14ac:dyDescent="0.25">
      <c r="A23" s="87"/>
      <c r="B23" s="88"/>
      <c r="C23" s="89"/>
      <c r="D23" s="89"/>
      <c r="E23" s="90"/>
      <c r="F23" s="81">
        <f t="shared" si="0"/>
        <v>0</v>
      </c>
      <c r="G23" s="88"/>
      <c r="H23" s="89"/>
      <c r="I23" s="90"/>
      <c r="J23" s="89"/>
      <c r="K23" s="84"/>
    </row>
    <row r="24" spans="1:11" ht="15.75" x14ac:dyDescent="0.25">
      <c r="A24" s="87"/>
      <c r="B24" s="88"/>
      <c r="C24" s="89"/>
      <c r="D24" s="89"/>
      <c r="E24" s="90"/>
      <c r="F24" s="81">
        <f t="shared" si="0"/>
        <v>0</v>
      </c>
      <c r="G24" s="88"/>
      <c r="H24" s="89"/>
      <c r="I24" s="90"/>
      <c r="J24" s="89"/>
      <c r="K24" s="84"/>
    </row>
    <row r="25" spans="1:11" ht="15.75" x14ac:dyDescent="0.25">
      <c r="A25" s="87"/>
      <c r="B25" s="88"/>
      <c r="C25" s="89"/>
      <c r="D25" s="89"/>
      <c r="E25" s="90"/>
      <c r="F25" s="81">
        <f t="shared" si="0"/>
        <v>0</v>
      </c>
      <c r="G25" s="88"/>
      <c r="H25" s="89"/>
      <c r="I25" s="90"/>
      <c r="J25" s="89"/>
      <c r="K25" s="84"/>
    </row>
    <row r="26" spans="1:11" ht="15.75" x14ac:dyDescent="0.25">
      <c r="A26" s="88"/>
      <c r="B26" s="91" t="s">
        <v>20</v>
      </c>
      <c r="C26" s="92">
        <f>SUM(C7:C25)</f>
        <v>5.7</v>
      </c>
      <c r="D26" s="92">
        <f>SUM(D7:D25)</f>
        <v>0</v>
      </c>
      <c r="E26" s="93"/>
      <c r="F26" s="94">
        <f t="shared" si="0"/>
        <v>5.7</v>
      </c>
      <c r="G26" s="95"/>
      <c r="H26" s="92">
        <f>SUM(H7:H25)</f>
        <v>5.7</v>
      </c>
      <c r="I26" s="93"/>
      <c r="J26" s="92">
        <f>SUM(J7:J25)</f>
        <v>5.7</v>
      </c>
      <c r="K26" s="96">
        <f>C26-H26</f>
        <v>0</v>
      </c>
    </row>
    <row r="29" spans="1:11" ht="15.75" x14ac:dyDescent="0.25">
      <c r="B29" s="97" t="s">
        <v>21</v>
      </c>
      <c r="F29" s="29"/>
      <c r="G29" s="190" t="s">
        <v>86</v>
      </c>
      <c r="H29" s="202"/>
    </row>
    <row r="30" spans="1:11" x14ac:dyDescent="0.25">
      <c r="B30" s="97"/>
      <c r="F30" s="30" t="s">
        <v>23</v>
      </c>
      <c r="G30" s="31"/>
      <c r="H30" s="31"/>
    </row>
    <row r="31" spans="1:11" ht="15.75" x14ac:dyDescent="0.25">
      <c r="B31" s="97" t="s">
        <v>24</v>
      </c>
      <c r="F31" s="29"/>
      <c r="G31" s="190" t="s">
        <v>87</v>
      </c>
      <c r="H31" s="202"/>
    </row>
    <row r="32" spans="1:11" x14ac:dyDescent="0.25">
      <c r="F32" s="30" t="s">
        <v>23</v>
      </c>
      <c r="G32" s="31"/>
      <c r="H32" s="31"/>
    </row>
  </sheetData>
  <mergeCells count="10">
    <mergeCell ref="G29:H29"/>
    <mergeCell ref="G31:H31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5" orientation="landscape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zoomScale="80" zoomScaleNormal="80" workbookViewId="0">
      <selection activeCell="B3" sqref="B3:J3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192" t="s">
        <v>0</v>
      </c>
      <c r="N1" s="192"/>
      <c r="O1" s="192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193" t="s">
        <v>1</v>
      </c>
      <c r="N2" s="193"/>
      <c r="O2" s="193"/>
      <c r="P2" s="193"/>
    </row>
    <row r="3" spans="1:16" ht="78.75" customHeight="1" x14ac:dyDescent="0.25">
      <c r="A3" s="2"/>
      <c r="B3" s="194" t="s">
        <v>88</v>
      </c>
      <c r="C3" s="194"/>
      <c r="D3" s="194"/>
      <c r="E3" s="194"/>
      <c r="F3" s="194"/>
      <c r="G3" s="194"/>
      <c r="H3" s="194"/>
      <c r="I3" s="194"/>
      <c r="J3" s="194"/>
      <c r="K3" s="2"/>
    </row>
    <row r="4" spans="1:16" ht="31.5" customHeight="1" x14ac:dyDescent="0.25">
      <c r="A4" s="196" t="s">
        <v>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6" ht="33" customHeight="1" x14ac:dyDescent="0.25">
      <c r="A5" s="197" t="s">
        <v>4</v>
      </c>
      <c r="B5" s="197" t="s">
        <v>5</v>
      </c>
      <c r="C5" s="198" t="s">
        <v>6</v>
      </c>
      <c r="D5" s="198"/>
      <c r="E5" s="198"/>
      <c r="F5" s="198" t="s">
        <v>7</v>
      </c>
      <c r="G5" s="198" t="s">
        <v>8</v>
      </c>
      <c r="H5" s="198"/>
      <c r="I5" s="198"/>
      <c r="J5" s="198"/>
      <c r="K5" s="199" t="s">
        <v>9</v>
      </c>
    </row>
    <row r="6" spans="1:16" ht="158.25" customHeight="1" x14ac:dyDescent="0.25">
      <c r="A6" s="197"/>
      <c r="B6" s="197"/>
      <c r="C6" s="5" t="s">
        <v>10</v>
      </c>
      <c r="D6" s="5" t="s">
        <v>11</v>
      </c>
      <c r="E6" s="5" t="s">
        <v>12</v>
      </c>
      <c r="F6" s="198"/>
      <c r="G6" s="6" t="s">
        <v>13</v>
      </c>
      <c r="H6" s="5" t="s">
        <v>14</v>
      </c>
      <c r="I6" s="5" t="s">
        <v>15</v>
      </c>
      <c r="J6" s="5" t="s">
        <v>14</v>
      </c>
      <c r="K6" s="199"/>
    </row>
    <row r="7" spans="1:16" ht="15.75" x14ac:dyDescent="0.25">
      <c r="A7" s="7">
        <v>1</v>
      </c>
      <c r="B7" s="48" t="s">
        <v>89</v>
      </c>
      <c r="C7" s="15">
        <v>3.8</v>
      </c>
      <c r="D7" s="15"/>
      <c r="E7" s="8"/>
      <c r="F7" s="16">
        <f>SUM(C7,D7)</f>
        <v>3.8</v>
      </c>
      <c r="G7" s="14"/>
      <c r="H7" s="15"/>
      <c r="I7" s="8"/>
      <c r="J7" s="15"/>
      <c r="K7" s="17"/>
    </row>
    <row r="8" spans="1:16" ht="15.75" x14ac:dyDescent="0.25">
      <c r="A8" s="7">
        <v>2</v>
      </c>
      <c r="B8" s="48" t="s">
        <v>90</v>
      </c>
      <c r="C8" s="15">
        <v>5.5</v>
      </c>
      <c r="D8" s="15"/>
      <c r="E8" s="8"/>
      <c r="F8" s="16">
        <f t="shared" ref="F8:F50" si="0">SUM(C8,D8)</f>
        <v>5.5</v>
      </c>
      <c r="G8" s="14"/>
      <c r="H8" s="15"/>
      <c r="I8" s="8"/>
      <c r="J8" s="15"/>
      <c r="K8" s="17"/>
    </row>
    <row r="9" spans="1:16" ht="15.75" x14ac:dyDescent="0.25">
      <c r="A9" s="7"/>
      <c r="B9" s="14"/>
      <c r="C9" s="15"/>
      <c r="D9" s="15"/>
      <c r="E9" s="8"/>
      <c r="F9" s="16">
        <f t="shared" si="0"/>
        <v>0</v>
      </c>
      <c r="G9" s="14"/>
      <c r="H9" s="15"/>
      <c r="I9" s="12"/>
      <c r="J9" s="15"/>
      <c r="K9" s="17"/>
    </row>
    <row r="10" spans="1:16" ht="15.75" x14ac:dyDescent="0.25">
      <c r="A10" s="7"/>
      <c r="B10" s="14"/>
      <c r="C10" s="15"/>
      <c r="D10" s="15"/>
      <c r="E10" s="8"/>
      <c r="F10" s="16">
        <f t="shared" si="0"/>
        <v>0</v>
      </c>
      <c r="G10" s="14"/>
      <c r="H10" s="15"/>
      <c r="I10" s="12"/>
      <c r="J10" s="15"/>
      <c r="K10" s="17"/>
    </row>
    <row r="11" spans="1:16" ht="15.75" x14ac:dyDescent="0.25">
      <c r="A11" s="7"/>
      <c r="B11" s="14"/>
      <c r="C11" s="15"/>
      <c r="D11" s="15"/>
      <c r="E11" s="8"/>
      <c r="F11" s="16">
        <f t="shared" si="0"/>
        <v>0</v>
      </c>
      <c r="G11" s="14"/>
      <c r="H11" s="15"/>
      <c r="I11" s="12"/>
      <c r="J11" s="15"/>
      <c r="K11" s="17"/>
    </row>
    <row r="12" spans="1:16" ht="15.75" x14ac:dyDescent="0.25">
      <c r="A12" s="7"/>
      <c r="B12" s="14"/>
      <c r="C12" s="15"/>
      <c r="D12" s="15"/>
      <c r="E12" s="8"/>
      <c r="F12" s="16">
        <f t="shared" si="0"/>
        <v>0</v>
      </c>
      <c r="G12" s="13"/>
      <c r="H12" s="15"/>
      <c r="I12" s="8"/>
      <c r="J12" s="15"/>
      <c r="K12" s="17"/>
    </row>
    <row r="13" spans="1:16" ht="15.75" x14ac:dyDescent="0.25">
      <c r="A13" s="7"/>
      <c r="B13" s="14"/>
      <c r="C13" s="15"/>
      <c r="D13" s="15"/>
      <c r="E13" s="8"/>
      <c r="F13" s="16">
        <f t="shared" si="0"/>
        <v>0</v>
      </c>
      <c r="G13" s="13"/>
      <c r="H13" s="15"/>
      <c r="I13" s="8"/>
      <c r="J13" s="15"/>
      <c r="K13" s="17"/>
    </row>
    <row r="14" spans="1:16" ht="15.75" x14ac:dyDescent="0.25">
      <c r="A14" s="7"/>
      <c r="B14" s="14"/>
      <c r="C14" s="15"/>
      <c r="D14" s="15"/>
      <c r="E14" s="8"/>
      <c r="F14" s="16">
        <f t="shared" si="0"/>
        <v>0</v>
      </c>
      <c r="G14" s="14"/>
      <c r="H14" s="15"/>
      <c r="I14" s="8"/>
      <c r="J14" s="15"/>
      <c r="K14" s="17"/>
    </row>
    <row r="15" spans="1:16" ht="15.75" x14ac:dyDescent="0.25">
      <c r="A15" s="13"/>
      <c r="B15" s="14"/>
      <c r="C15" s="15"/>
      <c r="D15" s="15"/>
      <c r="E15" s="8"/>
      <c r="F15" s="16">
        <f t="shared" si="0"/>
        <v>0</v>
      </c>
      <c r="G15" s="14"/>
      <c r="H15" s="15"/>
      <c r="I15" s="8"/>
      <c r="J15" s="15"/>
      <c r="K15" s="17"/>
    </row>
    <row r="16" spans="1:16" ht="15" customHeight="1" x14ac:dyDescent="0.25">
      <c r="A16" s="13"/>
      <c r="B16" s="14"/>
      <c r="C16" s="15"/>
      <c r="D16" s="15"/>
      <c r="E16" s="8"/>
      <c r="F16" s="16">
        <f t="shared" si="0"/>
        <v>0</v>
      </c>
      <c r="G16" s="14"/>
      <c r="H16" s="15"/>
      <c r="I16" s="8"/>
      <c r="J16" s="15"/>
      <c r="K16" s="17"/>
    </row>
    <row r="17" spans="1:11" ht="15.75" x14ac:dyDescent="0.25">
      <c r="A17" s="7"/>
      <c r="B17" s="14"/>
      <c r="C17" s="15"/>
      <c r="D17" s="15"/>
      <c r="E17" s="8"/>
      <c r="F17" s="16">
        <f t="shared" si="0"/>
        <v>0</v>
      </c>
      <c r="G17" s="14"/>
      <c r="H17" s="15"/>
      <c r="I17" s="8"/>
      <c r="J17" s="15"/>
      <c r="K17" s="17"/>
    </row>
    <row r="18" spans="1:11" ht="15.75" x14ac:dyDescent="0.25">
      <c r="A18" s="7"/>
      <c r="B18" s="14"/>
      <c r="C18" s="15"/>
      <c r="D18" s="15"/>
      <c r="E18" s="8"/>
      <c r="F18" s="16">
        <f t="shared" si="0"/>
        <v>0</v>
      </c>
      <c r="G18" s="14"/>
      <c r="H18" s="15"/>
      <c r="I18" s="8"/>
      <c r="J18" s="15"/>
      <c r="K18" s="17"/>
    </row>
    <row r="19" spans="1:11" ht="15.75" x14ac:dyDescent="0.25">
      <c r="A19" s="7"/>
      <c r="B19" s="14"/>
      <c r="C19" s="15"/>
      <c r="D19" s="15"/>
      <c r="E19" s="8"/>
      <c r="F19" s="16">
        <f t="shared" si="0"/>
        <v>0</v>
      </c>
      <c r="G19" s="14"/>
      <c r="H19" s="15"/>
      <c r="I19" s="8"/>
      <c r="J19" s="15"/>
      <c r="K19" s="17"/>
    </row>
    <row r="20" spans="1:11" ht="15.75" x14ac:dyDescent="0.25">
      <c r="A20" s="7"/>
      <c r="B20" s="14"/>
      <c r="C20" s="15"/>
      <c r="D20" s="15"/>
      <c r="E20" s="8"/>
      <c r="F20" s="16">
        <f t="shared" si="0"/>
        <v>0</v>
      </c>
      <c r="G20" s="14"/>
      <c r="H20" s="15"/>
      <c r="I20" s="8"/>
      <c r="J20" s="15"/>
      <c r="K20" s="17"/>
    </row>
    <row r="21" spans="1:11" ht="15.75" x14ac:dyDescent="0.25">
      <c r="A21" s="7"/>
      <c r="B21" s="14"/>
      <c r="C21" s="15"/>
      <c r="D21" s="15"/>
      <c r="E21" s="8"/>
      <c r="F21" s="16">
        <f t="shared" si="0"/>
        <v>0</v>
      </c>
      <c r="G21" s="14"/>
      <c r="H21" s="15"/>
      <c r="I21" s="8"/>
      <c r="J21" s="15"/>
      <c r="K21" s="17"/>
    </row>
    <row r="22" spans="1:11" ht="15.75" x14ac:dyDescent="0.25">
      <c r="A22" s="7"/>
      <c r="B22" s="14"/>
      <c r="C22" s="15"/>
      <c r="D22" s="15"/>
      <c r="E22" s="8"/>
      <c r="F22" s="16">
        <f t="shared" si="0"/>
        <v>0</v>
      </c>
      <c r="G22" s="14"/>
      <c r="H22" s="15"/>
      <c r="I22" s="8"/>
      <c r="J22" s="15"/>
      <c r="K22" s="17"/>
    </row>
    <row r="23" spans="1:11" ht="15.75" x14ac:dyDescent="0.25">
      <c r="A23" s="7"/>
      <c r="B23" s="14"/>
      <c r="C23" s="15"/>
      <c r="D23" s="15"/>
      <c r="E23" s="8"/>
      <c r="F23" s="16">
        <f t="shared" si="0"/>
        <v>0</v>
      </c>
      <c r="G23" s="14"/>
      <c r="H23" s="15"/>
      <c r="I23" s="8"/>
      <c r="J23" s="15"/>
      <c r="K23" s="17"/>
    </row>
    <row r="24" spans="1:11" ht="15.75" x14ac:dyDescent="0.25">
      <c r="A24" s="7"/>
      <c r="B24" s="14"/>
      <c r="C24" s="15"/>
      <c r="D24" s="15"/>
      <c r="E24" s="8"/>
      <c r="F24" s="16">
        <f t="shared" si="0"/>
        <v>0</v>
      </c>
      <c r="G24" s="14"/>
      <c r="H24" s="15"/>
      <c r="I24" s="8"/>
      <c r="J24" s="15"/>
      <c r="K24" s="17"/>
    </row>
    <row r="25" spans="1:11" ht="15.75" x14ac:dyDescent="0.25">
      <c r="A25" s="13"/>
      <c r="B25" s="14"/>
      <c r="C25" s="15"/>
      <c r="D25" s="15"/>
      <c r="E25" s="8"/>
      <c r="F25" s="16">
        <f t="shared" si="0"/>
        <v>0</v>
      </c>
      <c r="G25" s="14"/>
      <c r="H25" s="15"/>
      <c r="I25" s="8"/>
      <c r="J25" s="15"/>
      <c r="K25" s="17"/>
    </row>
    <row r="26" spans="1:11" ht="15.75" x14ac:dyDescent="0.25">
      <c r="A26" s="13"/>
      <c r="B26" s="14"/>
      <c r="C26" s="15"/>
      <c r="D26" s="15"/>
      <c r="E26" s="8"/>
      <c r="F26" s="16">
        <f t="shared" si="0"/>
        <v>0</v>
      </c>
      <c r="G26" s="14"/>
      <c r="H26" s="15"/>
      <c r="I26" s="8"/>
      <c r="J26" s="15"/>
      <c r="K26" s="17"/>
    </row>
    <row r="27" spans="1:11" ht="15.75" x14ac:dyDescent="0.25">
      <c r="A27" s="7"/>
      <c r="B27" s="14"/>
      <c r="C27" s="15"/>
      <c r="D27" s="15"/>
      <c r="E27" s="8"/>
      <c r="F27" s="16">
        <f t="shared" si="0"/>
        <v>0</v>
      </c>
      <c r="G27" s="14"/>
      <c r="H27" s="15"/>
      <c r="I27" s="8"/>
      <c r="J27" s="15"/>
      <c r="K27" s="17"/>
    </row>
    <row r="28" spans="1:11" ht="15.75" x14ac:dyDescent="0.25">
      <c r="A28" s="7"/>
      <c r="B28" s="14"/>
      <c r="C28" s="15"/>
      <c r="D28" s="15"/>
      <c r="E28" s="8"/>
      <c r="F28" s="16">
        <f t="shared" si="0"/>
        <v>0</v>
      </c>
      <c r="G28" s="14"/>
      <c r="H28" s="15"/>
      <c r="I28" s="8"/>
      <c r="J28" s="15"/>
      <c r="K28" s="17"/>
    </row>
    <row r="29" spans="1:11" ht="15.75" x14ac:dyDescent="0.25">
      <c r="A29" s="7"/>
      <c r="B29" s="14"/>
      <c r="C29" s="15"/>
      <c r="D29" s="15"/>
      <c r="E29" s="8"/>
      <c r="F29" s="16">
        <f t="shared" si="0"/>
        <v>0</v>
      </c>
      <c r="G29" s="14"/>
      <c r="H29" s="15"/>
      <c r="I29" s="8"/>
      <c r="J29" s="15"/>
      <c r="K29" s="17"/>
    </row>
    <row r="30" spans="1:11" ht="15.75" x14ac:dyDescent="0.25">
      <c r="A30" s="7"/>
      <c r="B30" s="14"/>
      <c r="C30" s="15"/>
      <c r="D30" s="15"/>
      <c r="E30" s="8"/>
      <c r="F30" s="16">
        <f t="shared" si="0"/>
        <v>0</v>
      </c>
      <c r="G30" s="14"/>
      <c r="H30" s="15"/>
      <c r="I30" s="8"/>
      <c r="J30" s="15"/>
      <c r="K30" s="17"/>
    </row>
    <row r="31" spans="1:11" ht="15.75" x14ac:dyDescent="0.25">
      <c r="A31" s="7"/>
      <c r="B31" s="14"/>
      <c r="C31" s="15"/>
      <c r="D31" s="15"/>
      <c r="E31" s="8"/>
      <c r="F31" s="16">
        <f t="shared" si="0"/>
        <v>0</v>
      </c>
      <c r="G31" s="14"/>
      <c r="H31" s="15"/>
      <c r="I31" s="8"/>
      <c r="J31" s="15"/>
      <c r="K31" s="17"/>
    </row>
    <row r="32" spans="1:11" ht="15.75" x14ac:dyDescent="0.25">
      <c r="A32" s="7"/>
      <c r="B32" s="14"/>
      <c r="C32" s="15"/>
      <c r="D32" s="15"/>
      <c r="E32" s="8"/>
      <c r="F32" s="16">
        <f t="shared" si="0"/>
        <v>0</v>
      </c>
      <c r="G32" s="14"/>
      <c r="H32" s="15"/>
      <c r="I32" s="8"/>
      <c r="J32" s="15"/>
      <c r="K32" s="17"/>
    </row>
    <row r="33" spans="1:11" ht="15.75" x14ac:dyDescent="0.25">
      <c r="A33" s="7"/>
      <c r="B33" s="14"/>
      <c r="C33" s="15"/>
      <c r="D33" s="15"/>
      <c r="E33" s="8"/>
      <c r="F33" s="16">
        <f t="shared" si="0"/>
        <v>0</v>
      </c>
      <c r="G33" s="14"/>
      <c r="H33" s="15"/>
      <c r="I33" s="8"/>
      <c r="J33" s="15"/>
      <c r="K33" s="17"/>
    </row>
    <row r="34" spans="1:11" ht="15.75" x14ac:dyDescent="0.25">
      <c r="A34" s="7"/>
      <c r="B34" s="14"/>
      <c r="C34" s="15"/>
      <c r="D34" s="15"/>
      <c r="E34" s="8"/>
      <c r="F34" s="16">
        <f t="shared" si="0"/>
        <v>0</v>
      </c>
      <c r="G34" s="14"/>
      <c r="H34" s="15"/>
      <c r="I34" s="8"/>
      <c r="J34" s="15"/>
      <c r="K34" s="17"/>
    </row>
    <row r="35" spans="1:11" ht="15.75" x14ac:dyDescent="0.25">
      <c r="A35" s="13"/>
      <c r="B35" s="14"/>
      <c r="C35" s="15"/>
      <c r="D35" s="15"/>
      <c r="E35" s="8"/>
      <c r="F35" s="16">
        <f t="shared" si="0"/>
        <v>0</v>
      </c>
      <c r="G35" s="14"/>
      <c r="H35" s="15"/>
      <c r="I35" s="8"/>
      <c r="J35" s="15"/>
      <c r="K35" s="17"/>
    </row>
    <row r="36" spans="1:11" ht="15.75" x14ac:dyDescent="0.25">
      <c r="A36" s="13"/>
      <c r="B36" s="14"/>
      <c r="C36" s="15"/>
      <c r="D36" s="15"/>
      <c r="E36" s="8"/>
      <c r="F36" s="16">
        <f t="shared" si="0"/>
        <v>0</v>
      </c>
      <c r="G36" s="14"/>
      <c r="H36" s="15"/>
      <c r="I36" s="8"/>
      <c r="J36" s="15"/>
      <c r="K36" s="17"/>
    </row>
    <row r="37" spans="1:11" ht="15.75" x14ac:dyDescent="0.25">
      <c r="A37" s="7"/>
      <c r="B37" s="14"/>
      <c r="C37" s="15"/>
      <c r="D37" s="15"/>
      <c r="E37" s="8"/>
      <c r="F37" s="16">
        <f t="shared" si="0"/>
        <v>0</v>
      </c>
      <c r="G37" s="14"/>
      <c r="H37" s="15"/>
      <c r="I37" s="8"/>
      <c r="J37" s="15"/>
      <c r="K37" s="17"/>
    </row>
    <row r="38" spans="1:11" ht="15.75" x14ac:dyDescent="0.25">
      <c r="A38" s="7"/>
      <c r="B38" s="14"/>
      <c r="C38" s="15"/>
      <c r="D38" s="15"/>
      <c r="E38" s="8"/>
      <c r="F38" s="16">
        <f t="shared" si="0"/>
        <v>0</v>
      </c>
      <c r="G38" s="14"/>
      <c r="H38" s="15"/>
      <c r="I38" s="8"/>
      <c r="J38" s="15"/>
      <c r="K38" s="17"/>
    </row>
    <row r="39" spans="1:11" ht="15.75" x14ac:dyDescent="0.25">
      <c r="A39" s="7"/>
      <c r="B39" s="14"/>
      <c r="C39" s="15"/>
      <c r="D39" s="15"/>
      <c r="E39" s="8"/>
      <c r="F39" s="16">
        <f t="shared" si="0"/>
        <v>0</v>
      </c>
      <c r="G39" s="14"/>
      <c r="H39" s="15"/>
      <c r="I39" s="8"/>
      <c r="J39" s="15"/>
      <c r="K39" s="17"/>
    </row>
    <row r="40" spans="1:11" ht="15.75" x14ac:dyDescent="0.25">
      <c r="A40" s="7"/>
      <c r="B40" s="14"/>
      <c r="C40" s="15"/>
      <c r="D40" s="15"/>
      <c r="E40" s="8"/>
      <c r="F40" s="16">
        <f t="shared" si="0"/>
        <v>0</v>
      </c>
      <c r="G40" s="14"/>
      <c r="H40" s="15"/>
      <c r="I40" s="8"/>
      <c r="J40" s="15"/>
      <c r="K40" s="17"/>
    </row>
    <row r="41" spans="1:11" ht="15.75" x14ac:dyDescent="0.25">
      <c r="A41" s="7"/>
      <c r="B41" s="14"/>
      <c r="C41" s="15"/>
      <c r="D41" s="15"/>
      <c r="E41" s="8"/>
      <c r="F41" s="16">
        <f t="shared" si="0"/>
        <v>0</v>
      </c>
      <c r="G41" s="14"/>
      <c r="H41" s="15"/>
      <c r="I41" s="8"/>
      <c r="J41" s="15"/>
      <c r="K41" s="17"/>
    </row>
    <row r="42" spans="1:11" ht="15.75" x14ac:dyDescent="0.25">
      <c r="A42" s="7"/>
      <c r="B42" s="14"/>
      <c r="C42" s="15"/>
      <c r="D42" s="15"/>
      <c r="E42" s="8"/>
      <c r="F42" s="16">
        <f t="shared" si="0"/>
        <v>0</v>
      </c>
      <c r="G42" s="14"/>
      <c r="H42" s="15"/>
      <c r="I42" s="8"/>
      <c r="J42" s="15"/>
      <c r="K42" s="17"/>
    </row>
    <row r="43" spans="1:11" ht="15.75" x14ac:dyDescent="0.25">
      <c r="A43" s="7"/>
      <c r="B43" s="14"/>
      <c r="C43" s="15"/>
      <c r="D43" s="15"/>
      <c r="E43" s="8"/>
      <c r="F43" s="16">
        <f t="shared" si="0"/>
        <v>0</v>
      </c>
      <c r="G43" s="14"/>
      <c r="H43" s="15"/>
      <c r="I43" s="8"/>
      <c r="J43" s="15"/>
      <c r="K43" s="17"/>
    </row>
    <row r="44" spans="1:11" ht="15.75" x14ac:dyDescent="0.25">
      <c r="A44" s="7"/>
      <c r="B44" s="14"/>
      <c r="C44" s="15"/>
      <c r="D44" s="15"/>
      <c r="E44" s="8"/>
      <c r="F44" s="16">
        <f t="shared" si="0"/>
        <v>0</v>
      </c>
      <c r="G44" s="14"/>
      <c r="H44" s="15"/>
      <c r="I44" s="8"/>
      <c r="J44" s="15"/>
      <c r="K44" s="17"/>
    </row>
    <row r="45" spans="1:11" ht="15.75" x14ac:dyDescent="0.25">
      <c r="A45" s="13"/>
      <c r="B45" s="14"/>
      <c r="C45" s="15"/>
      <c r="D45" s="15"/>
      <c r="E45" s="8"/>
      <c r="F45" s="16">
        <f t="shared" si="0"/>
        <v>0</v>
      </c>
      <c r="G45" s="14"/>
      <c r="H45" s="15"/>
      <c r="I45" s="8"/>
      <c r="J45" s="15"/>
      <c r="K45" s="17"/>
    </row>
    <row r="46" spans="1:11" ht="15.75" x14ac:dyDescent="0.25">
      <c r="A46" s="13"/>
      <c r="B46" s="14"/>
      <c r="C46" s="15"/>
      <c r="D46" s="15"/>
      <c r="E46" s="8"/>
      <c r="F46" s="16">
        <f t="shared" si="0"/>
        <v>0</v>
      </c>
      <c r="G46" s="14"/>
      <c r="H46" s="15"/>
      <c r="I46" s="8"/>
      <c r="J46" s="15"/>
      <c r="K46" s="17"/>
    </row>
    <row r="47" spans="1:11" ht="15.75" x14ac:dyDescent="0.25">
      <c r="A47" s="18"/>
      <c r="B47" s="19"/>
      <c r="C47" s="20"/>
      <c r="D47" s="20"/>
      <c r="E47" s="21"/>
      <c r="F47" s="16">
        <f t="shared" si="0"/>
        <v>0</v>
      </c>
      <c r="G47" s="19"/>
      <c r="H47" s="20"/>
      <c r="I47" s="21"/>
      <c r="J47" s="20"/>
      <c r="K47" s="17"/>
    </row>
    <row r="48" spans="1:11" ht="15.75" x14ac:dyDescent="0.25">
      <c r="A48" s="18"/>
      <c r="B48" s="19"/>
      <c r="C48" s="20"/>
      <c r="D48" s="20"/>
      <c r="E48" s="21"/>
      <c r="F48" s="16">
        <f t="shared" si="0"/>
        <v>0</v>
      </c>
      <c r="G48" s="19"/>
      <c r="H48" s="20"/>
      <c r="I48" s="21"/>
      <c r="J48" s="20"/>
      <c r="K48" s="17"/>
    </row>
    <row r="49" spans="1:11" ht="15.75" x14ac:dyDescent="0.25">
      <c r="A49" s="18"/>
      <c r="B49" s="19"/>
      <c r="C49" s="20"/>
      <c r="D49" s="20"/>
      <c r="E49" s="21"/>
      <c r="F49" s="16">
        <f t="shared" si="0"/>
        <v>0</v>
      </c>
      <c r="G49" s="19"/>
      <c r="H49" s="20"/>
      <c r="I49" s="21"/>
      <c r="J49" s="20"/>
      <c r="K49" s="17"/>
    </row>
    <row r="50" spans="1:11" ht="15.75" x14ac:dyDescent="0.25">
      <c r="A50" s="19"/>
      <c r="B50" s="22" t="s">
        <v>20</v>
      </c>
      <c r="C50" s="23">
        <f>SUM(C7:C49)</f>
        <v>9.3000000000000007</v>
      </c>
      <c r="D50" s="23">
        <f>SUM(D7:D49)</f>
        <v>0</v>
      </c>
      <c r="E50" s="24"/>
      <c r="F50" s="25">
        <f t="shared" si="0"/>
        <v>9.3000000000000007</v>
      </c>
      <c r="G50" s="26"/>
      <c r="H50" s="23">
        <f>SUM(H7:H49)</f>
        <v>0</v>
      </c>
      <c r="I50" s="24"/>
      <c r="J50" s="23">
        <f>SUM(J7:J49)</f>
        <v>0</v>
      </c>
      <c r="K50" s="27">
        <f>C50-H50</f>
        <v>9.3000000000000007</v>
      </c>
    </row>
    <row r="53" spans="1:11" ht="15.75" x14ac:dyDescent="0.25">
      <c r="B53" s="28" t="s">
        <v>21</v>
      </c>
      <c r="F53" s="29"/>
      <c r="G53" s="190" t="s">
        <v>91</v>
      </c>
      <c r="H53" s="191"/>
    </row>
    <row r="54" spans="1:11" x14ac:dyDescent="0.25">
      <c r="B54" s="28"/>
      <c r="F54" s="30" t="s">
        <v>23</v>
      </c>
      <c r="G54" s="31"/>
      <c r="H54" s="31"/>
    </row>
    <row r="55" spans="1:11" ht="15.75" x14ac:dyDescent="0.25">
      <c r="B55" s="28" t="s">
        <v>24</v>
      </c>
      <c r="F55" s="29"/>
      <c r="G55" s="190" t="s">
        <v>92</v>
      </c>
      <c r="H55" s="191"/>
    </row>
    <row r="56" spans="1:11" x14ac:dyDescent="0.25">
      <c r="F56" s="30" t="s">
        <v>23</v>
      </c>
      <c r="G56" s="31"/>
      <c r="H56" s="31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0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zoomScale="75" zoomScaleNormal="75" zoomScaleSheetLayoutView="75" workbookViewId="0">
      <selection activeCell="A3" sqref="A3:K3"/>
    </sheetView>
  </sheetViews>
  <sheetFormatPr defaultRowHeight="15" x14ac:dyDescent="0.25"/>
  <cols>
    <col min="1" max="1" width="7.28515625" customWidth="1"/>
    <col min="2" max="2" width="24.42578125" customWidth="1"/>
    <col min="3" max="3" width="15.42578125" customWidth="1"/>
    <col min="4" max="4" width="13.5703125" customWidth="1"/>
    <col min="5" max="5" width="18.85546875" customWidth="1"/>
    <col min="6" max="6" width="15.85546875" customWidth="1"/>
    <col min="7" max="7" width="16.5703125" style="98" customWidth="1"/>
    <col min="8" max="8" width="13.42578125" customWidth="1"/>
    <col min="9" max="9" width="22.85546875" customWidth="1"/>
    <col min="10" max="10" width="12.85546875" customWidth="1"/>
    <col min="11" max="11" width="15.42578125" customWidth="1"/>
    <col min="257" max="257" width="7.28515625" customWidth="1"/>
    <col min="258" max="258" width="24.42578125" customWidth="1"/>
    <col min="259" max="259" width="15.425781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3.42578125" customWidth="1"/>
    <col min="265" max="265" width="22.85546875" customWidth="1"/>
    <col min="266" max="266" width="12.85546875" customWidth="1"/>
    <col min="267" max="267" width="15.42578125" customWidth="1"/>
    <col min="513" max="513" width="7.28515625" customWidth="1"/>
    <col min="514" max="514" width="24.42578125" customWidth="1"/>
    <col min="515" max="515" width="15.425781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3.42578125" customWidth="1"/>
    <col min="521" max="521" width="22.85546875" customWidth="1"/>
    <col min="522" max="522" width="12.85546875" customWidth="1"/>
    <col min="523" max="523" width="15.42578125" customWidth="1"/>
    <col min="769" max="769" width="7.28515625" customWidth="1"/>
    <col min="770" max="770" width="24.42578125" customWidth="1"/>
    <col min="771" max="771" width="15.425781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3.42578125" customWidth="1"/>
    <col min="777" max="777" width="22.85546875" customWidth="1"/>
    <col min="778" max="778" width="12.85546875" customWidth="1"/>
    <col min="779" max="779" width="15.42578125" customWidth="1"/>
    <col min="1025" max="1025" width="7.28515625" customWidth="1"/>
    <col min="1026" max="1026" width="24.42578125" customWidth="1"/>
    <col min="1027" max="1027" width="15.425781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3.42578125" customWidth="1"/>
    <col min="1033" max="1033" width="22.85546875" customWidth="1"/>
    <col min="1034" max="1034" width="12.85546875" customWidth="1"/>
    <col min="1035" max="1035" width="15.42578125" customWidth="1"/>
    <col min="1281" max="1281" width="7.28515625" customWidth="1"/>
    <col min="1282" max="1282" width="24.42578125" customWidth="1"/>
    <col min="1283" max="1283" width="15.425781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3.42578125" customWidth="1"/>
    <col min="1289" max="1289" width="22.85546875" customWidth="1"/>
    <col min="1290" max="1290" width="12.85546875" customWidth="1"/>
    <col min="1291" max="1291" width="15.42578125" customWidth="1"/>
    <col min="1537" max="1537" width="7.28515625" customWidth="1"/>
    <col min="1538" max="1538" width="24.42578125" customWidth="1"/>
    <col min="1539" max="1539" width="15.425781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3.42578125" customWidth="1"/>
    <col min="1545" max="1545" width="22.85546875" customWidth="1"/>
    <col min="1546" max="1546" width="12.85546875" customWidth="1"/>
    <col min="1547" max="1547" width="15.42578125" customWidth="1"/>
    <col min="1793" max="1793" width="7.28515625" customWidth="1"/>
    <col min="1794" max="1794" width="24.42578125" customWidth="1"/>
    <col min="1795" max="1795" width="15.425781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3.42578125" customWidth="1"/>
    <col min="1801" max="1801" width="22.85546875" customWidth="1"/>
    <col min="1802" max="1802" width="12.85546875" customWidth="1"/>
    <col min="1803" max="1803" width="15.42578125" customWidth="1"/>
    <col min="2049" max="2049" width="7.28515625" customWidth="1"/>
    <col min="2050" max="2050" width="24.42578125" customWidth="1"/>
    <col min="2051" max="2051" width="15.425781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3.42578125" customWidth="1"/>
    <col min="2057" max="2057" width="22.85546875" customWidth="1"/>
    <col min="2058" max="2058" width="12.85546875" customWidth="1"/>
    <col min="2059" max="2059" width="15.42578125" customWidth="1"/>
    <col min="2305" max="2305" width="7.28515625" customWidth="1"/>
    <col min="2306" max="2306" width="24.42578125" customWidth="1"/>
    <col min="2307" max="2307" width="15.425781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3.42578125" customWidth="1"/>
    <col min="2313" max="2313" width="22.85546875" customWidth="1"/>
    <col min="2314" max="2314" width="12.85546875" customWidth="1"/>
    <col min="2315" max="2315" width="15.42578125" customWidth="1"/>
    <col min="2561" max="2561" width="7.28515625" customWidth="1"/>
    <col min="2562" max="2562" width="24.42578125" customWidth="1"/>
    <col min="2563" max="2563" width="15.425781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3.42578125" customWidth="1"/>
    <col min="2569" max="2569" width="22.85546875" customWidth="1"/>
    <col min="2570" max="2570" width="12.85546875" customWidth="1"/>
    <col min="2571" max="2571" width="15.42578125" customWidth="1"/>
    <col min="2817" max="2817" width="7.28515625" customWidth="1"/>
    <col min="2818" max="2818" width="24.42578125" customWidth="1"/>
    <col min="2819" max="2819" width="15.425781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3.42578125" customWidth="1"/>
    <col min="2825" max="2825" width="22.85546875" customWidth="1"/>
    <col min="2826" max="2826" width="12.85546875" customWidth="1"/>
    <col min="2827" max="2827" width="15.42578125" customWidth="1"/>
    <col min="3073" max="3073" width="7.28515625" customWidth="1"/>
    <col min="3074" max="3074" width="24.42578125" customWidth="1"/>
    <col min="3075" max="3075" width="15.425781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3.42578125" customWidth="1"/>
    <col min="3081" max="3081" width="22.85546875" customWidth="1"/>
    <col min="3082" max="3082" width="12.85546875" customWidth="1"/>
    <col min="3083" max="3083" width="15.42578125" customWidth="1"/>
    <col min="3329" max="3329" width="7.28515625" customWidth="1"/>
    <col min="3330" max="3330" width="24.42578125" customWidth="1"/>
    <col min="3331" max="3331" width="15.425781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3.42578125" customWidth="1"/>
    <col min="3337" max="3337" width="22.85546875" customWidth="1"/>
    <col min="3338" max="3338" width="12.85546875" customWidth="1"/>
    <col min="3339" max="3339" width="15.42578125" customWidth="1"/>
    <col min="3585" max="3585" width="7.28515625" customWidth="1"/>
    <col min="3586" max="3586" width="24.42578125" customWidth="1"/>
    <col min="3587" max="3587" width="15.425781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3.42578125" customWidth="1"/>
    <col min="3593" max="3593" width="22.85546875" customWidth="1"/>
    <col min="3594" max="3594" width="12.85546875" customWidth="1"/>
    <col min="3595" max="3595" width="15.42578125" customWidth="1"/>
    <col min="3841" max="3841" width="7.28515625" customWidth="1"/>
    <col min="3842" max="3842" width="24.42578125" customWidth="1"/>
    <col min="3843" max="3843" width="15.425781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3.42578125" customWidth="1"/>
    <col min="3849" max="3849" width="22.85546875" customWidth="1"/>
    <col min="3850" max="3850" width="12.85546875" customWidth="1"/>
    <col min="3851" max="3851" width="15.42578125" customWidth="1"/>
    <col min="4097" max="4097" width="7.28515625" customWidth="1"/>
    <col min="4098" max="4098" width="24.42578125" customWidth="1"/>
    <col min="4099" max="4099" width="15.425781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3.42578125" customWidth="1"/>
    <col min="4105" max="4105" width="22.85546875" customWidth="1"/>
    <col min="4106" max="4106" width="12.85546875" customWidth="1"/>
    <col min="4107" max="4107" width="15.42578125" customWidth="1"/>
    <col min="4353" max="4353" width="7.28515625" customWidth="1"/>
    <col min="4354" max="4354" width="24.42578125" customWidth="1"/>
    <col min="4355" max="4355" width="15.425781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3.42578125" customWidth="1"/>
    <col min="4361" max="4361" width="22.85546875" customWidth="1"/>
    <col min="4362" max="4362" width="12.85546875" customWidth="1"/>
    <col min="4363" max="4363" width="15.42578125" customWidth="1"/>
    <col min="4609" max="4609" width="7.28515625" customWidth="1"/>
    <col min="4610" max="4610" width="24.42578125" customWidth="1"/>
    <col min="4611" max="4611" width="15.425781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3.42578125" customWidth="1"/>
    <col min="4617" max="4617" width="22.85546875" customWidth="1"/>
    <col min="4618" max="4618" width="12.85546875" customWidth="1"/>
    <col min="4619" max="4619" width="15.42578125" customWidth="1"/>
    <col min="4865" max="4865" width="7.28515625" customWidth="1"/>
    <col min="4866" max="4866" width="24.42578125" customWidth="1"/>
    <col min="4867" max="4867" width="15.425781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3.42578125" customWidth="1"/>
    <col min="4873" max="4873" width="22.85546875" customWidth="1"/>
    <col min="4874" max="4874" width="12.85546875" customWidth="1"/>
    <col min="4875" max="4875" width="15.42578125" customWidth="1"/>
    <col min="5121" max="5121" width="7.28515625" customWidth="1"/>
    <col min="5122" max="5122" width="24.42578125" customWidth="1"/>
    <col min="5123" max="5123" width="15.425781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3.42578125" customWidth="1"/>
    <col min="5129" max="5129" width="22.85546875" customWidth="1"/>
    <col min="5130" max="5130" width="12.85546875" customWidth="1"/>
    <col min="5131" max="5131" width="15.42578125" customWidth="1"/>
    <col min="5377" max="5377" width="7.28515625" customWidth="1"/>
    <col min="5378" max="5378" width="24.42578125" customWidth="1"/>
    <col min="5379" max="5379" width="15.425781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3.42578125" customWidth="1"/>
    <col min="5385" max="5385" width="22.85546875" customWidth="1"/>
    <col min="5386" max="5386" width="12.85546875" customWidth="1"/>
    <col min="5387" max="5387" width="15.42578125" customWidth="1"/>
    <col min="5633" max="5633" width="7.28515625" customWidth="1"/>
    <col min="5634" max="5634" width="24.42578125" customWidth="1"/>
    <col min="5635" max="5635" width="15.425781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3.42578125" customWidth="1"/>
    <col min="5641" max="5641" width="22.85546875" customWidth="1"/>
    <col min="5642" max="5642" width="12.85546875" customWidth="1"/>
    <col min="5643" max="5643" width="15.42578125" customWidth="1"/>
    <col min="5889" max="5889" width="7.28515625" customWidth="1"/>
    <col min="5890" max="5890" width="24.42578125" customWidth="1"/>
    <col min="5891" max="5891" width="15.425781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3.42578125" customWidth="1"/>
    <col min="5897" max="5897" width="22.85546875" customWidth="1"/>
    <col min="5898" max="5898" width="12.85546875" customWidth="1"/>
    <col min="5899" max="5899" width="15.42578125" customWidth="1"/>
    <col min="6145" max="6145" width="7.28515625" customWidth="1"/>
    <col min="6146" max="6146" width="24.42578125" customWidth="1"/>
    <col min="6147" max="6147" width="15.425781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3.42578125" customWidth="1"/>
    <col min="6153" max="6153" width="22.85546875" customWidth="1"/>
    <col min="6154" max="6154" width="12.85546875" customWidth="1"/>
    <col min="6155" max="6155" width="15.42578125" customWidth="1"/>
    <col min="6401" max="6401" width="7.28515625" customWidth="1"/>
    <col min="6402" max="6402" width="24.42578125" customWidth="1"/>
    <col min="6403" max="6403" width="15.425781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3.42578125" customWidth="1"/>
    <col min="6409" max="6409" width="22.85546875" customWidth="1"/>
    <col min="6410" max="6410" width="12.85546875" customWidth="1"/>
    <col min="6411" max="6411" width="15.42578125" customWidth="1"/>
    <col min="6657" max="6657" width="7.28515625" customWidth="1"/>
    <col min="6658" max="6658" width="24.42578125" customWidth="1"/>
    <col min="6659" max="6659" width="15.425781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3.42578125" customWidth="1"/>
    <col min="6665" max="6665" width="22.85546875" customWidth="1"/>
    <col min="6666" max="6666" width="12.85546875" customWidth="1"/>
    <col min="6667" max="6667" width="15.42578125" customWidth="1"/>
    <col min="6913" max="6913" width="7.28515625" customWidth="1"/>
    <col min="6914" max="6914" width="24.42578125" customWidth="1"/>
    <col min="6915" max="6915" width="15.425781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3.42578125" customWidth="1"/>
    <col min="6921" max="6921" width="22.85546875" customWidth="1"/>
    <col min="6922" max="6922" width="12.85546875" customWidth="1"/>
    <col min="6923" max="6923" width="15.42578125" customWidth="1"/>
    <col min="7169" max="7169" width="7.28515625" customWidth="1"/>
    <col min="7170" max="7170" width="24.42578125" customWidth="1"/>
    <col min="7171" max="7171" width="15.425781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3.42578125" customWidth="1"/>
    <col min="7177" max="7177" width="22.85546875" customWidth="1"/>
    <col min="7178" max="7178" width="12.85546875" customWidth="1"/>
    <col min="7179" max="7179" width="15.42578125" customWidth="1"/>
    <col min="7425" max="7425" width="7.28515625" customWidth="1"/>
    <col min="7426" max="7426" width="24.42578125" customWidth="1"/>
    <col min="7427" max="7427" width="15.425781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3.42578125" customWidth="1"/>
    <col min="7433" max="7433" width="22.85546875" customWidth="1"/>
    <col min="7434" max="7434" width="12.85546875" customWidth="1"/>
    <col min="7435" max="7435" width="15.42578125" customWidth="1"/>
    <col min="7681" max="7681" width="7.28515625" customWidth="1"/>
    <col min="7682" max="7682" width="24.42578125" customWidth="1"/>
    <col min="7683" max="7683" width="15.425781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3.42578125" customWidth="1"/>
    <col min="7689" max="7689" width="22.85546875" customWidth="1"/>
    <col min="7690" max="7690" width="12.85546875" customWidth="1"/>
    <col min="7691" max="7691" width="15.42578125" customWidth="1"/>
    <col min="7937" max="7937" width="7.28515625" customWidth="1"/>
    <col min="7938" max="7938" width="24.42578125" customWidth="1"/>
    <col min="7939" max="7939" width="15.425781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3.42578125" customWidth="1"/>
    <col min="7945" max="7945" width="22.85546875" customWidth="1"/>
    <col min="7946" max="7946" width="12.85546875" customWidth="1"/>
    <col min="7947" max="7947" width="15.42578125" customWidth="1"/>
    <col min="8193" max="8193" width="7.28515625" customWidth="1"/>
    <col min="8194" max="8194" width="24.42578125" customWidth="1"/>
    <col min="8195" max="8195" width="15.425781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3.42578125" customWidth="1"/>
    <col min="8201" max="8201" width="22.85546875" customWidth="1"/>
    <col min="8202" max="8202" width="12.85546875" customWidth="1"/>
    <col min="8203" max="8203" width="15.42578125" customWidth="1"/>
    <col min="8449" max="8449" width="7.28515625" customWidth="1"/>
    <col min="8450" max="8450" width="24.42578125" customWidth="1"/>
    <col min="8451" max="8451" width="15.425781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3.42578125" customWidth="1"/>
    <col min="8457" max="8457" width="22.85546875" customWidth="1"/>
    <col min="8458" max="8458" width="12.85546875" customWidth="1"/>
    <col min="8459" max="8459" width="15.42578125" customWidth="1"/>
    <col min="8705" max="8705" width="7.28515625" customWidth="1"/>
    <col min="8706" max="8706" width="24.42578125" customWidth="1"/>
    <col min="8707" max="8707" width="15.425781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3.42578125" customWidth="1"/>
    <col min="8713" max="8713" width="22.85546875" customWidth="1"/>
    <col min="8714" max="8714" width="12.85546875" customWidth="1"/>
    <col min="8715" max="8715" width="15.42578125" customWidth="1"/>
    <col min="8961" max="8961" width="7.28515625" customWidth="1"/>
    <col min="8962" max="8962" width="24.42578125" customWidth="1"/>
    <col min="8963" max="8963" width="15.425781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3.42578125" customWidth="1"/>
    <col min="8969" max="8969" width="22.85546875" customWidth="1"/>
    <col min="8970" max="8970" width="12.85546875" customWidth="1"/>
    <col min="8971" max="8971" width="15.42578125" customWidth="1"/>
    <col min="9217" max="9217" width="7.28515625" customWidth="1"/>
    <col min="9218" max="9218" width="24.42578125" customWidth="1"/>
    <col min="9219" max="9219" width="15.425781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3.42578125" customWidth="1"/>
    <col min="9225" max="9225" width="22.85546875" customWidth="1"/>
    <col min="9226" max="9226" width="12.85546875" customWidth="1"/>
    <col min="9227" max="9227" width="15.42578125" customWidth="1"/>
    <col min="9473" max="9473" width="7.28515625" customWidth="1"/>
    <col min="9474" max="9474" width="24.42578125" customWidth="1"/>
    <col min="9475" max="9475" width="15.425781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3.42578125" customWidth="1"/>
    <col min="9481" max="9481" width="22.85546875" customWidth="1"/>
    <col min="9482" max="9482" width="12.85546875" customWidth="1"/>
    <col min="9483" max="9483" width="15.42578125" customWidth="1"/>
    <col min="9729" max="9729" width="7.28515625" customWidth="1"/>
    <col min="9730" max="9730" width="24.42578125" customWidth="1"/>
    <col min="9731" max="9731" width="15.425781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3.42578125" customWidth="1"/>
    <col min="9737" max="9737" width="22.85546875" customWidth="1"/>
    <col min="9738" max="9738" width="12.85546875" customWidth="1"/>
    <col min="9739" max="9739" width="15.42578125" customWidth="1"/>
    <col min="9985" max="9985" width="7.28515625" customWidth="1"/>
    <col min="9986" max="9986" width="24.42578125" customWidth="1"/>
    <col min="9987" max="9987" width="15.425781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3.42578125" customWidth="1"/>
    <col min="9993" max="9993" width="22.85546875" customWidth="1"/>
    <col min="9994" max="9994" width="12.85546875" customWidth="1"/>
    <col min="9995" max="9995" width="15.42578125" customWidth="1"/>
    <col min="10241" max="10241" width="7.28515625" customWidth="1"/>
    <col min="10242" max="10242" width="24.42578125" customWidth="1"/>
    <col min="10243" max="10243" width="15.425781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3.42578125" customWidth="1"/>
    <col min="10249" max="10249" width="22.85546875" customWidth="1"/>
    <col min="10250" max="10250" width="12.85546875" customWidth="1"/>
    <col min="10251" max="10251" width="15.42578125" customWidth="1"/>
    <col min="10497" max="10497" width="7.28515625" customWidth="1"/>
    <col min="10498" max="10498" width="24.42578125" customWidth="1"/>
    <col min="10499" max="10499" width="15.425781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3.42578125" customWidth="1"/>
    <col min="10505" max="10505" width="22.85546875" customWidth="1"/>
    <col min="10506" max="10506" width="12.85546875" customWidth="1"/>
    <col min="10507" max="10507" width="15.42578125" customWidth="1"/>
    <col min="10753" max="10753" width="7.28515625" customWidth="1"/>
    <col min="10754" max="10754" width="24.42578125" customWidth="1"/>
    <col min="10755" max="10755" width="15.425781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3.42578125" customWidth="1"/>
    <col min="10761" max="10761" width="22.85546875" customWidth="1"/>
    <col min="10762" max="10762" width="12.85546875" customWidth="1"/>
    <col min="10763" max="10763" width="15.42578125" customWidth="1"/>
    <col min="11009" max="11009" width="7.28515625" customWidth="1"/>
    <col min="11010" max="11010" width="24.42578125" customWidth="1"/>
    <col min="11011" max="11011" width="15.425781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3.42578125" customWidth="1"/>
    <col min="11017" max="11017" width="22.85546875" customWidth="1"/>
    <col min="11018" max="11018" width="12.85546875" customWidth="1"/>
    <col min="11019" max="11019" width="15.42578125" customWidth="1"/>
    <col min="11265" max="11265" width="7.28515625" customWidth="1"/>
    <col min="11266" max="11266" width="24.42578125" customWidth="1"/>
    <col min="11267" max="11267" width="15.425781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3.42578125" customWidth="1"/>
    <col min="11273" max="11273" width="22.85546875" customWidth="1"/>
    <col min="11274" max="11274" width="12.85546875" customWidth="1"/>
    <col min="11275" max="11275" width="15.42578125" customWidth="1"/>
    <col min="11521" max="11521" width="7.28515625" customWidth="1"/>
    <col min="11522" max="11522" width="24.42578125" customWidth="1"/>
    <col min="11523" max="11523" width="15.425781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3.42578125" customWidth="1"/>
    <col min="11529" max="11529" width="22.85546875" customWidth="1"/>
    <col min="11530" max="11530" width="12.85546875" customWidth="1"/>
    <col min="11531" max="11531" width="15.42578125" customWidth="1"/>
    <col min="11777" max="11777" width="7.28515625" customWidth="1"/>
    <col min="11778" max="11778" width="24.42578125" customWidth="1"/>
    <col min="11779" max="11779" width="15.425781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3.42578125" customWidth="1"/>
    <col min="11785" max="11785" width="22.85546875" customWidth="1"/>
    <col min="11786" max="11786" width="12.85546875" customWidth="1"/>
    <col min="11787" max="11787" width="15.42578125" customWidth="1"/>
    <col min="12033" max="12033" width="7.28515625" customWidth="1"/>
    <col min="12034" max="12034" width="24.42578125" customWidth="1"/>
    <col min="12035" max="12035" width="15.425781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3.42578125" customWidth="1"/>
    <col min="12041" max="12041" width="22.85546875" customWidth="1"/>
    <col min="12042" max="12042" width="12.85546875" customWidth="1"/>
    <col min="12043" max="12043" width="15.42578125" customWidth="1"/>
    <col min="12289" max="12289" width="7.28515625" customWidth="1"/>
    <col min="12290" max="12290" width="24.42578125" customWidth="1"/>
    <col min="12291" max="12291" width="15.425781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3.42578125" customWidth="1"/>
    <col min="12297" max="12297" width="22.85546875" customWidth="1"/>
    <col min="12298" max="12298" width="12.85546875" customWidth="1"/>
    <col min="12299" max="12299" width="15.42578125" customWidth="1"/>
    <col min="12545" max="12545" width="7.28515625" customWidth="1"/>
    <col min="12546" max="12546" width="24.42578125" customWidth="1"/>
    <col min="12547" max="12547" width="15.425781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3.42578125" customWidth="1"/>
    <col min="12553" max="12553" width="22.85546875" customWidth="1"/>
    <col min="12554" max="12554" width="12.85546875" customWidth="1"/>
    <col min="12555" max="12555" width="15.42578125" customWidth="1"/>
    <col min="12801" max="12801" width="7.28515625" customWidth="1"/>
    <col min="12802" max="12802" width="24.42578125" customWidth="1"/>
    <col min="12803" max="12803" width="15.425781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3.42578125" customWidth="1"/>
    <col min="12809" max="12809" width="22.85546875" customWidth="1"/>
    <col min="12810" max="12810" width="12.85546875" customWidth="1"/>
    <col min="12811" max="12811" width="15.42578125" customWidth="1"/>
    <col min="13057" max="13057" width="7.28515625" customWidth="1"/>
    <col min="13058" max="13058" width="24.42578125" customWidth="1"/>
    <col min="13059" max="13059" width="15.425781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3.42578125" customWidth="1"/>
    <col min="13065" max="13065" width="22.85546875" customWidth="1"/>
    <col min="13066" max="13066" width="12.85546875" customWidth="1"/>
    <col min="13067" max="13067" width="15.42578125" customWidth="1"/>
    <col min="13313" max="13313" width="7.28515625" customWidth="1"/>
    <col min="13314" max="13314" width="24.42578125" customWidth="1"/>
    <col min="13315" max="13315" width="15.425781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3.42578125" customWidth="1"/>
    <col min="13321" max="13321" width="22.85546875" customWidth="1"/>
    <col min="13322" max="13322" width="12.85546875" customWidth="1"/>
    <col min="13323" max="13323" width="15.42578125" customWidth="1"/>
    <col min="13569" max="13569" width="7.28515625" customWidth="1"/>
    <col min="13570" max="13570" width="24.42578125" customWidth="1"/>
    <col min="13571" max="13571" width="15.425781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3.42578125" customWidth="1"/>
    <col min="13577" max="13577" width="22.85546875" customWidth="1"/>
    <col min="13578" max="13578" width="12.85546875" customWidth="1"/>
    <col min="13579" max="13579" width="15.42578125" customWidth="1"/>
    <col min="13825" max="13825" width="7.28515625" customWidth="1"/>
    <col min="13826" max="13826" width="24.42578125" customWidth="1"/>
    <col min="13827" max="13827" width="15.425781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3.42578125" customWidth="1"/>
    <col min="13833" max="13833" width="22.85546875" customWidth="1"/>
    <col min="13834" max="13834" width="12.85546875" customWidth="1"/>
    <col min="13835" max="13835" width="15.42578125" customWidth="1"/>
    <col min="14081" max="14081" width="7.28515625" customWidth="1"/>
    <col min="14082" max="14082" width="24.42578125" customWidth="1"/>
    <col min="14083" max="14083" width="15.425781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3.42578125" customWidth="1"/>
    <col min="14089" max="14089" width="22.85546875" customWidth="1"/>
    <col min="14090" max="14090" width="12.85546875" customWidth="1"/>
    <col min="14091" max="14091" width="15.42578125" customWidth="1"/>
    <col min="14337" max="14337" width="7.28515625" customWidth="1"/>
    <col min="14338" max="14338" width="24.42578125" customWidth="1"/>
    <col min="14339" max="14339" width="15.425781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3.42578125" customWidth="1"/>
    <col min="14345" max="14345" width="22.85546875" customWidth="1"/>
    <col min="14346" max="14346" width="12.85546875" customWidth="1"/>
    <col min="14347" max="14347" width="15.42578125" customWidth="1"/>
    <col min="14593" max="14593" width="7.28515625" customWidth="1"/>
    <col min="14594" max="14594" width="24.42578125" customWidth="1"/>
    <col min="14595" max="14595" width="15.425781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3.42578125" customWidth="1"/>
    <col min="14601" max="14601" width="22.85546875" customWidth="1"/>
    <col min="14602" max="14602" width="12.85546875" customWidth="1"/>
    <col min="14603" max="14603" width="15.42578125" customWidth="1"/>
    <col min="14849" max="14849" width="7.28515625" customWidth="1"/>
    <col min="14850" max="14850" width="24.42578125" customWidth="1"/>
    <col min="14851" max="14851" width="15.425781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3.42578125" customWidth="1"/>
    <col min="14857" max="14857" width="22.85546875" customWidth="1"/>
    <col min="14858" max="14858" width="12.85546875" customWidth="1"/>
    <col min="14859" max="14859" width="15.42578125" customWidth="1"/>
    <col min="15105" max="15105" width="7.28515625" customWidth="1"/>
    <col min="15106" max="15106" width="24.42578125" customWidth="1"/>
    <col min="15107" max="15107" width="15.425781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3.42578125" customWidth="1"/>
    <col min="15113" max="15113" width="22.85546875" customWidth="1"/>
    <col min="15114" max="15114" width="12.85546875" customWidth="1"/>
    <col min="15115" max="15115" width="15.42578125" customWidth="1"/>
    <col min="15361" max="15361" width="7.28515625" customWidth="1"/>
    <col min="15362" max="15362" width="24.42578125" customWidth="1"/>
    <col min="15363" max="15363" width="15.425781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3.42578125" customWidth="1"/>
    <col min="15369" max="15369" width="22.85546875" customWidth="1"/>
    <col min="15370" max="15370" width="12.85546875" customWidth="1"/>
    <col min="15371" max="15371" width="15.42578125" customWidth="1"/>
    <col min="15617" max="15617" width="7.28515625" customWidth="1"/>
    <col min="15618" max="15618" width="24.42578125" customWidth="1"/>
    <col min="15619" max="15619" width="15.425781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3.42578125" customWidth="1"/>
    <col min="15625" max="15625" width="22.85546875" customWidth="1"/>
    <col min="15626" max="15626" width="12.85546875" customWidth="1"/>
    <col min="15627" max="15627" width="15.42578125" customWidth="1"/>
    <col min="15873" max="15873" width="7.28515625" customWidth="1"/>
    <col min="15874" max="15874" width="24.42578125" customWidth="1"/>
    <col min="15875" max="15875" width="15.425781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3.42578125" customWidth="1"/>
    <col min="15881" max="15881" width="22.85546875" customWidth="1"/>
    <col min="15882" max="15882" width="12.85546875" customWidth="1"/>
    <col min="15883" max="15883" width="15.42578125" customWidth="1"/>
    <col min="16129" max="16129" width="7.28515625" customWidth="1"/>
    <col min="16130" max="16130" width="24.42578125" customWidth="1"/>
    <col min="16131" max="16131" width="15.425781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3.42578125" customWidth="1"/>
    <col min="16137" max="16137" width="22.85546875" customWidth="1"/>
    <col min="16138" max="16138" width="12.85546875" customWidth="1"/>
    <col min="16139" max="16139" width="15.42578125" customWidth="1"/>
  </cols>
  <sheetData>
    <row r="1" spans="1:13" ht="18.75" customHeight="1" x14ac:dyDescent="0.25">
      <c r="J1" t="s">
        <v>93</v>
      </c>
      <c r="K1" s="1"/>
      <c r="L1" s="1"/>
      <c r="M1" s="1"/>
    </row>
    <row r="2" spans="1:13" ht="20.25" customHeight="1" x14ac:dyDescent="0.25">
      <c r="A2" s="2"/>
      <c r="B2" s="2"/>
      <c r="C2" s="2"/>
      <c r="D2" s="2"/>
      <c r="E2" s="2"/>
      <c r="F2" s="2"/>
      <c r="G2" s="99"/>
      <c r="H2" s="3"/>
      <c r="I2" s="3"/>
      <c r="J2" t="s">
        <v>94</v>
      </c>
      <c r="K2" s="4"/>
      <c r="L2" s="4"/>
      <c r="M2" s="4"/>
    </row>
    <row r="3" spans="1:13" ht="81.75" customHeight="1" x14ac:dyDescent="0.25">
      <c r="A3" s="200" t="s">
        <v>95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3" ht="31.5" customHeight="1" x14ac:dyDescent="0.25">
      <c r="A4" s="196" t="s">
        <v>96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3" s="98" customFormat="1" ht="42" customHeight="1" x14ac:dyDescent="0.25">
      <c r="A5" s="197" t="s">
        <v>4</v>
      </c>
      <c r="B5" s="197" t="s">
        <v>5</v>
      </c>
      <c r="C5" s="198" t="s">
        <v>6</v>
      </c>
      <c r="D5" s="198"/>
      <c r="E5" s="198"/>
      <c r="F5" s="198" t="s">
        <v>7</v>
      </c>
      <c r="G5" s="198" t="s">
        <v>8</v>
      </c>
      <c r="H5" s="198"/>
      <c r="I5" s="198"/>
      <c r="J5" s="198"/>
      <c r="K5" s="197" t="s">
        <v>97</v>
      </c>
    </row>
    <row r="6" spans="1:13" s="98" customFormat="1" ht="158.25" customHeight="1" x14ac:dyDescent="0.25">
      <c r="A6" s="197"/>
      <c r="B6" s="197"/>
      <c r="C6" s="5" t="s">
        <v>10</v>
      </c>
      <c r="D6" s="5" t="s">
        <v>98</v>
      </c>
      <c r="E6" s="5" t="s">
        <v>12</v>
      </c>
      <c r="F6" s="198"/>
      <c r="G6" s="5" t="s">
        <v>13</v>
      </c>
      <c r="H6" s="5" t="s">
        <v>99</v>
      </c>
      <c r="I6" s="5" t="s">
        <v>15</v>
      </c>
      <c r="J6" s="5" t="s">
        <v>100</v>
      </c>
      <c r="K6" s="197"/>
    </row>
    <row r="7" spans="1:13" ht="24" customHeight="1" x14ac:dyDescent="0.25">
      <c r="A7" s="7">
        <v>1</v>
      </c>
      <c r="B7" s="13" t="s">
        <v>27</v>
      </c>
      <c r="C7" s="45">
        <v>1.25</v>
      </c>
      <c r="D7" s="45"/>
      <c r="E7" s="48"/>
      <c r="F7" s="47">
        <f>SUM(C7,D7)</f>
        <v>1.25</v>
      </c>
      <c r="G7" s="13"/>
      <c r="H7" s="15"/>
      <c r="I7" s="100"/>
      <c r="J7" s="15"/>
      <c r="K7" s="17"/>
    </row>
    <row r="8" spans="1:13" ht="15.75" x14ac:dyDescent="0.25">
      <c r="A8" s="7">
        <v>2</v>
      </c>
      <c r="B8" s="7" t="s">
        <v>90</v>
      </c>
      <c r="C8" s="15">
        <v>4.95</v>
      </c>
      <c r="D8" s="45"/>
      <c r="E8" s="7"/>
      <c r="F8" s="47">
        <f>SUM(C8,D8)</f>
        <v>4.95</v>
      </c>
      <c r="G8" s="13"/>
      <c r="H8" s="15"/>
      <c r="I8" s="101"/>
      <c r="J8" s="45"/>
      <c r="K8" s="17"/>
    </row>
    <row r="9" spans="1:13" ht="51" customHeight="1" x14ac:dyDescent="0.25">
      <c r="A9" s="7">
        <v>3</v>
      </c>
      <c r="B9" s="7" t="s">
        <v>101</v>
      </c>
      <c r="C9" s="15"/>
      <c r="D9" s="45">
        <v>5.63</v>
      </c>
      <c r="E9" s="102" t="s">
        <v>102</v>
      </c>
      <c r="F9" s="47">
        <f t="shared" ref="F9:F17" si="0">SUM(C9,D9)</f>
        <v>5.63</v>
      </c>
      <c r="G9" s="13"/>
      <c r="H9" s="45"/>
      <c r="I9" s="102" t="s">
        <v>102</v>
      </c>
      <c r="J9" s="45">
        <v>1.96</v>
      </c>
      <c r="K9" s="17"/>
    </row>
    <row r="10" spans="1:13" ht="45.75" customHeight="1" x14ac:dyDescent="0.25">
      <c r="A10" s="7"/>
      <c r="B10" s="7"/>
      <c r="C10" s="15"/>
      <c r="D10" s="45"/>
      <c r="E10" s="7"/>
      <c r="F10" s="47">
        <f t="shared" si="0"/>
        <v>0</v>
      </c>
      <c r="G10" s="13"/>
      <c r="H10" s="45"/>
      <c r="I10" s="103"/>
      <c r="J10" s="45"/>
      <c r="K10" s="17"/>
    </row>
    <row r="11" spans="1:13" ht="15.75" x14ac:dyDescent="0.25">
      <c r="A11" s="7"/>
      <c r="B11" s="14"/>
      <c r="C11" s="15"/>
      <c r="D11" s="15"/>
      <c r="E11" s="8"/>
      <c r="F11" s="16">
        <f t="shared" si="0"/>
        <v>0</v>
      </c>
      <c r="G11" s="13"/>
      <c r="H11" s="15"/>
      <c r="I11" s="104"/>
      <c r="J11" s="15"/>
      <c r="K11" s="17"/>
    </row>
    <row r="12" spans="1:13" ht="15.75" x14ac:dyDescent="0.25">
      <c r="A12" s="7"/>
      <c r="B12" s="14"/>
      <c r="C12" s="15"/>
      <c r="D12" s="15"/>
      <c r="E12" s="8"/>
      <c r="F12" s="16">
        <f t="shared" si="0"/>
        <v>0</v>
      </c>
      <c r="G12" s="13"/>
      <c r="H12" s="15"/>
      <c r="I12" s="105"/>
      <c r="J12" s="15"/>
      <c r="K12" s="17"/>
    </row>
    <row r="13" spans="1:13" ht="15.75" x14ac:dyDescent="0.25">
      <c r="A13" s="13"/>
      <c r="B13" s="14"/>
      <c r="C13" s="15"/>
      <c r="D13" s="15"/>
      <c r="E13" s="8"/>
      <c r="F13" s="16">
        <f t="shared" si="0"/>
        <v>0</v>
      </c>
      <c r="G13" s="13"/>
      <c r="H13" s="15"/>
      <c r="I13" s="105"/>
      <c r="J13" s="15"/>
      <c r="K13" s="17"/>
    </row>
    <row r="14" spans="1:13" ht="15.75" x14ac:dyDescent="0.25">
      <c r="A14" s="13"/>
      <c r="B14" s="14"/>
      <c r="C14" s="15"/>
      <c r="D14" s="15"/>
      <c r="E14" s="8"/>
      <c r="F14" s="16">
        <f t="shared" si="0"/>
        <v>0</v>
      </c>
      <c r="G14" s="13"/>
      <c r="H14" s="15"/>
      <c r="I14" s="105"/>
      <c r="J14" s="15"/>
      <c r="K14" s="17"/>
    </row>
    <row r="15" spans="1:13" ht="15.75" x14ac:dyDescent="0.25">
      <c r="A15" s="18"/>
      <c r="B15" s="19"/>
      <c r="C15" s="20"/>
      <c r="D15" s="20"/>
      <c r="E15" s="21"/>
      <c r="F15" s="16">
        <f t="shared" si="0"/>
        <v>0</v>
      </c>
      <c r="G15" s="18"/>
      <c r="H15" s="20"/>
      <c r="I15" s="106"/>
      <c r="J15" s="20"/>
      <c r="K15" s="17"/>
    </row>
    <row r="16" spans="1:13" ht="15.75" x14ac:dyDescent="0.25">
      <c r="A16" s="18"/>
      <c r="B16" s="19"/>
      <c r="C16" s="20"/>
      <c r="D16" s="20"/>
      <c r="E16" s="21"/>
      <c r="F16" s="16">
        <f t="shared" si="0"/>
        <v>0</v>
      </c>
      <c r="G16" s="18"/>
      <c r="H16" s="20"/>
      <c r="I16" s="106"/>
      <c r="J16" s="20"/>
      <c r="K16" s="17"/>
    </row>
    <row r="17" spans="1:11" ht="15.75" x14ac:dyDescent="0.25">
      <c r="A17" s="18"/>
      <c r="B17" s="19"/>
      <c r="C17" s="20"/>
      <c r="D17" s="20"/>
      <c r="E17" s="21"/>
      <c r="F17" s="16">
        <f t="shared" si="0"/>
        <v>0</v>
      </c>
      <c r="G17" s="18"/>
      <c r="H17" s="20"/>
      <c r="I17" s="106"/>
      <c r="J17" s="20"/>
      <c r="K17" s="17"/>
    </row>
    <row r="18" spans="1:11" ht="15.75" x14ac:dyDescent="0.25">
      <c r="A18" s="19"/>
      <c r="B18" s="22" t="s">
        <v>20</v>
      </c>
      <c r="C18" s="23">
        <f>SUM(C7:C17)</f>
        <v>6.2</v>
      </c>
      <c r="D18" s="23">
        <f>SUM(D7:D17)</f>
        <v>5.63</v>
      </c>
      <c r="E18" s="24"/>
      <c r="F18" s="25">
        <f>SUM(C18,D18)</f>
        <v>11.83</v>
      </c>
      <c r="G18" s="107"/>
      <c r="H18" s="23">
        <f>SUM(H7:H17)</f>
        <v>0</v>
      </c>
      <c r="I18" s="24"/>
      <c r="J18" s="23">
        <f>SUM(J7:J17)</f>
        <v>1.96</v>
      </c>
      <c r="K18" s="27">
        <f>C18-H18</f>
        <v>6.2</v>
      </c>
    </row>
    <row r="21" spans="1:11" ht="15.75" customHeight="1" x14ac:dyDescent="0.25">
      <c r="B21" s="28" t="s">
        <v>38</v>
      </c>
      <c r="F21" s="209" t="s">
        <v>103</v>
      </c>
      <c r="G21" s="209"/>
      <c r="H21" s="209"/>
    </row>
    <row r="22" spans="1:11" x14ac:dyDescent="0.25">
      <c r="B22" s="28"/>
      <c r="F22" s="30" t="s">
        <v>104</v>
      </c>
      <c r="G22" s="108"/>
      <c r="H22" s="31"/>
    </row>
    <row r="23" spans="1:11" ht="15.75" customHeight="1" x14ac:dyDescent="0.25">
      <c r="B23" s="28" t="s">
        <v>24</v>
      </c>
      <c r="F23" s="209" t="s">
        <v>105</v>
      </c>
      <c r="G23" s="209"/>
      <c r="H23" s="209"/>
    </row>
    <row r="24" spans="1:11" x14ac:dyDescent="0.25">
      <c r="F24" s="30" t="s">
        <v>106</v>
      </c>
      <c r="G24" s="108"/>
      <c r="H24" s="31"/>
    </row>
  </sheetData>
  <mergeCells count="10">
    <mergeCell ref="F21:H21"/>
    <mergeCell ref="F23:H23"/>
    <mergeCell ref="A3:K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15</vt:i4>
      </vt:variant>
    </vt:vector>
  </HeadingPairs>
  <TitlesOfParts>
    <vt:vector size="32" baseType="lpstr">
      <vt:lpstr> ЦПМСД № 1 Голосіївського</vt:lpstr>
      <vt:lpstr>ЦПМСД №2 Голосіївського</vt:lpstr>
      <vt:lpstr> № 1 Дарницького</vt:lpstr>
      <vt:lpstr>ЦПМСД №2" Дарницького</vt:lpstr>
      <vt:lpstr>№3 Дарницького</vt:lpstr>
      <vt:lpstr>КНП"ЦПМСД№3"Десн.р-н</vt:lpstr>
      <vt:lpstr>ЦПМСД №4" Деснянського</vt:lpstr>
      <vt:lpstr>санітарної допомоги №3</vt:lpstr>
      <vt:lpstr>медико-санітарної допомоги № 4</vt:lpstr>
      <vt:lpstr>Русанівка</vt:lpstr>
      <vt:lpstr>санітарної допомоги №2</vt:lpstr>
      <vt:lpstr>ЦПМСД №1" Подільського</vt:lpstr>
      <vt:lpstr>ЦПМСД 1 Свят. ІV кв.</vt:lpstr>
      <vt:lpstr>ЦПМСД №1" Солом'янського</vt:lpstr>
      <vt:lpstr>ЦПМСД№1"  Шевченківського</vt:lpstr>
      <vt:lpstr>ЦПМСД №2 Шевченківського</vt:lpstr>
      <vt:lpstr>медико - санітарної допомоги №3</vt:lpstr>
      <vt:lpstr>' ЦПМСД № 1 Голосіївського'!Область_печати</vt:lpstr>
      <vt:lpstr>'№3 Дарницького'!Область_печати</vt:lpstr>
      <vt:lpstr>'КНП"ЦПМСД№3"Десн.р-н'!Область_печати</vt:lpstr>
      <vt:lpstr>'медико - санітарної допомоги №3'!Область_печати</vt:lpstr>
      <vt:lpstr>'медико-санітарної допомоги № 4'!Область_печати</vt:lpstr>
      <vt:lpstr>Русанівка!Область_печати</vt:lpstr>
      <vt:lpstr>'санітарної допомоги №2'!Область_печати</vt:lpstr>
      <vt:lpstr>'санітарної допомоги №3'!Область_печати</vt:lpstr>
      <vt:lpstr>'ЦПМСД 1 Свят. ІV кв.'!Область_печати</vt:lpstr>
      <vt:lpstr>'ЦПМСД №1" Подільського'!Область_печати</vt:lpstr>
      <vt:lpstr>'ЦПМСД №1" Солом''янського'!Область_печати</vt:lpstr>
      <vt:lpstr>'ЦПМСД №2 Голосіївського'!Область_печати</vt:lpstr>
      <vt:lpstr>'ЦПМСД №2 Шевченківського'!Область_печати</vt:lpstr>
      <vt:lpstr>'ЦПМСД №4" Деснянського'!Область_печати</vt:lpstr>
      <vt:lpstr>'ЦПМСД№1"  Шевченківського'!Область_печати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Бугера Юлия</dc:creator>
  <cp:lastModifiedBy>kadevalssd</cp:lastModifiedBy>
  <cp:lastPrinted>2017-09-07T05:44:19Z</cp:lastPrinted>
  <dcterms:created xsi:type="dcterms:W3CDTF">2017-09-06T12:41:31Z</dcterms:created>
  <dcterms:modified xsi:type="dcterms:W3CDTF">2021-01-14T12:50:37Z</dcterms:modified>
</cp:coreProperties>
</file>