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0" windowWidth="19200" windowHeight="9960" tabRatio="535"/>
  </bookViews>
  <sheets>
    <sheet name="гуманітарна допомога Індія (2)" sheetId="39" r:id="rId1"/>
    <sheet name="Гуманітарка Грузія (2)" sheetId="40" r:id="rId2"/>
    <sheet name="Лист1" sheetId="36" r:id="rId3"/>
    <sheet name="Лист2" sheetId="37" r:id="rId4"/>
  </sheets>
  <definedNames>
    <definedName name="_xlnm.Print_Area" localSheetId="1">'Гуманітарка Грузія (2)'!$A$1:$V$18</definedName>
    <definedName name="_xlnm.Print_Area" localSheetId="0">'гуманітарна допомога Індія (2)'!$A$2:$V$23</definedName>
  </definedNames>
  <calcPr calcId="125725"/>
</workbook>
</file>

<file path=xl/calcChain.xml><?xml version="1.0" encoding="utf-8"?>
<calcChain xmlns="http://schemas.openxmlformats.org/spreadsheetml/2006/main">
  <c r="F13" i="39"/>
  <c r="O14" i="40" l="1"/>
  <c r="K14"/>
  <c r="U13"/>
  <c r="U14" s="1"/>
  <c r="P13"/>
  <c r="P14" s="1"/>
  <c r="L13"/>
  <c r="O11"/>
  <c r="O15" s="1"/>
  <c r="K11"/>
  <c r="K15" s="1"/>
  <c r="G11"/>
  <c r="G15" s="1"/>
  <c r="U10"/>
  <c r="U11" s="1"/>
  <c r="P10"/>
  <c r="P11" s="1"/>
  <c r="L10"/>
  <c r="L11" s="1"/>
  <c r="L15" s="1"/>
  <c r="H10"/>
  <c r="H11" s="1"/>
  <c r="H15" s="1"/>
  <c r="U21" i="39"/>
  <c r="K21"/>
  <c r="F21"/>
  <c r="F22" s="1"/>
  <c r="V20"/>
  <c r="V21" s="1"/>
  <c r="O20"/>
  <c r="P20" s="1"/>
  <c r="L20"/>
  <c r="L21" s="1"/>
  <c r="G20"/>
  <c r="O21"/>
  <c r="W19"/>
  <c r="U18"/>
  <c r="K18"/>
  <c r="F18"/>
  <c r="V17"/>
  <c r="O17"/>
  <c r="P17" s="1"/>
  <c r="L17"/>
  <c r="L18" s="1"/>
  <c r="G17"/>
  <c r="G18" s="1"/>
  <c r="W16"/>
  <c r="U13"/>
  <c r="U11"/>
  <c r="K11"/>
  <c r="F11"/>
  <c r="V10"/>
  <c r="V11" s="1"/>
  <c r="O10"/>
  <c r="O11" s="1"/>
  <c r="L10"/>
  <c r="L11" s="1"/>
  <c r="G10"/>
  <c r="G11" s="1"/>
  <c r="L22" l="1"/>
  <c r="K22"/>
  <c r="P15" i="40"/>
  <c r="U22" i="39"/>
  <c r="U24" s="1"/>
  <c r="U15" i="40"/>
  <c r="O18" i="39"/>
  <c r="O22" s="1"/>
  <c r="G21"/>
  <c r="G22" s="1"/>
  <c r="V18"/>
  <c r="W18" s="1"/>
  <c r="W20"/>
  <c r="W17"/>
  <c r="P21"/>
  <c r="P18"/>
  <c r="P10"/>
  <c r="P11" s="1"/>
  <c r="W10"/>
  <c r="V10" i="40"/>
  <c r="V11" s="1"/>
  <c r="V13"/>
  <c r="V14" s="1"/>
  <c r="W21" i="39" l="1"/>
  <c r="Y11" i="40"/>
  <c r="V15"/>
  <c r="P22" i="39"/>
  <c r="V22"/>
  <c r="V24" s="1"/>
  <c r="X22"/>
  <c r="W22" l="1"/>
  <c r="W15" i="40" l="1"/>
</calcChain>
</file>

<file path=xl/sharedStrings.xml><?xml version="1.0" encoding="utf-8"?>
<sst xmlns="http://schemas.openxmlformats.org/spreadsheetml/2006/main" count="135" uniqueCount="61">
  <si>
    <t>Назва постачальника</t>
  </si>
  <si>
    <t>№ з/п</t>
  </si>
  <si>
    <t>Назва лікарського засобу, виробу медичного призначення</t>
  </si>
  <si>
    <t>Од. вим.</t>
  </si>
  <si>
    <t>Серія</t>
  </si>
  <si>
    <t>Ціна              за од.</t>
  </si>
  <si>
    <t>Термін придатності</t>
  </si>
  <si>
    <t>Кіл-ть</t>
  </si>
  <si>
    <t>Сума, грн.</t>
  </si>
  <si>
    <t>дата отримання</t>
  </si>
  <si>
    <t>№ накладної</t>
  </si>
  <si>
    <t>Наказ ГУОЗ</t>
  </si>
  <si>
    <t>№</t>
  </si>
  <si>
    <t>дата</t>
  </si>
  <si>
    <t>Всього</t>
  </si>
  <si>
    <t>Назва отримувача</t>
  </si>
  <si>
    <t>База спеціального медичного постачання м. Києва</t>
  </si>
  <si>
    <t>Форма № 1</t>
  </si>
  <si>
    <t>Наказ ДОЗ</t>
  </si>
  <si>
    <t>Зведений звіт про видачу та використання вакцини виданих Базою СМП лікувальним установам м. Києва</t>
  </si>
  <si>
    <t>Назва установи отримувача , №наказу, дата</t>
  </si>
  <si>
    <t>Використано у поточному місяці</t>
  </si>
  <si>
    <t xml:space="preserve"> </t>
  </si>
  <si>
    <t>шт.</t>
  </si>
  <si>
    <t>26.09.14</t>
  </si>
  <si>
    <t>Набір інструментів для малих хірургічних втручань</t>
  </si>
  <si>
    <t xml:space="preserve">Використано у поточному місяці  </t>
  </si>
  <si>
    <t>Укрвакцина гуманітарна допомога( ГРУЗІЯ)</t>
  </si>
  <si>
    <t>Повернено Базою СМП  ДП "Укрвакцині"</t>
  </si>
  <si>
    <t>Разом</t>
  </si>
  <si>
    <t>термін придат</t>
  </si>
  <si>
    <t xml:space="preserve">Видано Базою СМП </t>
  </si>
  <si>
    <t>Антитоксин проти зміїної отрути</t>
  </si>
  <si>
    <t>29AS17005</t>
  </si>
  <si>
    <t>31.05.2021</t>
  </si>
  <si>
    <t>фл</t>
  </si>
  <si>
    <t>Гуманітарна допомога  надана Посольством Індії в Україні у якості гуманітарної допомоги</t>
  </si>
  <si>
    <t xml:space="preserve">Укрвакцина (наказ МОЗ № 640 від 10.04.2018 року)  </t>
  </si>
  <si>
    <t xml:space="preserve">Директор  Бази спецмедпостачання </t>
  </si>
  <si>
    <t>Олександр СТРЕШЕНЕЦЬ</t>
  </si>
  <si>
    <t>Фактично отримано у  2020 році</t>
  </si>
  <si>
    <t>Передано іншим  установам у 2020 році</t>
  </si>
  <si>
    <t>Всього за 2020 рік</t>
  </si>
  <si>
    <t>КНП "Київська міська дитяча клінічна лікарня №2"</t>
  </si>
  <si>
    <t>КНП "Київська міська клінічна лікарня №2"</t>
  </si>
  <si>
    <t xml:space="preserve">КНП "Київська  міська клінічна лікарня швидкої медичної допомоги" </t>
  </si>
  <si>
    <t xml:space="preserve">КНП "Київська  міська дитяча  клінічна   лікарня № 2" </t>
  </si>
  <si>
    <t>Екземпляр  Бази</t>
  </si>
  <si>
    <t xml:space="preserve">Просимо надіслати </t>
  </si>
  <si>
    <t>04070, м.Київ</t>
  </si>
  <si>
    <t>вул.Волоська,19</t>
  </si>
  <si>
    <t xml:space="preserve">База спеціального медичного </t>
  </si>
  <si>
    <t>постачання м.Києва</t>
  </si>
  <si>
    <t>Фактично отримано від Укрвакцини  у  2021 році</t>
  </si>
  <si>
    <t>Фактично отримано у  2021 році</t>
  </si>
  <si>
    <t>Передано іншим  установам у 2021 році</t>
  </si>
  <si>
    <t>Залишок станом на 01.06.2021</t>
  </si>
  <si>
    <t>Зведений звіт про використання товарно-матеріальних цінностей (лікарських засобів, виробів медичного призначення), закуплених централізовано Міністерством охорони здоров'я України за  червень  2021 року</t>
  </si>
  <si>
    <t>карантин</t>
  </si>
  <si>
    <t>Залишок станом на 01.07.2021</t>
  </si>
  <si>
    <t xml:space="preserve">      Зведений звіт про використання товарно-матеріальних цінностей (лікарських засобів, виробів медичного призначення), закуплених централізовано Міністерством охорони здоров'я України за  червень 2021   року</t>
  </si>
</sst>
</file>

<file path=xl/styles.xml><?xml version="1.0" encoding="utf-8"?>
<styleSheet xmlns="http://schemas.openxmlformats.org/spreadsheetml/2006/main">
  <numFmts count="4">
    <numFmt numFmtId="164" formatCode="dd/mm/yy;@"/>
    <numFmt numFmtId="165" formatCode="0.0000"/>
    <numFmt numFmtId="166" formatCode="0.000000"/>
    <numFmt numFmtId="167" formatCode="0.0000000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226">
    <xf numFmtId="0" fontId="0" fillId="0" borderId="0" xfId="0"/>
    <xf numFmtId="2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10" fillId="2" borderId="0" xfId="0" applyNumberFormat="1" applyFont="1" applyFill="1" applyAlignment="1">
      <alignment vertical="center"/>
    </xf>
    <xf numFmtId="164" fontId="10" fillId="2" borderId="0" xfId="0" applyNumberFormat="1" applyFont="1" applyFill="1" applyAlignment="1">
      <alignment vertical="center"/>
    </xf>
    <xf numFmtId="0" fontId="10" fillId="2" borderId="0" xfId="0" applyNumberFormat="1" applyFont="1" applyFill="1" applyAlignment="1">
      <alignment vertical="center" wrapText="1"/>
    </xf>
    <xf numFmtId="0" fontId="10" fillId="2" borderId="0" xfId="0" applyNumberFormat="1" applyFont="1" applyFill="1" applyAlignment="1">
      <alignment horizontal="center" vertical="center"/>
    </xf>
    <xf numFmtId="2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165" fontId="10" fillId="2" borderId="0" xfId="0" applyNumberFormat="1" applyFont="1" applyFill="1"/>
    <xf numFmtId="0" fontId="10" fillId="2" borderId="0" xfId="0" applyFont="1" applyFill="1"/>
    <xf numFmtId="0" fontId="10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1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NumberFormat="1" applyFont="1" applyFill="1" applyBorder="1" applyAlignment="1">
      <alignment vertical="center"/>
    </xf>
    <xf numFmtId="165" fontId="10" fillId="2" borderId="0" xfId="0" applyNumberFormat="1" applyFont="1" applyFill="1" applyAlignment="1">
      <alignment vertical="center"/>
    </xf>
    <xf numFmtId="0" fontId="10" fillId="2" borderId="0" xfId="0" applyNumberFormat="1" applyFont="1" applyFill="1"/>
    <xf numFmtId="2" fontId="10" fillId="2" borderId="0" xfId="0" applyNumberFormat="1" applyFont="1" applyFill="1"/>
    <xf numFmtId="0" fontId="4" fillId="2" borderId="0" xfId="0" applyFont="1" applyFill="1" applyBorder="1" applyAlignment="1">
      <alignment horizontal="left" vertical="top"/>
    </xf>
    <xf numFmtId="167" fontId="4" fillId="2" borderId="0" xfId="0" applyNumberFormat="1" applyFont="1" applyFill="1" applyBorder="1" applyAlignment="1">
      <alignment horizontal="left" vertical="top"/>
    </xf>
    <xf numFmtId="165" fontId="11" fillId="2" borderId="0" xfId="0" applyNumberFormat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/>
    </xf>
    <xf numFmtId="166" fontId="4" fillId="2" borderId="0" xfId="0" applyNumberFormat="1" applyFont="1" applyFill="1" applyBorder="1" applyAlignment="1">
      <alignment horizontal="left" vertical="top"/>
    </xf>
    <xf numFmtId="164" fontId="4" fillId="2" borderId="0" xfId="0" applyNumberFormat="1" applyFont="1" applyFill="1" applyBorder="1" applyAlignment="1">
      <alignment horizontal="left" vertical="top"/>
    </xf>
    <xf numFmtId="0" fontId="4" fillId="2" borderId="0" xfId="0" applyNumberFormat="1" applyFont="1" applyFill="1" applyBorder="1" applyAlignment="1">
      <alignment horizontal="left" vertical="top" wrapText="1"/>
    </xf>
    <xf numFmtId="2" fontId="4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/>
    </xf>
    <xf numFmtId="165" fontId="11" fillId="2" borderId="0" xfId="0" applyNumberFormat="1" applyFont="1" applyFill="1" applyBorder="1"/>
    <xf numFmtId="0" fontId="11" fillId="2" borderId="0" xfId="0" applyFont="1" applyFill="1" applyBorder="1"/>
    <xf numFmtId="0" fontId="12" fillId="2" borderId="0" xfId="0" applyFont="1" applyFill="1" applyBorder="1"/>
    <xf numFmtId="0" fontId="5" fillId="2" borderId="0" xfId="0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167" fontId="4" fillId="2" borderId="0" xfId="0" applyNumberFormat="1" applyFont="1" applyFill="1" applyBorder="1"/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/>
    <xf numFmtId="0" fontId="9" fillId="2" borderId="0" xfId="0" applyFont="1" applyFill="1" applyBorder="1"/>
    <xf numFmtId="49" fontId="3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5" fillId="2" borderId="0" xfId="0" applyFont="1" applyFill="1" applyBorder="1"/>
    <xf numFmtId="165" fontId="7" fillId="2" borderId="0" xfId="0" applyNumberFormat="1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Continuous" vertical="center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3" fillId="2" borderId="0" xfId="0" applyFont="1" applyFill="1" applyBorder="1"/>
    <xf numFmtId="0" fontId="4" fillId="2" borderId="1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/>
    <xf numFmtId="166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1" fontId="4" fillId="2" borderId="0" xfId="0" applyNumberFormat="1" applyFont="1" applyFill="1" applyBorder="1" applyAlignment="1">
      <alignment vertical="center"/>
    </xf>
    <xf numFmtId="167" fontId="4" fillId="2" borderId="0" xfId="0" applyNumberFormat="1" applyFont="1" applyFill="1" applyBorder="1" applyAlignment="1">
      <alignment vertical="center"/>
    </xf>
    <xf numFmtId="167" fontId="11" fillId="2" borderId="0" xfId="0" applyNumberFormat="1" applyFont="1" applyFill="1" applyBorder="1"/>
    <xf numFmtId="2" fontId="11" fillId="2" borderId="0" xfId="0" applyNumberFormat="1" applyFont="1" applyFill="1" applyBorder="1"/>
    <xf numFmtId="0" fontId="11" fillId="2" borderId="0" xfId="0" applyNumberFormat="1" applyFont="1" applyFill="1" applyBorder="1"/>
    <xf numFmtId="166" fontId="11" fillId="2" borderId="0" xfId="0" applyNumberFormat="1" applyFont="1" applyFill="1" applyBorder="1"/>
    <xf numFmtId="164" fontId="11" fillId="2" borderId="0" xfId="0" applyNumberFormat="1" applyFont="1" applyFill="1" applyBorder="1"/>
    <xf numFmtId="0" fontId="17" fillId="2" borderId="0" xfId="0" applyFont="1" applyFill="1" applyBorder="1"/>
    <xf numFmtId="2" fontId="17" fillId="2" borderId="0" xfId="0" applyNumberFormat="1" applyFont="1" applyFill="1" applyBorder="1"/>
    <xf numFmtId="0" fontId="17" fillId="2" borderId="0" xfId="0" applyNumberFormat="1" applyFont="1" applyFill="1" applyBorder="1"/>
    <xf numFmtId="166" fontId="17" fillId="2" borderId="0" xfId="0" applyNumberFormat="1" applyFont="1" applyFill="1" applyBorder="1"/>
    <xf numFmtId="164" fontId="17" fillId="2" borderId="0" xfId="0" applyNumberFormat="1" applyFont="1" applyFill="1" applyBorder="1"/>
    <xf numFmtId="167" fontId="17" fillId="2" borderId="0" xfId="0" applyNumberFormat="1" applyFont="1" applyFill="1" applyBorder="1"/>
    <xf numFmtId="165" fontId="17" fillId="2" borderId="0" xfId="0" applyNumberFormat="1" applyFont="1" applyFill="1" applyBorder="1"/>
    <xf numFmtId="1" fontId="11" fillId="2" borderId="0" xfId="0" applyNumberFormat="1" applyFont="1" applyFill="1" applyBorder="1"/>
    <xf numFmtId="2" fontId="12" fillId="2" borderId="0" xfId="0" applyNumberFormat="1" applyFont="1" applyFill="1" applyBorder="1"/>
    <xf numFmtId="0" fontId="12" fillId="2" borderId="0" xfId="0" applyNumberFormat="1" applyFont="1" applyFill="1" applyBorder="1"/>
    <xf numFmtId="166" fontId="12" fillId="2" borderId="0" xfId="0" applyNumberFormat="1" applyFont="1" applyFill="1" applyBorder="1"/>
    <xf numFmtId="164" fontId="12" fillId="2" borderId="0" xfId="0" applyNumberFormat="1" applyFont="1" applyFill="1" applyBorder="1"/>
    <xf numFmtId="167" fontId="12" fillId="2" borderId="0" xfId="0" applyNumberFormat="1" applyFont="1" applyFill="1" applyBorder="1"/>
    <xf numFmtId="49" fontId="0" fillId="0" borderId="0" xfId="0" applyNumberFormat="1"/>
    <xf numFmtId="165" fontId="4" fillId="2" borderId="0" xfId="0" applyNumberFormat="1" applyFont="1" applyFill="1"/>
    <xf numFmtId="0" fontId="4" fillId="2" borderId="0" xfId="0" applyFont="1" applyFill="1"/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2" fontId="3" fillId="2" borderId="0" xfId="0" applyNumberFormat="1" applyFont="1" applyFill="1"/>
    <xf numFmtId="165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Continuous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49" fontId="4" fillId="2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2" fontId="11" fillId="2" borderId="0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16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textRotation="90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2" fontId="3" fillId="2" borderId="1" xfId="0" applyNumberFormat="1" applyFont="1" applyFill="1" applyBorder="1" applyAlignment="1">
      <alignment horizontal="left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textRotation="90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textRotation="90"/>
    </xf>
    <xf numFmtId="0" fontId="4" fillId="2" borderId="4" xfId="0" applyNumberFormat="1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right" vertical="center"/>
    </xf>
    <xf numFmtId="2" fontId="10" fillId="2" borderId="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textRotation="90" wrapText="1"/>
    </xf>
    <xf numFmtId="0" fontId="4" fillId="2" borderId="4" xfId="0" applyFont="1" applyFill="1" applyBorder="1" applyAlignment="1">
      <alignment horizontal="left" vertical="center" textRotation="90" wrapText="1"/>
    </xf>
    <xf numFmtId="0" fontId="4" fillId="2" borderId="2" xfId="0" applyNumberFormat="1" applyFont="1" applyFill="1" applyBorder="1" applyAlignment="1">
      <alignment horizontal="center" vertical="center" textRotation="90" wrapText="1"/>
    </xf>
    <xf numFmtId="0" fontId="4" fillId="2" borderId="4" xfId="0" applyNumberFormat="1" applyFont="1" applyFill="1" applyBorder="1" applyAlignment="1">
      <alignment horizontal="center" vertical="center" textRotation="90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textRotation="90" wrapText="1"/>
    </xf>
    <xf numFmtId="164" fontId="4" fillId="2" borderId="4" xfId="0" applyNumberFormat="1" applyFont="1" applyFill="1" applyBorder="1" applyAlignment="1">
      <alignment horizontal="center" vertical="center" textRotation="90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9</xdr:row>
      <xdr:rowOff>0</xdr:rowOff>
    </xdr:from>
    <xdr:to>
      <xdr:col>1</xdr:col>
      <xdr:colOff>142875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2425" y="26003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9</xdr:row>
      <xdr:rowOff>0</xdr:rowOff>
    </xdr:from>
    <xdr:to>
      <xdr:col>1</xdr:col>
      <xdr:colOff>142875</xdr:colOff>
      <xdr:row>9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52425" y="26003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X31"/>
  <sheetViews>
    <sheetView tabSelected="1" view="pageBreakPreview" topLeftCell="A4" zoomScale="70" zoomScaleNormal="90" zoomScaleSheetLayoutView="70" workbookViewId="0">
      <selection activeCell="O14" sqref="O14:O15"/>
    </sheetView>
  </sheetViews>
  <sheetFormatPr defaultColWidth="10.28515625" defaultRowHeight="37.5" customHeight="1"/>
  <cols>
    <col min="1" max="1" width="3.5703125" style="47" customWidth="1"/>
    <col min="2" max="2" width="38.28515625" style="47" customWidth="1"/>
    <col min="3" max="3" width="7" style="47" customWidth="1"/>
    <col min="4" max="4" width="10.28515625" style="47" customWidth="1"/>
    <col min="5" max="5" width="11.28515625" style="96" customWidth="1"/>
    <col min="6" max="6" width="14.28515625" style="97" customWidth="1"/>
    <col min="7" max="7" width="19" style="98" customWidth="1"/>
    <col min="8" max="8" width="11.42578125" style="99" customWidth="1"/>
    <col min="9" max="9" width="9.85546875" style="99" customWidth="1"/>
    <col min="10" max="10" width="8.42578125" style="47" customWidth="1"/>
    <col min="11" max="11" width="11.28515625" style="47" customWidth="1"/>
    <col min="12" max="12" width="14.85546875" style="96" customWidth="1"/>
    <col min="13" max="13" width="5" style="47" customWidth="1"/>
    <col min="14" max="14" width="9.85546875" style="47" customWidth="1"/>
    <col min="15" max="15" width="7.85546875" style="47" customWidth="1"/>
    <col min="16" max="16" width="17" style="96" customWidth="1"/>
    <col min="17" max="17" width="8" style="47" customWidth="1"/>
    <col min="18" max="18" width="12.7109375" style="96" customWidth="1"/>
    <col min="19" max="19" width="3.42578125" style="47" customWidth="1"/>
    <col min="20" max="20" width="2.42578125" style="47" customWidth="1"/>
    <col min="21" max="21" width="16.140625" style="47" customWidth="1"/>
    <col min="22" max="22" width="20.7109375" style="100" customWidth="1"/>
    <col min="23" max="23" width="18" style="45" bestFit="1" customWidth="1"/>
    <col min="24" max="24" width="10.28515625" style="46"/>
    <col min="25" max="16384" width="10.28515625" style="47"/>
  </cols>
  <sheetData>
    <row r="2" spans="1:24" s="37" customFormat="1" ht="37.5" customHeight="1">
      <c r="A2" s="33"/>
      <c r="B2" s="167" t="s">
        <v>36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33"/>
      <c r="R2" s="168" t="s">
        <v>17</v>
      </c>
      <c r="S2" s="168"/>
      <c r="T2" s="168"/>
      <c r="U2" s="168"/>
      <c r="V2" s="34"/>
      <c r="W2" s="35"/>
      <c r="X2" s="36"/>
    </row>
    <row r="3" spans="1:24" s="37" customFormat="1" ht="37.5" customHeight="1">
      <c r="A3" s="33"/>
      <c r="B3" s="38"/>
      <c r="C3" s="38"/>
      <c r="D3" s="38"/>
      <c r="E3" s="38"/>
      <c r="F3" s="39"/>
      <c r="G3" s="40"/>
      <c r="H3" s="41"/>
      <c r="I3" s="41"/>
      <c r="J3" s="42"/>
      <c r="K3" s="33"/>
      <c r="L3" s="43"/>
      <c r="M3" s="33"/>
      <c r="N3" s="41"/>
      <c r="O3" s="33"/>
      <c r="P3" s="43"/>
      <c r="Q3" s="33"/>
      <c r="R3" s="138"/>
      <c r="S3" s="138"/>
      <c r="T3" s="138"/>
      <c r="U3" s="138"/>
      <c r="V3" s="34"/>
      <c r="W3" s="35"/>
      <c r="X3" s="36"/>
    </row>
    <row r="4" spans="1:24" ht="37.5" customHeight="1">
      <c r="A4" s="44"/>
      <c r="B4" s="169" t="s">
        <v>57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</row>
    <row r="5" spans="1:24" ht="37.5" customHeight="1">
      <c r="A5" s="139"/>
      <c r="B5" s="140" t="s">
        <v>0</v>
      </c>
      <c r="C5" s="170" t="s">
        <v>37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48"/>
      <c r="P5" s="49"/>
      <c r="Q5" s="48"/>
      <c r="R5" s="49"/>
      <c r="S5" s="48"/>
      <c r="T5" s="48"/>
      <c r="U5" s="50"/>
      <c r="V5" s="51"/>
    </row>
    <row r="6" spans="1:24" ht="37.5" customHeight="1">
      <c r="A6" s="139"/>
      <c r="B6" s="139" t="s">
        <v>15</v>
      </c>
      <c r="C6" s="171" t="s">
        <v>16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/>
      <c r="P6" s="172"/>
      <c r="Q6" s="172"/>
      <c r="R6" s="172"/>
      <c r="S6" s="172"/>
      <c r="T6" s="172"/>
      <c r="U6" s="172"/>
      <c r="V6" s="51"/>
    </row>
    <row r="7" spans="1:24" ht="37.5" customHeight="1">
      <c r="A7" s="154" t="s">
        <v>1</v>
      </c>
      <c r="B7" s="154" t="s">
        <v>2</v>
      </c>
      <c r="C7" s="154" t="s">
        <v>3</v>
      </c>
      <c r="D7" s="163" t="s">
        <v>4</v>
      </c>
      <c r="E7" s="159" t="s">
        <v>5</v>
      </c>
      <c r="F7" s="154" t="s">
        <v>56</v>
      </c>
      <c r="G7" s="154"/>
      <c r="H7" s="152" t="s">
        <v>6</v>
      </c>
      <c r="I7" s="165" t="s">
        <v>53</v>
      </c>
      <c r="J7" s="165"/>
      <c r="K7" s="165"/>
      <c r="L7" s="165"/>
      <c r="M7" s="165"/>
      <c r="N7" s="165"/>
      <c r="O7" s="154" t="s">
        <v>31</v>
      </c>
      <c r="P7" s="154"/>
      <c r="Q7" s="154" t="s">
        <v>28</v>
      </c>
      <c r="R7" s="154"/>
      <c r="S7" s="154"/>
      <c r="T7" s="154"/>
      <c r="U7" s="154" t="s">
        <v>59</v>
      </c>
      <c r="V7" s="154"/>
    </row>
    <row r="8" spans="1:24" ht="37.5" customHeight="1">
      <c r="A8" s="154"/>
      <c r="B8" s="154"/>
      <c r="C8" s="154"/>
      <c r="D8" s="163"/>
      <c r="E8" s="159"/>
      <c r="F8" s="164" t="s">
        <v>7</v>
      </c>
      <c r="G8" s="151" t="s">
        <v>8</v>
      </c>
      <c r="H8" s="152"/>
      <c r="I8" s="152" t="s">
        <v>9</v>
      </c>
      <c r="J8" s="153" t="s">
        <v>10</v>
      </c>
      <c r="K8" s="166" t="s">
        <v>7</v>
      </c>
      <c r="L8" s="159" t="s">
        <v>8</v>
      </c>
      <c r="M8" s="154" t="s">
        <v>18</v>
      </c>
      <c r="N8" s="154"/>
      <c r="O8" s="150" t="s">
        <v>7</v>
      </c>
      <c r="P8" s="159" t="s">
        <v>8</v>
      </c>
      <c r="Q8" s="173" t="s">
        <v>7</v>
      </c>
      <c r="R8" s="161" t="s">
        <v>8</v>
      </c>
      <c r="S8" s="154" t="s">
        <v>11</v>
      </c>
      <c r="T8" s="154"/>
      <c r="U8" s="164" t="s">
        <v>7</v>
      </c>
      <c r="V8" s="149" t="s">
        <v>8</v>
      </c>
    </row>
    <row r="9" spans="1:24" ht="37.5" customHeight="1">
      <c r="A9" s="154"/>
      <c r="B9" s="154"/>
      <c r="C9" s="154"/>
      <c r="D9" s="163"/>
      <c r="E9" s="159"/>
      <c r="F9" s="164"/>
      <c r="G9" s="151"/>
      <c r="H9" s="152"/>
      <c r="I9" s="152"/>
      <c r="J9" s="153"/>
      <c r="K9" s="166"/>
      <c r="L9" s="159"/>
      <c r="M9" s="135" t="s">
        <v>12</v>
      </c>
      <c r="N9" s="52" t="s">
        <v>13</v>
      </c>
      <c r="O9" s="150"/>
      <c r="P9" s="159"/>
      <c r="Q9" s="173"/>
      <c r="R9" s="161"/>
      <c r="S9" s="135" t="s">
        <v>12</v>
      </c>
      <c r="T9" s="137" t="s">
        <v>13</v>
      </c>
      <c r="U9" s="164"/>
      <c r="V9" s="149"/>
    </row>
    <row r="10" spans="1:24" s="3" customFormat="1" ht="37.5" customHeight="1">
      <c r="A10" s="53">
        <v>1</v>
      </c>
      <c r="B10" s="141" t="s">
        <v>32</v>
      </c>
      <c r="C10" s="127" t="s">
        <v>35</v>
      </c>
      <c r="D10" s="128" t="s">
        <v>33</v>
      </c>
      <c r="E10" s="129">
        <v>1571.49</v>
      </c>
      <c r="F10" s="135">
        <v>89</v>
      </c>
      <c r="G10" s="120">
        <f>F10*E10</f>
        <v>139862.61000000002</v>
      </c>
      <c r="H10" s="130" t="s">
        <v>34</v>
      </c>
      <c r="I10" s="155" t="s">
        <v>58</v>
      </c>
      <c r="J10" s="156"/>
      <c r="K10" s="157"/>
      <c r="L10" s="53">
        <f>K10*E10</f>
        <v>0</v>
      </c>
      <c r="M10" s="53">
        <v>489</v>
      </c>
      <c r="N10" s="54">
        <v>43237</v>
      </c>
      <c r="O10" s="55">
        <f>F10-U10</f>
        <v>0</v>
      </c>
      <c r="P10" s="135">
        <f>O10*E10</f>
        <v>0</v>
      </c>
      <c r="Q10" s="135"/>
      <c r="R10" s="135"/>
      <c r="S10" s="135"/>
      <c r="T10" s="135"/>
      <c r="U10" s="135">
        <v>89</v>
      </c>
      <c r="V10" s="136">
        <f>U10*E10</f>
        <v>139862.61000000002</v>
      </c>
      <c r="W10" s="56">
        <f>K10-O10</f>
        <v>0</v>
      </c>
      <c r="X10" s="57"/>
    </row>
    <row r="11" spans="1:24" ht="37.5" customHeight="1">
      <c r="A11" s="53"/>
      <c r="B11" s="58" t="s">
        <v>14</v>
      </c>
      <c r="C11" s="135"/>
      <c r="D11" s="59"/>
      <c r="E11" s="60"/>
      <c r="F11" s="61">
        <f>SUM(F10:F10)</f>
        <v>89</v>
      </c>
      <c r="G11" s="62">
        <f>SUM(G10:G10)</f>
        <v>139862.61000000002</v>
      </c>
      <c r="H11" s="54"/>
      <c r="I11" s="54"/>
      <c r="J11" s="63"/>
      <c r="K11" s="61">
        <f>SUM(K10:K10)</f>
        <v>0</v>
      </c>
      <c r="L11" s="62">
        <f>SUM(L10:L10)</f>
        <v>0</v>
      </c>
      <c r="M11" s="53"/>
      <c r="N11" s="54"/>
      <c r="O11" s="61">
        <f>SUM(O10:O10)</f>
        <v>0</v>
      </c>
      <c r="P11" s="62">
        <f>SUM(P10:P10)</f>
        <v>0</v>
      </c>
      <c r="Q11" s="61"/>
      <c r="R11" s="62"/>
      <c r="S11" s="64"/>
      <c r="T11" s="64"/>
      <c r="U11" s="61">
        <f>SUM(U10:U10)</f>
        <v>89</v>
      </c>
      <c r="V11" s="62">
        <f>SUM(V10:V10)</f>
        <v>139862.61000000002</v>
      </c>
      <c r="W11" s="56"/>
    </row>
    <row r="12" spans="1:24" s="67" customFormat="1" ht="37.5" customHeight="1">
      <c r="A12" s="65"/>
      <c r="B12" s="147" t="s">
        <v>19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45"/>
      <c r="X12" s="66"/>
    </row>
    <row r="13" spans="1:24" ht="37.5" customHeight="1">
      <c r="A13" s="154" t="s">
        <v>1</v>
      </c>
      <c r="B13" s="154" t="s">
        <v>2</v>
      </c>
      <c r="C13" s="154" t="s">
        <v>3</v>
      </c>
      <c r="D13" s="163" t="s">
        <v>4</v>
      </c>
      <c r="E13" s="159" t="s">
        <v>5</v>
      </c>
      <c r="F13" s="154" t="str">
        <f>F7</f>
        <v>Залишок станом на 01.06.2021</v>
      </c>
      <c r="G13" s="154"/>
      <c r="H13" s="152" t="s">
        <v>6</v>
      </c>
      <c r="I13" s="154" t="s">
        <v>40</v>
      </c>
      <c r="J13" s="154"/>
      <c r="K13" s="154"/>
      <c r="L13" s="154"/>
      <c r="M13" s="154"/>
      <c r="N13" s="154"/>
      <c r="O13" s="154" t="s">
        <v>21</v>
      </c>
      <c r="P13" s="154"/>
      <c r="Q13" s="154" t="s">
        <v>41</v>
      </c>
      <c r="R13" s="154"/>
      <c r="S13" s="154"/>
      <c r="T13" s="154"/>
      <c r="U13" s="154" t="str">
        <f>U7</f>
        <v>Залишок станом на 01.07.2021</v>
      </c>
      <c r="V13" s="154"/>
    </row>
    <row r="14" spans="1:24" ht="37.5" customHeight="1">
      <c r="A14" s="154"/>
      <c r="B14" s="154"/>
      <c r="C14" s="154"/>
      <c r="D14" s="163"/>
      <c r="E14" s="159"/>
      <c r="F14" s="148" t="s">
        <v>7</v>
      </c>
      <c r="G14" s="151" t="s">
        <v>8</v>
      </c>
      <c r="H14" s="152"/>
      <c r="I14" s="152" t="s">
        <v>9</v>
      </c>
      <c r="J14" s="153" t="s">
        <v>10</v>
      </c>
      <c r="K14" s="154" t="s">
        <v>7</v>
      </c>
      <c r="L14" s="159" t="s">
        <v>8</v>
      </c>
      <c r="M14" s="154" t="s">
        <v>18</v>
      </c>
      <c r="N14" s="154"/>
      <c r="O14" s="160" t="s">
        <v>7</v>
      </c>
      <c r="P14" s="159" t="s">
        <v>8</v>
      </c>
      <c r="Q14" s="158" t="s">
        <v>7</v>
      </c>
      <c r="R14" s="161" t="s">
        <v>8</v>
      </c>
      <c r="S14" s="154" t="s">
        <v>20</v>
      </c>
      <c r="T14" s="154"/>
      <c r="U14" s="148" t="s">
        <v>7</v>
      </c>
      <c r="V14" s="149" t="s">
        <v>8</v>
      </c>
    </row>
    <row r="15" spans="1:24" ht="37.5" customHeight="1">
      <c r="A15" s="154"/>
      <c r="B15" s="154"/>
      <c r="C15" s="154"/>
      <c r="D15" s="163"/>
      <c r="E15" s="159"/>
      <c r="F15" s="148"/>
      <c r="G15" s="151"/>
      <c r="H15" s="152"/>
      <c r="I15" s="152"/>
      <c r="J15" s="153"/>
      <c r="K15" s="154"/>
      <c r="L15" s="159"/>
      <c r="M15" s="135" t="s">
        <v>12</v>
      </c>
      <c r="N15" s="52" t="s">
        <v>13</v>
      </c>
      <c r="O15" s="160"/>
      <c r="P15" s="159"/>
      <c r="Q15" s="158"/>
      <c r="R15" s="161"/>
      <c r="S15" s="162"/>
      <c r="T15" s="162"/>
      <c r="U15" s="148"/>
      <c r="V15" s="149"/>
    </row>
    <row r="16" spans="1:24" s="3" customFormat="1" ht="37.5" customHeight="1">
      <c r="A16" s="143" t="s">
        <v>45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5"/>
      <c r="W16" s="68">
        <f t="shared" ref="W16:W21" si="0">V16-G16</f>
        <v>0</v>
      </c>
      <c r="X16" s="57"/>
    </row>
    <row r="17" spans="1:24" s="3" customFormat="1" ht="37.5" customHeight="1">
      <c r="A17" s="126">
        <v>1</v>
      </c>
      <c r="B17" s="141" t="s">
        <v>32</v>
      </c>
      <c r="C17" s="127" t="s">
        <v>35</v>
      </c>
      <c r="D17" s="128" t="s">
        <v>33</v>
      </c>
      <c r="E17" s="129">
        <v>1571.49</v>
      </c>
      <c r="F17" s="53">
        <v>10</v>
      </c>
      <c r="G17" s="120">
        <f>F17*E17</f>
        <v>15714.9</v>
      </c>
      <c r="H17" s="130" t="s">
        <v>34</v>
      </c>
      <c r="I17" s="54"/>
      <c r="J17" s="53"/>
      <c r="K17" s="131"/>
      <c r="L17" s="53">
        <f>K17*E17</f>
        <v>0</v>
      </c>
      <c r="M17" s="53">
        <v>489</v>
      </c>
      <c r="N17" s="54">
        <v>43237</v>
      </c>
      <c r="O17" s="132">
        <f>F17-U17</f>
        <v>10</v>
      </c>
      <c r="P17" s="53">
        <f>O17*E17</f>
        <v>15714.9</v>
      </c>
      <c r="Q17" s="53"/>
      <c r="R17" s="53"/>
      <c r="S17" s="53"/>
      <c r="T17" s="53"/>
      <c r="U17" s="53">
        <v>0</v>
      </c>
      <c r="V17" s="120">
        <f>U17*E17</f>
        <v>0</v>
      </c>
      <c r="W17" s="56">
        <f t="shared" si="0"/>
        <v>-15714.9</v>
      </c>
      <c r="X17" s="57"/>
    </row>
    <row r="18" spans="1:24" s="75" customFormat="1" ht="37.5" customHeight="1">
      <c r="A18" s="135"/>
      <c r="B18" s="69" t="s">
        <v>14</v>
      </c>
      <c r="C18" s="70"/>
      <c r="D18" s="71"/>
      <c r="E18" s="72"/>
      <c r="F18" s="135">
        <f>SUM(F17:F17)</f>
        <v>10</v>
      </c>
      <c r="G18" s="136">
        <f>SUM(G17:G17)</f>
        <v>15714.9</v>
      </c>
      <c r="H18" s="73"/>
      <c r="I18" s="52"/>
      <c r="J18" s="135"/>
      <c r="K18" s="133">
        <f>SUM(K17:K17)</f>
        <v>0</v>
      </c>
      <c r="L18" s="136">
        <f>SUM(L17:L17)</f>
        <v>0</v>
      </c>
      <c r="M18" s="135"/>
      <c r="N18" s="52"/>
      <c r="O18" s="55">
        <f>SUM(O17:O17)</f>
        <v>10</v>
      </c>
      <c r="P18" s="136">
        <f>SUM(P17:P17)</f>
        <v>15714.9</v>
      </c>
      <c r="Q18" s="135"/>
      <c r="R18" s="135"/>
      <c r="S18" s="135"/>
      <c r="T18" s="135"/>
      <c r="U18" s="135">
        <f>SUM(U17:U17)</f>
        <v>0</v>
      </c>
      <c r="V18" s="136">
        <f>SUM(V17:V17)</f>
        <v>0</v>
      </c>
      <c r="W18" s="68">
        <f t="shared" si="0"/>
        <v>-15714.9</v>
      </c>
      <c r="X18" s="74"/>
    </row>
    <row r="19" spans="1:24" s="3" customFormat="1" ht="37.5" customHeight="1">
      <c r="A19" s="143" t="s">
        <v>46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5"/>
      <c r="W19" s="68">
        <f t="shared" si="0"/>
        <v>0</v>
      </c>
      <c r="X19" s="57"/>
    </row>
    <row r="20" spans="1:24" s="3" customFormat="1" ht="37.5" customHeight="1">
      <c r="A20" s="126">
        <v>1</v>
      </c>
      <c r="B20" s="141" t="s">
        <v>32</v>
      </c>
      <c r="C20" s="127" t="s">
        <v>35</v>
      </c>
      <c r="D20" s="128" t="s">
        <v>33</v>
      </c>
      <c r="E20" s="129">
        <v>1571.49</v>
      </c>
      <c r="F20" s="53">
        <v>4</v>
      </c>
      <c r="G20" s="120">
        <f>F20*E20</f>
        <v>6285.96</v>
      </c>
      <c r="H20" s="130" t="s">
        <v>34</v>
      </c>
      <c r="I20" s="54">
        <v>43249</v>
      </c>
      <c r="J20" s="53"/>
      <c r="K20" s="131"/>
      <c r="L20" s="53">
        <f>K20*E20</f>
        <v>0</v>
      </c>
      <c r="M20" s="53">
        <v>489</v>
      </c>
      <c r="N20" s="54">
        <v>43237</v>
      </c>
      <c r="O20" s="132">
        <f>F20-U20</f>
        <v>0</v>
      </c>
      <c r="P20" s="53">
        <f>O20*E20</f>
        <v>0</v>
      </c>
      <c r="Q20" s="135"/>
      <c r="R20" s="135"/>
      <c r="S20" s="135"/>
      <c r="T20" s="135"/>
      <c r="U20" s="53">
        <v>4</v>
      </c>
      <c r="V20" s="120">
        <f>U20*E20</f>
        <v>6285.96</v>
      </c>
      <c r="W20" s="68">
        <f t="shared" si="0"/>
        <v>0</v>
      </c>
      <c r="X20" s="57"/>
    </row>
    <row r="21" spans="1:24" s="75" customFormat="1" ht="37.5" customHeight="1">
      <c r="A21" s="135"/>
      <c r="B21" s="69" t="s">
        <v>14</v>
      </c>
      <c r="C21" s="70"/>
      <c r="D21" s="71"/>
      <c r="E21" s="72"/>
      <c r="F21" s="135">
        <f>SUM(F20:F20)</f>
        <v>4</v>
      </c>
      <c r="G21" s="136">
        <f>SUM(G20:G20)</f>
        <v>6285.96</v>
      </c>
      <c r="H21" s="73"/>
      <c r="I21" s="52"/>
      <c r="J21" s="135"/>
      <c r="K21" s="135">
        <f>SUM(K20:K20)</f>
        <v>0</v>
      </c>
      <c r="L21" s="136">
        <f>SUM(L20:L20)</f>
        <v>0</v>
      </c>
      <c r="M21" s="135"/>
      <c r="N21" s="52"/>
      <c r="O21" s="135">
        <f>SUM(O20:O20)</f>
        <v>0</v>
      </c>
      <c r="P21" s="136">
        <f>SUM(P20:P20)</f>
        <v>0</v>
      </c>
      <c r="Q21" s="135"/>
      <c r="R21" s="135"/>
      <c r="S21" s="135"/>
      <c r="T21" s="135"/>
      <c r="U21" s="135">
        <f>SUM(U20:U20)</f>
        <v>4</v>
      </c>
      <c r="V21" s="136">
        <f>SUM(V20:V20)</f>
        <v>6285.96</v>
      </c>
      <c r="W21" s="68">
        <f t="shared" si="0"/>
        <v>0</v>
      </c>
      <c r="X21" s="74"/>
    </row>
    <row r="22" spans="1:24" s="75" customFormat="1" ht="37.5" customHeight="1">
      <c r="A22" s="135"/>
      <c r="B22" s="69" t="s">
        <v>29</v>
      </c>
      <c r="C22" s="70"/>
      <c r="D22" s="71"/>
      <c r="E22" s="72"/>
      <c r="F22" s="55">
        <f>F21+F18</f>
        <v>14</v>
      </c>
      <c r="G22" s="55">
        <f>G21+G18</f>
        <v>22000.86</v>
      </c>
      <c r="H22" s="73"/>
      <c r="I22" s="52"/>
      <c r="J22" s="135"/>
      <c r="K22" s="55">
        <f>K21+K18</f>
        <v>0</v>
      </c>
      <c r="L22" s="55">
        <f>L21+L18</f>
        <v>0</v>
      </c>
      <c r="M22" s="135"/>
      <c r="N22" s="52"/>
      <c r="O22" s="55">
        <f>O21+O18</f>
        <v>10</v>
      </c>
      <c r="P22" s="55">
        <f>P21+P18</f>
        <v>15714.9</v>
      </c>
      <c r="Q22" s="135"/>
      <c r="R22" s="135"/>
      <c r="S22" s="135"/>
      <c r="T22" s="135"/>
      <c r="U22" s="55">
        <f>U21+U18</f>
        <v>4</v>
      </c>
      <c r="V22" s="55">
        <f>V21+V18</f>
        <v>6285.96</v>
      </c>
      <c r="W22" s="68">
        <f>G22-P22-V22</f>
        <v>0</v>
      </c>
      <c r="X22" s="77">
        <f>F22-U22</f>
        <v>10</v>
      </c>
    </row>
    <row r="23" spans="1:24" ht="37.5" customHeight="1">
      <c r="A23" s="2"/>
      <c r="B23" s="146" t="s">
        <v>38</v>
      </c>
      <c r="C23" s="146"/>
      <c r="D23" s="146"/>
      <c r="E23" s="146"/>
      <c r="F23" s="4"/>
      <c r="G23" s="78"/>
      <c r="H23" s="79"/>
      <c r="I23" s="79"/>
      <c r="J23" s="146" t="s">
        <v>39</v>
      </c>
      <c r="K23" s="146"/>
      <c r="L23" s="146"/>
      <c r="M23" s="146"/>
      <c r="N23" s="80"/>
      <c r="O23" s="2"/>
      <c r="P23" s="1"/>
      <c r="Q23" s="2"/>
      <c r="R23" s="1"/>
      <c r="S23" s="2"/>
      <c r="T23" s="2"/>
      <c r="U23" s="81"/>
      <c r="V23" s="82"/>
      <c r="W23" s="83"/>
    </row>
    <row r="24" spans="1:24" s="46" customFormat="1" ht="37.5" customHeight="1">
      <c r="E24" s="84"/>
      <c r="F24" s="85"/>
      <c r="G24" s="86"/>
      <c r="H24" s="87"/>
      <c r="I24" s="87"/>
      <c r="L24" s="84"/>
      <c r="P24" s="84"/>
      <c r="Q24" s="84"/>
      <c r="R24" s="84"/>
      <c r="U24" s="95">
        <f>U22+U11</f>
        <v>93</v>
      </c>
      <c r="V24" s="83">
        <f>V22+V18</f>
        <v>6285.96</v>
      </c>
      <c r="W24" s="45"/>
    </row>
    <row r="25" spans="1:24" s="88" customFormat="1" ht="37.5" customHeight="1">
      <c r="E25" s="89"/>
      <c r="F25" s="90"/>
      <c r="G25" s="91"/>
      <c r="H25" s="92"/>
      <c r="I25" s="92"/>
      <c r="L25" s="89"/>
      <c r="P25" s="89"/>
      <c r="R25" s="89"/>
      <c r="V25" s="93"/>
      <c r="W25" s="94"/>
    </row>
    <row r="26" spans="1:24" s="46" customFormat="1" ht="37.5" customHeight="1">
      <c r="E26" s="84"/>
      <c r="F26" s="85"/>
      <c r="G26" s="86"/>
      <c r="H26" s="87"/>
      <c r="I26" s="87"/>
      <c r="K26" s="95"/>
      <c r="L26" s="84"/>
      <c r="P26" s="84"/>
      <c r="R26" s="84"/>
      <c r="V26" s="83"/>
      <c r="W26" s="45"/>
    </row>
    <row r="27" spans="1:24" s="46" customFormat="1" ht="37.5" customHeight="1">
      <c r="E27" s="84"/>
      <c r="F27" s="85"/>
      <c r="G27" s="86"/>
      <c r="H27" s="87"/>
      <c r="I27" s="87"/>
      <c r="L27" s="84"/>
      <c r="N27" s="142"/>
      <c r="O27" s="142"/>
      <c r="P27" s="84"/>
      <c r="R27" s="84"/>
      <c r="V27" s="83"/>
      <c r="W27" s="45"/>
    </row>
    <row r="28" spans="1:24" s="46" customFormat="1" ht="37.5" customHeight="1">
      <c r="E28" s="84"/>
      <c r="F28" s="85"/>
      <c r="G28" s="86"/>
      <c r="H28" s="87"/>
      <c r="I28" s="87"/>
      <c r="L28" s="84"/>
      <c r="P28" s="84"/>
      <c r="R28" s="84"/>
      <c r="V28" s="83"/>
      <c r="W28" s="45"/>
    </row>
    <row r="29" spans="1:24" s="46" customFormat="1" ht="37.5" customHeight="1">
      <c r="E29" s="84"/>
      <c r="F29" s="85"/>
      <c r="G29" s="86"/>
      <c r="H29" s="87"/>
      <c r="I29" s="87"/>
      <c r="L29" s="84"/>
      <c r="P29" s="84"/>
      <c r="R29" s="84"/>
      <c r="U29" s="95"/>
      <c r="V29" s="83"/>
      <c r="W29" s="45"/>
    </row>
    <row r="30" spans="1:24" s="46" customFormat="1" ht="37.5" customHeight="1">
      <c r="E30" s="84"/>
      <c r="F30" s="85"/>
      <c r="G30" s="86"/>
      <c r="H30" s="87"/>
      <c r="I30" s="87"/>
      <c r="L30" s="84"/>
      <c r="P30" s="84"/>
      <c r="R30" s="84"/>
      <c r="V30" s="83"/>
      <c r="W30" s="45"/>
    </row>
    <row r="31" spans="1:24" s="46" customFormat="1" ht="37.5" customHeight="1">
      <c r="E31" s="84"/>
      <c r="F31" s="85"/>
      <c r="G31" s="86"/>
      <c r="H31" s="87"/>
      <c r="I31" s="87"/>
      <c r="L31" s="84"/>
      <c r="P31" s="84"/>
      <c r="R31" s="84"/>
      <c r="V31" s="83"/>
      <c r="W31" s="45"/>
    </row>
  </sheetData>
  <mergeCells count="63">
    <mergeCell ref="A7:A9"/>
    <mergeCell ref="Q7:T7"/>
    <mergeCell ref="B7:B9"/>
    <mergeCell ref="C7:C9"/>
    <mergeCell ref="D7:D9"/>
    <mergeCell ref="E7:E9"/>
    <mergeCell ref="Q8:Q9"/>
    <mergeCell ref="R8:R9"/>
    <mergeCell ref="H7:H9"/>
    <mergeCell ref="B2:P2"/>
    <mergeCell ref="R2:U2"/>
    <mergeCell ref="B4:V4"/>
    <mergeCell ref="C5:N5"/>
    <mergeCell ref="C6:N6"/>
    <mergeCell ref="O6:U6"/>
    <mergeCell ref="U7:V7"/>
    <mergeCell ref="F8:F9"/>
    <mergeCell ref="G8:G9"/>
    <mergeCell ref="P8:P9"/>
    <mergeCell ref="F7:G7"/>
    <mergeCell ref="S8:T8"/>
    <mergeCell ref="L8:L9"/>
    <mergeCell ref="M8:N8"/>
    <mergeCell ref="U8:U9"/>
    <mergeCell ref="I7:N7"/>
    <mergeCell ref="O7:P7"/>
    <mergeCell ref="I8:I9"/>
    <mergeCell ref="J8:J9"/>
    <mergeCell ref="K8:K9"/>
    <mergeCell ref="A13:A15"/>
    <mergeCell ref="B13:B15"/>
    <mergeCell ref="C13:C15"/>
    <mergeCell ref="U13:V13"/>
    <mergeCell ref="O13:P13"/>
    <mergeCell ref="Q13:T13"/>
    <mergeCell ref="Q14:Q15"/>
    <mergeCell ref="K14:K15"/>
    <mergeCell ref="L14:L15"/>
    <mergeCell ref="M14:N14"/>
    <mergeCell ref="O14:O15"/>
    <mergeCell ref="P14:P15"/>
    <mergeCell ref="R14:R15"/>
    <mergeCell ref="S14:T15"/>
    <mergeCell ref="D13:D15"/>
    <mergeCell ref="E13:E15"/>
    <mergeCell ref="B12:V12"/>
    <mergeCell ref="U14:U15"/>
    <mergeCell ref="V14:V15"/>
    <mergeCell ref="F14:F15"/>
    <mergeCell ref="V8:V9"/>
    <mergeCell ref="O8:O9"/>
    <mergeCell ref="G14:G15"/>
    <mergeCell ref="I14:I15"/>
    <mergeCell ref="J14:J15"/>
    <mergeCell ref="F13:G13"/>
    <mergeCell ref="H13:H15"/>
    <mergeCell ref="I13:N13"/>
    <mergeCell ref="I10:K10"/>
    <mergeCell ref="N27:O27"/>
    <mergeCell ref="A16:V16"/>
    <mergeCell ref="A19:V19"/>
    <mergeCell ref="B23:E23"/>
    <mergeCell ref="J23:M23"/>
  </mergeCells>
  <pageMargins left="0" right="0" top="0.35433070866141736" bottom="0.15748031496062992" header="0" footer="0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Y19"/>
  <sheetViews>
    <sheetView view="pageBreakPreview" topLeftCell="A7" zoomScale="90" zoomScaleNormal="90" zoomScaleSheetLayoutView="90" workbookViewId="0">
      <selection activeCell="L20" sqref="L20"/>
    </sheetView>
  </sheetViews>
  <sheetFormatPr defaultRowHeight="24" customHeight="1"/>
  <cols>
    <col min="1" max="1" width="5.5703125" style="17" customWidth="1"/>
    <col min="2" max="2" width="20.28515625" style="17" customWidth="1"/>
    <col min="3" max="3" width="4.42578125" style="17" customWidth="1"/>
    <col min="4" max="4" width="17" style="17" customWidth="1"/>
    <col min="5" max="5" width="7.28515625" style="17" customWidth="1"/>
    <col min="6" max="6" width="13.5703125" style="16" customWidth="1"/>
    <col min="7" max="7" width="11.140625" style="31" customWidth="1"/>
    <col min="8" max="8" width="14.7109375" style="16" customWidth="1"/>
    <col min="9" max="9" width="7.28515625" style="17" customWidth="1"/>
    <col min="10" max="10" width="5.28515625" style="17" customWidth="1"/>
    <col min="11" max="11" width="8.85546875" style="31" customWidth="1"/>
    <col min="12" max="12" width="12.5703125" style="17" customWidth="1"/>
    <col min="13" max="13" width="5.5703125" style="17" customWidth="1"/>
    <col min="14" max="14" width="11.28515625" style="17" bestFit="1" customWidth="1"/>
    <col min="15" max="15" width="9.7109375" style="31" customWidth="1"/>
    <col min="16" max="16" width="12.140625" style="32" customWidth="1"/>
    <col min="17" max="17" width="6.140625" style="17" customWidth="1"/>
    <col min="18" max="18" width="10.5703125" style="17" customWidth="1"/>
    <col min="19" max="20" width="3.28515625" style="17" customWidth="1"/>
    <col min="21" max="21" width="11.42578125" style="31" customWidth="1"/>
    <col min="22" max="22" width="15.140625" style="16" customWidth="1"/>
    <col min="23" max="23" width="12.28515625" style="16" bestFit="1" customWidth="1"/>
    <col min="24" max="24" width="11.7109375" style="17" customWidth="1"/>
    <col min="25" max="25" width="15" style="17" bestFit="1" customWidth="1"/>
    <col min="26" max="95" width="9.140625" style="17"/>
    <col min="96" max="96" width="10.140625" style="17" bestFit="1" customWidth="1"/>
    <col min="97" max="16384" width="9.140625" style="17"/>
  </cols>
  <sheetData>
    <row r="1" spans="1:25" ht="24" customHeight="1">
      <c r="A1" s="5"/>
      <c r="B1" s="6"/>
      <c r="C1" s="5"/>
      <c r="D1" s="7"/>
      <c r="E1" s="7"/>
      <c r="F1" s="8"/>
      <c r="G1" s="9"/>
      <c r="H1" s="8"/>
      <c r="I1" s="10"/>
      <c r="J1" s="11"/>
      <c r="K1" s="12"/>
      <c r="L1" s="7"/>
      <c r="M1" s="5"/>
      <c r="N1" s="10"/>
      <c r="O1" s="9"/>
      <c r="P1" s="13"/>
      <c r="Q1" s="14"/>
      <c r="R1" s="223" t="s">
        <v>17</v>
      </c>
      <c r="S1" s="223"/>
      <c r="T1" s="223"/>
      <c r="U1" s="223"/>
      <c r="V1" s="15"/>
    </row>
    <row r="2" spans="1:25" s="103" customFormat="1" ht="57" customHeight="1">
      <c r="A2" s="44"/>
      <c r="B2" s="169" t="s">
        <v>60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02"/>
    </row>
    <row r="3" spans="1:25" s="103" customFormat="1" ht="36.75" customHeight="1">
      <c r="A3" s="124"/>
      <c r="B3" s="125" t="s">
        <v>0</v>
      </c>
      <c r="C3" s="170" t="s">
        <v>27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50"/>
      <c r="P3" s="49"/>
      <c r="Q3" s="48"/>
      <c r="R3" s="48"/>
      <c r="S3" s="48"/>
      <c r="T3" s="48"/>
      <c r="U3" s="50"/>
      <c r="V3" s="102"/>
      <c r="W3" s="102"/>
    </row>
    <row r="4" spans="1:25" s="103" customFormat="1" ht="24" customHeight="1">
      <c r="A4" s="124"/>
      <c r="B4" s="124" t="s">
        <v>15</v>
      </c>
      <c r="C4" s="224" t="s">
        <v>16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5"/>
      <c r="P4" s="225"/>
      <c r="Q4" s="225"/>
      <c r="R4" s="225"/>
      <c r="S4" s="225"/>
      <c r="T4" s="225"/>
      <c r="U4" s="225"/>
      <c r="V4" s="102"/>
      <c r="W4" s="102"/>
    </row>
    <row r="5" spans="1:25" s="103" customFormat="1" ht="24" customHeight="1">
      <c r="A5" s="44"/>
      <c r="B5" s="169" t="s">
        <v>19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02"/>
    </row>
    <row r="6" spans="1:25" s="103" customFormat="1" ht="43.5" customHeight="1">
      <c r="A6" s="189" t="s">
        <v>1</v>
      </c>
      <c r="B6" s="186" t="s">
        <v>2</v>
      </c>
      <c r="C6" s="192"/>
      <c r="D6" s="181"/>
      <c r="E6" s="197" t="s">
        <v>3</v>
      </c>
      <c r="F6" s="200" t="s">
        <v>5</v>
      </c>
      <c r="G6" s="205" t="s">
        <v>56</v>
      </c>
      <c r="H6" s="206"/>
      <c r="I6" s="205" t="s">
        <v>54</v>
      </c>
      <c r="J6" s="207"/>
      <c r="K6" s="207"/>
      <c r="L6" s="207"/>
      <c r="M6" s="207"/>
      <c r="N6" s="206"/>
      <c r="O6" s="203" t="s">
        <v>26</v>
      </c>
      <c r="P6" s="204"/>
      <c r="Q6" s="205" t="s">
        <v>55</v>
      </c>
      <c r="R6" s="207"/>
      <c r="S6" s="207"/>
      <c r="T6" s="206"/>
      <c r="U6" s="205" t="s">
        <v>59</v>
      </c>
      <c r="V6" s="206"/>
      <c r="W6" s="102"/>
    </row>
    <row r="7" spans="1:25" s="103" customFormat="1" ht="24" customHeight="1">
      <c r="A7" s="190"/>
      <c r="B7" s="193"/>
      <c r="C7" s="194"/>
      <c r="D7" s="195"/>
      <c r="E7" s="198"/>
      <c r="F7" s="201"/>
      <c r="G7" s="187" t="s">
        <v>7</v>
      </c>
      <c r="H7" s="200" t="s">
        <v>8</v>
      </c>
      <c r="I7" s="219" t="s">
        <v>30</v>
      </c>
      <c r="J7" s="221" t="s">
        <v>10</v>
      </c>
      <c r="K7" s="221" t="s">
        <v>7</v>
      </c>
      <c r="L7" s="197" t="s">
        <v>8</v>
      </c>
      <c r="M7" s="205" t="s">
        <v>18</v>
      </c>
      <c r="N7" s="206"/>
      <c r="O7" s="215" t="s">
        <v>7</v>
      </c>
      <c r="P7" s="217" t="s">
        <v>8</v>
      </c>
      <c r="Q7" s="213" t="s">
        <v>7</v>
      </c>
      <c r="R7" s="213" t="s">
        <v>8</v>
      </c>
      <c r="S7" s="186" t="s">
        <v>20</v>
      </c>
      <c r="T7" s="181"/>
      <c r="U7" s="187" t="s">
        <v>7</v>
      </c>
      <c r="V7" s="200" t="s">
        <v>8</v>
      </c>
      <c r="W7" s="102"/>
    </row>
    <row r="8" spans="1:25" s="103" customFormat="1" ht="24" customHeight="1">
      <c r="A8" s="191"/>
      <c r="B8" s="182"/>
      <c r="C8" s="196"/>
      <c r="D8" s="183"/>
      <c r="E8" s="199"/>
      <c r="F8" s="202"/>
      <c r="G8" s="188"/>
      <c r="H8" s="202"/>
      <c r="I8" s="220"/>
      <c r="J8" s="222"/>
      <c r="K8" s="222"/>
      <c r="L8" s="199"/>
      <c r="M8" s="53" t="s">
        <v>12</v>
      </c>
      <c r="N8" s="54" t="s">
        <v>13</v>
      </c>
      <c r="O8" s="216"/>
      <c r="P8" s="218"/>
      <c r="Q8" s="214"/>
      <c r="R8" s="214"/>
      <c r="S8" s="182"/>
      <c r="T8" s="183"/>
      <c r="U8" s="188"/>
      <c r="V8" s="202"/>
      <c r="W8" s="102"/>
    </row>
    <row r="9" spans="1:25" s="103" customFormat="1" ht="24" customHeight="1">
      <c r="A9" s="174" t="s">
        <v>43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6"/>
      <c r="W9" s="102"/>
    </row>
    <row r="10" spans="1:25" s="103" customFormat="1" ht="30" customHeight="1">
      <c r="A10" s="53">
        <v>1</v>
      </c>
      <c r="B10" s="177" t="s">
        <v>25</v>
      </c>
      <c r="C10" s="178"/>
      <c r="D10" s="179"/>
      <c r="E10" s="64" t="s">
        <v>23</v>
      </c>
      <c r="F10" s="104">
        <v>3755.6700999999998</v>
      </c>
      <c r="G10" s="63">
        <v>2</v>
      </c>
      <c r="H10" s="105">
        <f>G10*F10</f>
        <v>7511.3401999999996</v>
      </c>
      <c r="I10" s="106"/>
      <c r="J10" s="63"/>
      <c r="K10" s="63"/>
      <c r="L10" s="60">
        <f>F10*K10</f>
        <v>0</v>
      </c>
      <c r="M10" s="107">
        <v>480</v>
      </c>
      <c r="N10" s="59" t="s">
        <v>24</v>
      </c>
      <c r="O10" s="108"/>
      <c r="P10" s="105">
        <f>O10*F10</f>
        <v>0</v>
      </c>
      <c r="Q10" s="107"/>
      <c r="R10" s="60"/>
      <c r="S10" s="180"/>
      <c r="T10" s="181"/>
      <c r="U10" s="63">
        <f>G10-O10</f>
        <v>2</v>
      </c>
      <c r="V10" s="105">
        <f>H10-P10</f>
        <v>7511.3401999999996</v>
      </c>
      <c r="W10" s="102"/>
      <c r="X10" s="102"/>
      <c r="Y10" s="102"/>
    </row>
    <row r="11" spans="1:25" s="103" customFormat="1" ht="24" customHeight="1">
      <c r="A11" s="174" t="s">
        <v>14</v>
      </c>
      <c r="B11" s="184"/>
      <c r="C11" s="184"/>
      <c r="D11" s="185"/>
      <c r="E11" s="123"/>
      <c r="F11" s="109"/>
      <c r="G11" s="110">
        <f>SUM(G10:G10)</f>
        <v>2</v>
      </c>
      <c r="H11" s="111">
        <f>SUM(H10:H10)</f>
        <v>7511.3401999999996</v>
      </c>
      <c r="I11" s="112"/>
      <c r="J11" s="121"/>
      <c r="K11" s="110">
        <f>SUM(K10:K10)</f>
        <v>0</v>
      </c>
      <c r="L11" s="113">
        <f>SUM(L10:L10)</f>
        <v>0</v>
      </c>
      <c r="M11" s="61"/>
      <c r="N11" s="114"/>
      <c r="O11" s="115">
        <f>SUM(O10:O10)</f>
        <v>0</v>
      </c>
      <c r="P11" s="116">
        <f>SUM(P10:P10)</f>
        <v>0</v>
      </c>
      <c r="Q11" s="62"/>
      <c r="R11" s="62"/>
      <c r="S11" s="182"/>
      <c r="T11" s="183"/>
      <c r="U11" s="110">
        <f>SUM(U10:U10)</f>
        <v>2</v>
      </c>
      <c r="V11" s="111">
        <f>SUM(V10:V10)</f>
        <v>7511.3401999999996</v>
      </c>
      <c r="W11" s="102"/>
      <c r="X11" s="117"/>
      <c r="Y11" s="102">
        <f>'Гуманітарка Грузія (2)'!V11-'Гуманітарка Грузія (2)'!V10</f>
        <v>0</v>
      </c>
    </row>
    <row r="12" spans="1:25" s="103" customFormat="1" ht="24" customHeight="1">
      <c r="A12" s="174" t="s">
        <v>44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6"/>
      <c r="W12" s="102"/>
    </row>
    <row r="13" spans="1:25" s="103" customFormat="1" ht="38.25" customHeight="1">
      <c r="A13" s="53">
        <v>1</v>
      </c>
      <c r="B13" s="177" t="s">
        <v>25</v>
      </c>
      <c r="C13" s="178"/>
      <c r="D13" s="179"/>
      <c r="E13" s="64" t="s">
        <v>23</v>
      </c>
      <c r="F13" s="104">
        <v>3755.6700999999998</v>
      </c>
      <c r="G13" s="76">
        <v>2</v>
      </c>
      <c r="H13" s="105">
        <v>7511.3401999999996</v>
      </c>
      <c r="I13" s="106"/>
      <c r="J13" s="63"/>
      <c r="K13" s="63"/>
      <c r="L13" s="60">
        <f>F13*K13</f>
        <v>0</v>
      </c>
      <c r="M13" s="107">
        <v>480</v>
      </c>
      <c r="N13" s="59" t="s">
        <v>24</v>
      </c>
      <c r="O13" s="108"/>
      <c r="P13" s="60">
        <f>O13*F13</f>
        <v>0</v>
      </c>
      <c r="Q13" s="107"/>
      <c r="R13" s="60"/>
      <c r="S13" s="107"/>
      <c r="T13" s="59"/>
      <c r="U13" s="63">
        <f>G13-O13</f>
        <v>2</v>
      </c>
      <c r="V13" s="105">
        <f>U13*F13</f>
        <v>7511.3401999999996</v>
      </c>
      <c r="W13" s="102"/>
    </row>
    <row r="14" spans="1:25" s="103" customFormat="1" ht="24" customHeight="1">
      <c r="A14" s="174" t="s">
        <v>14</v>
      </c>
      <c r="B14" s="184"/>
      <c r="C14" s="184"/>
      <c r="D14" s="185"/>
      <c r="E14" s="123"/>
      <c r="F14" s="109"/>
      <c r="G14" s="110">
        <v>2</v>
      </c>
      <c r="H14" s="111">
        <v>7511.3401999999996</v>
      </c>
      <c r="I14" s="112"/>
      <c r="J14" s="121"/>
      <c r="K14" s="110">
        <f>SUM(K13:K13)</f>
        <v>0</v>
      </c>
      <c r="L14" s="113">
        <v>0</v>
      </c>
      <c r="M14" s="61"/>
      <c r="N14" s="114"/>
      <c r="O14" s="115">
        <f>SUM(O13:O13)</f>
        <v>0</v>
      </c>
      <c r="P14" s="134">
        <f>SUM(P13:P13)</f>
        <v>0</v>
      </c>
      <c r="Q14" s="61"/>
      <c r="R14" s="62"/>
      <c r="S14" s="61"/>
      <c r="T14" s="114"/>
      <c r="U14" s="121">
        <f>SUM(U13:U13)</f>
        <v>2</v>
      </c>
      <c r="V14" s="109">
        <f>SUM(V13:V13)</f>
        <v>7511.3401999999996</v>
      </c>
      <c r="W14" s="102"/>
      <c r="X14" s="117"/>
    </row>
    <row r="15" spans="1:25" s="103" customFormat="1" ht="24" customHeight="1">
      <c r="A15" s="76"/>
      <c r="B15" s="208" t="s">
        <v>42</v>
      </c>
      <c r="C15" s="209"/>
      <c r="D15" s="210"/>
      <c r="E15" s="62"/>
      <c r="F15" s="118"/>
      <c r="G15" s="121">
        <f>G11+G14</f>
        <v>4</v>
      </c>
      <c r="H15" s="121">
        <f>H11+H14</f>
        <v>15022.680399999999</v>
      </c>
      <c r="I15" s="119"/>
      <c r="J15" s="122"/>
      <c r="K15" s="121">
        <f>K11+K14</f>
        <v>0</v>
      </c>
      <c r="L15" s="121">
        <f>L11+L14</f>
        <v>0</v>
      </c>
      <c r="M15" s="122"/>
      <c r="N15" s="122"/>
      <c r="O15" s="121">
        <f>O11+O14</f>
        <v>0</v>
      </c>
      <c r="P15" s="121">
        <f>P11+P14</f>
        <v>0</v>
      </c>
      <c r="Q15" s="121"/>
      <c r="R15" s="109"/>
      <c r="S15" s="123"/>
      <c r="T15" s="123"/>
      <c r="U15" s="121">
        <f>U11+U14</f>
        <v>4</v>
      </c>
      <c r="V15" s="121">
        <f>V11+V14</f>
        <v>15022.680399999999</v>
      </c>
      <c r="W15" s="102">
        <f>H15-V15</f>
        <v>0</v>
      </c>
      <c r="X15" s="117"/>
      <c r="Y15" s="102"/>
    </row>
    <row r="16" spans="1:25" ht="24" customHeight="1">
      <c r="A16" s="18"/>
      <c r="B16" s="19"/>
      <c r="C16" s="14"/>
      <c r="D16" s="14"/>
      <c r="E16" s="20"/>
      <c r="F16" s="21"/>
      <c r="G16" s="22"/>
      <c r="H16" s="23"/>
      <c r="I16" s="24"/>
      <c r="J16" s="25"/>
      <c r="K16" s="22"/>
      <c r="L16" s="25"/>
      <c r="M16" s="26"/>
      <c r="N16" s="27"/>
      <c r="O16" s="22"/>
      <c r="P16" s="25"/>
      <c r="Q16" s="25"/>
      <c r="R16" s="25"/>
      <c r="S16" s="26"/>
      <c r="T16" s="26"/>
      <c r="U16" s="22"/>
      <c r="V16" s="23"/>
    </row>
    <row r="17" spans="1:22" ht="24" customHeight="1">
      <c r="A17" s="5"/>
      <c r="B17" s="211" t="s">
        <v>38</v>
      </c>
      <c r="C17" s="211"/>
      <c r="D17" s="211"/>
      <c r="E17" s="211"/>
      <c r="F17" s="8"/>
      <c r="G17" s="12"/>
      <c r="H17" s="8"/>
      <c r="I17" s="28"/>
      <c r="J17" s="14" t="s">
        <v>39</v>
      </c>
      <c r="K17" s="14"/>
      <c r="L17" s="14"/>
      <c r="M17" s="14"/>
      <c r="N17" s="10"/>
      <c r="O17" s="9"/>
      <c r="P17" s="13"/>
      <c r="Q17" s="14"/>
      <c r="R17" s="14"/>
      <c r="S17" s="14"/>
      <c r="T17" s="14"/>
      <c r="U17" s="29"/>
      <c r="V17" s="30"/>
    </row>
    <row r="18" spans="1:22" ht="24" customHeight="1">
      <c r="A18" s="5"/>
      <c r="B18" s="5"/>
      <c r="C18" s="5"/>
      <c r="D18" s="7"/>
      <c r="E18" s="7"/>
      <c r="F18" s="8"/>
      <c r="G18" s="9"/>
      <c r="H18" s="30"/>
      <c r="I18" s="10"/>
      <c r="J18" s="11"/>
      <c r="K18" s="12"/>
      <c r="L18" s="7"/>
      <c r="M18" s="5"/>
      <c r="N18" s="10"/>
      <c r="O18" s="9"/>
      <c r="P18" s="13"/>
      <c r="Q18" s="14"/>
      <c r="R18" s="13"/>
      <c r="S18" s="14"/>
      <c r="T18" s="14"/>
      <c r="U18" s="212"/>
      <c r="V18" s="212"/>
    </row>
    <row r="19" spans="1:22" ht="24" customHeight="1">
      <c r="V19" s="16" t="s">
        <v>22</v>
      </c>
    </row>
  </sheetData>
  <mergeCells count="39">
    <mergeCell ref="R1:U1"/>
    <mergeCell ref="B2:V2"/>
    <mergeCell ref="C3:N3"/>
    <mergeCell ref="C4:N4"/>
    <mergeCell ref="O4:U4"/>
    <mergeCell ref="R7:R8"/>
    <mergeCell ref="B5:V5"/>
    <mergeCell ref="G6:H6"/>
    <mergeCell ref="I6:N6"/>
    <mergeCell ref="O7:O8"/>
    <mergeCell ref="P7:P8"/>
    <mergeCell ref="Q7:Q8"/>
    <mergeCell ref="I7:I8"/>
    <mergeCell ref="J7:J8"/>
    <mergeCell ref="K7:K8"/>
    <mergeCell ref="L7:L8"/>
    <mergeCell ref="V7:V8"/>
    <mergeCell ref="B15:D15"/>
    <mergeCell ref="B17:E17"/>
    <mergeCell ref="U18:V18"/>
    <mergeCell ref="A12:V12"/>
    <mergeCell ref="B13:D13"/>
    <mergeCell ref="A14:D14"/>
    <mergeCell ref="A9:V9"/>
    <mergeCell ref="B10:D10"/>
    <mergeCell ref="S10:T11"/>
    <mergeCell ref="A11:D11"/>
    <mergeCell ref="S7:T8"/>
    <mergeCell ref="U7:U8"/>
    <mergeCell ref="A6:A8"/>
    <mergeCell ref="B6:D8"/>
    <mergeCell ref="E6:E8"/>
    <mergeCell ref="F6:F8"/>
    <mergeCell ref="O6:P6"/>
    <mergeCell ref="H7:H8"/>
    <mergeCell ref="M7:N7"/>
    <mergeCell ref="Q6:T6"/>
    <mergeCell ref="U6:V6"/>
    <mergeCell ref="G7:G8"/>
  </mergeCells>
  <pageMargins left="0" right="0" top="0.19685039370078741" bottom="0.19685039370078741" header="0.19685039370078741" footer="0.19685039370078741"/>
  <pageSetup paperSize="9" scale="62" orientation="landscape" r:id="rId1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4" sqref="F54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E2:E7"/>
  <sheetViews>
    <sheetView topLeftCell="C1" workbookViewId="0">
      <selection activeCell="I8" sqref="I8"/>
    </sheetView>
  </sheetViews>
  <sheetFormatPr defaultRowHeight="15"/>
  <sheetData>
    <row r="2" spans="5:5">
      <c r="E2" t="s">
        <v>47</v>
      </c>
    </row>
    <row r="3" spans="5:5">
      <c r="E3" t="s">
        <v>48</v>
      </c>
    </row>
    <row r="4" spans="5:5">
      <c r="E4" s="101" t="s">
        <v>49</v>
      </c>
    </row>
    <row r="5" spans="5:5">
      <c r="E5" t="s">
        <v>50</v>
      </c>
    </row>
    <row r="6" spans="5:5">
      <c r="E6" t="s">
        <v>51</v>
      </c>
    </row>
    <row r="7" spans="5:5">
      <c r="E7" t="s">
        <v>52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гуманітарна допомога Індія (2)</vt:lpstr>
      <vt:lpstr>Гуманітарка Грузія (2)</vt:lpstr>
      <vt:lpstr>Лист1</vt:lpstr>
      <vt:lpstr>Лист2</vt:lpstr>
      <vt:lpstr>'Гуманітарка Грузія (2)'!Область_печати</vt:lpstr>
      <vt:lpstr>'гуманітарна допомога Індія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bugera</cp:lastModifiedBy>
  <cp:lastPrinted>2021-06-10T13:29:46Z</cp:lastPrinted>
  <dcterms:created xsi:type="dcterms:W3CDTF">2012-08-14T10:48:59Z</dcterms:created>
  <dcterms:modified xsi:type="dcterms:W3CDTF">2021-07-19T07:31:25Z</dcterms:modified>
</cp:coreProperties>
</file>