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20" windowWidth="19200" windowHeight="10140" tabRatio="535"/>
  </bookViews>
  <sheets>
    <sheet name="Укрмедпостач через Базу" sheetId="21" r:id="rId1"/>
    <sheet name="наказ 618" sheetId="38" r:id="rId2"/>
    <sheet name="респіратори" sheetId="39" r:id="rId3"/>
    <sheet name="У оксани" sheetId="40" r:id="rId4"/>
    <sheet name="Лист2" sheetId="37" r:id="rId5"/>
  </sheets>
  <externalReferences>
    <externalReference r:id="rId6"/>
    <externalReference r:id="rId7"/>
  </externalReferences>
  <definedNames>
    <definedName name="_xlnm.Print_Area" localSheetId="1">'наказ 618'!$A$1:$V$18</definedName>
    <definedName name="_xlnm.Print_Area" localSheetId="2">респіратори!$A$1:$X$35</definedName>
    <definedName name="_xlnm.Print_Area" localSheetId="3">'У оксани'!$A$1:$V$355</definedName>
    <definedName name="_xlnm.Print_Area" localSheetId="0">'Укрмедпостач через Базу'!$A$1:$V$1218</definedName>
    <definedName name="препарат" localSheetId="2">OFFSET([1]Списки!$A$1,1,0,COUNTA([1]Списки!$A$2:$A$969),1)</definedName>
    <definedName name="препарат">OFFSET([2]Списки!$A$1,1,0,COUNTA([2]Списки!$A$2:$A$969),1)</definedName>
  </definedNames>
  <calcPr calcId="145621"/>
</workbook>
</file>

<file path=xl/calcChain.xml><?xml version="1.0" encoding="utf-8"?>
<calcChain xmlns="http://schemas.openxmlformats.org/spreadsheetml/2006/main">
  <c r="V16" i="21"/>
  <c r="O16"/>
  <c r="P16" s="1"/>
  <c r="L16"/>
  <c r="G16"/>
  <c r="V19"/>
  <c r="O19"/>
  <c r="P19" s="1"/>
  <c r="L19"/>
  <c r="G19"/>
  <c r="V15"/>
  <c r="O15"/>
  <c r="P15" s="1"/>
  <c r="L15"/>
  <c r="G15"/>
  <c r="V22" l="1"/>
  <c r="L22"/>
  <c r="D29"/>
  <c r="V29"/>
  <c r="O29"/>
  <c r="P29" s="1"/>
  <c r="L29"/>
  <c r="V28"/>
  <c r="O28"/>
  <c r="P28" s="1"/>
  <c r="L28"/>
  <c r="K1216" l="1"/>
  <c r="G1216"/>
  <c r="F1216"/>
  <c r="G1204"/>
  <c r="F1204"/>
  <c r="V1215"/>
  <c r="O1215"/>
  <c r="P1215" s="1"/>
  <c r="L1215"/>
  <c r="V1214"/>
  <c r="O1214"/>
  <c r="P1214" s="1"/>
  <c r="L1214"/>
  <c r="V1213"/>
  <c r="O1213"/>
  <c r="P1213" s="1"/>
  <c r="L1213"/>
  <c r="V1212"/>
  <c r="O1212"/>
  <c r="P1212" s="1"/>
  <c r="L1212"/>
  <c r="V1211"/>
  <c r="O1211"/>
  <c r="P1211" s="1"/>
  <c r="L1211"/>
  <c r="V1210"/>
  <c r="O1210"/>
  <c r="P1210" s="1"/>
  <c r="L1210"/>
  <c r="V1209"/>
  <c r="O1209"/>
  <c r="P1209" s="1"/>
  <c r="L1209"/>
  <c r="V1208"/>
  <c r="O1208"/>
  <c r="P1208" s="1"/>
  <c r="L1208"/>
  <c r="V1207"/>
  <c r="O1207"/>
  <c r="P1207" s="1"/>
  <c r="L1207"/>
  <c r="V1206"/>
  <c r="O1206"/>
  <c r="P1206" s="1"/>
  <c r="L1206"/>
  <c r="U1204"/>
  <c r="O1199"/>
  <c r="P1199" s="1"/>
  <c r="K1204"/>
  <c r="V1203"/>
  <c r="O1203"/>
  <c r="P1203" s="1"/>
  <c r="L1203"/>
  <c r="V1202"/>
  <c r="O1202"/>
  <c r="P1202" s="1"/>
  <c r="L1202"/>
  <c r="V1201"/>
  <c r="O1201"/>
  <c r="P1201" s="1"/>
  <c r="L1201"/>
  <c r="V1200"/>
  <c r="O1200"/>
  <c r="P1200" s="1"/>
  <c r="L1200"/>
  <c r="V1199"/>
  <c r="L1199"/>
  <c r="V1204" l="1"/>
  <c r="L1216"/>
  <c r="L1204"/>
  <c r="P1216"/>
  <c r="V1216"/>
  <c r="O1216"/>
  <c r="V756" l="1"/>
  <c r="O756"/>
  <c r="P756" s="1"/>
  <c r="L756"/>
  <c r="V755"/>
  <c r="O755"/>
  <c r="P755" s="1"/>
  <c r="L755"/>
  <c r="V754"/>
  <c r="O754"/>
  <c r="P754" s="1"/>
  <c r="L754"/>
  <c r="V753"/>
  <c r="O753"/>
  <c r="P753" s="1"/>
  <c r="L753"/>
  <c r="V752"/>
  <c r="O752"/>
  <c r="P752" s="1"/>
  <c r="L752"/>
  <c r="V412" l="1"/>
  <c r="O412"/>
  <c r="P412" s="1"/>
  <c r="L412"/>
  <c r="V411"/>
  <c r="O411"/>
  <c r="P411" s="1"/>
  <c r="L411"/>
  <c r="V410"/>
  <c r="O410"/>
  <c r="P410" s="1"/>
  <c r="L410"/>
  <c r="V409"/>
  <c r="O409"/>
  <c r="P409" s="1"/>
  <c r="L409"/>
  <c r="V408"/>
  <c r="O408"/>
  <c r="P408" s="1"/>
  <c r="L408"/>
  <c r="V1081" l="1"/>
  <c r="L1081"/>
  <c r="U1080"/>
  <c r="V1080" s="1"/>
  <c r="L1080"/>
  <c r="U1079"/>
  <c r="V1079" s="1"/>
  <c r="L1079"/>
  <c r="U1078"/>
  <c r="V1078" s="1"/>
  <c r="L1078"/>
  <c r="U1077"/>
  <c r="V1077" s="1"/>
  <c r="L1077"/>
  <c r="O1078" l="1"/>
  <c r="P1078" s="1"/>
  <c r="O1081"/>
  <c r="P1081" s="1"/>
  <c r="O1080"/>
  <c r="P1080" s="1"/>
  <c r="O1079"/>
  <c r="P1079" s="1"/>
  <c r="O1077"/>
  <c r="P1077" s="1"/>
  <c r="V1181" l="1"/>
  <c r="O1181"/>
  <c r="P1181" s="1"/>
  <c r="L1181"/>
  <c r="V1180"/>
  <c r="O1180"/>
  <c r="P1180" s="1"/>
  <c r="L1180"/>
  <c r="V1179"/>
  <c r="O1179"/>
  <c r="P1179" s="1"/>
  <c r="L1179"/>
  <c r="V1178"/>
  <c r="O1178"/>
  <c r="P1178" s="1"/>
  <c r="L1178"/>
  <c r="V1177"/>
  <c r="O1177"/>
  <c r="P1177" s="1"/>
  <c r="L1177"/>
  <c r="V287" l="1"/>
  <c r="O287"/>
  <c r="P287" s="1"/>
  <c r="L287"/>
  <c r="V286"/>
  <c r="O286"/>
  <c r="P286" s="1"/>
  <c r="L286"/>
  <c r="V285"/>
  <c r="O285"/>
  <c r="P285" s="1"/>
  <c r="L285"/>
  <c r="V284"/>
  <c r="O284"/>
  <c r="P284" s="1"/>
  <c r="L284"/>
  <c r="V283"/>
  <c r="O283"/>
  <c r="P283" s="1"/>
  <c r="L283"/>
  <c r="V282"/>
  <c r="O282"/>
  <c r="P282" s="1"/>
  <c r="L282"/>
  <c r="V1058" l="1"/>
  <c r="O1058"/>
  <c r="P1058" s="1"/>
  <c r="L1058"/>
  <c r="V1057"/>
  <c r="O1057"/>
  <c r="P1057" s="1"/>
  <c r="L1057"/>
  <c r="V1056"/>
  <c r="O1056"/>
  <c r="P1056" s="1"/>
  <c r="L1056"/>
  <c r="V1055"/>
  <c r="L1055"/>
  <c r="V1054"/>
  <c r="O1054"/>
  <c r="P1054" s="1"/>
  <c r="L1054"/>
  <c r="V1053"/>
  <c r="O1053"/>
  <c r="P1053" s="1"/>
  <c r="L1053"/>
  <c r="V1052"/>
  <c r="O1052"/>
  <c r="P1052" s="1"/>
  <c r="L1052"/>
  <c r="V1051"/>
  <c r="O1051"/>
  <c r="P1051" s="1"/>
  <c r="L1051"/>
  <c r="V1050"/>
  <c r="L1050"/>
  <c r="V1049"/>
  <c r="O1049"/>
  <c r="P1049" s="1"/>
  <c r="L1049"/>
  <c r="V1147"/>
  <c r="O1147"/>
  <c r="P1147" s="1"/>
  <c r="L1147"/>
  <c r="V1146"/>
  <c r="O1146"/>
  <c r="P1146" s="1"/>
  <c r="L1146"/>
  <c r="V1145"/>
  <c r="O1145"/>
  <c r="P1145" s="1"/>
  <c r="L1145"/>
  <c r="V1144"/>
  <c r="L1144"/>
  <c r="V1143"/>
  <c r="O1143"/>
  <c r="P1143" s="1"/>
  <c r="L1143"/>
  <c r="O1055" l="1"/>
  <c r="P1055" s="1"/>
  <c r="O1050"/>
  <c r="P1050" s="1"/>
  <c r="O1144"/>
  <c r="P1144" s="1"/>
  <c r="V622" l="1"/>
  <c r="O622"/>
  <c r="P622" s="1"/>
  <c r="L622"/>
  <c r="V621"/>
  <c r="O621"/>
  <c r="P621" s="1"/>
  <c r="L621"/>
  <c r="V620"/>
  <c r="O620"/>
  <c r="P620" s="1"/>
  <c r="L620"/>
  <c r="V619"/>
  <c r="L619"/>
  <c r="V618"/>
  <c r="O618"/>
  <c r="P618" s="1"/>
  <c r="L618"/>
  <c r="V627"/>
  <c r="O627"/>
  <c r="P627" s="1"/>
  <c r="L627"/>
  <c r="V626"/>
  <c r="O626"/>
  <c r="P626" s="1"/>
  <c r="L626"/>
  <c r="V625"/>
  <c r="O625"/>
  <c r="P625" s="1"/>
  <c r="L625"/>
  <c r="V624"/>
  <c r="L624"/>
  <c r="V623"/>
  <c r="O623"/>
  <c r="P623" s="1"/>
  <c r="L623"/>
  <c r="V305"/>
  <c r="O305"/>
  <c r="P305" s="1"/>
  <c r="L305"/>
  <c r="V304"/>
  <c r="L304"/>
  <c r="V303"/>
  <c r="O303"/>
  <c r="P303" s="1"/>
  <c r="L303"/>
  <c r="V302"/>
  <c r="O302"/>
  <c r="P302" s="1"/>
  <c r="L302"/>
  <c r="V301"/>
  <c r="O301"/>
  <c r="P301" s="1"/>
  <c r="L301"/>
  <c r="V349"/>
  <c r="L349"/>
  <c r="V348"/>
  <c r="L348"/>
  <c r="V347"/>
  <c r="O347"/>
  <c r="P347" s="1"/>
  <c r="L347"/>
  <c r="V346"/>
  <c r="O346"/>
  <c r="P346" s="1"/>
  <c r="L346"/>
  <c r="V345"/>
  <c r="O345"/>
  <c r="P345" s="1"/>
  <c r="L345"/>
  <c r="V834"/>
  <c r="O834"/>
  <c r="P834" s="1"/>
  <c r="L834"/>
  <c r="V833"/>
  <c r="L833"/>
  <c r="V832"/>
  <c r="O832"/>
  <c r="P832" s="1"/>
  <c r="L832"/>
  <c r="V831"/>
  <c r="L831"/>
  <c r="V830"/>
  <c r="O830"/>
  <c r="P830" s="1"/>
  <c r="L830"/>
  <c r="V751"/>
  <c r="O751"/>
  <c r="P751" s="1"/>
  <c r="L751"/>
  <c r="V750"/>
  <c r="O750"/>
  <c r="P750" s="1"/>
  <c r="L750"/>
  <c r="V749"/>
  <c r="O749"/>
  <c r="P749" s="1"/>
  <c r="L749"/>
  <c r="V748"/>
  <c r="O748"/>
  <c r="P748" s="1"/>
  <c r="L748"/>
  <c r="V747"/>
  <c r="O747"/>
  <c r="P747" s="1"/>
  <c r="L747"/>
  <c r="V968"/>
  <c r="L968"/>
  <c r="V967"/>
  <c r="O967"/>
  <c r="P967" s="1"/>
  <c r="L967"/>
  <c r="V966"/>
  <c r="L966"/>
  <c r="V965"/>
  <c r="O965"/>
  <c r="P965" s="1"/>
  <c r="L965"/>
  <c r="V964"/>
  <c r="L964"/>
  <c r="V1096"/>
  <c r="O1096"/>
  <c r="P1096" s="1"/>
  <c r="L1096"/>
  <c r="V1095"/>
  <c r="O1095"/>
  <c r="P1095" s="1"/>
  <c r="L1095"/>
  <c r="V1094"/>
  <c r="O1094"/>
  <c r="P1094" s="1"/>
  <c r="L1094"/>
  <c r="V1093"/>
  <c r="L1093"/>
  <c r="V1092"/>
  <c r="O1092"/>
  <c r="P1092" s="1"/>
  <c r="L1092"/>
  <c r="L1097"/>
  <c r="O1097"/>
  <c r="P1097" s="1"/>
  <c r="L1098"/>
  <c r="O1098"/>
  <c r="P1098" s="1"/>
  <c r="V1098"/>
  <c r="L1099"/>
  <c r="V1099"/>
  <c r="L1100"/>
  <c r="O1100"/>
  <c r="P1100" s="1"/>
  <c r="V1100"/>
  <c r="L1101"/>
  <c r="V1101"/>
  <c r="V1076"/>
  <c r="L1076"/>
  <c r="V1075"/>
  <c r="L1075"/>
  <c r="V1074"/>
  <c r="L1074"/>
  <c r="V1073"/>
  <c r="L1073"/>
  <c r="V1072"/>
  <c r="L1072"/>
  <c r="V907"/>
  <c r="L907"/>
  <c r="V906"/>
  <c r="L906"/>
  <c r="V905"/>
  <c r="L905"/>
  <c r="V904"/>
  <c r="L904"/>
  <c r="V903"/>
  <c r="L903"/>
  <c r="V889"/>
  <c r="L889"/>
  <c r="V888"/>
  <c r="L888"/>
  <c r="V887"/>
  <c r="L887"/>
  <c r="V886"/>
  <c r="O886"/>
  <c r="P886" s="1"/>
  <c r="L886"/>
  <c r="V885"/>
  <c r="L885"/>
  <c r="V579"/>
  <c r="O579"/>
  <c r="P579" s="1"/>
  <c r="L579"/>
  <c r="V578"/>
  <c r="L578"/>
  <c r="V577"/>
  <c r="O577"/>
  <c r="P577" s="1"/>
  <c r="L577"/>
  <c r="V576"/>
  <c r="L576"/>
  <c r="V575"/>
  <c r="O575"/>
  <c r="P575" s="1"/>
  <c r="L575"/>
  <c r="V716"/>
  <c r="O716"/>
  <c r="P716" s="1"/>
  <c r="L716"/>
  <c r="V715"/>
  <c r="O715"/>
  <c r="P715" s="1"/>
  <c r="L715"/>
  <c r="V714"/>
  <c r="O714"/>
  <c r="P714" s="1"/>
  <c r="L714"/>
  <c r="V713"/>
  <c r="L713"/>
  <c r="V712"/>
  <c r="O712"/>
  <c r="P712" s="1"/>
  <c r="L712"/>
  <c r="V795"/>
  <c r="L795"/>
  <c r="V794"/>
  <c r="L794"/>
  <c r="V793"/>
  <c r="L793"/>
  <c r="V792"/>
  <c r="L792"/>
  <c r="O791"/>
  <c r="P791" s="1"/>
  <c r="L791"/>
  <c r="V815"/>
  <c r="L815"/>
  <c r="V814"/>
  <c r="L814"/>
  <c r="V813"/>
  <c r="L813"/>
  <c r="V812"/>
  <c r="L812"/>
  <c r="V811"/>
  <c r="L811"/>
  <c r="V852"/>
  <c r="O852"/>
  <c r="P852" s="1"/>
  <c r="L852"/>
  <c r="V851"/>
  <c r="O851"/>
  <c r="P851" s="1"/>
  <c r="L851"/>
  <c r="V850"/>
  <c r="O850"/>
  <c r="P850" s="1"/>
  <c r="L850"/>
  <c r="V849"/>
  <c r="O849"/>
  <c r="P849" s="1"/>
  <c r="L849"/>
  <c r="V848"/>
  <c r="O848"/>
  <c r="P848" s="1"/>
  <c r="L848"/>
  <c r="V945"/>
  <c r="O945"/>
  <c r="P945" s="1"/>
  <c r="L945"/>
  <c r="V944"/>
  <c r="L944"/>
  <c r="V943"/>
  <c r="O943"/>
  <c r="P943" s="1"/>
  <c r="L943"/>
  <c r="V942"/>
  <c r="O942"/>
  <c r="P942" s="1"/>
  <c r="L942"/>
  <c r="V941"/>
  <c r="O941"/>
  <c r="P941" s="1"/>
  <c r="L941"/>
  <c r="V925"/>
  <c r="L925"/>
  <c r="V924"/>
  <c r="L924"/>
  <c r="V923"/>
  <c r="L923"/>
  <c r="V922"/>
  <c r="L922"/>
  <c r="V921"/>
  <c r="L921"/>
  <c r="V523"/>
  <c r="L523"/>
  <c r="V522"/>
  <c r="L522"/>
  <c r="V521"/>
  <c r="L521"/>
  <c r="V520"/>
  <c r="L520"/>
  <c r="V519"/>
  <c r="L519"/>
  <c r="L524"/>
  <c r="V524"/>
  <c r="L525"/>
  <c r="O525"/>
  <c r="P525" s="1"/>
  <c r="L526"/>
  <c r="V526"/>
  <c r="L527"/>
  <c r="O527"/>
  <c r="P527" s="1"/>
  <c r="L528"/>
  <c r="V528"/>
  <c r="V780"/>
  <c r="O780"/>
  <c r="P780" s="1"/>
  <c r="L780"/>
  <c r="V779"/>
  <c r="O779"/>
  <c r="P779" s="1"/>
  <c r="L779"/>
  <c r="V778"/>
  <c r="O778"/>
  <c r="P778" s="1"/>
  <c r="L778"/>
  <c r="V777"/>
  <c r="L777"/>
  <c r="V776"/>
  <c r="O776"/>
  <c r="P776" s="1"/>
  <c r="L776"/>
  <c r="G781"/>
  <c r="L781"/>
  <c r="O781"/>
  <c r="P781" s="1"/>
  <c r="V781"/>
  <c r="G782"/>
  <c r="L782"/>
  <c r="O782"/>
  <c r="P782" s="1"/>
  <c r="V782"/>
  <c r="G783"/>
  <c r="L783"/>
  <c r="O783"/>
  <c r="P783" s="1"/>
  <c r="V783"/>
  <c r="G784"/>
  <c r="L784"/>
  <c r="O784"/>
  <c r="P784" s="1"/>
  <c r="V784"/>
  <c r="F785"/>
  <c r="K785"/>
  <c r="V407"/>
  <c r="L407"/>
  <c r="V406"/>
  <c r="L406"/>
  <c r="V405"/>
  <c r="L405"/>
  <c r="V404"/>
  <c r="L404"/>
  <c r="V403"/>
  <c r="L403"/>
  <c r="O813" l="1"/>
  <c r="P813" s="1"/>
  <c r="O521"/>
  <c r="P521" s="1"/>
  <c r="O403"/>
  <c r="P403" s="1"/>
  <c r="O923"/>
  <c r="P923" s="1"/>
  <c r="O811"/>
  <c r="P811" s="1"/>
  <c r="O814"/>
  <c r="P814" s="1"/>
  <c r="O1076"/>
  <c r="P1076" s="1"/>
  <c r="O519"/>
  <c r="P519" s="1"/>
  <c r="O523"/>
  <c r="P523" s="1"/>
  <c r="O815"/>
  <c r="P815" s="1"/>
  <c r="O924"/>
  <c r="P924" s="1"/>
  <c r="O907"/>
  <c r="P907" s="1"/>
  <c r="O405"/>
  <c r="P405" s="1"/>
  <c r="O812"/>
  <c r="P812" s="1"/>
  <c r="O905"/>
  <c r="P905" s="1"/>
  <c r="O1072"/>
  <c r="P1072" s="1"/>
  <c r="O407"/>
  <c r="P407" s="1"/>
  <c r="V527"/>
  <c r="O925"/>
  <c r="P925" s="1"/>
  <c r="O903"/>
  <c r="P903" s="1"/>
  <c r="O1074"/>
  <c r="P1074" s="1"/>
  <c r="O921"/>
  <c r="P921" s="1"/>
  <c r="V525"/>
  <c r="O922"/>
  <c r="P922" s="1"/>
  <c r="V791"/>
  <c r="O792"/>
  <c r="P792" s="1"/>
  <c r="O1075"/>
  <c r="P1075" s="1"/>
  <c r="O404"/>
  <c r="P404" s="1"/>
  <c r="O406"/>
  <c r="P406" s="1"/>
  <c r="O794"/>
  <c r="P794" s="1"/>
  <c r="O619"/>
  <c r="P619" s="1"/>
  <c r="O624"/>
  <c r="P624" s="1"/>
  <c r="O304"/>
  <c r="P304" s="1"/>
  <c r="O349"/>
  <c r="P349" s="1"/>
  <c r="O348"/>
  <c r="P348" s="1"/>
  <c r="O833"/>
  <c r="P833" s="1"/>
  <c r="O831"/>
  <c r="P831" s="1"/>
  <c r="O968"/>
  <c r="P968" s="1"/>
  <c r="O966"/>
  <c r="P966" s="1"/>
  <c r="O964"/>
  <c r="P964" s="1"/>
  <c r="O1093"/>
  <c r="P1093" s="1"/>
  <c r="O1101"/>
  <c r="P1101" s="1"/>
  <c r="O1099"/>
  <c r="P1099" s="1"/>
  <c r="V1097"/>
  <c r="O1073"/>
  <c r="P1073" s="1"/>
  <c r="O906"/>
  <c r="P906" s="1"/>
  <c r="O904"/>
  <c r="P904" s="1"/>
  <c r="O889"/>
  <c r="P889" s="1"/>
  <c r="O888"/>
  <c r="P888" s="1"/>
  <c r="O887"/>
  <c r="P887" s="1"/>
  <c r="O885"/>
  <c r="P885" s="1"/>
  <c r="O576"/>
  <c r="P576" s="1"/>
  <c r="O578"/>
  <c r="P578" s="1"/>
  <c r="O713"/>
  <c r="P713" s="1"/>
  <c r="O795"/>
  <c r="P795" s="1"/>
  <c r="O793"/>
  <c r="P793" s="1"/>
  <c r="O944"/>
  <c r="P944" s="1"/>
  <c r="O522"/>
  <c r="P522" s="1"/>
  <c r="O520"/>
  <c r="P520" s="1"/>
  <c r="O528"/>
  <c r="P528" s="1"/>
  <c r="O526"/>
  <c r="P526" s="1"/>
  <c r="O524"/>
  <c r="P524" s="1"/>
  <c r="O777"/>
  <c r="P777" s="1"/>
  <c r="V110"/>
  <c r="L110"/>
  <c r="V109"/>
  <c r="L109"/>
  <c r="V108"/>
  <c r="L108"/>
  <c r="V107"/>
  <c r="L107"/>
  <c r="V106"/>
  <c r="L106"/>
  <c r="U584"/>
  <c r="V584" s="1"/>
  <c r="L584"/>
  <c r="U583"/>
  <c r="V583" s="1"/>
  <c r="L583"/>
  <c r="U582"/>
  <c r="V582" s="1"/>
  <c r="L582"/>
  <c r="U581"/>
  <c r="V581" s="1"/>
  <c r="L581"/>
  <c r="U580"/>
  <c r="V580" s="1"/>
  <c r="L580"/>
  <c r="V800"/>
  <c r="L800"/>
  <c r="V799"/>
  <c r="L799"/>
  <c r="V798"/>
  <c r="L798"/>
  <c r="V797"/>
  <c r="L797"/>
  <c r="V796"/>
  <c r="L796"/>
  <c r="G801"/>
  <c r="L801"/>
  <c r="O801"/>
  <c r="P801" s="1"/>
  <c r="V801"/>
  <c r="G802"/>
  <c r="L802"/>
  <c r="O802"/>
  <c r="P802" s="1"/>
  <c r="V802"/>
  <c r="G803"/>
  <c r="L803"/>
  <c r="O803"/>
  <c r="P803" s="1"/>
  <c r="V803"/>
  <c r="G804"/>
  <c r="L804"/>
  <c r="O804"/>
  <c r="P804" s="1"/>
  <c r="V804"/>
  <c r="G805"/>
  <c r="L805"/>
  <c r="O805"/>
  <c r="P805" s="1"/>
  <c r="V805"/>
  <c r="V950"/>
  <c r="L950"/>
  <c r="V949"/>
  <c r="L949"/>
  <c r="V948"/>
  <c r="L948"/>
  <c r="V947"/>
  <c r="L947"/>
  <c r="V946"/>
  <c r="L946"/>
  <c r="O948" l="1"/>
  <c r="P948" s="1"/>
  <c r="O106"/>
  <c r="P106" s="1"/>
  <c r="O799"/>
  <c r="P799" s="1"/>
  <c r="O108"/>
  <c r="P108" s="1"/>
  <c r="O946"/>
  <c r="P946" s="1"/>
  <c r="O950"/>
  <c r="P950" s="1"/>
  <c r="O582"/>
  <c r="P582" s="1"/>
  <c r="O107"/>
  <c r="P107" s="1"/>
  <c r="O110"/>
  <c r="P110" s="1"/>
  <c r="O947"/>
  <c r="P947" s="1"/>
  <c r="O797"/>
  <c r="P797" s="1"/>
  <c r="O949"/>
  <c r="P949" s="1"/>
  <c r="O800"/>
  <c r="P800" s="1"/>
  <c r="U806"/>
  <c r="O109"/>
  <c r="P109" s="1"/>
  <c r="O584"/>
  <c r="P584" s="1"/>
  <c r="O583"/>
  <c r="P583" s="1"/>
  <c r="O581"/>
  <c r="P581" s="1"/>
  <c r="O580"/>
  <c r="P580" s="1"/>
  <c r="O798"/>
  <c r="P798" s="1"/>
  <c r="O796"/>
  <c r="P796" s="1"/>
  <c r="U1164"/>
  <c r="V1164" s="1"/>
  <c r="O1164"/>
  <c r="P1164" s="1"/>
  <c r="L1164"/>
  <c r="U1163"/>
  <c r="V1163" s="1"/>
  <c r="L1163"/>
  <c r="U1162"/>
  <c r="V1162" s="1"/>
  <c r="L1162"/>
  <c r="U1161"/>
  <c r="V1161" s="1"/>
  <c r="L1161"/>
  <c r="U1160"/>
  <c r="V1160" s="1"/>
  <c r="L1160"/>
  <c r="O1162" l="1"/>
  <c r="P1162" s="1"/>
  <c r="O1161"/>
  <c r="P1161" s="1"/>
  <c r="O1163"/>
  <c r="P1163" s="1"/>
  <c r="O1160"/>
  <c r="P1160" s="1"/>
  <c r="U876"/>
  <c r="V876" s="1"/>
  <c r="L876"/>
  <c r="U875"/>
  <c r="V875" s="1"/>
  <c r="L875"/>
  <c r="U874"/>
  <c r="V874" s="1"/>
  <c r="L874"/>
  <c r="U873"/>
  <c r="V873" s="1"/>
  <c r="L873"/>
  <c r="U872"/>
  <c r="V872" s="1"/>
  <c r="L872"/>
  <c r="O874" l="1"/>
  <c r="P874" s="1"/>
  <c r="O872"/>
  <c r="P872" s="1"/>
  <c r="O873"/>
  <c r="P873" s="1"/>
  <c r="O876"/>
  <c r="P876" s="1"/>
  <c r="O875"/>
  <c r="P875" s="1"/>
  <c r="V990"/>
  <c r="L990"/>
  <c r="V989"/>
  <c r="L989"/>
  <c r="V988"/>
  <c r="L988"/>
  <c r="V987"/>
  <c r="L987"/>
  <c r="V986"/>
  <c r="L986"/>
  <c r="G991"/>
  <c r="L991"/>
  <c r="O991"/>
  <c r="P991" s="1"/>
  <c r="V991"/>
  <c r="V1135"/>
  <c r="L1135"/>
  <c r="V1134"/>
  <c r="O1134"/>
  <c r="P1134" s="1"/>
  <c r="L1134"/>
  <c r="V1133"/>
  <c r="O1133"/>
  <c r="P1133" s="1"/>
  <c r="L1133"/>
  <c r="V1132"/>
  <c r="O1132"/>
  <c r="P1132" s="1"/>
  <c r="L1132"/>
  <c r="V1131"/>
  <c r="L1131"/>
  <c r="U1024"/>
  <c r="V1024" s="1"/>
  <c r="L1024"/>
  <c r="U1023"/>
  <c r="V1023" s="1"/>
  <c r="L1023"/>
  <c r="U1022"/>
  <c r="V1022" s="1"/>
  <c r="L1022"/>
  <c r="U1021"/>
  <c r="V1021" s="1"/>
  <c r="L1021"/>
  <c r="U1020"/>
  <c r="V1020" s="1"/>
  <c r="L1020"/>
  <c r="V722"/>
  <c r="O722"/>
  <c r="P722" s="1"/>
  <c r="L722"/>
  <c r="V721"/>
  <c r="L721"/>
  <c r="V720"/>
  <c r="O720"/>
  <c r="P720" s="1"/>
  <c r="L720"/>
  <c r="V719"/>
  <c r="L719"/>
  <c r="V718"/>
  <c r="L718"/>
  <c r="U839"/>
  <c r="V839" s="1"/>
  <c r="L839"/>
  <c r="U838"/>
  <c r="V838" s="1"/>
  <c r="L838"/>
  <c r="U837"/>
  <c r="V837" s="1"/>
  <c r="L837"/>
  <c r="V836"/>
  <c r="L836"/>
  <c r="V835"/>
  <c r="O835"/>
  <c r="P835" s="1"/>
  <c r="L835"/>
  <c r="G840"/>
  <c r="L840"/>
  <c r="O840"/>
  <c r="P840" s="1"/>
  <c r="V840"/>
  <c r="G841"/>
  <c r="L841"/>
  <c r="O841"/>
  <c r="P841" s="1"/>
  <c r="V841"/>
  <c r="G842"/>
  <c r="L842"/>
  <c r="O842"/>
  <c r="P842" s="1"/>
  <c r="V842"/>
  <c r="G843"/>
  <c r="L843"/>
  <c r="O843"/>
  <c r="P843" s="1"/>
  <c r="V843"/>
  <c r="F844"/>
  <c r="K844"/>
  <c r="U775"/>
  <c r="V775" s="1"/>
  <c r="L775"/>
  <c r="U774"/>
  <c r="V774" s="1"/>
  <c r="L774"/>
  <c r="U773"/>
  <c r="V773" s="1"/>
  <c r="L773"/>
  <c r="U772"/>
  <c r="V772" s="1"/>
  <c r="L772"/>
  <c r="U771"/>
  <c r="L771"/>
  <c r="V761"/>
  <c r="O761"/>
  <c r="P761" s="1"/>
  <c r="L761"/>
  <c r="V760"/>
  <c r="L760"/>
  <c r="V759"/>
  <c r="L759"/>
  <c r="V758"/>
  <c r="L758"/>
  <c r="V757"/>
  <c r="L757"/>
  <c r="V912"/>
  <c r="L912"/>
  <c r="V911"/>
  <c r="L911"/>
  <c r="V910"/>
  <c r="L910"/>
  <c r="V909"/>
  <c r="L909"/>
  <c r="V908"/>
  <c r="L908"/>
  <c r="U894"/>
  <c r="V894" s="1"/>
  <c r="L894"/>
  <c r="U893"/>
  <c r="V893" s="1"/>
  <c r="L893"/>
  <c r="U892"/>
  <c r="V892" s="1"/>
  <c r="L892"/>
  <c r="U891"/>
  <c r="V891" s="1"/>
  <c r="L891"/>
  <c r="U890"/>
  <c r="V890" s="1"/>
  <c r="L890"/>
  <c r="U310"/>
  <c r="V310" s="1"/>
  <c r="L310"/>
  <c r="V309"/>
  <c r="L309"/>
  <c r="V308"/>
  <c r="L308"/>
  <c r="V307"/>
  <c r="L307"/>
  <c r="V306"/>
  <c r="L306"/>
  <c r="V354"/>
  <c r="L354"/>
  <c r="V353"/>
  <c r="O353"/>
  <c r="P353" s="1"/>
  <c r="L353"/>
  <c r="V352"/>
  <c r="L352"/>
  <c r="V351"/>
  <c r="L351"/>
  <c r="V350"/>
  <c r="L350"/>
  <c r="V533"/>
  <c r="L533"/>
  <c r="V532"/>
  <c r="L532"/>
  <c r="V531"/>
  <c r="L531"/>
  <c r="V530"/>
  <c r="L530"/>
  <c r="V529"/>
  <c r="L529"/>
  <c r="K136"/>
  <c r="U135"/>
  <c r="V135" s="1"/>
  <c r="L135"/>
  <c r="U134"/>
  <c r="V134" s="1"/>
  <c r="L134"/>
  <c r="U133"/>
  <c r="V133" s="1"/>
  <c r="L133"/>
  <c r="U132"/>
  <c r="V132" s="1"/>
  <c r="L132"/>
  <c r="U131"/>
  <c r="U136" s="1"/>
  <c r="L131"/>
  <c r="V213"/>
  <c r="L213"/>
  <c r="V212"/>
  <c r="L212"/>
  <c r="V211"/>
  <c r="L211"/>
  <c r="V210"/>
  <c r="O210"/>
  <c r="P210" s="1"/>
  <c r="L210"/>
  <c r="V209"/>
  <c r="L209"/>
  <c r="V973"/>
  <c r="L973"/>
  <c r="V972"/>
  <c r="L972"/>
  <c r="V971"/>
  <c r="L971"/>
  <c r="V970"/>
  <c r="L970"/>
  <c r="V969"/>
  <c r="L969"/>
  <c r="V637"/>
  <c r="L637"/>
  <c r="V636"/>
  <c r="L636"/>
  <c r="V635"/>
  <c r="L635"/>
  <c r="V634"/>
  <c r="L634"/>
  <c r="V633"/>
  <c r="O633"/>
  <c r="P633" s="1"/>
  <c r="L633"/>
  <c r="G638"/>
  <c r="L638"/>
  <c r="O638"/>
  <c r="P638" s="1"/>
  <c r="V638"/>
  <c r="G639"/>
  <c r="L639"/>
  <c r="O639"/>
  <c r="P639" s="1"/>
  <c r="V639"/>
  <c r="G640"/>
  <c r="L640"/>
  <c r="O640"/>
  <c r="P640" s="1"/>
  <c r="V640"/>
  <c r="G641"/>
  <c r="L641"/>
  <c r="O641"/>
  <c r="P641" s="1"/>
  <c r="V641"/>
  <c r="G642"/>
  <c r="L642"/>
  <c r="O642"/>
  <c r="P642" s="1"/>
  <c r="V642"/>
  <c r="U862"/>
  <c r="V862" s="1"/>
  <c r="L862"/>
  <c r="U861"/>
  <c r="O861" s="1"/>
  <c r="P861" s="1"/>
  <c r="L861"/>
  <c r="U860"/>
  <c r="V860" s="1"/>
  <c r="L860"/>
  <c r="U859"/>
  <c r="V859" s="1"/>
  <c r="L859"/>
  <c r="U858"/>
  <c r="V858" s="1"/>
  <c r="L858"/>
  <c r="U930"/>
  <c r="V930" s="1"/>
  <c r="L930"/>
  <c r="U929"/>
  <c r="V929" s="1"/>
  <c r="L929"/>
  <c r="U928"/>
  <c r="V928" s="1"/>
  <c r="L928"/>
  <c r="U927"/>
  <c r="V927" s="1"/>
  <c r="L927"/>
  <c r="U926"/>
  <c r="V926" s="1"/>
  <c r="L926"/>
  <c r="U1007"/>
  <c r="V1007" s="1"/>
  <c r="L1007"/>
  <c r="U1006"/>
  <c r="V1006" s="1"/>
  <c r="L1006"/>
  <c r="U1005"/>
  <c r="V1005" s="1"/>
  <c r="L1005"/>
  <c r="U1004"/>
  <c r="V1004" s="1"/>
  <c r="L1004"/>
  <c r="U1003"/>
  <c r="V1003" s="1"/>
  <c r="L1003"/>
  <c r="V820"/>
  <c r="L820"/>
  <c r="V819"/>
  <c r="L819"/>
  <c r="V818"/>
  <c r="L818"/>
  <c r="V817"/>
  <c r="L817"/>
  <c r="V816"/>
  <c r="L816"/>
  <c r="G821"/>
  <c r="L821"/>
  <c r="O821"/>
  <c r="P821" s="1"/>
  <c r="V821"/>
  <c r="G822"/>
  <c r="L822"/>
  <c r="O822"/>
  <c r="P822" s="1"/>
  <c r="V822"/>
  <c r="G823"/>
  <c r="L823"/>
  <c r="O823"/>
  <c r="P823" s="1"/>
  <c r="V823"/>
  <c r="G824"/>
  <c r="L824"/>
  <c r="O824"/>
  <c r="P824" s="1"/>
  <c r="V824"/>
  <c r="F825"/>
  <c r="K825"/>
  <c r="U736"/>
  <c r="V736" s="1"/>
  <c r="L736"/>
  <c r="U735"/>
  <c r="V735" s="1"/>
  <c r="L735"/>
  <c r="U734"/>
  <c r="V734" s="1"/>
  <c r="L734"/>
  <c r="U733"/>
  <c r="V733" s="1"/>
  <c r="L733"/>
  <c r="U732"/>
  <c r="V732" s="1"/>
  <c r="L732"/>
  <c r="V476"/>
  <c r="O476"/>
  <c r="P476" s="1"/>
  <c r="L476"/>
  <c r="O475"/>
  <c r="P475" s="1"/>
  <c r="L475"/>
  <c r="V474"/>
  <c r="L474"/>
  <c r="V473"/>
  <c r="L473"/>
  <c r="V472"/>
  <c r="L472"/>
  <c r="V471"/>
  <c r="L471"/>
  <c r="V470"/>
  <c r="L470"/>
  <c r="V469"/>
  <c r="L469"/>
  <c r="V468"/>
  <c r="L468"/>
  <c r="V467"/>
  <c r="L467"/>
  <c r="V632"/>
  <c r="L632"/>
  <c r="V631"/>
  <c r="L631"/>
  <c r="V630"/>
  <c r="L630"/>
  <c r="V629"/>
  <c r="O629"/>
  <c r="P629" s="1"/>
  <c r="L629"/>
  <c r="V628"/>
  <c r="L628"/>
  <c r="V857"/>
  <c r="L857"/>
  <c r="V856"/>
  <c r="L856"/>
  <c r="V855"/>
  <c r="O855"/>
  <c r="P855" s="1"/>
  <c r="L855"/>
  <c r="V854"/>
  <c r="L854"/>
  <c r="V853"/>
  <c r="L853"/>
  <c r="V1176"/>
  <c r="O1176"/>
  <c r="P1176" s="1"/>
  <c r="L1176"/>
  <c r="V1175"/>
  <c r="L1175"/>
  <c r="V1174"/>
  <c r="O1174"/>
  <c r="P1174" s="1"/>
  <c r="L1174"/>
  <c r="V1173"/>
  <c r="L1173"/>
  <c r="V1172"/>
  <c r="O1172"/>
  <c r="P1172" s="1"/>
  <c r="L1172"/>
  <c r="G1182"/>
  <c r="L1182"/>
  <c r="O1182"/>
  <c r="P1182" s="1"/>
  <c r="V1182"/>
  <c r="G1183"/>
  <c r="L1183"/>
  <c r="O1183"/>
  <c r="P1183" s="1"/>
  <c r="V1183"/>
  <c r="G1184"/>
  <c r="L1184"/>
  <c r="O1184"/>
  <c r="P1184" s="1"/>
  <c r="V1184"/>
  <c r="G1185"/>
  <c r="L1185"/>
  <c r="O1185"/>
  <c r="P1185" s="1"/>
  <c r="V1185"/>
  <c r="G1186"/>
  <c r="L1186"/>
  <c r="O1186"/>
  <c r="P1186" s="1"/>
  <c r="V1186"/>
  <c r="V1119"/>
  <c r="L1119"/>
  <c r="V1118"/>
  <c r="L1118"/>
  <c r="V1117"/>
  <c r="L1117"/>
  <c r="V1116"/>
  <c r="L1116"/>
  <c r="V1115"/>
  <c r="L1115"/>
  <c r="L1110"/>
  <c r="V1110"/>
  <c r="L1111"/>
  <c r="O1111"/>
  <c r="P1111" s="1"/>
  <c r="L1112"/>
  <c r="V1112"/>
  <c r="L1113"/>
  <c r="O1113"/>
  <c r="P1113" s="1"/>
  <c r="L1114"/>
  <c r="V1114"/>
  <c r="G1120"/>
  <c r="L1120"/>
  <c r="O1120"/>
  <c r="P1120" s="1"/>
  <c r="V1120"/>
  <c r="G1121"/>
  <c r="L1121"/>
  <c r="O1121"/>
  <c r="P1121" s="1"/>
  <c r="V1121"/>
  <c r="G1122"/>
  <c r="L1122"/>
  <c r="O1122"/>
  <c r="P1122" s="1"/>
  <c r="V1122"/>
  <c r="G1123"/>
  <c r="L1123"/>
  <c r="O1123"/>
  <c r="P1123" s="1"/>
  <c r="V1123"/>
  <c r="G1124"/>
  <c r="L1124"/>
  <c r="O1124"/>
  <c r="P1124" s="1"/>
  <c r="V1124"/>
  <c r="U376"/>
  <c r="V376" s="1"/>
  <c r="L376"/>
  <c r="U375"/>
  <c r="V375" s="1"/>
  <c r="L375"/>
  <c r="U374"/>
  <c r="V374" s="1"/>
  <c r="L374"/>
  <c r="U373"/>
  <c r="V373" s="1"/>
  <c r="L373"/>
  <c r="U372"/>
  <c r="O372" s="1"/>
  <c r="P372" s="1"/>
  <c r="L372"/>
  <c r="U443"/>
  <c r="O443" s="1"/>
  <c r="P443" s="1"/>
  <c r="L443"/>
  <c r="U442"/>
  <c r="V442" s="1"/>
  <c r="L442"/>
  <c r="U441"/>
  <c r="V441" s="1"/>
  <c r="L441"/>
  <c r="U440"/>
  <c r="V440" s="1"/>
  <c r="L440"/>
  <c r="U439"/>
  <c r="V439" s="1"/>
  <c r="L439"/>
  <c r="G448"/>
  <c r="L448"/>
  <c r="O448"/>
  <c r="P448" s="1"/>
  <c r="V448"/>
  <c r="G449"/>
  <c r="L449"/>
  <c r="O449"/>
  <c r="P449" s="1"/>
  <c r="V449"/>
  <c r="G450"/>
  <c r="L450"/>
  <c r="O450"/>
  <c r="P450" s="1"/>
  <c r="V450"/>
  <c r="G451"/>
  <c r="L451"/>
  <c r="O451"/>
  <c r="P451" s="1"/>
  <c r="V451"/>
  <c r="F452"/>
  <c r="K452"/>
  <c r="O986" l="1"/>
  <c r="P986" s="1"/>
  <c r="O133"/>
  <c r="P133" s="1"/>
  <c r="O773"/>
  <c r="P773" s="1"/>
  <c r="O987"/>
  <c r="P987" s="1"/>
  <c r="O531"/>
  <c r="P531" s="1"/>
  <c r="O309"/>
  <c r="P309" s="1"/>
  <c r="O989"/>
  <c r="P989" s="1"/>
  <c r="O775"/>
  <c r="P775" s="1"/>
  <c r="O911"/>
  <c r="P911" s="1"/>
  <c r="O772"/>
  <c r="P772" s="1"/>
  <c r="O774"/>
  <c r="P774" s="1"/>
  <c r="O988"/>
  <c r="P988" s="1"/>
  <c r="O990"/>
  <c r="P990" s="1"/>
  <c r="O928"/>
  <c r="P928" s="1"/>
  <c r="O894"/>
  <c r="P894" s="1"/>
  <c r="O1020"/>
  <c r="P1020" s="1"/>
  <c r="O1023"/>
  <c r="P1023" s="1"/>
  <c r="O1117"/>
  <c r="P1117" s="1"/>
  <c r="O926"/>
  <c r="P926" s="1"/>
  <c r="O862"/>
  <c r="P862" s="1"/>
  <c r="O135"/>
  <c r="P135" s="1"/>
  <c r="O529"/>
  <c r="P529" s="1"/>
  <c r="O892"/>
  <c r="P892" s="1"/>
  <c r="O909"/>
  <c r="P909" s="1"/>
  <c r="O839"/>
  <c r="P839" s="1"/>
  <c r="O1022"/>
  <c r="P1022" s="1"/>
  <c r="O1024"/>
  <c r="P1024" s="1"/>
  <c r="O818"/>
  <c r="P818" s="1"/>
  <c r="O819"/>
  <c r="P819" s="1"/>
  <c r="V771"/>
  <c r="U785"/>
  <c r="O1119"/>
  <c r="P1119" s="1"/>
  <c r="O1173"/>
  <c r="P1173" s="1"/>
  <c r="O1175"/>
  <c r="P1175" s="1"/>
  <c r="O853"/>
  <c r="P853" s="1"/>
  <c r="O467"/>
  <c r="P467" s="1"/>
  <c r="O816"/>
  <c r="P816" s="1"/>
  <c r="O820"/>
  <c r="P820" s="1"/>
  <c r="O973"/>
  <c r="P973" s="1"/>
  <c r="O131"/>
  <c r="P131" s="1"/>
  <c r="O134"/>
  <c r="P134" s="1"/>
  <c r="O530"/>
  <c r="P530" s="1"/>
  <c r="O532"/>
  <c r="P532" s="1"/>
  <c r="O354"/>
  <c r="P354" s="1"/>
  <c r="O890"/>
  <c r="P890" s="1"/>
  <c r="O893"/>
  <c r="P893" s="1"/>
  <c r="O908"/>
  <c r="P908" s="1"/>
  <c r="O910"/>
  <c r="P910" s="1"/>
  <c r="O912"/>
  <c r="P912" s="1"/>
  <c r="O1021"/>
  <c r="P1021" s="1"/>
  <c r="O735"/>
  <c r="P735" s="1"/>
  <c r="O927"/>
  <c r="P927" s="1"/>
  <c r="O860"/>
  <c r="P860" s="1"/>
  <c r="O635"/>
  <c r="P635" s="1"/>
  <c r="O759"/>
  <c r="P759" s="1"/>
  <c r="O771"/>
  <c r="P771" s="1"/>
  <c r="O837"/>
  <c r="P837" s="1"/>
  <c r="O718"/>
  <c r="P718" s="1"/>
  <c r="O721"/>
  <c r="P721" s="1"/>
  <c r="O1131"/>
  <c r="P1131" s="1"/>
  <c r="O1135"/>
  <c r="P1135" s="1"/>
  <c r="O854"/>
  <c r="P854" s="1"/>
  <c r="O631"/>
  <c r="P631" s="1"/>
  <c r="O471"/>
  <c r="P471" s="1"/>
  <c r="O1007"/>
  <c r="P1007" s="1"/>
  <c r="O637"/>
  <c r="P637" s="1"/>
  <c r="O971"/>
  <c r="P971" s="1"/>
  <c r="V131"/>
  <c r="O351"/>
  <c r="P351" s="1"/>
  <c r="O757"/>
  <c r="P757" s="1"/>
  <c r="O836"/>
  <c r="P836" s="1"/>
  <c r="O838"/>
  <c r="P838" s="1"/>
  <c r="O1116"/>
  <c r="P1116" s="1"/>
  <c r="O1118"/>
  <c r="P1118" s="1"/>
  <c r="O857"/>
  <c r="P857" s="1"/>
  <c r="O474"/>
  <c r="P474" s="1"/>
  <c r="O733"/>
  <c r="P733" s="1"/>
  <c r="O817"/>
  <c r="P817" s="1"/>
  <c r="O1004"/>
  <c r="P1004" s="1"/>
  <c r="O930"/>
  <c r="P930" s="1"/>
  <c r="O634"/>
  <c r="P634" s="1"/>
  <c r="O969"/>
  <c r="P969" s="1"/>
  <c r="O533"/>
  <c r="P533" s="1"/>
  <c r="O307"/>
  <c r="P307" s="1"/>
  <c r="O891"/>
  <c r="P891" s="1"/>
  <c r="O760"/>
  <c r="P760" s="1"/>
  <c r="O719"/>
  <c r="P719" s="1"/>
  <c r="U844"/>
  <c r="O758"/>
  <c r="P758" s="1"/>
  <c r="O310"/>
  <c r="P310" s="1"/>
  <c r="O308"/>
  <c r="P308" s="1"/>
  <c r="O306"/>
  <c r="P306" s="1"/>
  <c r="O352"/>
  <c r="P352" s="1"/>
  <c r="O350"/>
  <c r="P350" s="1"/>
  <c r="O132"/>
  <c r="P132" s="1"/>
  <c r="O439"/>
  <c r="P439" s="1"/>
  <c r="V1113"/>
  <c r="O632"/>
  <c r="P632" s="1"/>
  <c r="O469"/>
  <c r="P469" s="1"/>
  <c r="O472"/>
  <c r="P472" s="1"/>
  <c r="O734"/>
  <c r="P734" s="1"/>
  <c r="O1006"/>
  <c r="P1006" s="1"/>
  <c r="O858"/>
  <c r="P858" s="1"/>
  <c r="O636"/>
  <c r="P636" s="1"/>
  <c r="O970"/>
  <c r="P970" s="1"/>
  <c r="O972"/>
  <c r="P972" s="1"/>
  <c r="O209"/>
  <c r="P209" s="1"/>
  <c r="O212"/>
  <c r="P212" s="1"/>
  <c r="O374"/>
  <c r="P374" s="1"/>
  <c r="O213"/>
  <c r="P213" s="1"/>
  <c r="O211"/>
  <c r="P211" s="1"/>
  <c r="O859"/>
  <c r="P859" s="1"/>
  <c r="V861"/>
  <c r="O929"/>
  <c r="P929" s="1"/>
  <c r="O1005"/>
  <c r="P1005" s="1"/>
  <c r="O1003"/>
  <c r="P1003" s="1"/>
  <c r="U825"/>
  <c r="O732"/>
  <c r="P732" s="1"/>
  <c r="O736"/>
  <c r="P736" s="1"/>
  <c r="O473"/>
  <c r="P473" s="1"/>
  <c r="V475"/>
  <c r="O468"/>
  <c r="P468" s="1"/>
  <c r="O470"/>
  <c r="P470" s="1"/>
  <c r="O630"/>
  <c r="P630" s="1"/>
  <c r="O628"/>
  <c r="P628" s="1"/>
  <c r="O856"/>
  <c r="P856" s="1"/>
  <c r="O441"/>
  <c r="P441" s="1"/>
  <c r="V372"/>
  <c r="O373"/>
  <c r="P373" s="1"/>
  <c r="O375"/>
  <c r="P375" s="1"/>
  <c r="V1111"/>
  <c r="O1115"/>
  <c r="P1115" s="1"/>
  <c r="O376"/>
  <c r="P376" s="1"/>
  <c r="O1114"/>
  <c r="P1114" s="1"/>
  <c r="O1112"/>
  <c r="P1112" s="1"/>
  <c r="O1110"/>
  <c r="P1110" s="1"/>
  <c r="O440"/>
  <c r="P440" s="1"/>
  <c r="O442"/>
  <c r="P442" s="1"/>
  <c r="V443"/>
  <c r="U452"/>
  <c r="U1036"/>
  <c r="V1036" s="1"/>
  <c r="L1036"/>
  <c r="U1035"/>
  <c r="V1035" s="1"/>
  <c r="L1035"/>
  <c r="U1034"/>
  <c r="V1034" s="1"/>
  <c r="L1034"/>
  <c r="U1033"/>
  <c r="V1033" s="1"/>
  <c r="L1033"/>
  <c r="U1032"/>
  <c r="V1032" s="1"/>
  <c r="L1032"/>
  <c r="V679"/>
  <c r="L679"/>
  <c r="V678"/>
  <c r="L678"/>
  <c r="V677"/>
  <c r="L677"/>
  <c r="V676"/>
  <c r="L676"/>
  <c r="V675"/>
  <c r="L675"/>
  <c r="O679" l="1"/>
  <c r="P679" s="1"/>
  <c r="O675"/>
  <c r="P675" s="1"/>
  <c r="O1036"/>
  <c r="P1036" s="1"/>
  <c r="O677"/>
  <c r="P677" s="1"/>
  <c r="O1034"/>
  <c r="P1034" s="1"/>
  <c r="O676"/>
  <c r="P676" s="1"/>
  <c r="O678"/>
  <c r="P678" s="1"/>
  <c r="O1032"/>
  <c r="P1032" s="1"/>
  <c r="O1035"/>
  <c r="P1035" s="1"/>
  <c r="O1033"/>
  <c r="P1033" s="1"/>
  <c r="O130"/>
  <c r="O53"/>
  <c r="W53" s="1"/>
  <c r="U54"/>
  <c r="F54"/>
  <c r="V53"/>
  <c r="L53"/>
  <c r="G53"/>
  <c r="O66"/>
  <c r="K66"/>
  <c r="O60"/>
  <c r="K60"/>
  <c r="O674"/>
  <c r="K674"/>
  <c r="O127"/>
  <c r="O454"/>
  <c r="K454"/>
  <c r="V9"/>
  <c r="O9"/>
  <c r="P9" s="1"/>
  <c r="L9"/>
  <c r="G9"/>
  <c r="V27"/>
  <c r="O27"/>
  <c r="P27" s="1"/>
  <c r="L27"/>
  <c r="V26"/>
  <c r="O26"/>
  <c r="P26" s="1"/>
  <c r="L26"/>
  <c r="V25"/>
  <c r="O25"/>
  <c r="P25" s="1"/>
  <c r="L25"/>
  <c r="G25"/>
  <c r="V20"/>
  <c r="O20"/>
  <c r="P20" s="1"/>
  <c r="L20"/>
  <c r="G20"/>
  <c r="V18"/>
  <c r="L18"/>
  <c r="G18"/>
  <c r="O21"/>
  <c r="P21" s="1"/>
  <c r="V21"/>
  <c r="L21"/>
  <c r="G21"/>
  <c r="V17"/>
  <c r="L17"/>
  <c r="G17"/>
  <c r="V23"/>
  <c r="O23"/>
  <c r="P23" s="1"/>
  <c r="L23"/>
  <c r="G23"/>
  <c r="O1196"/>
  <c r="O1195"/>
  <c r="O1091"/>
  <c r="O332"/>
  <c r="O52"/>
  <c r="V17" i="38"/>
  <c r="U17"/>
  <c r="P17"/>
  <c r="O17"/>
  <c r="L17"/>
  <c r="K17"/>
  <c r="G17"/>
  <c r="F17"/>
  <c r="O17" i="21" l="1"/>
  <c r="P17" s="1"/>
  <c r="O54"/>
  <c r="P53"/>
  <c r="O18"/>
  <c r="P18" s="1"/>
  <c r="G277" i="40" l="1"/>
  <c r="F277"/>
  <c r="K52" i="21" l="1"/>
  <c r="K54" s="1"/>
  <c r="V352" i="40" l="1"/>
  <c r="O352"/>
  <c r="P352" s="1"/>
  <c r="L352"/>
  <c r="V351"/>
  <c r="O351"/>
  <c r="P351" s="1"/>
  <c r="L351"/>
  <c r="V350"/>
  <c r="O350"/>
  <c r="P350" s="1"/>
  <c r="L350"/>
  <c r="V349"/>
  <c r="O349"/>
  <c r="P349" s="1"/>
  <c r="L349"/>
  <c r="V348"/>
  <c r="O348"/>
  <c r="P348" s="1"/>
  <c r="L348"/>
  <c r="V175"/>
  <c r="O175"/>
  <c r="P175" s="1"/>
  <c r="L175"/>
  <c r="V174"/>
  <c r="O174"/>
  <c r="P174" s="1"/>
  <c r="L174"/>
  <c r="V173"/>
  <c r="O173"/>
  <c r="P173" s="1"/>
  <c r="L173"/>
  <c r="V172"/>
  <c r="O172"/>
  <c r="P172" s="1"/>
  <c r="L172"/>
  <c r="V171"/>
  <c r="O171"/>
  <c r="P171" s="1"/>
  <c r="L171"/>
  <c r="V170"/>
  <c r="O170"/>
  <c r="P170" s="1"/>
  <c r="L170"/>
  <c r="V169"/>
  <c r="O169"/>
  <c r="P169" s="1"/>
  <c r="L169"/>
  <c r="V168"/>
  <c r="O168"/>
  <c r="P168" s="1"/>
  <c r="L168"/>
  <c r="V167"/>
  <c r="O167"/>
  <c r="P167" s="1"/>
  <c r="L167"/>
  <c r="V276"/>
  <c r="O276"/>
  <c r="P276" s="1"/>
  <c r="L276"/>
  <c r="V275"/>
  <c r="O275"/>
  <c r="P275" s="1"/>
  <c r="L275"/>
  <c r="V274"/>
  <c r="O274"/>
  <c r="P274" s="1"/>
  <c r="L274"/>
  <c r="V273"/>
  <c r="O273"/>
  <c r="P273" s="1"/>
  <c r="L273"/>
  <c r="V347"/>
  <c r="O347"/>
  <c r="P347" s="1"/>
  <c r="L347"/>
  <c r="V346"/>
  <c r="O346"/>
  <c r="P346" s="1"/>
  <c r="L346"/>
  <c r="V345"/>
  <c r="O345"/>
  <c r="P345" s="1"/>
  <c r="L345"/>
  <c r="V344"/>
  <c r="O344"/>
  <c r="P344" s="1"/>
  <c r="L344"/>
  <c r="V343"/>
  <c r="O343"/>
  <c r="P343" s="1"/>
  <c r="L343"/>
  <c r="V166"/>
  <c r="O166"/>
  <c r="P166" s="1"/>
  <c r="L166"/>
  <c r="V165"/>
  <c r="O165"/>
  <c r="P165" s="1"/>
  <c r="L165"/>
  <c r="V164"/>
  <c r="O164"/>
  <c r="P164" s="1"/>
  <c r="L164"/>
  <c r="V163"/>
  <c r="O163"/>
  <c r="P163" s="1"/>
  <c r="L163"/>
  <c r="V162"/>
  <c r="O162"/>
  <c r="P162" s="1"/>
  <c r="L162"/>
  <c r="V342"/>
  <c r="O342"/>
  <c r="P342" s="1"/>
  <c r="L342"/>
  <c r="V341"/>
  <c r="O341"/>
  <c r="P341" s="1"/>
  <c r="L341"/>
  <c r="V340"/>
  <c r="O340"/>
  <c r="P340" s="1"/>
  <c r="L340"/>
  <c r="V339"/>
  <c r="O339"/>
  <c r="P339" s="1"/>
  <c r="L339"/>
  <c r="V338"/>
  <c r="O338"/>
  <c r="P338" s="1"/>
  <c r="L338"/>
  <c r="V161"/>
  <c r="O161"/>
  <c r="P161" s="1"/>
  <c r="L161"/>
  <c r="V160"/>
  <c r="O160"/>
  <c r="P160" s="1"/>
  <c r="L160"/>
  <c r="V159"/>
  <c r="O159"/>
  <c r="P159" s="1"/>
  <c r="L159"/>
  <c r="V158"/>
  <c r="O158"/>
  <c r="P158" s="1"/>
  <c r="L158"/>
  <c r="V157"/>
  <c r="O157"/>
  <c r="P157" s="1"/>
  <c r="L157"/>
  <c r="V156"/>
  <c r="O156"/>
  <c r="P156" s="1"/>
  <c r="L156"/>
  <c r="V155"/>
  <c r="O155"/>
  <c r="P155" s="1"/>
  <c r="L155"/>
  <c r="V154"/>
  <c r="O154"/>
  <c r="P154" s="1"/>
  <c r="L154"/>
  <c r="V153"/>
  <c r="O153"/>
  <c r="P153" s="1"/>
  <c r="L153"/>
  <c r="V152"/>
  <c r="O152"/>
  <c r="P152" s="1"/>
  <c r="L152"/>
  <c r="V151"/>
  <c r="O151"/>
  <c r="P151" s="1"/>
  <c r="L151"/>
  <c r="V150"/>
  <c r="O150"/>
  <c r="P150" s="1"/>
  <c r="L150"/>
  <c r="V149"/>
  <c r="O149"/>
  <c r="P149" s="1"/>
  <c r="L149"/>
  <c r="V148"/>
  <c r="O148"/>
  <c r="P148" s="1"/>
  <c r="L148"/>
  <c r="V147"/>
  <c r="O147"/>
  <c r="P147" s="1"/>
  <c r="L147"/>
  <c r="V337"/>
  <c r="O337"/>
  <c r="P337" s="1"/>
  <c r="L337"/>
  <c r="V336"/>
  <c r="O336"/>
  <c r="P336" s="1"/>
  <c r="L336"/>
  <c r="V335"/>
  <c r="O335"/>
  <c r="P335" s="1"/>
  <c r="L335"/>
  <c r="V334"/>
  <c r="O334"/>
  <c r="P334" s="1"/>
  <c r="L334"/>
  <c r="V333"/>
  <c r="O333"/>
  <c r="P333" s="1"/>
  <c r="L333"/>
  <c r="V272"/>
  <c r="O272"/>
  <c r="P272" s="1"/>
  <c r="L272"/>
  <c r="V271"/>
  <c r="O271"/>
  <c r="P271" s="1"/>
  <c r="L271"/>
  <c r="V270"/>
  <c r="O270"/>
  <c r="P270" s="1"/>
  <c r="L270"/>
  <c r="V269"/>
  <c r="O269"/>
  <c r="P269" s="1"/>
  <c r="L269"/>
  <c r="V146"/>
  <c r="O146"/>
  <c r="P146" s="1"/>
  <c r="L146"/>
  <c r="V145"/>
  <c r="O145"/>
  <c r="P145" s="1"/>
  <c r="L145"/>
  <c r="V144"/>
  <c r="O144"/>
  <c r="P144" s="1"/>
  <c r="L144"/>
  <c r="V143"/>
  <c r="O143"/>
  <c r="P143" s="1"/>
  <c r="L143"/>
  <c r="V142"/>
  <c r="O142"/>
  <c r="P142" s="1"/>
  <c r="L142"/>
  <c r="V268"/>
  <c r="O268"/>
  <c r="P268" s="1"/>
  <c r="L268"/>
  <c r="V267"/>
  <c r="O267"/>
  <c r="P267" s="1"/>
  <c r="L267"/>
  <c r="V266"/>
  <c r="O266"/>
  <c r="P266" s="1"/>
  <c r="L266"/>
  <c r="V265"/>
  <c r="O265"/>
  <c r="P265" s="1"/>
  <c r="L265"/>
  <c r="V264"/>
  <c r="O264"/>
  <c r="P264" s="1"/>
  <c r="L264"/>
  <c r="V263"/>
  <c r="O263"/>
  <c r="P263" s="1"/>
  <c r="L263"/>
  <c r="V262"/>
  <c r="O262"/>
  <c r="P262" s="1"/>
  <c r="L262"/>
  <c r="V261"/>
  <c r="O261"/>
  <c r="P261" s="1"/>
  <c r="L261"/>
  <c r="V260"/>
  <c r="O260"/>
  <c r="P260" s="1"/>
  <c r="L260"/>
  <c r="V259"/>
  <c r="O259"/>
  <c r="P259" s="1"/>
  <c r="L259"/>
  <c r="V141"/>
  <c r="O141"/>
  <c r="P141" s="1"/>
  <c r="L141"/>
  <c r="V140"/>
  <c r="O140"/>
  <c r="P140" s="1"/>
  <c r="L140"/>
  <c r="V139"/>
  <c r="O139"/>
  <c r="P139" s="1"/>
  <c r="L139"/>
  <c r="V138"/>
  <c r="O138"/>
  <c r="P138" s="1"/>
  <c r="L138"/>
  <c r="V137"/>
  <c r="O137"/>
  <c r="P137" s="1"/>
  <c r="L137"/>
  <c r="V332"/>
  <c r="O332"/>
  <c r="P332" s="1"/>
  <c r="L332"/>
  <c r="V331"/>
  <c r="O331"/>
  <c r="P331" s="1"/>
  <c r="L331"/>
  <c r="V330"/>
  <c r="O330"/>
  <c r="P330" s="1"/>
  <c r="L330"/>
  <c r="V329"/>
  <c r="O329"/>
  <c r="P329" s="1"/>
  <c r="L329"/>
  <c r="V328"/>
  <c r="O328"/>
  <c r="P328" s="1"/>
  <c r="L328"/>
  <c r="V258"/>
  <c r="O258"/>
  <c r="P258" s="1"/>
  <c r="L258"/>
  <c r="V257"/>
  <c r="O257"/>
  <c r="P257" s="1"/>
  <c r="L257"/>
  <c r="V256"/>
  <c r="O256"/>
  <c r="P256" s="1"/>
  <c r="L256"/>
  <c r="V255"/>
  <c r="O255"/>
  <c r="P255" s="1"/>
  <c r="L255"/>
  <c r="V254"/>
  <c r="O254"/>
  <c r="P254" s="1"/>
  <c r="L254"/>
  <c r="V136"/>
  <c r="O136"/>
  <c r="P136" s="1"/>
  <c r="L136"/>
  <c r="V135"/>
  <c r="O135"/>
  <c r="P135" s="1"/>
  <c r="L135"/>
  <c r="V134"/>
  <c r="O134"/>
  <c r="P134" s="1"/>
  <c r="L134"/>
  <c r="V133"/>
  <c r="O133"/>
  <c r="P133" s="1"/>
  <c r="L133"/>
  <c r="V132"/>
  <c r="O132"/>
  <c r="P132" s="1"/>
  <c r="L132"/>
  <c r="V253"/>
  <c r="O253"/>
  <c r="P253" s="1"/>
  <c r="L253"/>
  <c r="V252"/>
  <c r="O252"/>
  <c r="P252" s="1"/>
  <c r="L252"/>
  <c r="V251"/>
  <c r="O251"/>
  <c r="P251" s="1"/>
  <c r="L251"/>
  <c r="V250"/>
  <c r="O250"/>
  <c r="P250" s="1"/>
  <c r="L250"/>
  <c r="V249"/>
  <c r="O249"/>
  <c r="P249" s="1"/>
  <c r="L249"/>
  <c r="V131"/>
  <c r="O131"/>
  <c r="P131" s="1"/>
  <c r="L131"/>
  <c r="V130"/>
  <c r="O130"/>
  <c r="P130" s="1"/>
  <c r="L130"/>
  <c r="V129"/>
  <c r="O129"/>
  <c r="P129" s="1"/>
  <c r="L129"/>
  <c r="V128"/>
  <c r="O128"/>
  <c r="P128" s="1"/>
  <c r="L128"/>
  <c r="V127"/>
  <c r="O127"/>
  <c r="P127" s="1"/>
  <c r="L127"/>
  <c r="V327"/>
  <c r="O327"/>
  <c r="P327" s="1"/>
  <c r="L327"/>
  <c r="V326"/>
  <c r="O326"/>
  <c r="P326" s="1"/>
  <c r="L326"/>
  <c r="V325"/>
  <c r="O325"/>
  <c r="P325" s="1"/>
  <c r="L325"/>
  <c r="V324"/>
  <c r="O324"/>
  <c r="P324" s="1"/>
  <c r="L324"/>
  <c r="V323"/>
  <c r="O323"/>
  <c r="P323" s="1"/>
  <c r="L323"/>
  <c r="V126"/>
  <c r="O126"/>
  <c r="P126" s="1"/>
  <c r="L126"/>
  <c r="V125"/>
  <c r="O125"/>
  <c r="P125" s="1"/>
  <c r="L125"/>
  <c r="V124"/>
  <c r="O124"/>
  <c r="P124" s="1"/>
  <c r="L124"/>
  <c r="V123"/>
  <c r="O123"/>
  <c r="P123" s="1"/>
  <c r="L123"/>
  <c r="V122"/>
  <c r="O122"/>
  <c r="P122" s="1"/>
  <c r="L122"/>
  <c r="V248"/>
  <c r="O248"/>
  <c r="P248" s="1"/>
  <c r="L248"/>
  <c r="V247"/>
  <c r="O247"/>
  <c r="P247" s="1"/>
  <c r="L247"/>
  <c r="V246"/>
  <c r="O246"/>
  <c r="P246" s="1"/>
  <c r="L246"/>
  <c r="V245"/>
  <c r="O245"/>
  <c r="P245" s="1"/>
  <c r="L245"/>
  <c r="V244"/>
  <c r="O244"/>
  <c r="P244" s="1"/>
  <c r="L244"/>
  <c r="V322"/>
  <c r="O322"/>
  <c r="P322" s="1"/>
  <c r="L322"/>
  <c r="V321"/>
  <c r="O321"/>
  <c r="P321" s="1"/>
  <c r="L321"/>
  <c r="V320"/>
  <c r="O320"/>
  <c r="P320" s="1"/>
  <c r="L320"/>
  <c r="V319"/>
  <c r="O319"/>
  <c r="P319" s="1"/>
  <c r="L319"/>
  <c r="V318"/>
  <c r="O318"/>
  <c r="P318" s="1"/>
  <c r="L318"/>
  <c r="V121"/>
  <c r="O121"/>
  <c r="P121" s="1"/>
  <c r="L121"/>
  <c r="V120"/>
  <c r="O120"/>
  <c r="P120" s="1"/>
  <c r="L120"/>
  <c r="V119"/>
  <c r="O119"/>
  <c r="P119" s="1"/>
  <c r="L119"/>
  <c r="V118"/>
  <c r="O118"/>
  <c r="P118" s="1"/>
  <c r="L118"/>
  <c r="V117"/>
  <c r="O117"/>
  <c r="P117" s="1"/>
  <c r="L117"/>
  <c r="V243"/>
  <c r="O243"/>
  <c r="P243" s="1"/>
  <c r="L243"/>
  <c r="V242"/>
  <c r="O242"/>
  <c r="P242" s="1"/>
  <c r="L242"/>
  <c r="V241"/>
  <c r="O241"/>
  <c r="P241" s="1"/>
  <c r="L241"/>
  <c r="V240"/>
  <c r="O240"/>
  <c r="P240" s="1"/>
  <c r="L240"/>
  <c r="V239"/>
  <c r="O239"/>
  <c r="P239" s="1"/>
  <c r="L239"/>
  <c r="V116"/>
  <c r="O116"/>
  <c r="P116" s="1"/>
  <c r="L116"/>
  <c r="V115"/>
  <c r="O115"/>
  <c r="P115" s="1"/>
  <c r="L115"/>
  <c r="V114"/>
  <c r="O114"/>
  <c r="P114" s="1"/>
  <c r="L114"/>
  <c r="V113"/>
  <c r="O113"/>
  <c r="P113" s="1"/>
  <c r="L113"/>
  <c r="V112"/>
  <c r="O112"/>
  <c r="P112" s="1"/>
  <c r="L112"/>
  <c r="V238"/>
  <c r="O238"/>
  <c r="P238" s="1"/>
  <c r="L238"/>
  <c r="V237"/>
  <c r="O237"/>
  <c r="P237" s="1"/>
  <c r="L237"/>
  <c r="V236"/>
  <c r="O236"/>
  <c r="P236" s="1"/>
  <c r="L236"/>
  <c r="V235"/>
  <c r="O235"/>
  <c r="P235" s="1"/>
  <c r="L235"/>
  <c r="V234"/>
  <c r="O234"/>
  <c r="P234" s="1"/>
  <c r="L234"/>
  <c r="V111"/>
  <c r="O111"/>
  <c r="P111" s="1"/>
  <c r="L111"/>
  <c r="V110"/>
  <c r="O110"/>
  <c r="P110" s="1"/>
  <c r="L110"/>
  <c r="V109"/>
  <c r="O109"/>
  <c r="P109" s="1"/>
  <c r="L109"/>
  <c r="V108"/>
  <c r="O108"/>
  <c r="P108" s="1"/>
  <c r="L108"/>
  <c r="V107"/>
  <c r="O107"/>
  <c r="P107" s="1"/>
  <c r="L107"/>
  <c r="O229"/>
  <c r="O230"/>
  <c r="P230" s="1"/>
  <c r="O231"/>
  <c r="O232"/>
  <c r="P232" s="1"/>
  <c r="O233"/>
  <c r="V233"/>
  <c r="P233"/>
  <c r="L233"/>
  <c r="V232"/>
  <c r="L232"/>
  <c r="V231"/>
  <c r="P231"/>
  <c r="L231"/>
  <c r="V230"/>
  <c r="L230"/>
  <c r="V229"/>
  <c r="P229"/>
  <c r="L229"/>
  <c r="O226" l="1"/>
  <c r="O227"/>
  <c r="O228"/>
  <c r="P228" s="1"/>
  <c r="O225"/>
  <c r="P225" s="1"/>
  <c r="V228"/>
  <c r="L228"/>
  <c r="V227"/>
  <c r="P227"/>
  <c r="L227"/>
  <c r="V226"/>
  <c r="P226"/>
  <c r="L226"/>
  <c r="V225"/>
  <c r="L225"/>
  <c r="V224"/>
  <c r="O224"/>
  <c r="P224" s="1"/>
  <c r="L224"/>
  <c r="V106"/>
  <c r="O106"/>
  <c r="P106" s="1"/>
  <c r="L106"/>
  <c r="V105"/>
  <c r="O105"/>
  <c r="P105" s="1"/>
  <c r="L105"/>
  <c r="V104"/>
  <c r="O104"/>
  <c r="P104" s="1"/>
  <c r="L104"/>
  <c r="V103"/>
  <c r="O103"/>
  <c r="P103" s="1"/>
  <c r="L103"/>
  <c r="V102"/>
  <c r="O102"/>
  <c r="P102" s="1"/>
  <c r="L102"/>
  <c r="V317"/>
  <c r="O317"/>
  <c r="P317" s="1"/>
  <c r="L317"/>
  <c r="V316"/>
  <c r="O316"/>
  <c r="P316" s="1"/>
  <c r="L316"/>
  <c r="V315"/>
  <c r="O315"/>
  <c r="P315" s="1"/>
  <c r="L315"/>
  <c r="V314"/>
  <c r="O314"/>
  <c r="P314" s="1"/>
  <c r="L314"/>
  <c r="V313"/>
  <c r="O313"/>
  <c r="P313" s="1"/>
  <c r="L313"/>
  <c r="V312"/>
  <c r="O312"/>
  <c r="P312" s="1"/>
  <c r="L312"/>
  <c r="V311"/>
  <c r="O311"/>
  <c r="P311" s="1"/>
  <c r="L311"/>
  <c r="V310"/>
  <c r="O310"/>
  <c r="P310" s="1"/>
  <c r="L310"/>
  <c r="V309"/>
  <c r="O309"/>
  <c r="P309" s="1"/>
  <c r="L309"/>
  <c r="V308"/>
  <c r="O308"/>
  <c r="P308" s="1"/>
  <c r="L308"/>
  <c r="V307" l="1"/>
  <c r="O307"/>
  <c r="P307" s="1"/>
  <c r="L307"/>
  <c r="V306"/>
  <c r="O306"/>
  <c r="P306" s="1"/>
  <c r="L306"/>
  <c r="V305"/>
  <c r="O305"/>
  <c r="P305" s="1"/>
  <c r="L305"/>
  <c r="V304"/>
  <c r="O304"/>
  <c r="P304" s="1"/>
  <c r="L304"/>
  <c r="V303"/>
  <c r="O303"/>
  <c r="P303" s="1"/>
  <c r="L303"/>
  <c r="V101" l="1"/>
  <c r="O101"/>
  <c r="P101" s="1"/>
  <c r="L101"/>
  <c r="V100"/>
  <c r="O100"/>
  <c r="P100" s="1"/>
  <c r="L100"/>
  <c r="V99"/>
  <c r="O99"/>
  <c r="P99" s="1"/>
  <c r="L99"/>
  <c r="V98"/>
  <c r="O98"/>
  <c r="P98" s="1"/>
  <c r="L98"/>
  <c r="V302" l="1"/>
  <c r="O302"/>
  <c r="P302" s="1"/>
  <c r="L302"/>
  <c r="V301"/>
  <c r="O301"/>
  <c r="P301" s="1"/>
  <c r="L301"/>
  <c r="V300"/>
  <c r="O300"/>
  <c r="P300" s="1"/>
  <c r="L300"/>
  <c r="V299"/>
  <c r="O299"/>
  <c r="P299" s="1"/>
  <c r="L299"/>
  <c r="V298"/>
  <c r="O298"/>
  <c r="P298" s="1"/>
  <c r="L298"/>
  <c r="O94"/>
  <c r="O95"/>
  <c r="P95" s="1"/>
  <c r="O96"/>
  <c r="P96" s="1"/>
  <c r="O97"/>
  <c r="P97" s="1"/>
  <c r="P94"/>
  <c r="L93"/>
  <c r="O93"/>
  <c r="P93" s="1"/>
  <c r="V93"/>
  <c r="L94"/>
  <c r="V94"/>
  <c r="L95"/>
  <c r="V95"/>
  <c r="L96"/>
  <c r="V96"/>
  <c r="L97"/>
  <c r="V97"/>
  <c r="V92"/>
  <c r="O92"/>
  <c r="P92" s="1"/>
  <c r="L92"/>
  <c r="O294"/>
  <c r="P294" s="1"/>
  <c r="O295"/>
  <c r="P295" s="1"/>
  <c r="O296"/>
  <c r="P296" s="1"/>
  <c r="O297"/>
  <c r="P297" s="1"/>
  <c r="O293"/>
  <c r="V297"/>
  <c r="L297"/>
  <c r="V296"/>
  <c r="L296"/>
  <c r="V295"/>
  <c r="L295"/>
  <c r="V294"/>
  <c r="L294"/>
  <c r="V293"/>
  <c r="P293"/>
  <c r="L293"/>
  <c r="V292"/>
  <c r="O292"/>
  <c r="P292" s="1"/>
  <c r="L292"/>
  <c r="V37" l="1"/>
  <c r="O37"/>
  <c r="P37" s="1"/>
  <c r="L37"/>
  <c r="V36"/>
  <c r="O36"/>
  <c r="P36" s="1"/>
  <c r="L36"/>
  <c r="V35"/>
  <c r="O35"/>
  <c r="P35" s="1"/>
  <c r="L35"/>
  <c r="V34"/>
  <c r="O34"/>
  <c r="P34" s="1"/>
  <c r="L34"/>
  <c r="V33"/>
  <c r="O33"/>
  <c r="P33" s="1"/>
  <c r="L33"/>
  <c r="V32"/>
  <c r="O32"/>
  <c r="P32" s="1"/>
  <c r="L32"/>
  <c r="V31"/>
  <c r="O31"/>
  <c r="P31" s="1"/>
  <c r="L31"/>
  <c r="V30"/>
  <c r="O30"/>
  <c r="P30" s="1"/>
  <c r="L30"/>
  <c r="V29"/>
  <c r="O29"/>
  <c r="P29" s="1"/>
  <c r="L29"/>
  <c r="V28"/>
  <c r="O28"/>
  <c r="P28" s="1"/>
  <c r="L28"/>
  <c r="O25"/>
  <c r="P25" s="1"/>
  <c r="O26"/>
  <c r="P26" s="1"/>
  <c r="O27"/>
  <c r="P27" s="1"/>
  <c r="V27"/>
  <c r="L27"/>
  <c r="V26"/>
  <c r="L26"/>
  <c r="V25"/>
  <c r="L25"/>
  <c r="V24"/>
  <c r="O24"/>
  <c r="P24" s="1"/>
  <c r="L24"/>
  <c r="V14" i="21" l="1"/>
  <c r="L14"/>
  <c r="G14"/>
  <c r="O10"/>
  <c r="V10"/>
  <c r="P10"/>
  <c r="L10"/>
  <c r="G10"/>
  <c r="O291" i="40"/>
  <c r="O286"/>
  <c r="O287"/>
  <c r="O288"/>
  <c r="O289"/>
  <c r="O290"/>
  <c r="O283"/>
  <c r="O284"/>
  <c r="O285"/>
  <c r="O280"/>
  <c r="O281"/>
  <c r="O282"/>
  <c r="O279"/>
  <c r="O223"/>
  <c r="O219"/>
  <c r="O220"/>
  <c r="O221"/>
  <c r="O222"/>
  <c r="O213"/>
  <c r="O214"/>
  <c r="O215"/>
  <c r="O216"/>
  <c r="O217"/>
  <c r="O218"/>
  <c r="O207"/>
  <c r="O208"/>
  <c r="O209"/>
  <c r="O210"/>
  <c r="O211"/>
  <c r="O212"/>
  <c r="O201"/>
  <c r="O202"/>
  <c r="O203"/>
  <c r="O204"/>
  <c r="O205"/>
  <c r="O206"/>
  <c r="O196"/>
  <c r="O197"/>
  <c r="O198"/>
  <c r="O199"/>
  <c r="O200"/>
  <c r="O191"/>
  <c r="O192"/>
  <c r="O193"/>
  <c r="O194"/>
  <c r="O195"/>
  <c r="O186"/>
  <c r="O187"/>
  <c r="O188"/>
  <c r="O189"/>
  <c r="O190"/>
  <c r="O183"/>
  <c r="O184"/>
  <c r="O185"/>
  <c r="O179"/>
  <c r="O180"/>
  <c r="O181"/>
  <c r="O182"/>
  <c r="O178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44"/>
  <c r="O20"/>
  <c r="O21"/>
  <c r="O22"/>
  <c r="O23"/>
  <c r="O11"/>
  <c r="O12"/>
  <c r="O13"/>
  <c r="O14"/>
  <c r="O15"/>
  <c r="O16"/>
  <c r="O17"/>
  <c r="O18"/>
  <c r="O19"/>
  <c r="O10"/>
  <c r="F1197" i="21"/>
  <c r="O1192"/>
  <c r="O1189"/>
  <c r="O1190"/>
  <c r="O1191"/>
  <c r="O1187"/>
  <c r="O1188"/>
  <c r="O1149"/>
  <c r="O1150"/>
  <c r="O1151"/>
  <c r="O1152"/>
  <c r="O1153"/>
  <c r="O1154"/>
  <c r="O1155"/>
  <c r="O1125"/>
  <c r="O1126"/>
  <c r="O1070"/>
  <c r="O1071"/>
  <c r="O1082"/>
  <c r="O1083"/>
  <c r="O1084"/>
  <c r="O1085"/>
  <c r="O1065"/>
  <c r="O1061"/>
  <c r="O1062"/>
  <c r="O1059"/>
  <c r="O1060"/>
  <c r="O1039"/>
  <c r="O1040"/>
  <c r="O1041"/>
  <c r="O1042"/>
  <c r="O1043"/>
  <c r="O1044"/>
  <c r="O1013"/>
  <c r="O1014"/>
  <c r="O1000"/>
  <c r="O1001"/>
  <c r="O1002"/>
  <c r="O1008"/>
  <c r="O1009"/>
  <c r="O1010"/>
  <c r="O1011"/>
  <c r="O1012"/>
  <c r="O979"/>
  <c r="O980"/>
  <c r="O960"/>
  <c r="O961"/>
  <c r="O962"/>
  <c r="O963"/>
  <c r="O974"/>
  <c r="O975"/>
  <c r="O976"/>
  <c r="O977"/>
  <c r="O978"/>
  <c r="O956"/>
  <c r="O939"/>
  <c r="O940"/>
  <c r="O951"/>
  <c r="O952"/>
  <c r="O953"/>
  <c r="O954"/>
  <c r="O955"/>
  <c r="O920"/>
  <c r="O931"/>
  <c r="O932"/>
  <c r="O933"/>
  <c r="O934"/>
  <c r="O884"/>
  <c r="O895"/>
  <c r="O896"/>
  <c r="O897"/>
  <c r="O898"/>
  <c r="O828"/>
  <c r="O829"/>
  <c r="O809"/>
  <c r="O810"/>
  <c r="O788"/>
  <c r="O789"/>
  <c r="O790"/>
  <c r="O770"/>
  <c r="O746"/>
  <c r="O762"/>
  <c r="O763"/>
  <c r="O764"/>
  <c r="O731"/>
  <c r="O737"/>
  <c r="O738"/>
  <c r="O698"/>
  <c r="O699"/>
  <c r="O700"/>
  <c r="O701"/>
  <c r="O702"/>
  <c r="O703"/>
  <c r="O704"/>
  <c r="O705"/>
  <c r="O706"/>
  <c r="O707"/>
  <c r="O688"/>
  <c r="O689"/>
  <c r="O690"/>
  <c r="O691"/>
  <c r="O692"/>
  <c r="O693"/>
  <c r="O667"/>
  <c r="O668"/>
  <c r="O669"/>
  <c r="O670"/>
  <c r="O671"/>
  <c r="O651"/>
  <c r="O652"/>
  <c r="O653"/>
  <c r="O654"/>
  <c r="O650"/>
  <c r="O617"/>
  <c r="O613"/>
  <c r="O614"/>
  <c r="O615"/>
  <c r="O616"/>
  <c r="O573"/>
  <c r="O574"/>
  <c r="O585"/>
  <c r="O559"/>
  <c r="O560"/>
  <c r="O561"/>
  <c r="O562"/>
  <c r="O563"/>
  <c r="O549"/>
  <c r="O545"/>
  <c r="O546"/>
  <c r="O547"/>
  <c r="O548"/>
  <c r="O517"/>
  <c r="O518"/>
  <c r="O534"/>
  <c r="O535"/>
  <c r="O536"/>
  <c r="O514"/>
  <c r="O515"/>
  <c r="O516"/>
  <c r="O498"/>
  <c r="O499"/>
  <c r="O500"/>
  <c r="O486"/>
  <c r="O487"/>
  <c r="O488"/>
  <c r="O464"/>
  <c r="O465"/>
  <c r="O466"/>
  <c r="O435"/>
  <c r="O436"/>
  <c r="O437"/>
  <c r="O438"/>
  <c r="O444"/>
  <c r="O445"/>
  <c r="O446"/>
  <c r="O447"/>
  <c r="O423"/>
  <c r="O424"/>
  <c r="O425"/>
  <c r="O417"/>
  <c r="O418"/>
  <c r="O419"/>
  <c r="O420"/>
  <c r="O421"/>
  <c r="O422"/>
  <c r="O400"/>
  <c r="O401"/>
  <c r="O402"/>
  <c r="O413"/>
  <c r="O414"/>
  <c r="O371"/>
  <c r="O370"/>
  <c r="O342"/>
  <c r="O343"/>
  <c r="O344"/>
  <c r="O326"/>
  <c r="O327"/>
  <c r="O328"/>
  <c r="O329"/>
  <c r="O330"/>
  <c r="O331"/>
  <c r="O316"/>
  <c r="O317"/>
  <c r="O318"/>
  <c r="O319"/>
  <c r="O320"/>
  <c r="O321"/>
  <c r="O300"/>
  <c r="O311"/>
  <c r="O312"/>
  <c r="O313"/>
  <c r="O314"/>
  <c r="O315"/>
  <c r="O295"/>
  <c r="O296"/>
  <c r="O297"/>
  <c r="O298"/>
  <c r="O299"/>
  <c r="O278"/>
  <c r="O279"/>
  <c r="O280"/>
  <c r="O281"/>
  <c r="O258"/>
  <c r="O259"/>
  <c r="O260"/>
  <c r="O261"/>
  <c r="O262"/>
  <c r="O263"/>
  <c r="O238"/>
  <c r="O239"/>
  <c r="O240"/>
  <c r="O241"/>
  <c r="O242"/>
  <c r="O243"/>
  <c r="O244"/>
  <c r="O245"/>
  <c r="O208"/>
  <c r="O214"/>
  <c r="O215"/>
  <c r="O216"/>
  <c r="O217"/>
  <c r="O160"/>
  <c r="O161"/>
  <c r="O178"/>
  <c r="O179"/>
  <c r="O180"/>
  <c r="O187"/>
  <c r="O188"/>
  <c r="O189"/>
  <c r="O190"/>
  <c r="O191"/>
  <c r="O192"/>
  <c r="O193"/>
  <c r="O194"/>
  <c r="O195"/>
  <c r="O196"/>
  <c r="O197"/>
  <c r="O198"/>
  <c r="O96"/>
  <c r="O97"/>
  <c r="O84"/>
  <c r="O85"/>
  <c r="O83"/>
  <c r="O48"/>
  <c r="O49"/>
  <c r="O47"/>
  <c r="O14" l="1"/>
  <c r="P14" s="1"/>
  <c r="O277" i="40"/>
  <c r="V438" i="21"/>
  <c r="L217" i="40" l="1"/>
  <c r="L65" l="1"/>
  <c r="P65"/>
  <c r="V65"/>
  <c r="L66"/>
  <c r="P66"/>
  <c r="V66"/>
  <c r="P280" l="1"/>
  <c r="P281"/>
  <c r="P282"/>
  <c r="P283"/>
  <c r="P284"/>
  <c r="P285"/>
  <c r="P286"/>
  <c r="P287"/>
  <c r="P288"/>
  <c r="P289"/>
  <c r="P290"/>
  <c r="P291"/>
  <c r="P279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178"/>
  <c r="U176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44"/>
  <c r="O1129" i="21" l="1"/>
  <c r="P1129" s="1"/>
  <c r="O1130"/>
  <c r="P1130" s="1"/>
  <c r="O1136"/>
  <c r="P1136" s="1"/>
  <c r="O1137"/>
  <c r="P1137" s="1"/>
  <c r="O1138"/>
  <c r="P1138" s="1"/>
  <c r="O1139"/>
  <c r="P1139" s="1"/>
  <c r="O1089"/>
  <c r="P1089" s="1"/>
  <c r="O1090"/>
  <c r="P1090" s="1"/>
  <c r="P1091"/>
  <c r="O1102"/>
  <c r="P1102" s="1"/>
  <c r="O1103"/>
  <c r="P1103" s="1"/>
  <c r="O1104"/>
  <c r="P1104" s="1"/>
  <c r="O1105"/>
  <c r="P1105" s="1"/>
  <c r="V329" l="1"/>
  <c r="P329"/>
  <c r="L329"/>
  <c r="G329"/>
  <c r="V318"/>
  <c r="P318"/>
  <c r="L318"/>
  <c r="G318"/>
  <c r="V297"/>
  <c r="P297"/>
  <c r="L297"/>
  <c r="G297"/>
  <c r="V223" i="40" l="1"/>
  <c r="L223"/>
  <c r="V222"/>
  <c r="L222"/>
  <c r="V221"/>
  <c r="L221"/>
  <c r="V220"/>
  <c r="L220"/>
  <c r="V219"/>
  <c r="L219"/>
  <c r="V218"/>
  <c r="L218"/>
  <c r="V217"/>
  <c r="L91"/>
  <c r="L90"/>
  <c r="L89"/>
  <c r="L88"/>
  <c r="V291"/>
  <c r="L291"/>
  <c r="V290"/>
  <c r="L290"/>
  <c r="V289"/>
  <c r="L289"/>
  <c r="L87"/>
  <c r="L86"/>
  <c r="L85"/>
  <c r="L84"/>
  <c r="L83"/>
  <c r="V216"/>
  <c r="L216"/>
  <c r="V215"/>
  <c r="L215"/>
  <c r="V214"/>
  <c r="L214"/>
  <c r="V213"/>
  <c r="L213"/>
  <c r="V212"/>
  <c r="L212"/>
  <c r="V211"/>
  <c r="L211"/>
  <c r="V210"/>
  <c r="L210"/>
  <c r="V209"/>
  <c r="L209"/>
  <c r="V208"/>
  <c r="L208"/>
  <c r="V207"/>
  <c r="L207"/>
  <c r="L82"/>
  <c r="L81"/>
  <c r="L80"/>
  <c r="L79"/>
  <c r="L78"/>
  <c r="V206"/>
  <c r="L206"/>
  <c r="V205"/>
  <c r="L205"/>
  <c r="V204"/>
  <c r="L204"/>
  <c r="V203"/>
  <c r="L203"/>
  <c r="V202"/>
  <c r="L202"/>
  <c r="V288"/>
  <c r="L288"/>
  <c r="V287"/>
  <c r="L287"/>
  <c r="V286"/>
  <c r="L286"/>
  <c r="V285"/>
  <c r="L285"/>
  <c r="V284"/>
  <c r="L284"/>
  <c r="P353"/>
  <c r="O353"/>
  <c r="K353"/>
  <c r="V283"/>
  <c r="L283"/>
  <c r="V282"/>
  <c r="L282"/>
  <c r="V281"/>
  <c r="L281"/>
  <c r="V280"/>
  <c r="L280"/>
  <c r="V279"/>
  <c r="L279"/>
  <c r="L77"/>
  <c r="L76"/>
  <c r="L75"/>
  <c r="L74"/>
  <c r="L73"/>
  <c r="L72"/>
  <c r="L71"/>
  <c r="L70"/>
  <c r="L69"/>
  <c r="L68"/>
  <c r="V201"/>
  <c r="L201"/>
  <c r="V200"/>
  <c r="L200"/>
  <c r="V199"/>
  <c r="L199"/>
  <c r="V198"/>
  <c r="L198"/>
  <c r="V197"/>
  <c r="L197"/>
  <c r="L67"/>
  <c r="L64"/>
  <c r="L63"/>
  <c r="V196"/>
  <c r="L196"/>
  <c r="V195"/>
  <c r="L195"/>
  <c r="V194"/>
  <c r="L194"/>
  <c r="V193"/>
  <c r="L193"/>
  <c r="L62"/>
  <c r="L61"/>
  <c r="L60"/>
  <c r="L59"/>
  <c r="L58"/>
  <c r="L57"/>
  <c r="L56"/>
  <c r="L55"/>
  <c r="L54"/>
  <c r="V192"/>
  <c r="L192"/>
  <c r="V191"/>
  <c r="L191"/>
  <c r="V190"/>
  <c r="L190"/>
  <c r="V189"/>
  <c r="L189"/>
  <c r="V188"/>
  <c r="L188"/>
  <c r="V187"/>
  <c r="L187"/>
  <c r="V186"/>
  <c r="L186"/>
  <c r="V185"/>
  <c r="L185"/>
  <c r="V184"/>
  <c r="L184"/>
  <c r="V183"/>
  <c r="L183"/>
  <c r="L53"/>
  <c r="L52"/>
  <c r="L51"/>
  <c r="L50"/>
  <c r="L49"/>
  <c r="L353" l="1"/>
  <c r="V353"/>
  <c r="U353"/>
  <c r="P277"/>
  <c r="K277"/>
  <c r="V182"/>
  <c r="L182"/>
  <c r="V181"/>
  <c r="L181"/>
  <c r="V180"/>
  <c r="L180"/>
  <c r="V179"/>
  <c r="L179"/>
  <c r="V178"/>
  <c r="L178"/>
  <c r="P176"/>
  <c r="O176"/>
  <c r="K176"/>
  <c r="G176"/>
  <c r="F176"/>
  <c r="P11"/>
  <c r="P12"/>
  <c r="P13"/>
  <c r="P14"/>
  <c r="P10"/>
  <c r="L48"/>
  <c r="L47"/>
  <c r="L46"/>
  <c r="L45"/>
  <c r="V44"/>
  <c r="L44"/>
  <c r="V11"/>
  <c r="V12"/>
  <c r="V13"/>
  <c r="V14"/>
  <c r="V15"/>
  <c r="V16"/>
  <c r="V17"/>
  <c r="V18"/>
  <c r="V19"/>
  <c r="V20"/>
  <c r="V21"/>
  <c r="V22"/>
  <c r="V23"/>
  <c r="V10"/>
  <c r="K38"/>
  <c r="L23"/>
  <c r="L22"/>
  <c r="L21"/>
  <c r="L20"/>
  <c r="L19"/>
  <c r="L18"/>
  <c r="L17"/>
  <c r="L16"/>
  <c r="L15"/>
  <c r="L11"/>
  <c r="L12"/>
  <c r="L13"/>
  <c r="L14"/>
  <c r="L10"/>
  <c r="O354" l="1"/>
  <c r="V176"/>
  <c r="L277"/>
  <c r="V277"/>
  <c r="L176"/>
  <c r="K354"/>
  <c r="P354"/>
  <c r="U277"/>
  <c r="P22"/>
  <c r="P20"/>
  <c r="P18"/>
  <c r="P16"/>
  <c r="P23"/>
  <c r="P21"/>
  <c r="P19"/>
  <c r="P17"/>
  <c r="P15"/>
  <c r="V38"/>
  <c r="U38"/>
  <c r="L38"/>
  <c r="K357" l="1"/>
  <c r="L354"/>
  <c r="L357" s="1"/>
  <c r="V354"/>
  <c r="U354"/>
  <c r="W357" s="1"/>
  <c r="P38"/>
  <c r="O38"/>
  <c r="O357" l="1"/>
  <c r="P357"/>
  <c r="K358"/>
  <c r="P356" s="1"/>
  <c r="U40"/>
  <c r="F40"/>
  <c r="U361" l="1"/>
  <c r="L358"/>
  <c r="Q356" s="1"/>
  <c r="V360"/>
  <c r="U1197" i="21"/>
  <c r="O1197" s="1"/>
  <c r="K1197"/>
  <c r="V1196"/>
  <c r="P1196"/>
  <c r="L1196"/>
  <c r="G1196"/>
  <c r="V1195"/>
  <c r="V1197" s="1"/>
  <c r="P1195"/>
  <c r="P1197" s="1"/>
  <c r="L1195"/>
  <c r="L1197" s="1"/>
  <c r="G1195"/>
  <c r="G1197" s="1"/>
  <c r="V1011"/>
  <c r="P1011"/>
  <c r="L1011"/>
  <c r="G1011"/>
  <c r="V1002"/>
  <c r="P1002"/>
  <c r="L1002"/>
  <c r="G1002"/>
  <c r="P790"/>
  <c r="V790"/>
  <c r="L790"/>
  <c r="G790"/>
  <c r="V1013"/>
  <c r="P1013"/>
  <c r="L1013"/>
  <c r="G1013"/>
  <c r="P1010"/>
  <c r="V1010"/>
  <c r="L1010"/>
  <c r="G1010"/>
  <c r="V1001"/>
  <c r="P1001"/>
  <c r="L1001"/>
  <c r="G1001"/>
  <c r="V1189"/>
  <c r="P1189"/>
  <c r="L1189"/>
  <c r="G1189"/>
  <c r="V955"/>
  <c r="P955"/>
  <c r="L955"/>
  <c r="G955"/>
  <c r="V953"/>
  <c r="P953"/>
  <c r="L953"/>
  <c r="G953"/>
  <c r="V940"/>
  <c r="P940"/>
  <c r="L940"/>
  <c r="G940"/>
  <c r="P764"/>
  <c r="V764"/>
  <c r="L764"/>
  <c r="G764"/>
  <c r="P746"/>
  <c r="V746"/>
  <c r="L746"/>
  <c r="G746"/>
  <c r="P1084"/>
  <c r="V1084"/>
  <c r="L1084"/>
  <c r="G1084"/>
  <c r="V1071"/>
  <c r="P1071"/>
  <c r="L1071"/>
  <c r="G1071"/>
  <c r="V1153"/>
  <c r="P1153"/>
  <c r="L1153"/>
  <c r="G1153"/>
  <c r="V1150"/>
  <c r="P1150"/>
  <c r="L1150"/>
  <c r="G1150"/>
  <c r="V499"/>
  <c r="P499"/>
  <c r="L499"/>
  <c r="G499"/>
  <c r="V488"/>
  <c r="P488"/>
  <c r="L488"/>
  <c r="G488"/>
  <c r="V466"/>
  <c r="P466"/>
  <c r="L466"/>
  <c r="G466"/>
  <c r="V331"/>
  <c r="P331"/>
  <c r="L331"/>
  <c r="G331"/>
  <c r="V321"/>
  <c r="P321"/>
  <c r="L321"/>
  <c r="G321"/>
  <c r="V300"/>
  <c r="P300"/>
  <c r="L300"/>
  <c r="G300"/>
  <c r="V689"/>
  <c r="P689"/>
  <c r="L689"/>
  <c r="G689"/>
  <c r="P1000"/>
  <c r="V1000"/>
  <c r="L1000"/>
  <c r="G1000"/>
  <c r="V1040"/>
  <c r="P1040"/>
  <c r="L1040"/>
  <c r="G1040"/>
  <c r="P731"/>
  <c r="V731"/>
  <c r="L731"/>
  <c r="G731"/>
  <c r="V447"/>
  <c r="P447"/>
  <c r="L447"/>
  <c r="G447"/>
  <c r="P438"/>
  <c r="L438"/>
  <c r="G438"/>
  <c r="P1070"/>
  <c r="V1070"/>
  <c r="L1070"/>
  <c r="G1070"/>
  <c r="P208"/>
  <c r="V208"/>
  <c r="L208"/>
  <c r="G208"/>
  <c r="V549"/>
  <c r="P549"/>
  <c r="L549"/>
  <c r="G549"/>
  <c r="V518"/>
  <c r="P518"/>
  <c r="L518"/>
  <c r="G518"/>
  <c r="V498"/>
  <c r="P498"/>
  <c r="L498"/>
  <c r="G498"/>
  <c r="V487"/>
  <c r="P487"/>
  <c r="L487"/>
  <c r="G487"/>
  <c r="V465"/>
  <c r="P465"/>
  <c r="L465"/>
  <c r="G465"/>
  <c r="V344"/>
  <c r="P344"/>
  <c r="L344"/>
  <c r="G344"/>
  <c r="V670"/>
  <c r="P670"/>
  <c r="L670"/>
  <c r="G670"/>
  <c r="V654"/>
  <c r="P654"/>
  <c r="L654"/>
  <c r="G654"/>
  <c r="V617"/>
  <c r="P617"/>
  <c r="L617"/>
  <c r="G617"/>
  <c r="V446"/>
  <c r="P446"/>
  <c r="L446"/>
  <c r="G446"/>
  <c r="V437"/>
  <c r="P437"/>
  <c r="L437"/>
  <c r="G437"/>
  <c r="P1039"/>
  <c r="V977"/>
  <c r="P977"/>
  <c r="L977"/>
  <c r="G977"/>
  <c r="V963"/>
  <c r="P963"/>
  <c r="L963"/>
  <c r="G963"/>
  <c r="P1062"/>
  <c r="V1064"/>
  <c r="O1064"/>
  <c r="P1064" s="1"/>
  <c r="L1064"/>
  <c r="G1064"/>
  <c r="V1062"/>
  <c r="L1062"/>
  <c r="G1062"/>
  <c r="P1059"/>
  <c r="V1059"/>
  <c r="L1059"/>
  <c r="G1059"/>
  <c r="V1039"/>
  <c r="L1039"/>
  <c r="G1039"/>
  <c r="V548"/>
  <c r="P548"/>
  <c r="L548"/>
  <c r="G548"/>
  <c r="V517"/>
  <c r="P517"/>
  <c r="L517"/>
  <c r="G517"/>
  <c r="V1091"/>
  <c r="L1091"/>
  <c r="G1091"/>
  <c r="V330"/>
  <c r="P330"/>
  <c r="L330"/>
  <c r="G330"/>
  <c r="V320"/>
  <c r="P320"/>
  <c r="L320"/>
  <c r="G320"/>
  <c r="V299"/>
  <c r="P299"/>
  <c r="L299"/>
  <c r="G299"/>
  <c r="P1192"/>
  <c r="V1191"/>
  <c r="P1191"/>
  <c r="L1191"/>
  <c r="G1191"/>
  <c r="G1192"/>
  <c r="L1192"/>
  <c r="V1192"/>
  <c r="P1188"/>
  <c r="V1188"/>
  <c r="L1188"/>
  <c r="G1188"/>
  <c r="P445"/>
  <c r="V445"/>
  <c r="L445"/>
  <c r="G445"/>
  <c r="V436"/>
  <c r="P436"/>
  <c r="L436"/>
  <c r="G436"/>
  <c r="V669"/>
  <c r="P669"/>
  <c r="L669"/>
  <c r="G669"/>
  <c r="V653"/>
  <c r="P653"/>
  <c r="L653"/>
  <c r="G653"/>
  <c r="V616"/>
  <c r="P616"/>
  <c r="L616"/>
  <c r="G616"/>
  <c r="V343"/>
  <c r="P343"/>
  <c r="L343"/>
  <c r="G343"/>
  <c r="V419"/>
  <c r="P419"/>
  <c r="L419"/>
  <c r="G419"/>
  <c r="V402"/>
  <c r="P402"/>
  <c r="L402"/>
  <c r="G402"/>
  <c r="V371"/>
  <c r="P371"/>
  <c r="L371"/>
  <c r="G371"/>
  <c r="V263"/>
  <c r="P263"/>
  <c r="L263"/>
  <c r="V243"/>
  <c r="P243"/>
  <c r="L243"/>
  <c r="V979"/>
  <c r="P979"/>
  <c r="L979"/>
  <c r="G979"/>
  <c r="P976"/>
  <c r="V976"/>
  <c r="L976"/>
  <c r="G976"/>
  <c r="P962"/>
  <c r="V962"/>
  <c r="L962"/>
  <c r="G962"/>
  <c r="V562"/>
  <c r="P562"/>
  <c r="L562"/>
  <c r="G562"/>
  <c r="V561"/>
  <c r="P561"/>
  <c r="L561"/>
  <c r="G561"/>
  <c r="V547"/>
  <c r="P547"/>
  <c r="L547"/>
  <c r="G547"/>
  <c r="V516"/>
  <c r="P516"/>
  <c r="L516"/>
  <c r="G516"/>
  <c r="V1125"/>
  <c r="P1125"/>
  <c r="L1125"/>
  <c r="G1125"/>
  <c r="V706"/>
  <c r="P706"/>
  <c r="L706"/>
  <c r="G706"/>
  <c r="P698"/>
  <c r="V698"/>
  <c r="L698"/>
  <c r="G698"/>
  <c r="P688"/>
  <c r="V688"/>
  <c r="L688"/>
  <c r="G688"/>
  <c r="U356" i="40" l="1"/>
  <c r="V197" i="21"/>
  <c r="P197"/>
  <c r="L197"/>
  <c r="G197"/>
  <c r="V180"/>
  <c r="P180"/>
  <c r="L180"/>
  <c r="G180"/>
  <c r="V161"/>
  <c r="P161"/>
  <c r="L161"/>
  <c r="G161"/>
  <c r="V281"/>
  <c r="P281"/>
  <c r="L281"/>
  <c r="V262"/>
  <c r="P262"/>
  <c r="L262"/>
  <c r="V242"/>
  <c r="P242"/>
  <c r="L242"/>
  <c r="V726"/>
  <c r="O726"/>
  <c r="P726" s="1"/>
  <c r="L726"/>
  <c r="G726"/>
  <c r="V424"/>
  <c r="P424"/>
  <c r="L424"/>
  <c r="G424"/>
  <c r="V418"/>
  <c r="P418"/>
  <c r="L418"/>
  <c r="G418"/>
  <c r="V401"/>
  <c r="P401"/>
  <c r="L401"/>
  <c r="G401"/>
  <c r="V280"/>
  <c r="P280"/>
  <c r="L280"/>
  <c r="V261"/>
  <c r="P261"/>
  <c r="L261"/>
  <c r="V241"/>
  <c r="P241"/>
  <c r="L241"/>
  <c r="V668"/>
  <c r="P668"/>
  <c r="L668"/>
  <c r="G668"/>
  <c r="V667"/>
  <c r="P667"/>
  <c r="L667"/>
  <c r="G667"/>
  <c r="V652"/>
  <c r="P652"/>
  <c r="L652"/>
  <c r="G652"/>
  <c r="V615"/>
  <c r="P615"/>
  <c r="L615"/>
  <c r="G615"/>
  <c r="V497"/>
  <c r="O497"/>
  <c r="P497" s="1"/>
  <c r="L497"/>
  <c r="G497"/>
  <c r="P486"/>
  <c r="V486"/>
  <c r="L486"/>
  <c r="G486"/>
  <c r="P464"/>
  <c r="V464"/>
  <c r="L464"/>
  <c r="G464"/>
  <c r="V546"/>
  <c r="P546"/>
  <c r="L546"/>
  <c r="G546"/>
  <c r="V515"/>
  <c r="P515"/>
  <c r="L515"/>
  <c r="G515"/>
  <c r="V574"/>
  <c r="P574"/>
  <c r="L574"/>
  <c r="G574"/>
  <c r="V651"/>
  <c r="P651"/>
  <c r="L651"/>
  <c r="G651"/>
  <c r="V614"/>
  <c r="P614"/>
  <c r="L614"/>
  <c r="G614"/>
  <c r="P435"/>
  <c r="V435"/>
  <c r="L435"/>
  <c r="G435"/>
  <c r="V279"/>
  <c r="P279"/>
  <c r="L279"/>
  <c r="V278"/>
  <c r="P278"/>
  <c r="L278"/>
  <c r="V260"/>
  <c r="P260"/>
  <c r="L260"/>
  <c r="V240"/>
  <c r="P240"/>
  <c r="L240"/>
  <c r="V196"/>
  <c r="P196"/>
  <c r="L196"/>
  <c r="G196"/>
  <c r="P179"/>
  <c r="V179"/>
  <c r="L179"/>
  <c r="G179"/>
  <c r="P160"/>
  <c r="V160"/>
  <c r="L160"/>
  <c r="G160"/>
  <c r="P370"/>
  <c r="V370"/>
  <c r="L370"/>
  <c r="G370"/>
  <c r="V328"/>
  <c r="P328"/>
  <c r="L328"/>
  <c r="G328"/>
  <c r="V319"/>
  <c r="P319"/>
  <c r="L319"/>
  <c r="G319"/>
  <c r="V298"/>
  <c r="P298"/>
  <c r="L298"/>
  <c r="G298"/>
  <c r="P342"/>
  <c r="V342"/>
  <c r="L342"/>
  <c r="G342"/>
  <c r="P770"/>
  <c r="V770"/>
  <c r="L770"/>
  <c r="G770"/>
  <c r="V423"/>
  <c r="P423"/>
  <c r="L423"/>
  <c r="G423"/>
  <c r="P417"/>
  <c r="V417"/>
  <c r="L417"/>
  <c r="G417"/>
  <c r="P400"/>
  <c r="V400"/>
  <c r="L400"/>
  <c r="G400"/>
  <c r="V560"/>
  <c r="P560"/>
  <c r="L560"/>
  <c r="G560"/>
  <c r="P545"/>
  <c r="V545"/>
  <c r="L545"/>
  <c r="G545"/>
  <c r="P514"/>
  <c r="V514"/>
  <c r="L514"/>
  <c r="G514"/>
  <c r="P1152"/>
  <c r="P1149"/>
  <c r="V1154"/>
  <c r="P1154"/>
  <c r="L1154"/>
  <c r="G1154"/>
  <c r="V1152"/>
  <c r="L1152"/>
  <c r="G1152"/>
  <c r="V1149"/>
  <c r="L1149"/>
  <c r="G1149"/>
  <c r="G1151"/>
  <c r="L1151"/>
  <c r="P1151"/>
  <c r="V1151"/>
  <c r="V259"/>
  <c r="P259"/>
  <c r="L259"/>
  <c r="V239"/>
  <c r="P239"/>
  <c r="L239"/>
  <c r="V933" l="1"/>
  <c r="P933"/>
  <c r="L933"/>
  <c r="G933"/>
  <c r="V932"/>
  <c r="P932"/>
  <c r="L932"/>
  <c r="G932"/>
  <c r="P920"/>
  <c r="L920"/>
  <c r="V920"/>
  <c r="G920"/>
  <c r="P332"/>
  <c r="V327"/>
  <c r="P327"/>
  <c r="L327"/>
  <c r="G327"/>
  <c r="P317"/>
  <c r="V317"/>
  <c r="L317"/>
  <c r="G317"/>
  <c r="P296"/>
  <c r="V296"/>
  <c r="L296"/>
  <c r="G296"/>
  <c r="P829"/>
  <c r="V829"/>
  <c r="L829"/>
  <c r="G829"/>
  <c r="P671"/>
  <c r="V666"/>
  <c r="O666"/>
  <c r="P666" s="1"/>
  <c r="L666"/>
  <c r="G666"/>
  <c r="P650"/>
  <c r="V650"/>
  <c r="L650"/>
  <c r="G650"/>
  <c r="P613"/>
  <c r="V613"/>
  <c r="L613"/>
  <c r="G613"/>
  <c r="V277"/>
  <c r="O277"/>
  <c r="P277" s="1"/>
  <c r="L277"/>
  <c r="P258"/>
  <c r="V258"/>
  <c r="L258"/>
  <c r="P238"/>
  <c r="V238"/>
  <c r="L238"/>
  <c r="P956"/>
  <c r="V954"/>
  <c r="P954"/>
  <c r="L954"/>
  <c r="G954"/>
  <c r="P952"/>
  <c r="V952"/>
  <c r="L952"/>
  <c r="G952"/>
  <c r="P939"/>
  <c r="V939"/>
  <c r="L939"/>
  <c r="G939"/>
  <c r="P898"/>
  <c r="V897"/>
  <c r="P897"/>
  <c r="L897"/>
  <c r="G897"/>
  <c r="P896"/>
  <c r="V896"/>
  <c r="L896"/>
  <c r="G896"/>
  <c r="P884"/>
  <c r="V884"/>
  <c r="L884"/>
  <c r="G884"/>
  <c r="P573"/>
  <c r="V573"/>
  <c r="L573"/>
  <c r="G573"/>
  <c r="O24"/>
  <c r="P24" s="1"/>
  <c r="V24"/>
  <c r="L24"/>
  <c r="G24"/>
  <c r="P810"/>
  <c r="V810"/>
  <c r="L810"/>
  <c r="G810"/>
  <c r="U30"/>
  <c r="G980"/>
  <c r="G1048"/>
  <c r="G1060"/>
  <c r="G1061"/>
  <c r="G1063"/>
  <c r="G1065"/>
  <c r="G1047"/>
  <c r="G1148"/>
  <c r="G1155"/>
  <c r="G1142"/>
  <c r="G48"/>
  <c r="G49"/>
  <c r="G47"/>
  <c r="G84"/>
  <c r="G85"/>
  <c r="G83"/>
  <c r="G104"/>
  <c r="G105"/>
  <c r="G111"/>
  <c r="G112"/>
  <c r="G113"/>
  <c r="G114"/>
  <c r="G145"/>
  <c r="G146"/>
  <c r="G147"/>
  <c r="G148"/>
  <c r="G149"/>
  <c r="G150"/>
  <c r="G151"/>
  <c r="G152"/>
  <c r="G153"/>
  <c r="G154"/>
  <c r="G155"/>
  <c r="G156"/>
  <c r="G157"/>
  <c r="G158"/>
  <c r="G159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81"/>
  <c r="G182"/>
  <c r="G183"/>
  <c r="G184"/>
  <c r="G185"/>
  <c r="G186"/>
  <c r="G187"/>
  <c r="G188"/>
  <c r="G189"/>
  <c r="G190"/>
  <c r="G191"/>
  <c r="G192"/>
  <c r="G193"/>
  <c r="G194"/>
  <c r="G195"/>
  <c r="G198"/>
  <c r="G144"/>
  <c r="G206"/>
  <c r="G207"/>
  <c r="G214"/>
  <c r="G215"/>
  <c r="G216"/>
  <c r="G217"/>
  <c r="G205"/>
  <c r="G291"/>
  <c r="G292"/>
  <c r="G293"/>
  <c r="G294"/>
  <c r="G295"/>
  <c r="G311"/>
  <c r="G312"/>
  <c r="G313"/>
  <c r="G314"/>
  <c r="G315"/>
  <c r="G316"/>
  <c r="G322"/>
  <c r="G323"/>
  <c r="G324"/>
  <c r="G325"/>
  <c r="G326"/>
  <c r="G332"/>
  <c r="G290"/>
  <c r="G336"/>
  <c r="G337"/>
  <c r="G338"/>
  <c r="G339"/>
  <c r="G340"/>
  <c r="G341"/>
  <c r="G355"/>
  <c r="G356"/>
  <c r="G357"/>
  <c r="G358"/>
  <c r="G335"/>
  <c r="G362"/>
  <c r="G363"/>
  <c r="G364"/>
  <c r="G365"/>
  <c r="G366"/>
  <c r="G367"/>
  <c r="G368"/>
  <c r="G369"/>
  <c r="G377"/>
  <c r="G378"/>
  <c r="G379"/>
  <c r="G380"/>
  <c r="G381"/>
  <c r="G382"/>
  <c r="G383"/>
  <c r="G384"/>
  <c r="G385"/>
  <c r="G386"/>
  <c r="G387"/>
  <c r="G388"/>
  <c r="G389"/>
  <c r="G390"/>
  <c r="G391"/>
  <c r="G392"/>
  <c r="G396"/>
  <c r="G397"/>
  <c r="G398"/>
  <c r="G399"/>
  <c r="G413"/>
  <c r="G414"/>
  <c r="G415"/>
  <c r="G416"/>
  <c r="G420"/>
  <c r="G421"/>
  <c r="G422"/>
  <c r="G425"/>
  <c r="G429"/>
  <c r="G430"/>
  <c r="G431"/>
  <c r="G432"/>
  <c r="G433"/>
  <c r="G434"/>
  <c r="G444"/>
  <c r="G428"/>
  <c r="G455"/>
  <c r="G456"/>
  <c r="G457"/>
  <c r="G458"/>
  <c r="G459"/>
  <c r="G460"/>
  <c r="G461"/>
  <c r="G462"/>
  <c r="G463"/>
  <c r="G477"/>
  <c r="G478"/>
  <c r="G479"/>
  <c r="G480"/>
  <c r="G481"/>
  <c r="G482"/>
  <c r="G483"/>
  <c r="G484"/>
  <c r="G485"/>
  <c r="G489"/>
  <c r="G490"/>
  <c r="G491"/>
  <c r="G492"/>
  <c r="G493"/>
  <c r="G494"/>
  <c r="G495"/>
  <c r="G496"/>
  <c r="G500"/>
  <c r="G504"/>
  <c r="G505"/>
  <c r="G506"/>
  <c r="G507"/>
  <c r="G508"/>
  <c r="G509"/>
  <c r="G510"/>
  <c r="G511"/>
  <c r="G512"/>
  <c r="G513"/>
  <c r="G534"/>
  <c r="G535"/>
  <c r="G536"/>
  <c r="G537"/>
  <c r="G538"/>
  <c r="G539"/>
  <c r="G540"/>
  <c r="G541"/>
  <c r="G542"/>
  <c r="G543"/>
  <c r="G544"/>
  <c r="G550"/>
  <c r="G551"/>
  <c r="G552"/>
  <c r="G553"/>
  <c r="G554"/>
  <c r="G555"/>
  <c r="G556"/>
  <c r="G557"/>
  <c r="G558"/>
  <c r="G559"/>
  <c r="G563"/>
  <c r="G503"/>
  <c r="G567"/>
  <c r="G568"/>
  <c r="G569"/>
  <c r="G570"/>
  <c r="G571"/>
  <c r="G572"/>
  <c r="G585"/>
  <c r="G586"/>
  <c r="G587"/>
  <c r="G588"/>
  <c r="G589"/>
  <c r="G590"/>
  <c r="G591"/>
  <c r="G592"/>
  <c r="G593"/>
  <c r="G594"/>
  <c r="G595"/>
  <c r="G596"/>
  <c r="G597"/>
  <c r="G598"/>
  <c r="G566"/>
  <c r="G602"/>
  <c r="G603"/>
  <c r="G604"/>
  <c r="G605"/>
  <c r="G606"/>
  <c r="G607"/>
  <c r="G608"/>
  <c r="G609"/>
  <c r="G610"/>
  <c r="G611"/>
  <c r="G612"/>
  <c r="G643"/>
  <c r="G644"/>
  <c r="G645"/>
  <c r="G646"/>
  <c r="G647"/>
  <c r="G648"/>
  <c r="G649"/>
  <c r="G655"/>
  <c r="G656"/>
  <c r="G657"/>
  <c r="G658"/>
  <c r="G659"/>
  <c r="G660"/>
  <c r="G661"/>
  <c r="G662"/>
  <c r="G663"/>
  <c r="G664"/>
  <c r="G665"/>
  <c r="G671"/>
  <c r="G601"/>
  <c r="G680"/>
  <c r="G681"/>
  <c r="G682"/>
  <c r="G683"/>
  <c r="G684"/>
  <c r="G685"/>
  <c r="G686"/>
  <c r="G687"/>
  <c r="G690"/>
  <c r="G691"/>
  <c r="G692"/>
  <c r="G693"/>
  <c r="G694"/>
  <c r="G695"/>
  <c r="G696"/>
  <c r="G697"/>
  <c r="G699"/>
  <c r="G700"/>
  <c r="G701"/>
  <c r="G702"/>
  <c r="G703"/>
  <c r="G704"/>
  <c r="G705"/>
  <c r="G707"/>
  <c r="G711"/>
  <c r="G717"/>
  <c r="G723"/>
  <c r="G724"/>
  <c r="G725"/>
  <c r="G710"/>
  <c r="G730"/>
  <c r="G737"/>
  <c r="G738"/>
  <c r="G739"/>
  <c r="G740"/>
  <c r="G729"/>
  <c r="G766"/>
  <c r="G744"/>
  <c r="G745"/>
  <c r="G762"/>
  <c r="G763"/>
  <c r="G765"/>
  <c r="G769"/>
  <c r="G785" s="1"/>
  <c r="G788"/>
  <c r="G789"/>
  <c r="G809"/>
  <c r="G808"/>
  <c r="G828"/>
  <c r="G847"/>
  <c r="G863"/>
  <c r="G864"/>
  <c r="G865"/>
  <c r="G866"/>
  <c r="G846"/>
  <c r="G870"/>
  <c r="G871"/>
  <c r="G877"/>
  <c r="G878"/>
  <c r="G879"/>
  <c r="G880"/>
  <c r="G895"/>
  <c r="G898"/>
  <c r="G883"/>
  <c r="G902"/>
  <c r="G913"/>
  <c r="G914"/>
  <c r="G915"/>
  <c r="G916"/>
  <c r="G901"/>
  <c r="G931"/>
  <c r="G934"/>
  <c r="G919"/>
  <c r="G938"/>
  <c r="G951"/>
  <c r="G956"/>
  <c r="G937"/>
  <c r="G960"/>
  <c r="G961"/>
  <c r="G974"/>
  <c r="G975"/>
  <c r="G978"/>
  <c r="G959"/>
  <c r="G984"/>
  <c r="G985"/>
  <c r="G992"/>
  <c r="G993"/>
  <c r="G994"/>
  <c r="G983"/>
  <c r="G998"/>
  <c r="G999"/>
  <c r="G1008"/>
  <c r="G1009"/>
  <c r="G1012"/>
  <c r="G1014"/>
  <c r="G997"/>
  <c r="G1018"/>
  <c r="G1019"/>
  <c r="G1025"/>
  <c r="G1026"/>
  <c r="G1027"/>
  <c r="G1028"/>
  <c r="G1017"/>
  <c r="G1037"/>
  <c r="G1038"/>
  <c r="G1041"/>
  <c r="G1042"/>
  <c r="G1043"/>
  <c r="G1044"/>
  <c r="G1031"/>
  <c r="G1069"/>
  <c r="G1082"/>
  <c r="G1083"/>
  <c r="G1085"/>
  <c r="G1086"/>
  <c r="G1068"/>
  <c r="G1090"/>
  <c r="G1102"/>
  <c r="G1103"/>
  <c r="G1104"/>
  <c r="G1105"/>
  <c r="G1089"/>
  <c r="G1109"/>
  <c r="G1126"/>
  <c r="G1108"/>
  <c r="G1130"/>
  <c r="G1136"/>
  <c r="G1137"/>
  <c r="G1138"/>
  <c r="G1139"/>
  <c r="G1129"/>
  <c r="G1166"/>
  <c r="G1167"/>
  <c r="G1168"/>
  <c r="G1165"/>
  <c r="G1187"/>
  <c r="G1190"/>
  <c r="V13"/>
  <c r="L13"/>
  <c r="G13"/>
  <c r="P1187"/>
  <c r="P1190"/>
  <c r="O1159"/>
  <c r="P1159" s="1"/>
  <c r="O1165"/>
  <c r="P1165" s="1"/>
  <c r="O1166"/>
  <c r="P1166" s="1"/>
  <c r="O1167"/>
  <c r="P1167" s="1"/>
  <c r="O1168"/>
  <c r="P1168" s="1"/>
  <c r="O1158"/>
  <c r="O1148"/>
  <c r="P1148" s="1"/>
  <c r="P1155"/>
  <c r="O1109"/>
  <c r="P1109" s="1"/>
  <c r="P1126"/>
  <c r="O1108"/>
  <c r="O1069"/>
  <c r="P1069" s="1"/>
  <c r="P1082"/>
  <c r="P1083"/>
  <c r="P1085"/>
  <c r="O1086"/>
  <c r="P1086" s="1"/>
  <c r="O1068"/>
  <c r="P1065"/>
  <c r="O1048"/>
  <c r="P1048" s="1"/>
  <c r="P1060"/>
  <c r="P1061"/>
  <c r="O1063"/>
  <c r="P1063" s="1"/>
  <c r="O1047"/>
  <c r="O1037"/>
  <c r="P1037" s="1"/>
  <c r="O1038"/>
  <c r="P1038" s="1"/>
  <c r="P1041"/>
  <c r="P1042"/>
  <c r="P1043"/>
  <c r="P1044"/>
  <c r="O1018"/>
  <c r="P1018" s="1"/>
  <c r="O1019"/>
  <c r="P1019" s="1"/>
  <c r="O1025"/>
  <c r="P1025" s="1"/>
  <c r="O1026"/>
  <c r="P1026" s="1"/>
  <c r="O1027"/>
  <c r="P1027" s="1"/>
  <c r="O1028"/>
  <c r="P1028" s="1"/>
  <c r="O998"/>
  <c r="P998" s="1"/>
  <c r="O999"/>
  <c r="P999" s="1"/>
  <c r="P1008"/>
  <c r="P1009"/>
  <c r="P1012"/>
  <c r="P1014"/>
  <c r="O984"/>
  <c r="P984" s="1"/>
  <c r="O985"/>
  <c r="P985" s="1"/>
  <c r="O992"/>
  <c r="P992" s="1"/>
  <c r="O993"/>
  <c r="P993" s="1"/>
  <c r="O994"/>
  <c r="P994" s="1"/>
  <c r="P960"/>
  <c r="P961"/>
  <c r="P974"/>
  <c r="P975"/>
  <c r="P978"/>
  <c r="P980"/>
  <c r="O938"/>
  <c r="P938" s="1"/>
  <c r="P951"/>
  <c r="P931"/>
  <c r="P934"/>
  <c r="O919"/>
  <c r="O902"/>
  <c r="P902" s="1"/>
  <c r="O913"/>
  <c r="P913" s="1"/>
  <c r="O914"/>
  <c r="P914" s="1"/>
  <c r="O915"/>
  <c r="P915" s="1"/>
  <c r="O916"/>
  <c r="P916" s="1"/>
  <c r="O901"/>
  <c r="P895"/>
  <c r="O883"/>
  <c r="O870"/>
  <c r="P870" s="1"/>
  <c r="O871"/>
  <c r="P871" s="1"/>
  <c r="O877"/>
  <c r="P877" s="1"/>
  <c r="O878"/>
  <c r="P878" s="1"/>
  <c r="O879"/>
  <c r="P879" s="1"/>
  <c r="O880"/>
  <c r="P880" s="1"/>
  <c r="O847"/>
  <c r="P847" s="1"/>
  <c r="O863"/>
  <c r="P863" s="1"/>
  <c r="O864"/>
  <c r="P864" s="1"/>
  <c r="O865"/>
  <c r="P865" s="1"/>
  <c r="O866"/>
  <c r="P866" s="1"/>
  <c r="O846"/>
  <c r="P828"/>
  <c r="P809"/>
  <c r="P788"/>
  <c r="P789"/>
  <c r="O769"/>
  <c r="O785" s="1"/>
  <c r="O744"/>
  <c r="P744" s="1"/>
  <c r="O745"/>
  <c r="P745" s="1"/>
  <c r="P762"/>
  <c r="P763"/>
  <c r="O765"/>
  <c r="P765" s="1"/>
  <c r="O766"/>
  <c r="P766" s="1"/>
  <c r="O730"/>
  <c r="P730" s="1"/>
  <c r="P737"/>
  <c r="P738"/>
  <c r="O739"/>
  <c r="P739" s="1"/>
  <c r="O740"/>
  <c r="P740" s="1"/>
  <c r="O729"/>
  <c r="O711"/>
  <c r="P711" s="1"/>
  <c r="O717"/>
  <c r="P717" s="1"/>
  <c r="O723"/>
  <c r="P723" s="1"/>
  <c r="O724"/>
  <c r="P724" s="1"/>
  <c r="O725"/>
  <c r="P725" s="1"/>
  <c r="O680"/>
  <c r="P680" s="1"/>
  <c r="O681"/>
  <c r="P681" s="1"/>
  <c r="O682"/>
  <c r="P682" s="1"/>
  <c r="O683"/>
  <c r="P683" s="1"/>
  <c r="O684"/>
  <c r="P684" s="1"/>
  <c r="O685"/>
  <c r="P685" s="1"/>
  <c r="O686"/>
  <c r="P686" s="1"/>
  <c r="O687"/>
  <c r="P687" s="1"/>
  <c r="P690"/>
  <c r="P691"/>
  <c r="P692"/>
  <c r="P693"/>
  <c r="O694"/>
  <c r="P694" s="1"/>
  <c r="O695"/>
  <c r="P695" s="1"/>
  <c r="O696"/>
  <c r="P696" s="1"/>
  <c r="O697"/>
  <c r="P697" s="1"/>
  <c r="P699"/>
  <c r="P700"/>
  <c r="P701"/>
  <c r="P702"/>
  <c r="P703"/>
  <c r="P704"/>
  <c r="P705"/>
  <c r="P707"/>
  <c r="O602"/>
  <c r="P602" s="1"/>
  <c r="O603"/>
  <c r="P603" s="1"/>
  <c r="O604"/>
  <c r="P604" s="1"/>
  <c r="O605"/>
  <c r="P605" s="1"/>
  <c r="O606"/>
  <c r="P606" s="1"/>
  <c r="O607"/>
  <c r="P607" s="1"/>
  <c r="O608"/>
  <c r="P608" s="1"/>
  <c r="O609"/>
  <c r="P609" s="1"/>
  <c r="O610"/>
  <c r="P610" s="1"/>
  <c r="O611"/>
  <c r="P611" s="1"/>
  <c r="O612"/>
  <c r="P612" s="1"/>
  <c r="O643"/>
  <c r="P643" s="1"/>
  <c r="O644"/>
  <c r="P644" s="1"/>
  <c r="O645"/>
  <c r="P645" s="1"/>
  <c r="O646"/>
  <c r="P646" s="1"/>
  <c r="O647"/>
  <c r="P647" s="1"/>
  <c r="O648"/>
  <c r="P648" s="1"/>
  <c r="O649"/>
  <c r="P649" s="1"/>
  <c r="O655"/>
  <c r="P655" s="1"/>
  <c r="O656"/>
  <c r="P656" s="1"/>
  <c r="O657"/>
  <c r="P657" s="1"/>
  <c r="O658"/>
  <c r="P658" s="1"/>
  <c r="O659"/>
  <c r="P659" s="1"/>
  <c r="O660"/>
  <c r="P660" s="1"/>
  <c r="O661"/>
  <c r="P661" s="1"/>
  <c r="O662"/>
  <c r="P662" s="1"/>
  <c r="O663"/>
  <c r="P663" s="1"/>
  <c r="O664"/>
  <c r="P664" s="1"/>
  <c r="O665"/>
  <c r="P665" s="1"/>
  <c r="O601"/>
  <c r="O567"/>
  <c r="P567" s="1"/>
  <c r="O568"/>
  <c r="P568" s="1"/>
  <c r="O569"/>
  <c r="P569" s="1"/>
  <c r="O570"/>
  <c r="P570" s="1"/>
  <c r="O571"/>
  <c r="P571" s="1"/>
  <c r="O572"/>
  <c r="P572" s="1"/>
  <c r="P585"/>
  <c r="O586"/>
  <c r="P586" s="1"/>
  <c r="O587"/>
  <c r="P587" s="1"/>
  <c r="O588"/>
  <c r="P588" s="1"/>
  <c r="O589"/>
  <c r="P589" s="1"/>
  <c r="O590"/>
  <c r="P590" s="1"/>
  <c r="O591"/>
  <c r="P591" s="1"/>
  <c r="O592"/>
  <c r="P592" s="1"/>
  <c r="O593"/>
  <c r="P593" s="1"/>
  <c r="O594"/>
  <c r="P594" s="1"/>
  <c r="O595"/>
  <c r="P595" s="1"/>
  <c r="O596"/>
  <c r="P596" s="1"/>
  <c r="O597"/>
  <c r="P597" s="1"/>
  <c r="O598"/>
  <c r="P598" s="1"/>
  <c r="O566"/>
  <c r="O504"/>
  <c r="P504" s="1"/>
  <c r="O505"/>
  <c r="P505" s="1"/>
  <c r="O506"/>
  <c r="P506" s="1"/>
  <c r="O507"/>
  <c r="P507" s="1"/>
  <c r="O508"/>
  <c r="P508" s="1"/>
  <c r="O509"/>
  <c r="P509" s="1"/>
  <c r="O510"/>
  <c r="P510" s="1"/>
  <c r="O511"/>
  <c r="P511" s="1"/>
  <c r="O512"/>
  <c r="P512" s="1"/>
  <c r="O513"/>
  <c r="P513" s="1"/>
  <c r="P534"/>
  <c r="P535"/>
  <c r="P536"/>
  <c r="O537"/>
  <c r="P537" s="1"/>
  <c r="O538"/>
  <c r="P538" s="1"/>
  <c r="O539"/>
  <c r="P539" s="1"/>
  <c r="O540"/>
  <c r="P540" s="1"/>
  <c r="O541"/>
  <c r="P541" s="1"/>
  <c r="O542"/>
  <c r="P542" s="1"/>
  <c r="O543"/>
  <c r="P543" s="1"/>
  <c r="O544"/>
  <c r="P544" s="1"/>
  <c r="O550"/>
  <c r="P550" s="1"/>
  <c r="O551"/>
  <c r="P551" s="1"/>
  <c r="O552"/>
  <c r="P552" s="1"/>
  <c r="O553"/>
  <c r="P553" s="1"/>
  <c r="O554"/>
  <c r="P554" s="1"/>
  <c r="O555"/>
  <c r="P555" s="1"/>
  <c r="O556"/>
  <c r="P556" s="1"/>
  <c r="O557"/>
  <c r="P557" s="1"/>
  <c r="O558"/>
  <c r="P558" s="1"/>
  <c r="P559"/>
  <c r="P563"/>
  <c r="O503"/>
  <c r="O455"/>
  <c r="P455" s="1"/>
  <c r="O456"/>
  <c r="P456" s="1"/>
  <c r="O457"/>
  <c r="P457" s="1"/>
  <c r="O458"/>
  <c r="P458" s="1"/>
  <c r="O459"/>
  <c r="P459" s="1"/>
  <c r="O460"/>
  <c r="P460" s="1"/>
  <c r="O461"/>
  <c r="P461" s="1"/>
  <c r="O462"/>
  <c r="P462" s="1"/>
  <c r="O463"/>
  <c r="P463" s="1"/>
  <c r="O477"/>
  <c r="P477" s="1"/>
  <c r="O478"/>
  <c r="P478" s="1"/>
  <c r="O479"/>
  <c r="P479" s="1"/>
  <c r="O480"/>
  <c r="P480" s="1"/>
  <c r="O481"/>
  <c r="P481" s="1"/>
  <c r="O482"/>
  <c r="P482" s="1"/>
  <c r="O483"/>
  <c r="P483" s="1"/>
  <c r="O484"/>
  <c r="P484" s="1"/>
  <c r="O485"/>
  <c r="P485" s="1"/>
  <c r="O489"/>
  <c r="P489" s="1"/>
  <c r="O490"/>
  <c r="P490" s="1"/>
  <c r="O491"/>
  <c r="P491" s="1"/>
  <c r="O492"/>
  <c r="P492" s="1"/>
  <c r="O493"/>
  <c r="P493" s="1"/>
  <c r="O494"/>
  <c r="P494" s="1"/>
  <c r="O495"/>
  <c r="P495" s="1"/>
  <c r="O496"/>
  <c r="P496" s="1"/>
  <c r="P500"/>
  <c r="O429"/>
  <c r="P429" s="1"/>
  <c r="O430"/>
  <c r="P430" s="1"/>
  <c r="O431"/>
  <c r="P431" s="1"/>
  <c r="O432"/>
  <c r="P432" s="1"/>
  <c r="O433"/>
  <c r="P433" s="1"/>
  <c r="O434"/>
  <c r="P434" s="1"/>
  <c r="P444"/>
  <c r="O428"/>
  <c r="O396"/>
  <c r="P396" s="1"/>
  <c r="O397"/>
  <c r="P397" s="1"/>
  <c r="O398"/>
  <c r="P398" s="1"/>
  <c r="O399"/>
  <c r="P399" s="1"/>
  <c r="P413"/>
  <c r="P414"/>
  <c r="O415"/>
  <c r="P415" s="1"/>
  <c r="O416"/>
  <c r="P416" s="1"/>
  <c r="P420"/>
  <c r="P421"/>
  <c r="P422"/>
  <c r="P425"/>
  <c r="O362"/>
  <c r="P362" s="1"/>
  <c r="O363"/>
  <c r="P363" s="1"/>
  <c r="O364"/>
  <c r="P364" s="1"/>
  <c r="O365"/>
  <c r="P365" s="1"/>
  <c r="O366"/>
  <c r="P366" s="1"/>
  <c r="O367"/>
  <c r="P367" s="1"/>
  <c r="O368"/>
  <c r="P368" s="1"/>
  <c r="O369"/>
  <c r="P369" s="1"/>
  <c r="O377"/>
  <c r="P377" s="1"/>
  <c r="O378"/>
  <c r="P378" s="1"/>
  <c r="O379"/>
  <c r="P379" s="1"/>
  <c r="O380"/>
  <c r="P380" s="1"/>
  <c r="O381"/>
  <c r="P381" s="1"/>
  <c r="O382"/>
  <c r="P382" s="1"/>
  <c r="O383"/>
  <c r="P383" s="1"/>
  <c r="O384"/>
  <c r="P384" s="1"/>
  <c r="O385"/>
  <c r="P385" s="1"/>
  <c r="O386"/>
  <c r="P386" s="1"/>
  <c r="O387"/>
  <c r="P387" s="1"/>
  <c r="O388"/>
  <c r="P388" s="1"/>
  <c r="O389"/>
  <c r="P389" s="1"/>
  <c r="O390"/>
  <c r="P390" s="1"/>
  <c r="O391"/>
  <c r="P391" s="1"/>
  <c r="O392"/>
  <c r="P392" s="1"/>
  <c r="O336"/>
  <c r="P336" s="1"/>
  <c r="O337"/>
  <c r="P337" s="1"/>
  <c r="O338"/>
  <c r="P338" s="1"/>
  <c r="O339"/>
  <c r="P339" s="1"/>
  <c r="O340"/>
  <c r="P340" s="1"/>
  <c r="O341"/>
  <c r="P341" s="1"/>
  <c r="O355"/>
  <c r="P355" s="1"/>
  <c r="O356"/>
  <c r="P356" s="1"/>
  <c r="O357"/>
  <c r="P357" s="1"/>
  <c r="O358"/>
  <c r="P358" s="1"/>
  <c r="O335"/>
  <c r="O291"/>
  <c r="P291" s="1"/>
  <c r="O292"/>
  <c r="P292" s="1"/>
  <c r="O293"/>
  <c r="P293" s="1"/>
  <c r="O294"/>
  <c r="P294" s="1"/>
  <c r="P295"/>
  <c r="P311"/>
  <c r="P312"/>
  <c r="P313"/>
  <c r="P314"/>
  <c r="P315"/>
  <c r="P316"/>
  <c r="O322"/>
  <c r="P322" s="1"/>
  <c r="O323"/>
  <c r="P323" s="1"/>
  <c r="O324"/>
  <c r="P324" s="1"/>
  <c r="O325"/>
  <c r="P325" s="1"/>
  <c r="P326"/>
  <c r="O290"/>
  <c r="O224"/>
  <c r="P224" s="1"/>
  <c r="O225"/>
  <c r="P225" s="1"/>
  <c r="O226"/>
  <c r="P226" s="1"/>
  <c r="O227"/>
  <c r="P227" s="1"/>
  <c r="O228"/>
  <c r="P228" s="1"/>
  <c r="O229"/>
  <c r="P229" s="1"/>
  <c r="O230"/>
  <c r="P230" s="1"/>
  <c r="O231"/>
  <c r="P231" s="1"/>
  <c r="O232"/>
  <c r="P232" s="1"/>
  <c r="O233"/>
  <c r="P233" s="1"/>
  <c r="O234"/>
  <c r="P234" s="1"/>
  <c r="O235"/>
  <c r="P235" s="1"/>
  <c r="O236"/>
  <c r="P236" s="1"/>
  <c r="O237"/>
  <c r="P237" s="1"/>
  <c r="P244"/>
  <c r="P245"/>
  <c r="O246"/>
  <c r="P246" s="1"/>
  <c r="O247"/>
  <c r="P247" s="1"/>
  <c r="O248"/>
  <c r="P248" s="1"/>
  <c r="O249"/>
  <c r="P249" s="1"/>
  <c r="O250"/>
  <c r="P250" s="1"/>
  <c r="O251"/>
  <c r="P251" s="1"/>
  <c r="O252"/>
  <c r="P252" s="1"/>
  <c r="O253"/>
  <c r="P253" s="1"/>
  <c r="O254"/>
  <c r="P254" s="1"/>
  <c r="O255"/>
  <c r="P255" s="1"/>
  <c r="O256"/>
  <c r="P256" s="1"/>
  <c r="O257"/>
  <c r="P257" s="1"/>
  <c r="O264"/>
  <c r="P264" s="1"/>
  <c r="O265"/>
  <c r="P265" s="1"/>
  <c r="O266"/>
  <c r="P266" s="1"/>
  <c r="O267"/>
  <c r="P267" s="1"/>
  <c r="O268"/>
  <c r="P268" s="1"/>
  <c r="O269"/>
  <c r="P269" s="1"/>
  <c r="O270"/>
  <c r="P270" s="1"/>
  <c r="O271"/>
  <c r="P271" s="1"/>
  <c r="O272"/>
  <c r="P272" s="1"/>
  <c r="O273"/>
  <c r="P273" s="1"/>
  <c r="O274"/>
  <c r="P274" s="1"/>
  <c r="O275"/>
  <c r="P275" s="1"/>
  <c r="O276"/>
  <c r="P276" s="1"/>
  <c r="O206"/>
  <c r="P206" s="1"/>
  <c r="O207"/>
  <c r="P207" s="1"/>
  <c r="P214"/>
  <c r="P215"/>
  <c r="P216"/>
  <c r="P217"/>
  <c r="O145"/>
  <c r="P145" s="1"/>
  <c r="O146"/>
  <c r="P146" s="1"/>
  <c r="O147"/>
  <c r="P147" s="1"/>
  <c r="O148"/>
  <c r="P148" s="1"/>
  <c r="O149"/>
  <c r="P149" s="1"/>
  <c r="O150"/>
  <c r="P150" s="1"/>
  <c r="O151"/>
  <c r="P151" s="1"/>
  <c r="O152"/>
  <c r="P152" s="1"/>
  <c r="O153"/>
  <c r="P153" s="1"/>
  <c r="O154"/>
  <c r="P154" s="1"/>
  <c r="O155"/>
  <c r="P155" s="1"/>
  <c r="O156"/>
  <c r="P156" s="1"/>
  <c r="O157"/>
  <c r="P157" s="1"/>
  <c r="O158"/>
  <c r="P158" s="1"/>
  <c r="O159"/>
  <c r="P159" s="1"/>
  <c r="O162"/>
  <c r="P162" s="1"/>
  <c r="O163"/>
  <c r="P163" s="1"/>
  <c r="O164"/>
  <c r="P164" s="1"/>
  <c r="O165"/>
  <c r="P165" s="1"/>
  <c r="O166"/>
  <c r="P166" s="1"/>
  <c r="O167"/>
  <c r="P167" s="1"/>
  <c r="O168"/>
  <c r="P168" s="1"/>
  <c r="O169"/>
  <c r="P169" s="1"/>
  <c r="O170"/>
  <c r="P170" s="1"/>
  <c r="O171"/>
  <c r="P171" s="1"/>
  <c r="O172"/>
  <c r="P172" s="1"/>
  <c r="O173"/>
  <c r="P173" s="1"/>
  <c r="O174"/>
  <c r="P174" s="1"/>
  <c r="O175"/>
  <c r="P175" s="1"/>
  <c r="O176"/>
  <c r="P176" s="1"/>
  <c r="O177"/>
  <c r="P177" s="1"/>
  <c r="P178"/>
  <c r="O181"/>
  <c r="P181" s="1"/>
  <c r="O182"/>
  <c r="P182" s="1"/>
  <c r="O183"/>
  <c r="P183" s="1"/>
  <c r="O184"/>
  <c r="P184" s="1"/>
  <c r="O185"/>
  <c r="P185" s="1"/>
  <c r="O186"/>
  <c r="P186" s="1"/>
  <c r="P187"/>
  <c r="P188"/>
  <c r="P189"/>
  <c r="P190"/>
  <c r="P191"/>
  <c r="P192"/>
  <c r="P193"/>
  <c r="P194"/>
  <c r="P195"/>
  <c r="P198"/>
  <c r="O104"/>
  <c r="P104" s="1"/>
  <c r="O105"/>
  <c r="P105" s="1"/>
  <c r="O111"/>
  <c r="P111" s="1"/>
  <c r="O112"/>
  <c r="P112" s="1"/>
  <c r="O113"/>
  <c r="P113" s="1"/>
  <c r="O114"/>
  <c r="P114" s="1"/>
  <c r="O452" l="1"/>
  <c r="G452"/>
  <c r="G825"/>
  <c r="G353" i="40"/>
  <c r="G354" s="1"/>
  <c r="F353"/>
  <c r="F354" s="1"/>
  <c r="O13" i="21"/>
  <c r="P13" s="1"/>
  <c r="G672"/>
  <c r="U288"/>
  <c r="G359" i="40" l="1"/>
  <c r="N359"/>
  <c r="V434" i="21"/>
  <c r="L434"/>
  <c r="V1139"/>
  <c r="L1139"/>
  <c r="V1137"/>
  <c r="L1137"/>
  <c r="V1130"/>
  <c r="L1130"/>
  <c r="V1138"/>
  <c r="L1138"/>
  <c r="V916"/>
  <c r="L916"/>
  <c r="V915"/>
  <c r="L915"/>
  <c r="V914"/>
  <c r="L914"/>
  <c r="V902"/>
  <c r="L902"/>
  <c r="V707"/>
  <c r="L707"/>
  <c r="V697"/>
  <c r="L697"/>
  <c r="V687"/>
  <c r="L687"/>
  <c r="V789"/>
  <c r="L789"/>
  <c r="V500"/>
  <c r="L500"/>
  <c r="V485"/>
  <c r="L485"/>
  <c r="V463"/>
  <c r="L463"/>
  <c r="V257"/>
  <c r="L257"/>
  <c r="V237"/>
  <c r="L237"/>
  <c r="V878"/>
  <c r="L878"/>
  <c r="V871"/>
  <c r="L871"/>
  <c r="V879"/>
  <c r="L879"/>
  <c r="V725" l="1"/>
  <c r="L725"/>
  <c r="V724"/>
  <c r="L724"/>
  <c r="V717"/>
  <c r="L717"/>
  <c r="V1028"/>
  <c r="L1028"/>
  <c r="V1026"/>
  <c r="L1026"/>
  <c r="V1019"/>
  <c r="L1019"/>
  <c r="V1027"/>
  <c r="L1027"/>
  <c r="V1044"/>
  <c r="L1044"/>
  <c r="V1043"/>
  <c r="L1043"/>
  <c r="V1042"/>
  <c r="L1042"/>
  <c r="V1038"/>
  <c r="L1038"/>
  <c r="V1126"/>
  <c r="L1126"/>
  <c r="V1109"/>
  <c r="L1109"/>
  <c r="V1103"/>
  <c r="L1103"/>
  <c r="V1090"/>
  <c r="L1090"/>
  <c r="V1104"/>
  <c r="L1104"/>
  <c r="V1085"/>
  <c r="L1085"/>
  <c r="V1083"/>
  <c r="L1083"/>
  <c r="V1069"/>
  <c r="L1069"/>
  <c r="V994"/>
  <c r="L994"/>
  <c r="V993"/>
  <c r="L993"/>
  <c r="V992"/>
  <c r="L992"/>
  <c r="V985"/>
  <c r="L985"/>
  <c r="V113"/>
  <c r="L113"/>
  <c r="V112"/>
  <c r="L112"/>
  <c r="V105"/>
  <c r="L105"/>
  <c r="V216"/>
  <c r="L216"/>
  <c r="V215"/>
  <c r="L215"/>
  <c r="V207"/>
  <c r="L207"/>
  <c r="V671"/>
  <c r="L671"/>
  <c r="V649"/>
  <c r="L649"/>
  <c r="V612"/>
  <c r="L612"/>
  <c r="V276"/>
  <c r="L276"/>
  <c r="V256"/>
  <c r="L256"/>
  <c r="V236"/>
  <c r="L236"/>
  <c r="V198"/>
  <c r="L198"/>
  <c r="V178"/>
  <c r="L178"/>
  <c r="V159"/>
  <c r="L159"/>
  <c r="V341"/>
  <c r="L341"/>
  <c r="V392"/>
  <c r="L392"/>
  <c r="V384"/>
  <c r="L384"/>
  <c r="V369"/>
  <c r="L369"/>
  <c r="V563"/>
  <c r="L563"/>
  <c r="V544"/>
  <c r="L544"/>
  <c r="V513"/>
  <c r="L513"/>
  <c r="V332"/>
  <c r="L332"/>
  <c r="V316"/>
  <c r="L316"/>
  <c r="V295"/>
  <c r="L295"/>
  <c r="U86"/>
  <c r="K86"/>
  <c r="G86"/>
  <c r="F86"/>
  <c r="V85"/>
  <c r="P85"/>
  <c r="L85"/>
  <c r="V84"/>
  <c r="P84"/>
  <c r="L84"/>
  <c r="V83"/>
  <c r="L83"/>
  <c r="V86" l="1"/>
  <c r="O86"/>
  <c r="L86"/>
  <c r="P83"/>
  <c r="P86" s="1"/>
  <c r="V978" l="1"/>
  <c r="L978"/>
  <c r="V975"/>
  <c r="L975"/>
  <c r="V961"/>
  <c r="L961"/>
  <c r="V433"/>
  <c r="L433"/>
  <c r="V665"/>
  <c r="L665"/>
  <c r="V648"/>
  <c r="L648"/>
  <c r="V611"/>
  <c r="L611"/>
  <c r="V1187"/>
  <c r="L1187"/>
  <c r="V1190"/>
  <c r="L1190"/>
  <c r="V745"/>
  <c r="L745"/>
  <c r="V763"/>
  <c r="L763"/>
  <c r="V765"/>
  <c r="L765"/>
  <c r="V1167"/>
  <c r="L1167"/>
  <c r="V1166"/>
  <c r="L1166"/>
  <c r="V1159"/>
  <c r="L1159"/>
  <c r="V195"/>
  <c r="L195"/>
  <c r="V182"/>
  <c r="L182"/>
  <c r="V163"/>
  <c r="L163"/>
  <c r="V145"/>
  <c r="L145"/>
  <c r="V177"/>
  <c r="L177"/>
  <c r="V158"/>
  <c r="L158"/>
  <c r="V705"/>
  <c r="L705"/>
  <c r="V696"/>
  <c r="L696"/>
  <c r="V686"/>
  <c r="L686"/>
  <c r="V598"/>
  <c r="L598"/>
  <c r="V591"/>
  <c r="L591"/>
  <c r="V572"/>
  <c r="L572"/>
  <c r="V496"/>
  <c r="L496"/>
  <c r="V484"/>
  <c r="L484"/>
  <c r="V462"/>
  <c r="L462"/>
  <c r="V275"/>
  <c r="L275"/>
  <c r="V255"/>
  <c r="L255"/>
  <c r="V235"/>
  <c r="L235"/>
  <c r="V1063"/>
  <c r="L1063"/>
  <c r="V1061"/>
  <c r="L1061"/>
  <c r="V1048"/>
  <c r="L1048"/>
  <c r="V739"/>
  <c r="L739"/>
  <c r="V738"/>
  <c r="L738"/>
  <c r="V730"/>
  <c r="L730"/>
  <c r="V664"/>
  <c r="L664"/>
  <c r="V647"/>
  <c r="L647"/>
  <c r="V610"/>
  <c r="L610"/>
  <c r="V425"/>
  <c r="L425"/>
  <c r="V416"/>
  <c r="L416"/>
  <c r="V399"/>
  <c r="L399"/>
  <c r="V865"/>
  <c r="L865"/>
  <c r="V864"/>
  <c r="L864"/>
  <c r="V847"/>
  <c r="L847"/>
  <c r="V274"/>
  <c r="L274"/>
  <c r="V254"/>
  <c r="L254"/>
  <c r="V234"/>
  <c r="L234"/>
  <c r="V340"/>
  <c r="L340"/>
  <c r="V326"/>
  <c r="L326"/>
  <c r="V315"/>
  <c r="L315"/>
  <c r="V294"/>
  <c r="L294"/>
  <c r="V432" l="1"/>
  <c r="L432"/>
  <c r="V1012"/>
  <c r="L1012"/>
  <c r="V1009"/>
  <c r="L1009"/>
  <c r="V999"/>
  <c r="L999"/>
  <c r="V704"/>
  <c r="L704"/>
  <c r="V695"/>
  <c r="L695"/>
  <c r="V685"/>
  <c r="L685"/>
  <c r="V663"/>
  <c r="L663"/>
  <c r="V646"/>
  <c r="L646"/>
  <c r="V609"/>
  <c r="L609"/>
  <c r="V559"/>
  <c r="L559"/>
  <c r="V543"/>
  <c r="L543"/>
  <c r="V512"/>
  <c r="L512"/>
  <c r="V273"/>
  <c r="L273"/>
  <c r="V253"/>
  <c r="L253"/>
  <c r="V233"/>
  <c r="L233"/>
  <c r="V662"/>
  <c r="L662"/>
  <c r="V645"/>
  <c r="L645"/>
  <c r="V608"/>
  <c r="L608"/>
  <c r="V558"/>
  <c r="L558"/>
  <c r="V542"/>
  <c r="L542"/>
  <c r="V511"/>
  <c r="L511"/>
  <c r="V495"/>
  <c r="L495"/>
  <c r="V494"/>
  <c r="L494"/>
  <c r="V483"/>
  <c r="L483"/>
  <c r="V461"/>
  <c r="L461"/>
  <c r="V194"/>
  <c r="L194"/>
  <c r="V176"/>
  <c r="L176"/>
  <c r="V157"/>
  <c r="L157"/>
  <c r="V597"/>
  <c r="L597"/>
  <c r="V590"/>
  <c r="L590"/>
  <c r="V571"/>
  <c r="L571"/>
  <c r="V391"/>
  <c r="L391"/>
  <c r="V383"/>
  <c r="L383"/>
  <c r="V368"/>
  <c r="L368"/>
  <c r="V769"/>
  <c r="V785" s="1"/>
  <c r="W785" s="1"/>
  <c r="L769"/>
  <c r="L785" s="1"/>
  <c r="U767"/>
  <c r="K767"/>
  <c r="F767"/>
  <c r="V766"/>
  <c r="L766"/>
  <c r="V762"/>
  <c r="L762"/>
  <c r="V744"/>
  <c r="L744"/>
  <c r="U1140"/>
  <c r="K1140"/>
  <c r="G1140"/>
  <c r="F1140"/>
  <c r="V1136"/>
  <c r="L1136"/>
  <c r="V1129"/>
  <c r="L1129"/>
  <c r="V703"/>
  <c r="L703"/>
  <c r="V694"/>
  <c r="L694"/>
  <c r="V684"/>
  <c r="L684"/>
  <c r="U1066"/>
  <c r="K1066"/>
  <c r="G1066"/>
  <c r="F1066"/>
  <c r="V1065"/>
  <c r="L1065"/>
  <c r="V1060"/>
  <c r="L1060"/>
  <c r="V1047"/>
  <c r="P1047"/>
  <c r="L1047"/>
  <c r="V431"/>
  <c r="L431"/>
  <c r="V661"/>
  <c r="L661"/>
  <c r="V644"/>
  <c r="L644"/>
  <c r="V607"/>
  <c r="L607"/>
  <c r="V272"/>
  <c r="L272"/>
  <c r="V252"/>
  <c r="L252"/>
  <c r="V232"/>
  <c r="L232"/>
  <c r="V482"/>
  <c r="L482"/>
  <c r="V460"/>
  <c r="L460"/>
  <c r="V557"/>
  <c r="L557"/>
  <c r="V541"/>
  <c r="L541"/>
  <c r="V510"/>
  <c r="L510"/>
  <c r="U1156"/>
  <c r="K1156"/>
  <c r="F1156"/>
  <c r="V1155"/>
  <c r="L1155"/>
  <c r="V1148"/>
  <c r="L1148"/>
  <c r="U1127"/>
  <c r="K1127"/>
  <c r="G1127"/>
  <c r="F1127"/>
  <c r="V1108"/>
  <c r="L1108"/>
  <c r="U957"/>
  <c r="K957"/>
  <c r="F957"/>
  <c r="V956"/>
  <c r="L956"/>
  <c r="V951"/>
  <c r="L951"/>
  <c r="V938"/>
  <c r="L938"/>
  <c r="U727"/>
  <c r="K727"/>
  <c r="F727"/>
  <c r="V723"/>
  <c r="L723"/>
  <c r="V711"/>
  <c r="L711"/>
  <c r="V828"/>
  <c r="L828"/>
  <c r="K806"/>
  <c r="F806"/>
  <c r="V788"/>
  <c r="L788"/>
  <c r="U917"/>
  <c r="K917"/>
  <c r="G917"/>
  <c r="F917"/>
  <c r="V913"/>
  <c r="L913"/>
  <c r="V901"/>
  <c r="L901"/>
  <c r="L1140" l="1"/>
  <c r="V1140"/>
  <c r="W1140" s="1"/>
  <c r="O1140"/>
  <c r="L1066"/>
  <c r="V1066"/>
  <c r="W1066" s="1"/>
  <c r="P1140"/>
  <c r="P1066"/>
  <c r="P769"/>
  <c r="P785" s="1"/>
  <c r="O1066"/>
  <c r="O917"/>
  <c r="L1127"/>
  <c r="V1127"/>
  <c r="W1127" s="1"/>
  <c r="L917"/>
  <c r="V917"/>
  <c r="W917" s="1"/>
  <c r="O1127"/>
  <c r="P1108"/>
  <c r="P1127" s="1"/>
  <c r="P901"/>
  <c r="P917" s="1"/>
  <c r="U899"/>
  <c r="K899"/>
  <c r="G899"/>
  <c r="F899"/>
  <c r="V898"/>
  <c r="L898"/>
  <c r="V895"/>
  <c r="L895"/>
  <c r="V883"/>
  <c r="L883"/>
  <c r="V809"/>
  <c r="L809"/>
  <c r="L899" l="1"/>
  <c r="V899"/>
  <c r="W899" s="1"/>
  <c r="O899"/>
  <c r="P883"/>
  <c r="P899" s="1"/>
  <c r="U115" l="1"/>
  <c r="K115"/>
  <c r="F115"/>
  <c r="V114"/>
  <c r="L114"/>
  <c r="V111"/>
  <c r="L111"/>
  <c r="V104"/>
  <c r="L104"/>
  <c r="U935"/>
  <c r="K935"/>
  <c r="G935"/>
  <c r="F935"/>
  <c r="V934"/>
  <c r="L934"/>
  <c r="V931"/>
  <c r="L931"/>
  <c r="V919"/>
  <c r="L919"/>
  <c r="U1106"/>
  <c r="K1106"/>
  <c r="G1106"/>
  <c r="F1106"/>
  <c r="V1105"/>
  <c r="L1105"/>
  <c r="V1102"/>
  <c r="L1102"/>
  <c r="V1089"/>
  <c r="L1089"/>
  <c r="U981"/>
  <c r="K981"/>
  <c r="F981"/>
  <c r="V980"/>
  <c r="L980"/>
  <c r="V974"/>
  <c r="L974"/>
  <c r="V960"/>
  <c r="L960"/>
  <c r="U995"/>
  <c r="K995"/>
  <c r="F995"/>
  <c r="V984"/>
  <c r="L984"/>
  <c r="U1045"/>
  <c r="K1045"/>
  <c r="F1045"/>
  <c r="V1041"/>
  <c r="L1041"/>
  <c r="V1037"/>
  <c r="L1037"/>
  <c r="U867"/>
  <c r="K867"/>
  <c r="G867"/>
  <c r="F867"/>
  <c r="V866"/>
  <c r="L866"/>
  <c r="V863"/>
  <c r="L863"/>
  <c r="V846"/>
  <c r="P846"/>
  <c r="L846"/>
  <c r="U1029"/>
  <c r="K1029"/>
  <c r="F1029"/>
  <c r="V1025"/>
  <c r="L1025"/>
  <c r="V1018"/>
  <c r="L1018"/>
  <c r="V867" l="1"/>
  <c r="O1106"/>
  <c r="L935"/>
  <c r="L867"/>
  <c r="O935"/>
  <c r="P919"/>
  <c r="P935" s="1"/>
  <c r="P867"/>
  <c r="L1106"/>
  <c r="V1106"/>
  <c r="W1106" s="1"/>
  <c r="P1106"/>
  <c r="V935"/>
  <c r="W935" s="1"/>
  <c r="O867"/>
  <c r="U1169"/>
  <c r="K1169"/>
  <c r="G1169"/>
  <c r="F1169"/>
  <c r="V1168"/>
  <c r="L1168"/>
  <c r="V1165"/>
  <c r="L1165"/>
  <c r="V1158"/>
  <c r="L1158"/>
  <c r="O1169" l="1"/>
  <c r="L1169"/>
  <c r="P1158"/>
  <c r="P1169" s="1"/>
  <c r="V1169"/>
  <c r="U1087"/>
  <c r="K1087"/>
  <c r="G1087"/>
  <c r="F1087"/>
  <c r="V1086"/>
  <c r="L1086"/>
  <c r="V1082"/>
  <c r="L1082"/>
  <c r="V1068"/>
  <c r="L1068"/>
  <c r="U1015"/>
  <c r="K1015"/>
  <c r="F1015"/>
  <c r="V1014"/>
  <c r="L1014"/>
  <c r="V1008"/>
  <c r="L1008"/>
  <c r="V998"/>
  <c r="L998"/>
  <c r="V660"/>
  <c r="L660"/>
  <c r="V643"/>
  <c r="L643"/>
  <c r="V606"/>
  <c r="L606"/>
  <c r="V702"/>
  <c r="L702"/>
  <c r="V693"/>
  <c r="L693"/>
  <c r="V683"/>
  <c r="L683"/>
  <c r="V596"/>
  <c r="L596"/>
  <c r="V589"/>
  <c r="L589"/>
  <c r="V570"/>
  <c r="L570"/>
  <c r="U881"/>
  <c r="K881"/>
  <c r="F881"/>
  <c r="V880"/>
  <c r="L880"/>
  <c r="V877"/>
  <c r="L877"/>
  <c r="V870"/>
  <c r="L870"/>
  <c r="U741"/>
  <c r="K741"/>
  <c r="G741"/>
  <c r="F741"/>
  <c r="V740"/>
  <c r="L740"/>
  <c r="V737"/>
  <c r="L737"/>
  <c r="V729"/>
  <c r="P729"/>
  <c r="L729"/>
  <c r="V493"/>
  <c r="L493"/>
  <c r="V481"/>
  <c r="L481"/>
  <c r="V459"/>
  <c r="L459"/>
  <c r="V193"/>
  <c r="L193"/>
  <c r="V175"/>
  <c r="L175"/>
  <c r="V156"/>
  <c r="L156"/>
  <c r="U218"/>
  <c r="K218"/>
  <c r="F218"/>
  <c r="V217"/>
  <c r="L217"/>
  <c r="V214"/>
  <c r="L214"/>
  <c r="V206"/>
  <c r="L206"/>
  <c r="O1087" l="1"/>
  <c r="L1087"/>
  <c r="V1087"/>
  <c r="L741"/>
  <c r="V741"/>
  <c r="P741"/>
  <c r="P1068"/>
  <c r="P1087" s="1"/>
  <c r="O741"/>
  <c r="V271"/>
  <c r="L271"/>
  <c r="L270"/>
  <c r="V270"/>
  <c r="V251"/>
  <c r="L251"/>
  <c r="V231"/>
  <c r="L231"/>
  <c r="V339"/>
  <c r="L339"/>
  <c r="V325"/>
  <c r="L325"/>
  <c r="V314"/>
  <c r="L314"/>
  <c r="V293"/>
  <c r="L293"/>
  <c r="V556"/>
  <c r="L556"/>
  <c r="V540"/>
  <c r="L540"/>
  <c r="V509"/>
  <c r="L509"/>
  <c r="V659"/>
  <c r="L659"/>
  <c r="V605"/>
  <c r="L605"/>
  <c r="V250"/>
  <c r="L250"/>
  <c r="V230"/>
  <c r="L230"/>
  <c r="V192"/>
  <c r="L192"/>
  <c r="V174"/>
  <c r="L174"/>
  <c r="V155"/>
  <c r="L155"/>
  <c r="V701"/>
  <c r="L701"/>
  <c r="V692"/>
  <c r="L692"/>
  <c r="V682"/>
  <c r="L682"/>
  <c r="V422"/>
  <c r="L422"/>
  <c r="V415"/>
  <c r="L415"/>
  <c r="V398"/>
  <c r="L398"/>
  <c r="V430"/>
  <c r="L430"/>
  <c r="V429"/>
  <c r="L429"/>
  <c r="V658"/>
  <c r="L658"/>
  <c r="V604"/>
  <c r="L604"/>
  <c r="V555"/>
  <c r="L555"/>
  <c r="V539"/>
  <c r="L539"/>
  <c r="V508"/>
  <c r="L508"/>
  <c r="V338"/>
  <c r="L338"/>
  <c r="V492"/>
  <c r="L492"/>
  <c r="V480"/>
  <c r="L480"/>
  <c r="V458"/>
  <c r="L458"/>
  <c r="V595" l="1"/>
  <c r="L595"/>
  <c r="V588"/>
  <c r="L588"/>
  <c r="V569"/>
  <c r="L569"/>
  <c r="V269"/>
  <c r="L269"/>
  <c r="V249"/>
  <c r="L249"/>
  <c r="V229"/>
  <c r="L229"/>
  <c r="V390"/>
  <c r="L390"/>
  <c r="V382"/>
  <c r="L382"/>
  <c r="V367"/>
  <c r="L367"/>
  <c r="V49" l="1"/>
  <c r="P49"/>
  <c r="L49"/>
  <c r="V48"/>
  <c r="P48"/>
  <c r="L48"/>
  <c r="V47"/>
  <c r="P47"/>
  <c r="L47"/>
  <c r="V491"/>
  <c r="L491"/>
  <c r="V479"/>
  <c r="L479"/>
  <c r="V457"/>
  <c r="L457"/>
  <c r="V324"/>
  <c r="L324"/>
  <c r="V313"/>
  <c r="L313"/>
  <c r="V292"/>
  <c r="L292"/>
  <c r="V657"/>
  <c r="L657"/>
  <c r="V603"/>
  <c r="L603"/>
  <c r="V389"/>
  <c r="L389"/>
  <c r="V381"/>
  <c r="L381"/>
  <c r="V366"/>
  <c r="L366"/>
  <c r="V554"/>
  <c r="L554"/>
  <c r="V538"/>
  <c r="L538"/>
  <c r="V507"/>
  <c r="L507"/>
  <c r="V268" l="1"/>
  <c r="L268"/>
  <c r="V248"/>
  <c r="L248"/>
  <c r="V228"/>
  <c r="L228"/>
  <c r="V691"/>
  <c r="L691"/>
  <c r="V681"/>
  <c r="L681"/>
  <c r="V700"/>
  <c r="L700"/>
  <c r="V594"/>
  <c r="L594"/>
  <c r="V587"/>
  <c r="L587"/>
  <c r="V568"/>
  <c r="L568"/>
  <c r="V656" l="1"/>
  <c r="L656"/>
  <c r="V602"/>
  <c r="L602"/>
  <c r="V388"/>
  <c r="L388"/>
  <c r="V380"/>
  <c r="L380"/>
  <c r="V365"/>
  <c r="L365"/>
  <c r="V337"/>
  <c r="L337"/>
  <c r="V553"/>
  <c r="L553"/>
  <c r="V537"/>
  <c r="L537"/>
  <c r="V506"/>
  <c r="L506"/>
  <c r="V267"/>
  <c r="L267"/>
  <c r="V247"/>
  <c r="L247"/>
  <c r="V227"/>
  <c r="L227"/>
  <c r="V490"/>
  <c r="L490"/>
  <c r="V478"/>
  <c r="L478"/>
  <c r="V456"/>
  <c r="L456"/>
  <c r="L323"/>
  <c r="V323"/>
  <c r="V312"/>
  <c r="L312"/>
  <c r="V291"/>
  <c r="L291"/>
  <c r="V191"/>
  <c r="L191"/>
  <c r="V173"/>
  <c r="L173"/>
  <c r="V154"/>
  <c r="L154"/>
  <c r="V421"/>
  <c r="L421"/>
  <c r="V420"/>
  <c r="L420"/>
  <c r="V414"/>
  <c r="L414"/>
  <c r="V397"/>
  <c r="L397"/>
  <c r="U672"/>
  <c r="K672"/>
  <c r="F672" l="1"/>
  <c r="V655"/>
  <c r="L655"/>
  <c r="V601"/>
  <c r="P601"/>
  <c r="L601"/>
  <c r="P672" l="1"/>
  <c r="L672"/>
  <c r="O672"/>
  <c r="V672"/>
  <c r="W672" s="1"/>
  <c r="V593"/>
  <c r="L593"/>
  <c r="V586"/>
  <c r="L586"/>
  <c r="V567"/>
  <c r="L567"/>
  <c r="U501"/>
  <c r="K501"/>
  <c r="F501"/>
  <c r="V489"/>
  <c r="L489"/>
  <c r="V477"/>
  <c r="L477"/>
  <c r="V455"/>
  <c r="L455"/>
  <c r="U708"/>
  <c r="K708"/>
  <c r="F708"/>
  <c r="V699"/>
  <c r="L699"/>
  <c r="V690"/>
  <c r="L690"/>
  <c r="V680"/>
  <c r="L680"/>
  <c r="K333" l="1"/>
  <c r="V322"/>
  <c r="L322"/>
  <c r="V444"/>
  <c r="L444"/>
  <c r="V428"/>
  <c r="V452" s="1"/>
  <c r="W452" s="1"/>
  <c r="L428"/>
  <c r="L452" s="1"/>
  <c r="W427"/>
  <c r="V552"/>
  <c r="L552"/>
  <c r="V536"/>
  <c r="L536"/>
  <c r="V505"/>
  <c r="L505"/>
  <c r="V266"/>
  <c r="L266"/>
  <c r="V246"/>
  <c r="L246"/>
  <c r="V226"/>
  <c r="L226"/>
  <c r="V386"/>
  <c r="L386"/>
  <c r="V385"/>
  <c r="L385"/>
  <c r="V379"/>
  <c r="L379"/>
  <c r="V364"/>
  <c r="L364"/>
  <c r="V190"/>
  <c r="L190"/>
  <c r="V172"/>
  <c r="L172"/>
  <c r="V153"/>
  <c r="L153"/>
  <c r="V363"/>
  <c r="L363"/>
  <c r="V378"/>
  <c r="L378"/>
  <c r="V387"/>
  <c r="L387"/>
  <c r="V265"/>
  <c r="L265"/>
  <c r="V264"/>
  <c r="L264"/>
  <c r="V245"/>
  <c r="L245"/>
  <c r="V225"/>
  <c r="L225"/>
  <c r="V551"/>
  <c r="L551"/>
  <c r="V535"/>
  <c r="L535"/>
  <c r="V504"/>
  <c r="L504"/>
  <c r="P428" l="1"/>
  <c r="P452" s="1"/>
  <c r="V357"/>
  <c r="L357"/>
  <c r="V356"/>
  <c r="L356"/>
  <c r="V336"/>
  <c r="L336"/>
  <c r="V189"/>
  <c r="L189"/>
  <c r="V171"/>
  <c r="L171"/>
  <c r="V170"/>
  <c r="L170"/>
  <c r="V152"/>
  <c r="L152"/>
  <c r="U333"/>
  <c r="U359"/>
  <c r="K359"/>
  <c r="F359"/>
  <c r="V358"/>
  <c r="L358"/>
  <c r="V355"/>
  <c r="L355"/>
  <c r="V335"/>
  <c r="P335"/>
  <c r="L335"/>
  <c r="G359"/>
  <c r="W334"/>
  <c r="F333"/>
  <c r="V311"/>
  <c r="L311"/>
  <c r="V290"/>
  <c r="P290"/>
  <c r="L290"/>
  <c r="G333"/>
  <c r="W289"/>
  <c r="U426"/>
  <c r="K426"/>
  <c r="F426"/>
  <c r="V413"/>
  <c r="L413"/>
  <c r="V396"/>
  <c r="L396"/>
  <c r="U599"/>
  <c r="K599"/>
  <c r="G599"/>
  <c r="F599"/>
  <c r="V592"/>
  <c r="L592"/>
  <c r="V585"/>
  <c r="L585"/>
  <c r="V566"/>
  <c r="L566"/>
  <c r="V550"/>
  <c r="L550"/>
  <c r="V534"/>
  <c r="L534"/>
  <c r="V503"/>
  <c r="P503"/>
  <c r="L503"/>
  <c r="U564"/>
  <c r="K564"/>
  <c r="F564"/>
  <c r="G564"/>
  <c r="K288"/>
  <c r="F288"/>
  <c r="V244"/>
  <c r="L244"/>
  <c r="V224"/>
  <c r="L224"/>
  <c r="U393"/>
  <c r="K393"/>
  <c r="F393"/>
  <c r="V377"/>
  <c r="L377"/>
  <c r="V362"/>
  <c r="L362"/>
  <c r="V188"/>
  <c r="L188"/>
  <c r="V169"/>
  <c r="L169"/>
  <c r="V151"/>
  <c r="L151"/>
  <c r="V187"/>
  <c r="L187"/>
  <c r="V168"/>
  <c r="L168"/>
  <c r="V150"/>
  <c r="L150"/>
  <c r="V186"/>
  <c r="L186"/>
  <c r="V167"/>
  <c r="L167"/>
  <c r="V149"/>
  <c r="L149"/>
  <c r="V185"/>
  <c r="L185"/>
  <c r="V166"/>
  <c r="L166"/>
  <c r="V148"/>
  <c r="L148"/>
  <c r="V184"/>
  <c r="L184"/>
  <c r="V165"/>
  <c r="L165"/>
  <c r="V147"/>
  <c r="L147"/>
  <c r="V183"/>
  <c r="L183"/>
  <c r="V164"/>
  <c r="L164"/>
  <c r="V146"/>
  <c r="L146"/>
  <c r="O564" l="1"/>
  <c r="L564"/>
  <c r="L333"/>
  <c r="V333"/>
  <c r="W333" s="1"/>
  <c r="V359"/>
  <c r="W359" s="1"/>
  <c r="L359"/>
  <c r="O359"/>
  <c r="P359"/>
  <c r="P564"/>
  <c r="V564"/>
  <c r="W564" s="1"/>
  <c r="L599"/>
  <c r="V599"/>
  <c r="W599" s="1"/>
  <c r="O333"/>
  <c r="P333"/>
  <c r="O599"/>
  <c r="P566"/>
  <c r="P599" s="1"/>
  <c r="O144" l="1"/>
  <c r="G11"/>
  <c r="G12"/>
  <c r="F30"/>
  <c r="O11"/>
  <c r="P11" s="1"/>
  <c r="O12"/>
  <c r="P12" s="1"/>
  <c r="G202" l="1"/>
  <c r="L202"/>
  <c r="O202"/>
  <c r="P202" s="1"/>
  <c r="V202"/>
  <c r="P144" l="1"/>
  <c r="V181" l="1"/>
  <c r="L181"/>
  <c r="V162"/>
  <c r="L162"/>
  <c r="V144"/>
  <c r="L144"/>
  <c r="K30" l="1"/>
  <c r="V12"/>
  <c r="L12"/>
  <c r="V11"/>
  <c r="L11"/>
  <c r="O76" l="1"/>
  <c r="P76" s="1"/>
  <c r="O15" i="38" l="1"/>
  <c r="O205" i="21"/>
  <c r="O218" s="1"/>
  <c r="O1171"/>
  <c r="O1142"/>
  <c r="O1156" s="1"/>
  <c r="O1031"/>
  <c r="O1017"/>
  <c r="O1029" s="1"/>
  <c r="O997"/>
  <c r="O1015" s="1"/>
  <c r="O983"/>
  <c r="O995" s="1"/>
  <c r="O959"/>
  <c r="O981" s="1"/>
  <c r="O937"/>
  <c r="O957" s="1"/>
  <c r="O869"/>
  <c r="O881" s="1"/>
  <c r="O827"/>
  <c r="O844" s="1"/>
  <c r="O808"/>
  <c r="O825" s="1"/>
  <c r="O787"/>
  <c r="O806" s="1"/>
  <c r="O743"/>
  <c r="O767" s="1"/>
  <c r="O710"/>
  <c r="O727" s="1"/>
  <c r="O361"/>
  <c r="O393" s="1"/>
  <c r="L201"/>
  <c r="O124"/>
  <c r="P124" s="1"/>
  <c r="O121"/>
  <c r="P121" s="1"/>
  <c r="O118"/>
  <c r="O117"/>
  <c r="P117" s="1"/>
  <c r="O103"/>
  <c r="O115" s="1"/>
  <c r="O100"/>
  <c r="P100" s="1"/>
  <c r="P96"/>
  <c r="P97"/>
  <c r="O92"/>
  <c r="P92" s="1"/>
  <c r="O89"/>
  <c r="P89" s="1"/>
  <c r="O80"/>
  <c r="P80" s="1"/>
  <c r="O79"/>
  <c r="O67"/>
  <c r="P67" s="1"/>
  <c r="O68"/>
  <c r="P68" s="1"/>
  <c r="O69"/>
  <c r="P69" s="1"/>
  <c r="O61"/>
  <c r="P61" s="1"/>
  <c r="O62"/>
  <c r="P62" s="1"/>
  <c r="O63"/>
  <c r="P63" s="1"/>
  <c r="O56"/>
  <c r="P56" s="1"/>
  <c r="O57"/>
  <c r="P57" s="1"/>
  <c r="O44"/>
  <c r="P44" s="1"/>
  <c r="O43"/>
  <c r="O39"/>
  <c r="P39" s="1"/>
  <c r="O40"/>
  <c r="P40" s="1"/>
  <c r="O36"/>
  <c r="P36" s="1"/>
  <c r="P1171" l="1"/>
  <c r="V1171"/>
  <c r="L1171"/>
  <c r="G1171"/>
  <c r="V1142"/>
  <c r="V1156" s="1"/>
  <c r="L1142"/>
  <c r="L1156" s="1"/>
  <c r="G1156"/>
  <c r="V1031"/>
  <c r="V1045" s="1"/>
  <c r="L1031"/>
  <c r="L1045" s="1"/>
  <c r="G1045"/>
  <c r="V1017"/>
  <c r="V1029" s="1"/>
  <c r="L1017"/>
  <c r="L1029" s="1"/>
  <c r="G1029"/>
  <c r="V997"/>
  <c r="V1015" s="1"/>
  <c r="L997"/>
  <c r="L1015" s="1"/>
  <c r="G1015"/>
  <c r="V983"/>
  <c r="V995" s="1"/>
  <c r="L983"/>
  <c r="L995" s="1"/>
  <c r="G995"/>
  <c r="V959"/>
  <c r="V981" s="1"/>
  <c r="L959"/>
  <c r="L981" s="1"/>
  <c r="G981"/>
  <c r="V937"/>
  <c r="V957" s="1"/>
  <c r="L937"/>
  <c r="L957" s="1"/>
  <c r="G957"/>
  <c r="V869"/>
  <c r="V881" s="1"/>
  <c r="L869"/>
  <c r="L881" s="1"/>
  <c r="G869"/>
  <c r="G881" s="1"/>
  <c r="V827"/>
  <c r="V844" s="1"/>
  <c r="L827"/>
  <c r="L844" s="1"/>
  <c r="G827"/>
  <c r="G844" s="1"/>
  <c r="V808"/>
  <c r="V825" s="1"/>
  <c r="W825" s="1"/>
  <c r="L808"/>
  <c r="L825" s="1"/>
  <c r="V787"/>
  <c r="V806" s="1"/>
  <c r="L787"/>
  <c r="L806" s="1"/>
  <c r="G787"/>
  <c r="G806" s="1"/>
  <c r="V743"/>
  <c r="V767" s="1"/>
  <c r="L743"/>
  <c r="L767" s="1"/>
  <c r="G743"/>
  <c r="G767" s="1"/>
  <c r="V710"/>
  <c r="V727" s="1"/>
  <c r="L710"/>
  <c r="L727" s="1"/>
  <c r="G727"/>
  <c r="V205"/>
  <c r="V218" s="1"/>
  <c r="P205"/>
  <c r="P218" s="1"/>
  <c r="L205"/>
  <c r="L218" s="1"/>
  <c r="G218"/>
  <c r="V103"/>
  <c r="V115" s="1"/>
  <c r="P103"/>
  <c r="P115" s="1"/>
  <c r="L103"/>
  <c r="L115" s="1"/>
  <c r="G103"/>
  <c r="G115" s="1"/>
  <c r="V124"/>
  <c r="L124"/>
  <c r="G124"/>
  <c r="U125"/>
  <c r="K125"/>
  <c r="F125"/>
  <c r="U122"/>
  <c r="K122"/>
  <c r="F122"/>
  <c r="V121"/>
  <c r="L121"/>
  <c r="G121"/>
  <c r="V118"/>
  <c r="L118"/>
  <c r="G118"/>
  <c r="U101"/>
  <c r="K101"/>
  <c r="F101"/>
  <c r="V100"/>
  <c r="P101"/>
  <c r="L100"/>
  <c r="G100"/>
  <c r="V97"/>
  <c r="L97"/>
  <c r="G97"/>
  <c r="V96"/>
  <c r="L96"/>
  <c r="G96"/>
  <c r="V92"/>
  <c r="L92"/>
  <c r="G92"/>
  <c r="V89"/>
  <c r="L89"/>
  <c r="G89"/>
  <c r="V80"/>
  <c r="L80"/>
  <c r="G80"/>
  <c r="V79"/>
  <c r="P79"/>
  <c r="L79"/>
  <c r="G79"/>
  <c r="V76"/>
  <c r="L76"/>
  <c r="G76"/>
  <c r="V69"/>
  <c r="L69"/>
  <c r="G69"/>
  <c r="V68"/>
  <c r="L68"/>
  <c r="G68"/>
  <c r="V63"/>
  <c r="L63"/>
  <c r="G63"/>
  <c r="V62"/>
  <c r="L62"/>
  <c r="G62"/>
  <c r="V57"/>
  <c r="L57"/>
  <c r="G57"/>
  <c r="V56"/>
  <c r="L56"/>
  <c r="G56"/>
  <c r="U45"/>
  <c r="L43"/>
  <c r="L44"/>
  <c r="K45"/>
  <c r="F45"/>
  <c r="V44"/>
  <c r="G44"/>
  <c r="G40"/>
  <c r="V39"/>
  <c r="L39"/>
  <c r="G39"/>
  <c r="U119"/>
  <c r="K119"/>
  <c r="F119"/>
  <c r="V36"/>
  <c r="L36"/>
  <c r="G36"/>
  <c r="W844" l="1"/>
  <c r="P827"/>
  <c r="P844" s="1"/>
  <c r="P869"/>
  <c r="P881" s="1"/>
  <c r="P997"/>
  <c r="P1015" s="1"/>
  <c r="P808"/>
  <c r="P825" s="1"/>
  <c r="W1169"/>
  <c r="P1142"/>
  <c r="P1156" s="1"/>
  <c r="W1156"/>
  <c r="W1087"/>
  <c r="P1031"/>
  <c r="P1045" s="1"/>
  <c r="W1045"/>
  <c r="P1017"/>
  <c r="P1029" s="1"/>
  <c r="W1029"/>
  <c r="W1015"/>
  <c r="P983"/>
  <c r="P995" s="1"/>
  <c r="W995"/>
  <c r="P959"/>
  <c r="P981" s="1"/>
  <c r="W981"/>
  <c r="P937"/>
  <c r="P957" s="1"/>
  <c r="W957"/>
  <c r="W881"/>
  <c r="W867"/>
  <c r="P787"/>
  <c r="P806" s="1"/>
  <c r="W806"/>
  <c r="P743"/>
  <c r="P767" s="1"/>
  <c r="W767"/>
  <c r="W741"/>
  <c r="P710"/>
  <c r="P727" s="1"/>
  <c r="W727"/>
  <c r="L45"/>
  <c r="P119"/>
  <c r="O101"/>
  <c r="O119"/>
  <c r="P122" l="1"/>
  <c r="O122"/>
  <c r="P125" l="1"/>
  <c r="O125"/>
  <c r="O45" l="1"/>
  <c r="P43" l="1"/>
  <c r="P45" s="1"/>
  <c r="V125" l="1"/>
  <c r="L125"/>
  <c r="G125"/>
  <c r="V122"/>
  <c r="L122"/>
  <c r="G122"/>
  <c r="V117"/>
  <c r="V119" s="1"/>
  <c r="L117"/>
  <c r="L119" s="1"/>
  <c r="G117"/>
  <c r="G119" s="1"/>
  <c r="V101"/>
  <c r="L101"/>
  <c r="G101"/>
  <c r="U98"/>
  <c r="K98"/>
  <c r="F98"/>
  <c r="U93"/>
  <c r="K93"/>
  <c r="F93"/>
  <c r="V67"/>
  <c r="L67"/>
  <c r="G67"/>
  <c r="G61"/>
  <c r="L61"/>
  <c r="V61"/>
  <c r="U58"/>
  <c r="F58"/>
  <c r="K58"/>
  <c r="V43"/>
  <c r="V45" s="1"/>
  <c r="G43"/>
  <c r="G45" s="1"/>
  <c r="L40"/>
  <c r="V40"/>
  <c r="O93" l="1"/>
  <c r="O141"/>
  <c r="P141" s="1"/>
  <c r="O138"/>
  <c r="O58" l="1"/>
  <c r="O50"/>
  <c r="O220"/>
  <c r="O223"/>
  <c r="O288" s="1"/>
  <c r="O201"/>
  <c r="O95"/>
  <c r="O98" s="1"/>
  <c r="O81"/>
  <c r="P30" l="1"/>
  <c r="O30"/>
  <c r="O77"/>
  <c r="V361" l="1"/>
  <c r="V393" s="1"/>
  <c r="P361"/>
  <c r="P393" s="1"/>
  <c r="L361"/>
  <c r="L393" s="1"/>
  <c r="G361"/>
  <c r="G393" s="1"/>
  <c r="K221" l="1"/>
  <c r="F221"/>
  <c r="U221"/>
  <c r="L220"/>
  <c r="L221" s="1"/>
  <c r="G220"/>
  <c r="G221" s="1"/>
  <c r="V201"/>
  <c r="G201"/>
  <c r="K199"/>
  <c r="F199"/>
  <c r="F203" l="1"/>
  <c r="K203"/>
  <c r="G199"/>
  <c r="L199"/>
  <c r="P199"/>
  <c r="O221"/>
  <c r="V199"/>
  <c r="P201"/>
  <c r="V220"/>
  <c r="V221" s="1"/>
  <c r="W218"/>
  <c r="U199"/>
  <c r="K142"/>
  <c r="F142"/>
  <c r="V141"/>
  <c r="L141"/>
  <c r="G141"/>
  <c r="F139"/>
  <c r="K139"/>
  <c r="L138"/>
  <c r="G138"/>
  <c r="K128"/>
  <c r="F128"/>
  <c r="V95"/>
  <c r="V98" s="1"/>
  <c r="L95"/>
  <c r="L98" s="1"/>
  <c r="G95"/>
  <c r="G98" s="1"/>
  <c r="W94"/>
  <c r="V93"/>
  <c r="L93"/>
  <c r="G93"/>
  <c r="W91"/>
  <c r="K90"/>
  <c r="F90"/>
  <c r="V88"/>
  <c r="O88"/>
  <c r="P88" s="1"/>
  <c r="L88"/>
  <c r="G88"/>
  <c r="K81"/>
  <c r="F81"/>
  <c r="W78"/>
  <c r="K77"/>
  <c r="F77"/>
  <c r="K70"/>
  <c r="F70"/>
  <c r="L58"/>
  <c r="G58"/>
  <c r="W55"/>
  <c r="V52"/>
  <c r="V54" s="1"/>
  <c r="L52"/>
  <c r="L54" s="1"/>
  <c r="G52"/>
  <c r="G54" s="1"/>
  <c r="W51"/>
  <c r="K50"/>
  <c r="F50"/>
  <c r="W46"/>
  <c r="K41"/>
  <c r="F41"/>
  <c r="F37"/>
  <c r="K37"/>
  <c r="G37"/>
  <c r="W38"/>
  <c r="L203" l="1"/>
  <c r="U203"/>
  <c r="G203"/>
  <c r="W199"/>
  <c r="P203"/>
  <c r="W52"/>
  <c r="V37"/>
  <c r="V142"/>
  <c r="W221"/>
  <c r="V81"/>
  <c r="G90"/>
  <c r="L139"/>
  <c r="L142"/>
  <c r="L81"/>
  <c r="O199"/>
  <c r="O203" s="1"/>
  <c r="G139"/>
  <c r="U139"/>
  <c r="P220"/>
  <c r="P221" s="1"/>
  <c r="U128"/>
  <c r="U77"/>
  <c r="P93"/>
  <c r="P138"/>
  <c r="P139" s="1"/>
  <c r="P90"/>
  <c r="U70"/>
  <c r="G81"/>
  <c r="L90"/>
  <c r="V90"/>
  <c r="W93"/>
  <c r="P95"/>
  <c r="P98" s="1"/>
  <c r="V138"/>
  <c r="V139" s="1"/>
  <c r="G142"/>
  <c r="U142"/>
  <c r="W98"/>
  <c r="O90"/>
  <c r="U90"/>
  <c r="P81"/>
  <c r="U81"/>
  <c r="L37"/>
  <c r="G50"/>
  <c r="V50"/>
  <c r="P58"/>
  <c r="P52"/>
  <c r="P54" s="1"/>
  <c r="U37"/>
  <c r="G41"/>
  <c r="V41"/>
  <c r="L50"/>
  <c r="L41"/>
  <c r="P50"/>
  <c r="U50"/>
  <c r="U41"/>
  <c r="V203" l="1"/>
  <c r="W203" s="1"/>
  <c r="W142"/>
  <c r="W54"/>
  <c r="W139"/>
  <c r="V58"/>
  <c r="W58" s="1"/>
  <c r="W81"/>
  <c r="O142"/>
  <c r="P142"/>
  <c r="W90"/>
  <c r="P41"/>
  <c r="O41"/>
  <c r="P37"/>
  <c r="O37"/>
  <c r="W41"/>
  <c r="W50"/>
  <c r="O139"/>
  <c r="P454" l="1"/>
  <c r="P501" s="1"/>
  <c r="O501"/>
  <c r="V454" l="1"/>
  <c r="V501" s="1"/>
  <c r="L454"/>
  <c r="L501" s="1"/>
  <c r="G454"/>
  <c r="G501" s="1"/>
  <c r="F64" l="1"/>
  <c r="K28" i="39" l="1"/>
  <c r="K25"/>
  <c r="K22"/>
  <c r="K19"/>
  <c r="K16"/>
  <c r="K13"/>
  <c r="K10"/>
  <c r="K29" l="1"/>
  <c r="U64" i="21"/>
  <c r="K64"/>
  <c r="U16" i="38" l="1"/>
  <c r="O16"/>
  <c r="K16"/>
  <c r="F16"/>
  <c r="V15"/>
  <c r="V16" s="1"/>
  <c r="P15"/>
  <c r="P16" s="1"/>
  <c r="L15"/>
  <c r="L16" s="1"/>
  <c r="G15"/>
  <c r="G16" s="1"/>
  <c r="W16" l="1"/>
  <c r="F28" i="39"/>
  <c r="F25"/>
  <c r="F22"/>
  <c r="F19"/>
  <c r="F16"/>
  <c r="F13"/>
  <c r="F10"/>
  <c r="W28"/>
  <c r="W25"/>
  <c r="W22"/>
  <c r="W19"/>
  <c r="W16"/>
  <c r="W13"/>
  <c r="W10"/>
  <c r="F29" l="1"/>
  <c r="W29"/>
  <c r="P130" i="21"/>
  <c r="O27" i="39" l="1"/>
  <c r="O28" s="1"/>
  <c r="O24"/>
  <c r="O25" s="1"/>
  <c r="O21"/>
  <c r="O18"/>
  <c r="O19" s="1"/>
  <c r="O15"/>
  <c r="O12"/>
  <c r="O13" s="1"/>
  <c r="O9"/>
  <c r="G27"/>
  <c r="G28" s="1"/>
  <c r="G24"/>
  <c r="G25" s="1"/>
  <c r="G21"/>
  <c r="G22" s="1"/>
  <c r="G18"/>
  <c r="G19" s="1"/>
  <c r="G15"/>
  <c r="G16" s="1"/>
  <c r="G12"/>
  <c r="G13" s="1"/>
  <c r="G9"/>
  <c r="G10" s="1"/>
  <c r="X27"/>
  <c r="X28" s="1"/>
  <c r="L27"/>
  <c r="L28" s="1"/>
  <c r="X24"/>
  <c r="X25" s="1"/>
  <c r="L25"/>
  <c r="X21"/>
  <c r="X22" s="1"/>
  <c r="L21"/>
  <c r="L22" s="1"/>
  <c r="X18"/>
  <c r="X19" s="1"/>
  <c r="L18"/>
  <c r="L19" s="1"/>
  <c r="X15"/>
  <c r="X16" s="1"/>
  <c r="L15"/>
  <c r="L16" s="1"/>
  <c r="X12"/>
  <c r="X13" s="1"/>
  <c r="L12"/>
  <c r="L13" s="1"/>
  <c r="X9"/>
  <c r="X10" s="1"/>
  <c r="L9"/>
  <c r="L10" s="1"/>
  <c r="L29" l="1"/>
  <c r="G29"/>
  <c r="X29"/>
  <c r="P24"/>
  <c r="P25" s="1"/>
  <c r="P27"/>
  <c r="P28" s="1"/>
  <c r="P12"/>
  <c r="P13" s="1"/>
  <c r="P18"/>
  <c r="P19" s="1"/>
  <c r="P9"/>
  <c r="P10" s="1"/>
  <c r="O10"/>
  <c r="P15"/>
  <c r="P16" s="1"/>
  <c r="O16"/>
  <c r="P21"/>
  <c r="P22" s="1"/>
  <c r="O22"/>
  <c r="O29" l="1"/>
  <c r="P29"/>
  <c r="F136" i="21" l="1"/>
  <c r="V130"/>
  <c r="V136" s="1"/>
  <c r="L130"/>
  <c r="L136" s="1"/>
  <c r="G130"/>
  <c r="O395"/>
  <c r="O426" s="1"/>
  <c r="U11" i="38" l="1"/>
  <c r="F11"/>
  <c r="V23" l="1"/>
  <c r="U19"/>
  <c r="K21"/>
  <c r="L21"/>
  <c r="U24" l="1"/>
  <c r="P19"/>
  <c r="Q19"/>
  <c r="G22"/>
  <c r="X17"/>
  <c r="V395" i="21"/>
  <c r="V426" s="1"/>
  <c r="P395"/>
  <c r="P426" s="1"/>
  <c r="L395"/>
  <c r="L426" s="1"/>
  <c r="G395"/>
  <c r="G426" s="1"/>
  <c r="G223"/>
  <c r="G288" s="1"/>
  <c r="N22" i="38" l="1"/>
  <c r="W17"/>
  <c r="V223" i="21"/>
  <c r="V288" s="1"/>
  <c r="L223"/>
  <c r="L288" s="1"/>
  <c r="P223" l="1"/>
  <c r="P288" s="1"/>
  <c r="O136" l="1"/>
  <c r="P674" l="1"/>
  <c r="P708" s="1"/>
  <c r="O708"/>
  <c r="O70"/>
  <c r="P66" l="1"/>
  <c r="P70" s="1"/>
  <c r="O64"/>
  <c r="P60"/>
  <c r="P64" s="1"/>
  <c r="P127" l="1"/>
  <c r="P128" s="1"/>
  <c r="O128"/>
  <c r="G136"/>
  <c r="P136" l="1"/>
  <c r="V674"/>
  <c r="V708" s="1"/>
  <c r="L674"/>
  <c r="L708" s="1"/>
  <c r="G674"/>
  <c r="G708" s="1"/>
  <c r="L127" l="1"/>
  <c r="L128" s="1"/>
  <c r="V127"/>
  <c r="V128" s="1"/>
  <c r="G127"/>
  <c r="G128" s="1"/>
  <c r="V60" l="1"/>
  <c r="V64" s="1"/>
  <c r="L60"/>
  <c r="L64" s="1"/>
  <c r="G60"/>
  <c r="G64" s="1"/>
  <c r="G72" l="1"/>
  <c r="G73"/>
  <c r="G66"/>
  <c r="G70" s="1"/>
  <c r="O72"/>
  <c r="O73"/>
  <c r="G30"/>
  <c r="K74" l="1"/>
  <c r="F74"/>
  <c r="V66" l="1"/>
  <c r="V70" s="1"/>
  <c r="L66"/>
  <c r="L70" s="1"/>
  <c r="V73" l="1"/>
  <c r="P73"/>
  <c r="L73"/>
  <c r="V72"/>
  <c r="P72"/>
  <c r="L72"/>
  <c r="V30"/>
  <c r="L30"/>
  <c r="O74" l="1"/>
  <c r="U74" l="1"/>
  <c r="W453" l="1"/>
  <c r="W394"/>
  <c r="W360"/>
  <c r="V77"/>
  <c r="L77"/>
  <c r="G77"/>
  <c r="V74"/>
  <c r="L74"/>
  <c r="G74"/>
  <c r="W74" l="1"/>
  <c r="W708"/>
  <c r="W288"/>
  <c r="W393"/>
  <c r="W426"/>
  <c r="W136"/>
  <c r="W128"/>
  <c r="W77"/>
  <c r="W70"/>
  <c r="P77"/>
  <c r="W64"/>
  <c r="P74"/>
  <c r="W37"/>
  <c r="W35" l="1"/>
  <c r="W59"/>
  <c r="W65"/>
  <c r="W71"/>
  <c r="W75"/>
  <c r="W126"/>
  <c r="W129"/>
  <c r="W222"/>
  <c r="W673"/>
  <c r="U32"/>
  <c r="F32"/>
  <c r="W501" l="1"/>
  <c r="O1193"/>
  <c r="O1217" s="1"/>
  <c r="V1193"/>
  <c r="V1217" s="1"/>
  <c r="U1193"/>
  <c r="U1217" s="1"/>
  <c r="P1193"/>
  <c r="P1217" s="1"/>
  <c r="K1193"/>
  <c r="K1217" s="1"/>
  <c r="L1193"/>
  <c r="L1217" s="1"/>
  <c r="G1193"/>
  <c r="G1217" s="1"/>
  <c r="F1193"/>
  <c r="F1217" s="1"/>
  <c r="W1193" l="1"/>
  <c r="U1224"/>
  <c r="L1220"/>
  <c r="R1220" s="1"/>
  <c r="V1223"/>
  <c r="K1220"/>
  <c r="Q1220" s="1"/>
  <c r="X1217" l="1"/>
  <c r="W1217"/>
  <c r="G1222"/>
</calcChain>
</file>

<file path=xl/sharedStrings.xml><?xml version="1.0" encoding="utf-8"?>
<sst xmlns="http://schemas.openxmlformats.org/spreadsheetml/2006/main" count="4942" uniqueCount="216">
  <si>
    <t>Назва постачальника</t>
  </si>
  <si>
    <t>№ з/п</t>
  </si>
  <si>
    <t>Назва лікарського засобу, виробу медичного призначення</t>
  </si>
  <si>
    <t>Од. вим.</t>
  </si>
  <si>
    <t>Серія</t>
  </si>
  <si>
    <t>Ціна              за од.</t>
  </si>
  <si>
    <t>Термін придатності</t>
  </si>
  <si>
    <t>Кіл-ть</t>
  </si>
  <si>
    <t>Сума, грн.</t>
  </si>
  <si>
    <t>дата отримання</t>
  </si>
  <si>
    <t>№ накладної</t>
  </si>
  <si>
    <t>Наказ ГУОЗ</t>
  </si>
  <si>
    <t>№</t>
  </si>
  <si>
    <t>дата</t>
  </si>
  <si>
    <t>Всього</t>
  </si>
  <si>
    <t>Назва отримувача</t>
  </si>
  <si>
    <t>База спеціального медичного постачання м. Києва</t>
  </si>
  <si>
    <t>Форма № 1</t>
  </si>
  <si>
    <t>Наказ ДОЗ</t>
  </si>
  <si>
    <t>Зведений звіт про видачу та використання вакцини виданих Базою СМП лікувальним установам м. Києва</t>
  </si>
  <si>
    <t>КНП Консультативно-діагностичний центр Шевченківського району м. Києва</t>
  </si>
  <si>
    <t>Назва установи отримувача , №наказу, дата</t>
  </si>
  <si>
    <t>Використано у поточному місяці</t>
  </si>
  <si>
    <t>Повернено Базою СМП  ДП "Укрвакцині"</t>
  </si>
  <si>
    <t>Разом</t>
  </si>
  <si>
    <t>Комунальне некомерційне підприємство "КДЦ  Голосіївського району"</t>
  </si>
  <si>
    <t>Комунальне некомерційне підприємство "КДЦ  Дніпровського району"</t>
  </si>
  <si>
    <t xml:space="preserve">Видано Базою СМП </t>
  </si>
  <si>
    <t xml:space="preserve">ДП" Укрмедпостач" МОЗ України  </t>
  </si>
  <si>
    <t>Комунальне некомерційне підприємство "КДЦ  Деснянського району"</t>
  </si>
  <si>
    <t>Комунальне некомерційне підприємство "КДЦ  Подільського  району"</t>
  </si>
  <si>
    <t>доз</t>
  </si>
  <si>
    <t>Індіраб.Вакцина для профілактики сказу. Наказ МОЗ 1651-22.07.19 (2018)</t>
  </si>
  <si>
    <t>62В18056А</t>
  </si>
  <si>
    <t>62В18018А</t>
  </si>
  <si>
    <t>Директор</t>
  </si>
  <si>
    <t>Стрешенець О.В.</t>
  </si>
  <si>
    <t>Маска медична (хірургічна) (Медична маска)</t>
  </si>
  <si>
    <t>шт</t>
  </si>
  <si>
    <t>Форма № 2</t>
  </si>
  <si>
    <t>ДП Укрмедпостач МОЗ України</t>
  </si>
  <si>
    <t xml:space="preserve">Передано ЛПЗ </t>
  </si>
  <si>
    <t>Найменування ЛПЗ</t>
  </si>
  <si>
    <t>Респіратор РРР2 (Респіратор К№5), 50 штук в упаковці</t>
  </si>
  <si>
    <t>КНП КМКЛ №2</t>
  </si>
  <si>
    <t>КНП КМКЛ №5</t>
  </si>
  <si>
    <t>КНП КМКЛ №9</t>
  </si>
  <si>
    <t>КНП КМКЛ №11</t>
  </si>
  <si>
    <t>КНП КМПБ №6</t>
  </si>
  <si>
    <t>КНП ДКЛ №5</t>
  </si>
  <si>
    <t>КНП ДКЛ №6</t>
  </si>
  <si>
    <t>Разом по закладах</t>
  </si>
  <si>
    <t xml:space="preserve">Директор Бази спецмедпостачання </t>
  </si>
  <si>
    <t>О.В.Стрешенець</t>
  </si>
  <si>
    <t>КНП "Київська міська клінічна лікарня № 3"</t>
  </si>
  <si>
    <t>КНП "Київська  міська клінічна лікарня № 6"</t>
  </si>
  <si>
    <t>КНП "Київська  міська клінічна лікарня № 7"</t>
  </si>
  <si>
    <t>КНП "Київська  міська клінічна лікарня № 8"</t>
  </si>
  <si>
    <t>КНП "Київська  міська клінічна лікарня №9"</t>
  </si>
  <si>
    <t>КНП "Київська  міська клінічна лікарня № 12"</t>
  </si>
  <si>
    <t>КНП "Київська  міська дитяча  клінічна   лікарня № 1 "</t>
  </si>
  <si>
    <t>КНП "Київська  міська дитяча  клінічна   лікарня № 2 "</t>
  </si>
  <si>
    <t>ВАКСІГРИП ТЕТРА</t>
  </si>
  <si>
    <t>ІНФЛУВАК/ INFLUVAK</t>
  </si>
  <si>
    <t>U3K024M</t>
  </si>
  <si>
    <t>Х23</t>
  </si>
  <si>
    <t>КНП "Олександрівська  клінічна лікарня м.Києва"</t>
  </si>
  <si>
    <t>КНП "Київська  міська клінічна лікарня №1 "</t>
  </si>
  <si>
    <t>КНП "Київська  міська клінічна лікарня № 4 "</t>
  </si>
  <si>
    <t>КНП "Київська  міська клінічна лікарня № 5 "</t>
  </si>
  <si>
    <t>КНП "Київська  міська клінічна лікарня № 10 "</t>
  </si>
  <si>
    <t>КНП "Київська  міська клінічна лікарня № 15 "</t>
  </si>
  <si>
    <t>КНП "Київська  міська клінічна лікарня № 17"</t>
  </si>
  <si>
    <t>КНП "Київська міська дитяча  клінічна інфекційна лікарня "</t>
  </si>
  <si>
    <t>КНП "Київська міський пологовий будинок № 3 "</t>
  </si>
  <si>
    <t>КНП "Клінічна лікарня "ПСИХІАТРІЯ  "</t>
  </si>
  <si>
    <t xml:space="preserve">КНП "Київський  міський  центр нефрології та діалізу" </t>
  </si>
  <si>
    <t>Експрес-тест для визначення антигена корона вірусу SARS-CoV-2</t>
  </si>
  <si>
    <t>41ADF089A</t>
  </si>
  <si>
    <t>1012.20</t>
  </si>
  <si>
    <t>КНП "Київська  міська клінічна лікарня №2 "</t>
  </si>
  <si>
    <t>КНП "Київська  міська клінічна лікарня № 18 "</t>
  </si>
  <si>
    <t>КНП "Київська міська   клінічна лікарня швидкої медичної допомоги  "</t>
  </si>
  <si>
    <t>КНП "Київський  міський    клінічний  ендокринологічний центр   "</t>
  </si>
  <si>
    <t>КНП "Київська  міська наркологічна клінічна лікарня "Соціотерапія"</t>
  </si>
  <si>
    <t>41ADF360A</t>
  </si>
  <si>
    <t>Комунальне некомерційне підприємство "Центр первинної медико-санітарної допомоги №1 " Голосіївського району</t>
  </si>
  <si>
    <t>Комунальне некомерційне підприємство "Центр первинної медико-санітарної допомоги №2 " Голосіївського району</t>
  </si>
  <si>
    <t>Комунальне некомерційне підприємство "Центр первинної медико-санітарної допомоги №1 " Дарницького  району</t>
  </si>
  <si>
    <t>Комунальне некомерційне підприємство "Центр первинної медико-санітарної допомоги №2 " Дарницького  району</t>
  </si>
  <si>
    <t>Комунальне некомерційне підприємство "Центр первинної медико-санітарної допомоги № 3 " Дарницького  району</t>
  </si>
  <si>
    <t>Комунальне некомерційне підприємство "Центр первинної медико-санітарної допомоги  Дарницького  району</t>
  </si>
  <si>
    <t>Комунальне некомерційне підприємство "Центр первинної медико-санітарної допомоги  № 1 Деснянського   району</t>
  </si>
  <si>
    <t>Комунальне некомерційне підприємство "Центр первинної медико-санітарної допомоги  № 2 Деснянського   району</t>
  </si>
  <si>
    <t>Комунальне некомерційне підприємство "Центр первинної медико-санітарної допомоги  № 3 Деснянського   району</t>
  </si>
  <si>
    <t>Комунальне некомерційне підприємство "Центр первинної медико-санітарної допомоги  № 4 Деснянського   району</t>
  </si>
  <si>
    <t>Комунальне некомерційне підприємство "Центр первинної медико-санітарної допомоги  № 1 Дніпровського    району</t>
  </si>
  <si>
    <t>Комунальне некомерційне підприємство "Центр первинної медико-санітарної допомоги  № 2 Дніпровського    району</t>
  </si>
  <si>
    <t>Комунальне некомерційне підприємство "Центр первинної медико-санітарної допомоги  № 3 Дніпровського    району</t>
  </si>
  <si>
    <t>Комунальне некомерційне підприємство "Центр первинної медико-санітарної допомоги  № 4 Дніпровського    району</t>
  </si>
  <si>
    <t>Комунальне некомерційне підприємство "Центр первинної медико-санітарної допомоги Русанівка</t>
  </si>
  <si>
    <t>Комунальне некомерційне підприємство "Центр первинної медико-санітарної допомоги  №  1 Оболонського     району</t>
  </si>
  <si>
    <t>Комунальне некомерційне підприємство "Центр первинної медико-санітарної допомоги  №  2 Оболонського     району</t>
  </si>
  <si>
    <t>Комунальне некомерційне підприємство "Центр первинної медико-санітарної допомоги  Печерського     району</t>
  </si>
  <si>
    <t>Комунальне некомерційне підприємство "Центр первинної медико-санітарної допомоги  № 1 Подільського      району</t>
  </si>
  <si>
    <t>Комунальне некомерційне підприємство "Центр первинної медико-санітарної допомоги  № 2 Подільського      району</t>
  </si>
  <si>
    <t>Комунальне некомерційне підприємство "Центр первинної медико-санітарної допомоги  № 1 Святошинського      району</t>
  </si>
  <si>
    <t>Комунальне некомерційне підприємство "Центр первинної медико-санітарної допомоги  № 2 Святошинського      району</t>
  </si>
  <si>
    <t>Комунальне некомерційне підприємство "Центр первинної медико-санітарної допомоги  № 3 Святошинського      району</t>
  </si>
  <si>
    <t>Комунальне некомерційне підприємство "Центр первинної медико-санітарної допомоги  № 1 Солом’янського      району</t>
  </si>
  <si>
    <t>Комунальне некомерційне підприємство "Центр первинної медико-санітарної допомоги  № 2 Солом’янського      району</t>
  </si>
  <si>
    <t>Комунальне некомерційне підприємство "Центр первинної медико-санітарної допомоги  № 1 Шевченківського      району</t>
  </si>
  <si>
    <t>Комунальне некомерційне підприємство "Центр первинної медико-санітарної допомоги  № 2 Шевченківського      району</t>
  </si>
  <si>
    <t>Комунальне некомерційне підприємство "Центр первинної медико-санітарної допомоги  № 3 Шевченківського      району</t>
  </si>
  <si>
    <t>Фактично отримано від Укрвакцини  у  2021 році</t>
  </si>
  <si>
    <t>Фактично отримано від БСМП за  поточний місяць 2021 року</t>
  </si>
  <si>
    <t>Передано іншим  установам у 2021 році</t>
  </si>
  <si>
    <t>Фактично отримано у  2021 році</t>
  </si>
  <si>
    <t>Шприц 2 мл луер трьохк. ін'єк. одноразового застосування з двома голками 0,6х32 mm(мм) (23Gх1 1/4'')/ 0,55х25 mm(мм)  (24Gх1'')</t>
  </si>
  <si>
    <t>1ЕY53LO</t>
  </si>
  <si>
    <t>К-26057</t>
  </si>
  <si>
    <t>1ЕY50LO</t>
  </si>
  <si>
    <t>б/т</t>
  </si>
  <si>
    <t>Шприц 2 мл луер трьохк. ін'єк. одноразового застосування з двома голками 0,6х32 mm(мм) (23Gх1 1/4'')/ 0,55х25 mm(мм)  (24Gх1''), наказ МОЗ № 309-23/02/21</t>
  </si>
  <si>
    <t>Контейнер для збору голок та медичних відходів серії DISPO 4 л, наказ МОЗ № 309-23/02/21</t>
  </si>
  <si>
    <t>ВАКЦИНА СHADOX1 NCOV-19 CORONA VIRUS (РЕКОМБІНАНТНА), КОВІШЕЛД, розчин для ін'єкцій по 5 мл (10 доз) у багаторазових флаконах, по 50 багатодозових флаконів у картонній коробці, наказ МОЗ № 298-19/02/21</t>
  </si>
  <si>
    <t>4120Z027</t>
  </si>
  <si>
    <t>К-26084</t>
  </si>
  <si>
    <t>КНП "Київський  міський студентська  поліклініка  "</t>
  </si>
  <si>
    <t>03.03.21</t>
  </si>
  <si>
    <t>254</t>
  </si>
  <si>
    <t>10.03.21</t>
  </si>
  <si>
    <t>255</t>
  </si>
  <si>
    <t>Комунальне некомерційне підприємство "КДЦ  Оболонського  району"</t>
  </si>
  <si>
    <t>Комунальне некомерційне підприємство "КДЦ  Солом’янського  району"</t>
  </si>
  <si>
    <t>Комунальне некомерційне підприємство "КДЦ  № 1  Дарницького району"</t>
  </si>
  <si>
    <t>Комунальне некомерційне підприємство "КДЦ  № 2 Дарницького району"</t>
  </si>
  <si>
    <t>Комунальне некомерційне підприємство "КДЦ  Печерського району"</t>
  </si>
  <si>
    <t>264</t>
  </si>
  <si>
    <t>12.03.21</t>
  </si>
  <si>
    <t>269</t>
  </si>
  <si>
    <t>Комунальне некомерційне підприємство "КДЦ  Святошнського  району"</t>
  </si>
  <si>
    <t>Національний військово-медичний клінічний центр "Головний військовий клінічний госпіталь"</t>
  </si>
  <si>
    <t>295</t>
  </si>
  <si>
    <t>22.03.21</t>
  </si>
  <si>
    <t>294</t>
  </si>
  <si>
    <t>286</t>
  </si>
  <si>
    <t>287</t>
  </si>
  <si>
    <t>518/1</t>
  </si>
  <si>
    <t>336</t>
  </si>
  <si>
    <t>30.03.21</t>
  </si>
  <si>
    <t>313</t>
  </si>
  <si>
    <t>25.03.21</t>
  </si>
  <si>
    <t>640/1</t>
  </si>
  <si>
    <t xml:space="preserve">Державна станова " Територіальне медичне об’єднання Міністерства внутрішніх справ України по місту Києву" </t>
  </si>
  <si>
    <t>308</t>
  </si>
  <si>
    <t>309</t>
  </si>
  <si>
    <t>Залишок станом на 01.05.2021</t>
  </si>
  <si>
    <t>К-26946</t>
  </si>
  <si>
    <t>1ЕY14В1</t>
  </si>
  <si>
    <t>Контейнер для збору гутилізації медичних відходів  наказ МОЗ № 777, 20.04.21</t>
  </si>
  <si>
    <t>SB005/URS24022021</t>
  </si>
  <si>
    <t>370</t>
  </si>
  <si>
    <t>371</t>
  </si>
  <si>
    <t>390</t>
  </si>
  <si>
    <t>08/04/21</t>
  </si>
  <si>
    <t>406</t>
  </si>
  <si>
    <t>13/04/21</t>
  </si>
  <si>
    <t>Центральна поліклініка МВС України</t>
  </si>
  <si>
    <t>ВАКЦИНА  COMIRNATY 195x0,45ml GVL PUU-F2-ACMF EU</t>
  </si>
  <si>
    <t>Sodium chioride, 10 мл F000208178 (розчин для ін’єкцій Sod ChI Ini USP 0,9% 10ml SSOL 25x10ML)</t>
  </si>
  <si>
    <t>Шприци ін’єкційні стерильні (міні-шприц 0,3мл  Syr MINI)</t>
  </si>
  <si>
    <t>Шприци ін’єкційні стерильні (2мл LS RUP 21x1-1/2DN)</t>
  </si>
  <si>
    <t>Контейнер для збору ( утилізації)  медичних відходів  (квадратні 5-літрові бокси для безпечної утилізації медичних виробів SAFETYBOX 5L, SQUARE,BOX-25)</t>
  </si>
  <si>
    <t>EX2405</t>
  </si>
  <si>
    <r>
      <t xml:space="preserve">Центр громадського здоров’я МОЗ України </t>
    </r>
    <r>
      <rPr>
        <i/>
        <sz val="18"/>
        <color rgb="FFFF0000"/>
        <rFont val="Times New Roman"/>
        <family val="1"/>
        <charset val="204"/>
      </rPr>
      <t>ГУМАНІТАРНА ДОПОМОГА</t>
    </r>
  </si>
  <si>
    <t xml:space="preserve">КНП "Київська міська студентська поліклініка" ВО КМР (КМДА) </t>
  </si>
  <si>
    <t>КНП " Центр первинної  медико-санітарної допомоги № 2 Подільського району міста Києва"</t>
  </si>
  <si>
    <t xml:space="preserve">Всього </t>
  </si>
  <si>
    <t>Залишок станом на 01.06.2021</t>
  </si>
  <si>
    <t>Зведений звіт про використання товарно-матеріальних цінностей (лікарських засобів, виробів медичного призначення),  за  травень2021 року</t>
  </si>
  <si>
    <t>19.05.2021</t>
  </si>
  <si>
    <t>К-27479</t>
  </si>
  <si>
    <t>Шприц 2 мл луер трьохк. ін'єк. одноразового застосування з двома голками 0,6х32 mm(мм) (23Gх1 1/4'')/ 0,55х25 mm(мм)  (24Gх1''), МОЗ № 973 від 21.05.21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</si>
  <si>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Міністерством охорони здоров'я України за червень  2021 року</t>
  </si>
  <si>
    <t>Залишок станом на 01.07.2021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</si>
  <si>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Департаментом охорони здоров'я за  червень   2021 року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</si>
  <si>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Міністерством охорони здоров'я України за червень    2021 року</t>
  </si>
  <si>
    <t>1ЕY18С1</t>
  </si>
  <si>
    <t>К-27826</t>
  </si>
  <si>
    <t>Шприц 2 мл луер трьохк. ін'єк. одноразового застосування з двома голками 0,6х32 mm(мм) (23Gх1 1/4'')/ 0,55х25 mm(мм)  (24Gх1''), МОЗ №  від 04.06.21</t>
  </si>
  <si>
    <t>Контейнер для збору голок та медичних відходів серії DISPO 4 л, наказ МОЗ №  від 04.06.21</t>
  </si>
  <si>
    <t>SB005/UKS10032021</t>
  </si>
  <si>
    <t>1ЕY4А1</t>
  </si>
  <si>
    <t>К-27970</t>
  </si>
  <si>
    <t>Шприц 2 мл луер трьохк. ін'єк. одноразового застосування з двома голками 0,6х32 mm(мм) (23Gх1 1/4'')/ 0,55х25 mm(мм)  (24Gх1''), МОЗ № 1204 від 15.06.21</t>
  </si>
  <si>
    <t>COMIRNATY/КОМІРНАТІ  концентрат для дисперсіі для ін.</t>
  </si>
  <si>
    <t>FА5833</t>
  </si>
  <si>
    <t>К-27871</t>
  </si>
  <si>
    <t xml:space="preserve">розчинник  для ін’єкційНАТРІЮ ХЛОРИД </t>
  </si>
  <si>
    <t>ам</t>
  </si>
  <si>
    <t xml:space="preserve">Індіраб.Вакцина для профілактики сказу. </t>
  </si>
  <si>
    <t>Шприц  0,3 мл</t>
  </si>
  <si>
    <t xml:space="preserve">Шприц 3 мл </t>
  </si>
  <si>
    <t>Комунальне некомерційне підприємство "Дитяча клінічна лікарня   № 3 Солом’янського  району</t>
  </si>
  <si>
    <t xml:space="preserve">всього </t>
  </si>
  <si>
    <t>Комунальне некомерційне підприємство "Київська міська студентська поліклініка"</t>
  </si>
  <si>
    <t>11033003</t>
  </si>
  <si>
    <t>К-28157</t>
  </si>
  <si>
    <t>25.06 21</t>
  </si>
  <si>
    <t>SB005/UKS24022021</t>
  </si>
  <si>
    <t>Шприц 2 мл луер трьохк. ін'єк. одноразового застосування з двома голками 0,6х32 mm(мм) (23Gх1 1/4'')/ 0,55х25 mm(мм)  (24Gх1''), МОЗ № 1060 від 31.05.21</t>
  </si>
  <si>
    <t>1ЕY7В1</t>
  </si>
  <si>
    <t>К-27657</t>
  </si>
  <si>
    <t>UKS24022021</t>
  </si>
  <si>
    <t>К-27659</t>
  </si>
</sst>
</file>

<file path=xl/styles.xml><?xml version="1.0" encoding="utf-8"?>
<styleSheet xmlns="http://schemas.openxmlformats.org/spreadsheetml/2006/main">
  <numFmts count="8">
    <numFmt numFmtId="164" formatCode="_-* #,##0.00\ &quot;₽&quot;_-;\-* #,##0.00\ &quot;₽&quot;_-;_-* &quot;-&quot;??\ &quot;₽&quot;_-;_-@_-"/>
    <numFmt numFmtId="165" formatCode="dd/mm/yy;@"/>
    <numFmt numFmtId="166" formatCode="0.0000"/>
    <numFmt numFmtId="167" formatCode="0.000000"/>
    <numFmt numFmtId="168" formatCode="0.0000000"/>
    <numFmt numFmtId="169" formatCode="_(* #,##0.00_);_(* \(#,##0.00\);_(* \-??_);_(@_)"/>
    <numFmt numFmtId="170" formatCode="_-* #,##0.00\ _г_р_н_._-;\-* #,##0.00\ _г_р_н_._-;_-* &quot;-&quot;??\ _г_р_н_._-;_-@_-"/>
    <numFmt numFmtId="171" formatCode="0.00000"/>
  </numFmts>
  <fonts count="4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"/>
      <name val="Arial"/>
      <family val="2"/>
      <charset val="204"/>
    </font>
    <font>
      <sz val="14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3"/>
      <name val="Calibri"/>
      <family val="2"/>
      <charset val="204"/>
      <scheme val="minor"/>
    </font>
    <font>
      <i/>
      <sz val="18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26" fillId="0" borderId="0"/>
    <xf numFmtId="0" fontId="37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169" fontId="1" fillId="0" borderId="0" applyFill="0" applyBorder="0" applyAlignment="0" applyProtection="0"/>
    <xf numFmtId="170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" fillId="0" borderId="0"/>
  </cellStyleXfs>
  <cellXfs count="432">
    <xf numFmtId="0" fontId="0" fillId="0" borderId="0" xfId="0"/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2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/>
    <xf numFmtId="0" fontId="13" fillId="2" borderId="0" xfId="0" applyFont="1" applyFill="1" applyBorder="1"/>
    <xf numFmtId="168" fontId="9" fillId="2" borderId="0" xfId="0" applyNumberFormat="1" applyFont="1" applyFill="1" applyBorder="1"/>
    <xf numFmtId="0" fontId="9" fillId="2" borderId="0" xfId="0" applyNumberFormat="1" applyFont="1" applyFill="1" applyBorder="1"/>
    <xf numFmtId="167" fontId="9" fillId="2" borderId="0" xfId="0" applyNumberFormat="1" applyFont="1" applyFill="1" applyBorder="1"/>
    <xf numFmtId="2" fontId="9" fillId="2" borderId="0" xfId="0" applyNumberFormat="1" applyFont="1" applyFill="1" applyBorder="1"/>
    <xf numFmtId="165" fontId="9" fillId="2" borderId="0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horizontal="center" vertical="center"/>
    </xf>
    <xf numFmtId="168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168" fontId="8" fillId="2" borderId="0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/>
    </xf>
    <xf numFmtId="167" fontId="8" fillId="2" borderId="0" xfId="0" applyNumberFormat="1" applyFont="1" applyFill="1" applyBorder="1" applyAlignment="1">
      <alignment horizontal="left" vertical="top"/>
    </xf>
    <xf numFmtId="165" fontId="8" fillId="2" borderId="0" xfId="0" applyNumberFormat="1" applyFont="1" applyFill="1" applyBorder="1" applyAlignment="1">
      <alignment horizontal="left" vertical="top"/>
    </xf>
    <xf numFmtId="0" fontId="8" fillId="2" borderId="0" xfId="0" applyNumberFormat="1" applyFont="1" applyFill="1" applyBorder="1" applyAlignment="1">
      <alignment horizontal="left" vertical="top" wrapText="1"/>
    </xf>
    <xf numFmtId="2" fontId="8" fillId="2" borderId="0" xfId="0" applyNumberFormat="1" applyFont="1" applyFill="1" applyBorder="1" applyAlignment="1">
      <alignment horizontal="left" vertical="top"/>
    </xf>
    <xf numFmtId="168" fontId="8" fillId="2" borderId="0" xfId="0" applyNumberFormat="1" applyFont="1" applyFill="1" applyBorder="1"/>
    <xf numFmtId="1" fontId="4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/>
    <xf numFmtId="2" fontId="17" fillId="2" borderId="0" xfId="0" applyNumberFormat="1" applyFont="1" applyFill="1" applyBorder="1"/>
    <xf numFmtId="0" fontId="17" fillId="2" borderId="0" xfId="0" applyNumberFormat="1" applyFont="1" applyFill="1" applyBorder="1"/>
    <xf numFmtId="167" fontId="17" fillId="2" borderId="0" xfId="0" applyNumberFormat="1" applyFont="1" applyFill="1" applyBorder="1"/>
    <xf numFmtId="165" fontId="17" fillId="2" borderId="0" xfId="0" applyNumberFormat="1" applyFont="1" applyFill="1" applyBorder="1"/>
    <xf numFmtId="168" fontId="17" fillId="2" borderId="0" xfId="0" applyNumberFormat="1" applyFont="1" applyFill="1" applyBorder="1"/>
    <xf numFmtId="166" fontId="17" fillId="2" borderId="0" xfId="0" applyNumberFormat="1" applyFont="1" applyFill="1" applyBorder="1"/>
    <xf numFmtId="1" fontId="17" fillId="2" borderId="0" xfId="0" applyNumberFormat="1" applyFont="1" applyFill="1" applyBorder="1"/>
    <xf numFmtId="166" fontId="17" fillId="2" borderId="0" xfId="0" applyNumberFormat="1" applyFont="1" applyFill="1" applyBorder="1" applyAlignment="1">
      <alignment horizontal="left" vertical="top"/>
    </xf>
    <xf numFmtId="166" fontId="18" fillId="2" borderId="0" xfId="0" applyNumberFormat="1" applyFont="1" applyFill="1" applyBorder="1"/>
    <xf numFmtId="0" fontId="17" fillId="2" borderId="0" xfId="0" applyFont="1" applyFill="1" applyBorder="1" applyAlignment="1">
      <alignment horizontal="left" vertical="top"/>
    </xf>
    <xf numFmtId="0" fontId="18" fillId="2" borderId="0" xfId="0" applyFont="1" applyFill="1" applyBorder="1"/>
    <xf numFmtId="0" fontId="20" fillId="2" borderId="0" xfId="0" applyFont="1" applyFill="1" applyBorder="1"/>
    <xf numFmtId="0" fontId="21" fillId="2" borderId="0" xfId="0" applyFont="1" applyFill="1" applyBorder="1"/>
    <xf numFmtId="2" fontId="21" fillId="2" borderId="0" xfId="0" applyNumberFormat="1" applyFont="1" applyFill="1" applyBorder="1"/>
    <xf numFmtId="0" fontId="21" fillId="2" borderId="0" xfId="0" applyNumberFormat="1" applyFont="1" applyFill="1" applyBorder="1"/>
    <xf numFmtId="167" fontId="21" fillId="2" borderId="0" xfId="0" applyNumberFormat="1" applyFont="1" applyFill="1" applyBorder="1"/>
    <xf numFmtId="165" fontId="21" fillId="2" borderId="0" xfId="0" applyNumberFormat="1" applyFont="1" applyFill="1" applyBorder="1"/>
    <xf numFmtId="168" fontId="21" fillId="2" borderId="0" xfId="0" applyNumberFormat="1" applyFont="1" applyFill="1" applyBorder="1"/>
    <xf numFmtId="166" fontId="21" fillId="2" borderId="0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19" fillId="2" borderId="0" xfId="0" applyNumberFormat="1" applyFont="1" applyFill="1" applyBorder="1"/>
    <xf numFmtId="0" fontId="4" fillId="2" borderId="0" xfId="0" applyFont="1" applyFill="1" applyBorder="1"/>
    <xf numFmtId="0" fontId="23" fillId="2" borderId="0" xfId="2" applyNumberFormat="1" applyFont="1" applyFill="1" applyAlignment="1">
      <alignment vertical="center"/>
    </xf>
    <xf numFmtId="0" fontId="24" fillId="2" borderId="0" xfId="2" applyFont="1" applyFill="1" applyAlignment="1">
      <alignment vertical="center" wrapText="1"/>
    </xf>
    <xf numFmtId="0" fontId="1" fillId="2" borderId="0" xfId="2" applyFill="1" applyAlignment="1">
      <alignment vertical="center"/>
    </xf>
    <xf numFmtId="0" fontId="1" fillId="2" borderId="0" xfId="2" applyFont="1" applyFill="1" applyAlignment="1">
      <alignment vertical="center"/>
    </xf>
    <xf numFmtId="0" fontId="25" fillId="2" borderId="0" xfId="2" applyFont="1" applyFill="1" applyAlignment="1">
      <alignment vertical="center"/>
    </xf>
    <xf numFmtId="165" fontId="1" fillId="2" borderId="0" xfId="2" applyNumberFormat="1" applyFill="1" applyAlignment="1">
      <alignment vertical="center"/>
    </xf>
    <xf numFmtId="0" fontId="25" fillId="2" borderId="0" xfId="2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center" vertical="center"/>
    </xf>
    <xf numFmtId="0" fontId="27" fillId="2" borderId="0" xfId="2" applyFont="1" applyFill="1" applyAlignment="1">
      <alignment vertical="center"/>
    </xf>
    <xf numFmtId="0" fontId="28" fillId="2" borderId="0" xfId="2" applyNumberFormat="1" applyFont="1" applyFill="1" applyBorder="1" applyAlignment="1">
      <alignment horizontal="left" vertical="center"/>
    </xf>
    <xf numFmtId="0" fontId="28" fillId="2" borderId="0" xfId="2" applyFont="1" applyFill="1" applyBorder="1" applyAlignment="1">
      <alignment horizontal="left" vertical="center" wrapText="1"/>
    </xf>
    <xf numFmtId="0" fontId="28" fillId="2" borderId="0" xfId="2" applyFont="1" applyFill="1" applyBorder="1" applyAlignment="1">
      <alignment horizontal="left" vertical="center"/>
    </xf>
    <xf numFmtId="0" fontId="29" fillId="2" borderId="0" xfId="2" applyFont="1" applyFill="1" applyAlignment="1">
      <alignment vertical="center"/>
    </xf>
    <xf numFmtId="0" fontId="30" fillId="2" borderId="0" xfId="5" applyFont="1" applyFill="1" applyBorder="1" applyAlignment="1">
      <alignment vertical="center" wrapText="1"/>
    </xf>
    <xf numFmtId="0" fontId="25" fillId="2" borderId="0" xfId="5" applyFont="1" applyFill="1" applyAlignment="1">
      <alignment vertical="center"/>
    </xf>
    <xf numFmtId="165" fontId="30" fillId="2" borderId="1" xfId="5" applyNumberFormat="1" applyFont="1" applyFill="1" applyBorder="1" applyAlignment="1">
      <alignment horizontal="center" vertical="center" wrapText="1"/>
    </xf>
    <xf numFmtId="0" fontId="30" fillId="2" borderId="0" xfId="5" applyFont="1" applyFill="1" applyBorder="1" applyAlignment="1">
      <alignment horizontal="center" vertical="center"/>
    </xf>
    <xf numFmtId="2" fontId="1" fillId="2" borderId="0" xfId="2" applyNumberFormat="1" applyFill="1" applyAlignment="1">
      <alignment vertical="center"/>
    </xf>
    <xf numFmtId="0" fontId="34" fillId="2" borderId="0" xfId="2" applyNumberFormat="1" applyFont="1" applyFill="1" applyBorder="1" applyAlignment="1">
      <alignment horizontal="center" vertical="center"/>
    </xf>
    <xf numFmtId="49" fontId="30" fillId="2" borderId="0" xfId="2" applyNumberFormat="1" applyFont="1" applyFill="1" applyBorder="1" applyAlignment="1">
      <alignment horizontal="center" vertical="center" wrapText="1"/>
    </xf>
    <xf numFmtId="2" fontId="31" fillId="2" borderId="0" xfId="2" applyNumberFormat="1" applyFont="1" applyFill="1" applyBorder="1" applyAlignment="1">
      <alignment horizontal="center" vertical="center"/>
    </xf>
    <xf numFmtId="14" fontId="30" fillId="2" borderId="0" xfId="2" applyNumberFormat="1" applyFont="1" applyFill="1" applyBorder="1" applyAlignment="1">
      <alignment horizontal="center" vertical="center"/>
    </xf>
    <xf numFmtId="2" fontId="30" fillId="2" borderId="0" xfId="2" applyNumberFormat="1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center" vertical="center"/>
    </xf>
    <xf numFmtId="2" fontId="34" fillId="2" borderId="0" xfId="2" applyNumberFormat="1" applyFont="1" applyFill="1" applyBorder="1" applyAlignment="1">
      <alignment horizontal="center" vertical="center"/>
    </xf>
    <xf numFmtId="14" fontId="34" fillId="2" borderId="0" xfId="2" applyNumberFormat="1" applyFont="1" applyFill="1" applyBorder="1" applyAlignment="1">
      <alignment horizontal="center" vertical="center"/>
    </xf>
    <xf numFmtId="165" fontId="34" fillId="2" borderId="0" xfId="2" applyNumberFormat="1" applyFont="1" applyFill="1" applyBorder="1" applyAlignment="1">
      <alignment horizontal="center" vertical="center"/>
    </xf>
    <xf numFmtId="0" fontId="35" fillId="2" borderId="0" xfId="2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2" fontId="12" fillId="2" borderId="0" xfId="2" applyNumberFormat="1" applyFont="1" applyFill="1" applyBorder="1" applyAlignment="1">
      <alignment horizontal="center" vertical="center"/>
    </xf>
    <xf numFmtId="0" fontId="34" fillId="2" borderId="0" xfId="5" applyNumberFormat="1" applyFont="1" applyFill="1" applyAlignment="1">
      <alignment vertical="center"/>
    </xf>
    <xf numFmtId="165" fontId="12" fillId="2" borderId="0" xfId="5" applyNumberFormat="1" applyFont="1" applyFill="1" applyAlignment="1">
      <alignment horizontal="center"/>
    </xf>
    <xf numFmtId="0" fontId="24" fillId="2" borderId="0" xfId="5" applyFont="1" applyFill="1" applyAlignment="1">
      <alignment horizontal="center"/>
    </xf>
    <xf numFmtId="0" fontId="25" fillId="2" borderId="0" xfId="5" applyFont="1" applyFill="1"/>
    <xf numFmtId="0" fontId="25" fillId="2" borderId="0" xfId="5" applyNumberFormat="1" applyFont="1" applyFill="1" applyAlignment="1">
      <alignment horizontal="center" vertical="center"/>
    </xf>
    <xf numFmtId="0" fontId="25" fillId="2" borderId="0" xfId="5" applyFont="1" applyFill="1" applyAlignment="1">
      <alignment horizontal="center" vertical="center"/>
    </xf>
    <xf numFmtId="2" fontId="1" fillId="2" borderId="0" xfId="5" applyNumberFormat="1" applyFont="1" applyFill="1"/>
    <xf numFmtId="0" fontId="32" fillId="2" borderId="1" xfId="2" applyNumberFormat="1" applyFont="1" applyFill="1" applyBorder="1" applyAlignment="1">
      <alignment horizontal="center" vertical="center"/>
    </xf>
    <xf numFmtId="2" fontId="32" fillId="2" borderId="1" xfId="2" applyNumberFormat="1" applyFont="1" applyFill="1" applyBorder="1" applyAlignment="1">
      <alignment horizontal="center" vertical="center"/>
    </xf>
    <xf numFmtId="14" fontId="32" fillId="2" borderId="1" xfId="2" applyNumberFormat="1" applyFont="1" applyFill="1" applyBorder="1" applyAlignment="1">
      <alignment horizontal="center" vertical="center"/>
    </xf>
    <xf numFmtId="0" fontId="32" fillId="2" borderId="1" xfId="2" applyFont="1" applyFill="1" applyBorder="1" applyAlignment="1">
      <alignment horizontal="center" vertical="center"/>
    </xf>
    <xf numFmtId="165" fontId="32" fillId="2" borderId="1" xfId="2" applyNumberFormat="1" applyFont="1" applyFill="1" applyBorder="1" applyAlignment="1">
      <alignment horizontal="center" vertical="center"/>
    </xf>
    <xf numFmtId="49" fontId="24" fillId="2" borderId="0" xfId="2" applyNumberFormat="1" applyFont="1" applyFill="1" applyBorder="1" applyAlignment="1">
      <alignment horizontal="left" vertical="center" wrapText="1"/>
    </xf>
    <xf numFmtId="0" fontId="12" fillId="2" borderId="0" xfId="2" applyNumberFormat="1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14" fontId="24" fillId="2" borderId="0" xfId="2" applyNumberFormat="1" applyFont="1" applyFill="1" applyBorder="1" applyAlignment="1">
      <alignment horizontal="center" vertical="center"/>
    </xf>
    <xf numFmtId="2" fontId="24" fillId="2" borderId="0" xfId="2" applyNumberFormat="1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14" fontId="12" fillId="2" borderId="0" xfId="2" applyNumberFormat="1" applyFont="1" applyFill="1" applyBorder="1" applyAlignment="1">
      <alignment horizontal="center" vertical="center"/>
    </xf>
    <xf numFmtId="165" fontId="12" fillId="2" borderId="0" xfId="2" applyNumberFormat="1" applyFont="1" applyFill="1" applyBorder="1" applyAlignment="1">
      <alignment horizontal="center" vertical="center"/>
    </xf>
    <xf numFmtId="0" fontId="26" fillId="2" borderId="0" xfId="5" applyFill="1"/>
    <xf numFmtId="0" fontId="34" fillId="2" borderId="0" xfId="5" applyFont="1" applyFill="1" applyAlignment="1">
      <alignment horizontal="center"/>
    </xf>
    <xf numFmtId="0" fontId="25" fillId="2" borderId="0" xfId="2" applyFont="1" applyFill="1" applyAlignment="1">
      <alignment vertical="center" wrapText="1"/>
    </xf>
    <xf numFmtId="0" fontId="1" fillId="2" borderId="0" xfId="2" applyNumberFormat="1" applyFill="1" applyAlignment="1">
      <alignment vertical="center"/>
    </xf>
    <xf numFmtId="2" fontId="25" fillId="2" borderId="0" xfId="2" applyNumberFormat="1" applyFont="1" applyFill="1" applyAlignment="1">
      <alignment vertical="center"/>
    </xf>
    <xf numFmtId="0" fontId="1" fillId="2" borderId="0" xfId="2" applyFill="1" applyAlignment="1">
      <alignment vertical="center" wrapText="1"/>
    </xf>
    <xf numFmtId="1" fontId="32" fillId="2" borderId="1" xfId="2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36" fillId="2" borderId="0" xfId="0" applyFont="1" applyFill="1" applyBorder="1" applyAlignment="1">
      <alignment horizontal="left" vertical="top"/>
    </xf>
    <xf numFmtId="168" fontId="36" fillId="2" borderId="0" xfId="0" applyNumberFormat="1" applyFont="1" applyFill="1" applyBorder="1" applyAlignment="1">
      <alignment horizontal="left" vertical="top"/>
    </xf>
    <xf numFmtId="166" fontId="38" fillId="2" borderId="0" xfId="0" applyNumberFormat="1" applyFont="1" applyFill="1" applyBorder="1" applyAlignment="1">
      <alignment horizontal="left" vertical="top"/>
    </xf>
    <xf numFmtId="0" fontId="38" fillId="2" borderId="0" xfId="0" applyFont="1" applyFill="1" applyBorder="1" applyAlignment="1">
      <alignment horizontal="left" vertical="top"/>
    </xf>
    <xf numFmtId="0" fontId="39" fillId="2" borderId="0" xfId="0" applyFont="1" applyFill="1" applyBorder="1" applyAlignment="1">
      <alignment horizontal="left" vertical="top"/>
    </xf>
    <xf numFmtId="0" fontId="32" fillId="2" borderId="0" xfId="0" applyFont="1" applyFill="1" applyBorder="1" applyAlignment="1">
      <alignment horizontal="left" vertical="top" wrapText="1"/>
    </xf>
    <xf numFmtId="0" fontId="36" fillId="2" borderId="0" xfId="0" applyNumberFormat="1" applyFont="1" applyFill="1" applyBorder="1" applyAlignment="1">
      <alignment horizontal="left" vertical="top"/>
    </xf>
    <xf numFmtId="167" fontId="36" fillId="2" borderId="0" xfId="0" applyNumberFormat="1" applyFont="1" applyFill="1" applyBorder="1" applyAlignment="1">
      <alignment horizontal="left" vertical="top"/>
    </xf>
    <xf numFmtId="165" fontId="36" fillId="2" borderId="0" xfId="0" applyNumberFormat="1" applyFont="1" applyFill="1" applyBorder="1" applyAlignment="1">
      <alignment horizontal="left" vertical="top"/>
    </xf>
    <xf numFmtId="0" fontId="36" fillId="2" borderId="0" xfId="0" applyNumberFormat="1" applyFont="1" applyFill="1" applyBorder="1" applyAlignment="1">
      <alignment horizontal="left" vertical="top" wrapText="1"/>
    </xf>
    <xf numFmtId="2" fontId="36" fillId="2" borderId="0" xfId="0" applyNumberFormat="1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center" vertical="center"/>
    </xf>
    <xf numFmtId="166" fontId="38" fillId="2" borderId="0" xfId="0" applyNumberFormat="1" applyFont="1" applyFill="1" applyBorder="1"/>
    <xf numFmtId="0" fontId="38" fillId="2" borderId="0" xfId="0" applyFont="1" applyFill="1" applyBorder="1"/>
    <xf numFmtId="0" fontId="39" fillId="2" borderId="0" xfId="0" applyFont="1" applyFill="1" applyBorder="1"/>
    <xf numFmtId="0" fontId="10" fillId="2" borderId="0" xfId="0" applyFont="1" applyFill="1" applyBorder="1" applyAlignment="1">
      <alignment horizontal="left"/>
    </xf>
    <xf numFmtId="2" fontId="10" fillId="2" borderId="0" xfId="0" applyNumberFormat="1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left"/>
    </xf>
    <xf numFmtId="168" fontId="36" fillId="2" borderId="0" xfId="0" applyNumberFormat="1" applyFont="1" applyFill="1" applyBorder="1"/>
    <xf numFmtId="165" fontId="3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0" fillId="2" borderId="0" xfId="0" applyFont="1" applyFill="1" applyBorder="1"/>
    <xf numFmtId="0" fontId="41" fillId="2" borderId="0" xfId="0" applyFont="1" applyFill="1" applyBorder="1"/>
    <xf numFmtId="0" fontId="36" fillId="2" borderId="0" xfId="0" applyFont="1" applyFill="1" applyBorder="1" applyAlignment="1">
      <alignment vertical="center"/>
    </xf>
    <xf numFmtId="0" fontId="36" fillId="2" borderId="0" xfId="0" applyNumberFormat="1" applyFont="1" applyFill="1" applyBorder="1" applyAlignment="1">
      <alignment vertical="center"/>
    </xf>
    <xf numFmtId="167" fontId="36" fillId="2" borderId="0" xfId="0" applyNumberFormat="1" applyFont="1" applyFill="1" applyBorder="1" applyAlignment="1">
      <alignment vertical="center"/>
    </xf>
    <xf numFmtId="165" fontId="36" fillId="2" borderId="0" xfId="0" applyNumberFormat="1" applyFont="1" applyFill="1" applyBorder="1" applyAlignment="1">
      <alignment horizontal="center" vertical="center"/>
    </xf>
    <xf numFmtId="165" fontId="36" fillId="2" borderId="0" xfId="0" applyNumberFormat="1" applyFont="1" applyFill="1" applyBorder="1" applyAlignment="1">
      <alignment vertical="center"/>
    </xf>
    <xf numFmtId="2" fontId="36" fillId="2" borderId="0" xfId="0" applyNumberFormat="1" applyFont="1" applyFill="1" applyBorder="1" applyAlignment="1">
      <alignment vertical="center"/>
    </xf>
    <xf numFmtId="1" fontId="36" fillId="2" borderId="0" xfId="0" applyNumberFormat="1" applyFont="1" applyFill="1" applyBorder="1" applyAlignment="1">
      <alignment vertical="center"/>
    </xf>
    <xf numFmtId="168" fontId="36" fillId="2" borderId="0" xfId="0" applyNumberFormat="1" applyFont="1" applyFill="1" applyBorder="1" applyAlignment="1">
      <alignment vertical="center"/>
    </xf>
    <xf numFmtId="168" fontId="38" fillId="2" borderId="0" xfId="0" applyNumberFormat="1" applyFont="1" applyFill="1" applyBorder="1"/>
    <xf numFmtId="2" fontId="38" fillId="2" borderId="0" xfId="0" applyNumberFormat="1" applyFont="1" applyFill="1" applyBorder="1"/>
    <xf numFmtId="0" fontId="38" fillId="2" borderId="0" xfId="0" applyNumberFormat="1" applyFont="1" applyFill="1" applyBorder="1"/>
    <xf numFmtId="167" fontId="38" fillId="2" borderId="0" xfId="0" applyNumberFormat="1" applyFont="1" applyFill="1" applyBorder="1"/>
    <xf numFmtId="165" fontId="38" fillId="2" borderId="0" xfId="0" applyNumberFormat="1" applyFont="1" applyFill="1" applyBorder="1"/>
    <xf numFmtId="1" fontId="38" fillId="2" borderId="0" xfId="0" applyNumberFormat="1" applyFont="1" applyFill="1" applyBorder="1"/>
    <xf numFmtId="0" fontId="46" fillId="2" borderId="0" xfId="0" applyFont="1" applyFill="1" applyBorder="1"/>
    <xf numFmtId="2" fontId="46" fillId="2" borderId="0" xfId="0" applyNumberFormat="1" applyFont="1" applyFill="1" applyBorder="1"/>
    <xf numFmtId="0" fontId="46" fillId="2" borderId="0" xfId="0" applyNumberFormat="1" applyFont="1" applyFill="1" applyBorder="1"/>
    <xf numFmtId="167" fontId="46" fillId="2" borderId="0" xfId="0" applyNumberFormat="1" applyFont="1" applyFill="1" applyBorder="1"/>
    <xf numFmtId="165" fontId="46" fillId="2" borderId="0" xfId="0" applyNumberFormat="1" applyFont="1" applyFill="1" applyBorder="1"/>
    <xf numFmtId="168" fontId="46" fillId="2" borderId="0" xfId="0" applyNumberFormat="1" applyFont="1" applyFill="1" applyBorder="1"/>
    <xf numFmtId="166" fontId="46" fillId="2" borderId="0" xfId="0" applyNumberFormat="1" applyFont="1" applyFill="1" applyBorder="1"/>
    <xf numFmtId="2" fontId="39" fillId="2" borderId="0" xfId="0" applyNumberFormat="1" applyFont="1" applyFill="1" applyBorder="1"/>
    <xf numFmtId="0" fontId="39" fillId="2" borderId="0" xfId="0" applyNumberFormat="1" applyFont="1" applyFill="1" applyBorder="1"/>
    <xf numFmtId="167" fontId="39" fillId="2" borderId="0" xfId="0" applyNumberFormat="1" applyFont="1" applyFill="1" applyBorder="1"/>
    <xf numFmtId="165" fontId="39" fillId="2" borderId="0" xfId="0" applyNumberFormat="1" applyFont="1" applyFill="1" applyBorder="1"/>
    <xf numFmtId="168" fontId="39" fillId="2" borderId="0" xfId="0" applyNumberFormat="1" applyFont="1" applyFill="1" applyBorder="1"/>
    <xf numFmtId="2" fontId="4" fillId="2" borderId="0" xfId="0" applyNumberFormat="1" applyFont="1" applyFill="1" applyBorder="1" applyAlignment="1">
      <alignment horizontal="center" vertical="center" wrapText="1"/>
    </xf>
    <xf numFmtId="1" fontId="21" fillId="2" borderId="0" xfId="0" applyNumberFormat="1" applyFont="1" applyFill="1" applyBorder="1"/>
    <xf numFmtId="0" fontId="19" fillId="2" borderId="0" xfId="0" applyFont="1" applyFill="1" applyBorder="1"/>
    <xf numFmtId="2" fontId="36" fillId="2" borderId="1" xfId="0" applyNumberFormat="1" applyFont="1" applyFill="1" applyBorder="1" applyAlignment="1">
      <alignment horizontal="center" vertical="center" wrapText="1"/>
    </xf>
    <xf numFmtId="166" fontId="32" fillId="2" borderId="0" xfId="0" applyNumberFormat="1" applyFont="1" applyFill="1" applyBorder="1"/>
    <xf numFmtId="0" fontId="36" fillId="2" borderId="0" xfId="0" applyFont="1" applyFill="1" applyBorder="1"/>
    <xf numFmtId="0" fontId="36" fillId="2" borderId="1" xfId="0" applyFont="1" applyFill="1" applyBorder="1" applyAlignment="1">
      <alignment horizontal="center" vertical="center" wrapText="1"/>
    </xf>
    <xf numFmtId="165" fontId="36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43" fillId="2" borderId="0" xfId="0" applyFont="1" applyFill="1" applyBorder="1"/>
    <xf numFmtId="0" fontId="32" fillId="2" borderId="1" xfId="0" applyFont="1" applyFill="1" applyBorder="1" applyAlignment="1">
      <alignment horizontal="left" vertical="center" wrapText="1"/>
    </xf>
    <xf numFmtId="0" fontId="44" fillId="2" borderId="1" xfId="0" applyFont="1" applyFill="1" applyBorder="1" applyAlignment="1">
      <alignment horizontal="centerContinuous" vertical="center" wrapText="1"/>
    </xf>
    <xf numFmtId="0" fontId="44" fillId="2" borderId="1" xfId="0" applyFont="1" applyFill="1" applyBorder="1" applyAlignment="1">
      <alignment horizontal="center" vertical="center" wrapText="1"/>
    </xf>
    <xf numFmtId="4" fontId="44" fillId="2" borderId="1" xfId="0" applyNumberFormat="1" applyFont="1" applyFill="1" applyBorder="1" applyAlignment="1">
      <alignment horizontal="center" vertical="center" wrapText="1"/>
    </xf>
    <xf numFmtId="165" fontId="44" fillId="2" borderId="1" xfId="0" applyNumberFormat="1" applyFont="1" applyFill="1" applyBorder="1" applyAlignment="1">
      <alignment horizontal="center" vertical="center"/>
    </xf>
    <xf numFmtId="166" fontId="45" fillId="2" borderId="0" xfId="0" applyNumberFormat="1" applyFont="1" applyFill="1" applyBorder="1"/>
    <xf numFmtId="0" fontId="45" fillId="2" borderId="0" xfId="0" applyFont="1" applyFill="1" applyBorder="1"/>
    <xf numFmtId="0" fontId="32" fillId="2" borderId="0" xfId="0" applyFont="1" applyFill="1" applyBorder="1"/>
    <xf numFmtId="1" fontId="45" fillId="2" borderId="0" xfId="0" applyNumberFormat="1" applyFont="1" applyFill="1" applyBorder="1"/>
    <xf numFmtId="49" fontId="32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Continuous" vertical="center" wrapText="1"/>
    </xf>
    <xf numFmtId="0" fontId="16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1" fontId="19" fillId="2" borderId="0" xfId="0" applyNumberFormat="1" applyFont="1" applyFill="1" applyBorder="1"/>
    <xf numFmtId="165" fontId="8" fillId="2" borderId="0" xfId="0" applyNumberFormat="1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vertical="center"/>
    </xf>
    <xf numFmtId="164" fontId="36" fillId="2" borderId="4" xfId="20" applyFont="1" applyFill="1" applyBorder="1" applyAlignment="1">
      <alignment horizontal="center" vertical="center" wrapText="1"/>
    </xf>
    <xf numFmtId="164" fontId="36" fillId="2" borderId="1" xfId="20" applyFont="1" applyFill="1" applyBorder="1" applyAlignment="1">
      <alignment horizontal="center" vertical="center" wrapText="1"/>
    </xf>
    <xf numFmtId="0" fontId="36" fillId="2" borderId="1" xfId="0" applyFont="1" applyFill="1" applyBorder="1"/>
    <xf numFmtId="14" fontId="36" fillId="2" borderId="1" xfId="0" applyNumberFormat="1" applyFont="1" applyFill="1" applyBorder="1" applyAlignment="1">
      <alignment horizontal="center" vertical="center"/>
    </xf>
    <xf numFmtId="14" fontId="36" fillId="2" borderId="1" xfId="0" applyNumberFormat="1" applyFont="1" applyFill="1" applyBorder="1" applyAlignment="1">
      <alignment horizontal="center" vertical="center" wrapText="1"/>
    </xf>
    <xf numFmtId="165" fontId="36" fillId="2" borderId="1" xfId="21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 wrapText="1"/>
    </xf>
    <xf numFmtId="0" fontId="36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left" vertical="center" textRotation="90"/>
    </xf>
    <xf numFmtId="2" fontId="36" fillId="2" borderId="1" xfId="0" applyNumberFormat="1" applyFont="1" applyFill="1" applyBorder="1" applyAlignment="1">
      <alignment horizontal="left" vertical="center" textRotation="90" wrapText="1"/>
    </xf>
    <xf numFmtId="0" fontId="36" fillId="2" borderId="1" xfId="0" applyFont="1" applyFill="1" applyBorder="1" applyAlignment="1">
      <alignment horizontal="center" vertical="center" textRotation="90" wrapText="1"/>
    </xf>
    <xf numFmtId="168" fontId="36" fillId="2" borderId="1" xfId="0" applyNumberFormat="1" applyFont="1" applyFill="1" applyBorder="1" applyAlignment="1">
      <alignment horizontal="center" vertical="center" wrapText="1"/>
    </xf>
    <xf numFmtId="171" fontId="36" fillId="2" borderId="1" xfId="0" applyNumberFormat="1" applyFont="1" applyFill="1" applyBorder="1" applyAlignment="1">
      <alignment horizontal="center" vertical="center" wrapText="1"/>
    </xf>
    <xf numFmtId="2" fontId="36" fillId="2" borderId="1" xfId="0" applyNumberFormat="1" applyFont="1" applyFill="1" applyBorder="1" applyAlignment="1">
      <alignment horizontal="left" vertical="center" wrapText="1" indent="2"/>
    </xf>
    <xf numFmtId="1" fontId="48" fillId="2" borderId="0" xfId="0" applyNumberFormat="1" applyFont="1" applyFill="1" applyBorder="1"/>
    <xf numFmtId="1" fontId="46" fillId="2" borderId="0" xfId="0" applyNumberFormat="1" applyFont="1" applyFill="1" applyBorder="1"/>
    <xf numFmtId="0" fontId="12" fillId="2" borderId="1" xfId="5" applyFont="1" applyFill="1" applyBorder="1" applyAlignment="1">
      <alignment horizontal="left" vertical="center" wrapText="1"/>
    </xf>
    <xf numFmtId="0" fontId="12" fillId="2" borderId="1" xfId="5" applyFont="1" applyFill="1" applyBorder="1" applyAlignment="1">
      <alignment horizontal="center" vertical="center" wrapText="1"/>
    </xf>
    <xf numFmtId="2" fontId="12" fillId="2" borderId="1" xfId="5" applyNumberFormat="1" applyFont="1" applyFill="1" applyBorder="1" applyAlignment="1">
      <alignment horizontal="center" vertical="center" wrapText="1"/>
    </xf>
    <xf numFmtId="1" fontId="12" fillId="2" borderId="1" xfId="5" applyNumberFormat="1" applyFont="1" applyFill="1" applyBorder="1" applyAlignment="1">
      <alignment horizontal="center" vertical="center" wrapText="1"/>
    </xf>
    <xf numFmtId="14" fontId="12" fillId="2" borderId="11" xfId="5" applyNumberFormat="1" applyFont="1" applyFill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 vertical="center"/>
    </xf>
    <xf numFmtId="0" fontId="33" fillId="2" borderId="1" xfId="5" applyFont="1" applyFill="1" applyBorder="1" applyAlignment="1">
      <alignment horizontal="center" vertical="center" wrapText="1"/>
    </xf>
    <xf numFmtId="165" fontId="12" fillId="2" borderId="1" xfId="5" applyNumberFormat="1" applyFont="1" applyFill="1" applyBorder="1" applyAlignment="1">
      <alignment horizontal="center" vertical="center" wrapText="1"/>
    </xf>
    <xf numFmtId="0" fontId="12" fillId="2" borderId="1" xfId="5" applyNumberFormat="1" applyFont="1" applyFill="1" applyBorder="1" applyAlignment="1">
      <alignment horizontal="center" vertical="center" textRotation="90"/>
    </xf>
    <xf numFmtId="0" fontId="12" fillId="2" borderId="1" xfId="5" applyFont="1" applyFill="1" applyBorder="1" applyAlignment="1">
      <alignment horizontal="center" vertical="center" textRotation="90" wrapText="1"/>
    </xf>
    <xf numFmtId="49" fontId="32" fillId="2" borderId="1" xfId="2" applyNumberFormat="1" applyFont="1" applyFill="1" applyBorder="1" applyAlignment="1">
      <alignment horizontal="left" vertical="center" wrapText="1"/>
    </xf>
    <xf numFmtId="0" fontId="32" fillId="2" borderId="2" xfId="2" applyNumberFormat="1" applyFont="1" applyFill="1" applyBorder="1" applyAlignment="1">
      <alignment horizontal="center" vertical="center"/>
    </xf>
    <xf numFmtId="0" fontId="12" fillId="2" borderId="2" xfId="2" applyNumberFormat="1" applyFont="1" applyFill="1" applyBorder="1" applyAlignment="1">
      <alignment horizontal="center" vertical="center"/>
    </xf>
    <xf numFmtId="166" fontId="36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36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 textRotation="90"/>
    </xf>
    <xf numFmtId="49" fontId="32" fillId="2" borderId="1" xfId="0" applyNumberFormat="1" applyFont="1" applyFill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167" fontId="32" fillId="2" borderId="1" xfId="0" applyNumberFormat="1" applyFont="1" applyFill="1" applyBorder="1" applyAlignment="1">
      <alignment horizontal="center" vertical="center" wrapText="1"/>
    </xf>
    <xf numFmtId="168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textRotation="90"/>
    </xf>
    <xf numFmtId="2" fontId="32" fillId="2" borderId="1" xfId="0" applyNumberFormat="1" applyFont="1" applyFill="1" applyBorder="1" applyAlignment="1">
      <alignment horizontal="left" vertical="center" textRotation="90" wrapText="1"/>
    </xf>
    <xf numFmtId="165" fontId="32" fillId="2" borderId="1" xfId="0" applyNumberFormat="1" applyFont="1" applyFill="1" applyBorder="1" applyAlignment="1">
      <alignment horizontal="center" vertical="center" textRotation="90" wrapText="1"/>
    </xf>
    <xf numFmtId="0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textRotation="90" wrapText="1"/>
    </xf>
    <xf numFmtId="2" fontId="36" fillId="2" borderId="1" xfId="0" applyNumberFormat="1" applyFont="1" applyFill="1" applyBorder="1" applyAlignment="1">
      <alignment horizontal="left" vertical="center" wrapText="1" indent="3"/>
    </xf>
    <xf numFmtId="167" fontId="8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textRotation="90" wrapText="1"/>
    </xf>
    <xf numFmtId="49" fontId="36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3" borderId="1" xfId="0" applyNumberFormat="1" applyFont="1" applyFill="1" applyBorder="1" applyAlignment="1">
      <alignment horizontal="center" vertical="center" wrapText="1"/>
    </xf>
    <xf numFmtId="167" fontId="36" fillId="3" borderId="1" xfId="0" applyNumberFormat="1" applyFont="1" applyFill="1" applyBorder="1" applyAlignment="1">
      <alignment horizontal="center" vertical="center" wrapText="1"/>
    </xf>
    <xf numFmtId="14" fontId="36" fillId="3" borderId="1" xfId="0" applyNumberFormat="1" applyFont="1" applyFill="1" applyBorder="1" applyAlignment="1">
      <alignment horizontal="center" vertical="center"/>
    </xf>
    <xf numFmtId="165" fontId="36" fillId="3" borderId="1" xfId="0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/>
    </xf>
    <xf numFmtId="2" fontId="36" fillId="3" borderId="1" xfId="0" applyNumberFormat="1" applyFont="1" applyFill="1" applyBorder="1" applyAlignment="1">
      <alignment horizontal="left" vertical="center" wrapText="1" indent="3"/>
    </xf>
    <xf numFmtId="2" fontId="36" fillId="3" borderId="1" xfId="0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left" vertical="center" textRotation="90"/>
    </xf>
    <xf numFmtId="2" fontId="36" fillId="3" borderId="1" xfId="0" applyNumberFormat="1" applyFont="1" applyFill="1" applyBorder="1" applyAlignment="1">
      <alignment horizontal="left" vertical="center" textRotation="90" wrapText="1"/>
    </xf>
    <xf numFmtId="0" fontId="36" fillId="3" borderId="1" xfId="0" applyFont="1" applyFill="1" applyBorder="1" applyAlignment="1">
      <alignment horizontal="center" vertical="center" textRotation="90" wrapText="1"/>
    </xf>
    <xf numFmtId="168" fontId="36" fillId="3" borderId="1" xfId="0" applyNumberFormat="1" applyFont="1" applyFill="1" applyBorder="1" applyAlignment="1">
      <alignment horizontal="center" vertical="center" wrapText="1"/>
    </xf>
    <xf numFmtId="166" fontId="38" fillId="3" borderId="0" xfId="0" applyNumberFormat="1" applyFont="1" applyFill="1" applyBorder="1"/>
    <xf numFmtId="0" fontId="38" fillId="3" borderId="0" xfId="0" applyFont="1" applyFill="1" applyBorder="1"/>
    <xf numFmtId="0" fontId="39" fillId="3" borderId="0" xfId="0" applyFont="1" applyFill="1" applyBorder="1"/>
    <xf numFmtId="164" fontId="36" fillId="3" borderId="1" xfId="20" applyFont="1" applyFill="1" applyBorder="1" applyAlignment="1">
      <alignment horizontal="center" vertical="center" wrapText="1"/>
    </xf>
    <xf numFmtId="164" fontId="36" fillId="3" borderId="4" xfId="20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2" fontId="36" fillId="3" borderId="1" xfId="0" applyNumberFormat="1" applyFont="1" applyFill="1" applyBorder="1" applyAlignment="1">
      <alignment horizontal="left" vertical="center" wrapText="1" indent="2"/>
    </xf>
    <xf numFmtId="14" fontId="36" fillId="3" borderId="1" xfId="0" applyNumberFormat="1" applyFont="1" applyFill="1" applyBorder="1" applyAlignment="1">
      <alignment horizontal="center" vertical="center" wrapText="1"/>
    </xf>
    <xf numFmtId="0" fontId="36" fillId="3" borderId="1" xfId="0" applyFont="1" applyFill="1" applyBorder="1"/>
    <xf numFmtId="165" fontId="36" fillId="3" borderId="1" xfId="21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/>
    <xf numFmtId="1" fontId="2" fillId="2" borderId="1" xfId="0" applyNumberFormat="1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left" vertical="center" wrapText="1"/>
    </xf>
    <xf numFmtId="0" fontId="42" fillId="2" borderId="1" xfId="0" applyFont="1" applyFill="1" applyBorder="1" applyAlignment="1">
      <alignment horizontal="centerContinuous" vertical="center" wrapText="1"/>
    </xf>
    <xf numFmtId="0" fontId="42" fillId="2" borderId="1" xfId="0" applyFont="1" applyFill="1" applyBorder="1" applyAlignment="1">
      <alignment horizontal="center" vertical="center" wrapText="1"/>
    </xf>
    <xf numFmtId="4" fontId="42" fillId="2" borderId="1" xfId="0" applyNumberFormat="1" applyFont="1" applyFill="1" applyBorder="1" applyAlignment="1">
      <alignment horizontal="center" vertical="center" wrapText="1"/>
    </xf>
    <xf numFmtId="165" fontId="42" fillId="2" borderId="1" xfId="0" applyNumberFormat="1" applyFont="1" applyFill="1" applyBorder="1" applyAlignment="1">
      <alignment horizontal="center" vertical="center"/>
    </xf>
    <xf numFmtId="1" fontId="42" fillId="2" borderId="1" xfId="0" applyNumberFormat="1" applyFont="1" applyFill="1" applyBorder="1" applyAlignment="1">
      <alignment horizontal="center" vertical="center"/>
    </xf>
    <xf numFmtId="166" fontId="43" fillId="2" borderId="0" xfId="0" applyNumberFormat="1" applyFont="1" applyFill="1" applyBorder="1"/>
    <xf numFmtId="3" fontId="3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30" fillId="2" borderId="1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24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/>
    <xf numFmtId="0" fontId="4" fillId="2" borderId="1" xfId="0" applyFont="1" applyFill="1" applyBorder="1" applyAlignment="1">
      <alignment horizontal="centerContinuous" vertical="center" wrapText="1"/>
    </xf>
    <xf numFmtId="0" fontId="30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64" fontId="2" fillId="2" borderId="1" xfId="20" applyFont="1" applyFill="1" applyBorder="1" applyAlignment="1">
      <alignment horizontal="left" vertical="center" wrapText="1"/>
    </xf>
    <xf numFmtId="164" fontId="2" fillId="2" borderId="4" xfId="20" applyFont="1" applyFill="1" applyBorder="1" applyAlignment="1">
      <alignment horizontal="center" vertical="center" wrapText="1"/>
    </xf>
    <xf numFmtId="171" fontId="2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 wrapText="1"/>
    </xf>
    <xf numFmtId="171" fontId="3" fillId="2" borderId="1" xfId="0" applyNumberFormat="1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2" fontId="17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/>
    </xf>
    <xf numFmtId="165" fontId="7" fillId="2" borderId="1" xfId="0" applyNumberFormat="1" applyFont="1" applyFill="1" applyBorder="1" applyAlignment="1">
      <alignment horizontal="center" vertical="center" textRotation="90" wrapText="1"/>
    </xf>
    <xf numFmtId="49" fontId="7" fillId="2" borderId="1" xfId="0" applyNumberFormat="1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left" vertical="center" textRotation="90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10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vertical="center" textRotation="90" wrapText="1"/>
    </xf>
    <xf numFmtId="2" fontId="38" fillId="2" borderId="0" xfId="0" applyNumberFormat="1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textRotation="90" wrapText="1"/>
    </xf>
    <xf numFmtId="0" fontId="36" fillId="2" borderId="0" xfId="0" applyFont="1" applyFill="1" applyBorder="1" applyAlignment="1">
      <alignment horizontal="right" vertical="center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 textRotation="90" wrapText="1"/>
    </xf>
    <xf numFmtId="167" fontId="32" fillId="2" borderId="1" xfId="0" applyNumberFormat="1" applyFont="1" applyFill="1" applyBorder="1" applyAlignment="1">
      <alignment horizontal="center" vertical="center" wrapText="1"/>
    </xf>
    <xf numFmtId="165" fontId="32" fillId="2" borderId="1" xfId="0" applyNumberFormat="1" applyFont="1" applyFill="1" applyBorder="1" applyAlignment="1">
      <alignment horizontal="center" vertical="center" textRotation="90" wrapText="1"/>
    </xf>
    <xf numFmtId="0" fontId="32" fillId="2" borderId="1" xfId="0" applyNumberFormat="1" applyFont="1" applyFill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horizontal="left" vertical="center" textRotation="90" wrapText="1"/>
    </xf>
    <xf numFmtId="0" fontId="39" fillId="2" borderId="1" xfId="0" applyFont="1" applyFill="1" applyBorder="1" applyAlignment="1">
      <alignment horizontal="center" vertical="center" wrapText="1"/>
    </xf>
    <xf numFmtId="168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textRotation="90" wrapText="1"/>
    </xf>
    <xf numFmtId="0" fontId="32" fillId="2" borderId="1" xfId="0" applyFont="1" applyFill="1" applyBorder="1" applyAlignment="1">
      <alignment horizontal="center" vertical="center" textRotation="90"/>
    </xf>
    <xf numFmtId="0" fontId="32" fillId="2" borderId="1" xfId="0" applyFont="1" applyFill="1" applyBorder="1" applyAlignment="1">
      <alignment horizontal="left" vertical="center" textRotation="90"/>
    </xf>
    <xf numFmtId="0" fontId="32" fillId="2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 textRotation="90"/>
    </xf>
    <xf numFmtId="0" fontId="15" fillId="2" borderId="0" xfId="0" applyFont="1" applyFill="1" applyBorder="1" applyAlignment="1">
      <alignment horizontal="left" vertical="top" wrapText="1"/>
    </xf>
    <xf numFmtId="49" fontId="36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/>
    </xf>
    <xf numFmtId="49" fontId="1" fillId="2" borderId="0" xfId="2" applyNumberForma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/>
    </xf>
    <xf numFmtId="0" fontId="28" fillId="2" borderId="5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center" vertical="center"/>
    </xf>
    <xf numFmtId="0" fontId="30" fillId="2" borderId="1" xfId="5" applyFont="1" applyFill="1" applyBorder="1" applyAlignment="1">
      <alignment horizontal="center" vertical="center" wrapText="1"/>
    </xf>
    <xf numFmtId="0" fontId="30" fillId="2" borderId="6" xfId="5" applyFont="1" applyFill="1" applyBorder="1" applyAlignment="1">
      <alignment horizontal="center" vertical="center" textRotation="90"/>
    </xf>
    <xf numFmtId="0" fontId="30" fillId="2" borderId="11" xfId="5" applyFont="1" applyFill="1" applyBorder="1" applyAlignment="1">
      <alignment horizontal="center" vertical="center" textRotation="90"/>
    </xf>
    <xf numFmtId="0" fontId="30" fillId="2" borderId="6" xfId="5" applyFont="1" applyFill="1" applyBorder="1" applyAlignment="1">
      <alignment horizontal="center" vertical="center" textRotation="90" wrapText="1"/>
    </xf>
    <xf numFmtId="0" fontId="30" fillId="2" borderId="11" xfId="5" applyFont="1" applyFill="1" applyBorder="1" applyAlignment="1">
      <alignment horizontal="center" vertical="center" textRotation="90" wrapText="1"/>
    </xf>
    <xf numFmtId="49" fontId="30" fillId="2" borderId="1" xfId="5" applyNumberFormat="1" applyFont="1" applyFill="1" applyBorder="1" applyAlignment="1">
      <alignment horizontal="center" vertical="center" wrapText="1"/>
    </xf>
    <xf numFmtId="0" fontId="30" fillId="2" borderId="7" xfId="5" applyFont="1" applyFill="1" applyBorder="1" applyAlignment="1">
      <alignment horizontal="center" vertical="center" textRotation="90" wrapText="1"/>
    </xf>
    <xf numFmtId="0" fontId="32" fillId="2" borderId="1" xfId="2" applyFont="1" applyFill="1" applyBorder="1" applyAlignment="1">
      <alignment horizontal="center" vertical="center" wrapText="1"/>
    </xf>
    <xf numFmtId="0" fontId="30" fillId="2" borderId="6" xfId="5" applyNumberFormat="1" applyFont="1" applyFill="1" applyBorder="1" applyAlignment="1">
      <alignment horizontal="center" vertical="center" textRotation="90"/>
    </xf>
    <xf numFmtId="0" fontId="30" fillId="2" borderId="11" xfId="5" applyNumberFormat="1" applyFont="1" applyFill="1" applyBorder="1" applyAlignment="1">
      <alignment horizontal="center" vertical="center" textRotation="90"/>
    </xf>
    <xf numFmtId="0" fontId="30" fillId="2" borderId="1" xfId="5" applyFont="1" applyFill="1" applyBorder="1" applyAlignment="1">
      <alignment horizontal="center" vertical="center" textRotation="90" wrapText="1"/>
    </xf>
    <xf numFmtId="0" fontId="30" fillId="2" borderId="1" xfId="5" applyFont="1" applyFill="1" applyBorder="1" applyAlignment="1">
      <alignment horizontal="center" vertical="center"/>
    </xf>
    <xf numFmtId="0" fontId="30" fillId="2" borderId="1" xfId="5" applyNumberFormat="1" applyFont="1" applyFill="1" applyBorder="1" applyAlignment="1">
      <alignment horizontal="center" vertical="center" wrapText="1"/>
    </xf>
    <xf numFmtId="0" fontId="31" fillId="2" borderId="2" xfId="5" applyFont="1" applyFill="1" applyBorder="1" applyAlignment="1">
      <alignment horizontal="center" vertical="center" wrapText="1"/>
    </xf>
    <xf numFmtId="0" fontId="31" fillId="2" borderId="4" xfId="5" applyFont="1" applyFill="1" applyBorder="1" applyAlignment="1">
      <alignment horizontal="center" vertical="center" wrapText="1"/>
    </xf>
    <xf numFmtId="0" fontId="30" fillId="2" borderId="8" xfId="5" applyFont="1" applyFill="1" applyBorder="1" applyAlignment="1">
      <alignment horizontal="center" vertical="center" wrapText="1"/>
    </xf>
    <xf numFmtId="0" fontId="30" fillId="2" borderId="9" xfId="5" applyFont="1" applyFill="1" applyBorder="1" applyAlignment="1">
      <alignment horizontal="center" vertical="center" wrapText="1"/>
    </xf>
    <xf numFmtId="0" fontId="30" fillId="2" borderId="10" xfId="5" applyFont="1" applyFill="1" applyBorder="1" applyAlignment="1">
      <alignment horizontal="center" vertical="center" wrapText="1"/>
    </xf>
    <xf numFmtId="0" fontId="30" fillId="2" borderId="12" xfId="5" applyFont="1" applyFill="1" applyBorder="1" applyAlignment="1">
      <alignment horizontal="center" vertical="center" wrapText="1"/>
    </xf>
    <xf numFmtId="0" fontId="30" fillId="2" borderId="5" xfId="5" applyFont="1" applyFill="1" applyBorder="1" applyAlignment="1">
      <alignment horizontal="center" vertical="center" wrapText="1"/>
    </xf>
    <xf numFmtId="0" fontId="30" fillId="2" borderId="13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right"/>
    </xf>
    <xf numFmtId="0" fontId="36" fillId="2" borderId="0" xfId="5" applyFont="1" applyFill="1" applyAlignment="1">
      <alignment horizontal="center"/>
    </xf>
    <xf numFmtId="0" fontId="32" fillId="2" borderId="2" xfId="0" applyNumberFormat="1" applyFont="1" applyFill="1" applyBorder="1" applyAlignment="1">
      <alignment horizontal="center" vertical="center"/>
    </xf>
    <xf numFmtId="0" fontId="32" fillId="2" borderId="3" xfId="0" applyNumberFormat="1" applyFont="1" applyFill="1" applyBorder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</cellXfs>
  <cellStyles count="22">
    <cellStyle name="S8" xfId="6"/>
    <cellStyle name="Денежный" xfId="20" builtinId="4"/>
    <cellStyle name="Обычный" xfId="0" builtinId="0"/>
    <cellStyle name="Обычный 14" xfId="7"/>
    <cellStyle name="Обычный 2" xfId="1"/>
    <cellStyle name="Обычный 2 2" xfId="8"/>
    <cellStyle name="Обычный 2 3" xfId="9"/>
    <cellStyle name="Обычный 2 4" xfId="10"/>
    <cellStyle name="Обычный 3" xfId="2"/>
    <cellStyle name="Обычный 3 2" xfId="11"/>
    <cellStyle name="Обычный 3 3" xfId="12"/>
    <cellStyle name="Обычный 3 4" xfId="13"/>
    <cellStyle name="Обычный 4" xfId="3"/>
    <cellStyle name="Обычный 4 2" xfId="14"/>
    <cellStyle name="Обычный 5" xfId="5"/>
    <cellStyle name="Обычный 6" xfId="15"/>
    <cellStyle name="Обычный 7" xfId="16"/>
    <cellStyle name="Обычный 8" xfId="17"/>
    <cellStyle name="Обычный_Лист3" xfId="21"/>
    <cellStyle name="Процентный 2" xfId="4"/>
    <cellStyle name="Финансовый 2" xfId="18"/>
    <cellStyle name="Финансовый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7</xdr:row>
      <xdr:rowOff>0</xdr:rowOff>
    </xdr:from>
    <xdr:to>
      <xdr:col>1</xdr:col>
      <xdr:colOff>142875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0" y="19240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7</xdr:row>
      <xdr:rowOff>0</xdr:rowOff>
    </xdr:from>
    <xdr:to>
      <xdr:col>1</xdr:col>
      <xdr:colOff>142875</xdr:colOff>
      <xdr:row>7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85750" y="19240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9</xdr:row>
      <xdr:rowOff>0</xdr:rowOff>
    </xdr:from>
    <xdr:to>
      <xdr:col>1</xdr:col>
      <xdr:colOff>142875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2425" y="26003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9</xdr:row>
      <xdr:rowOff>0</xdr:rowOff>
    </xdr:from>
    <xdr:to>
      <xdr:col>1</xdr:col>
      <xdr:colOff>142875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52425" y="26003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38</xdr:row>
      <xdr:rowOff>0</xdr:rowOff>
    </xdr:from>
    <xdr:to>
      <xdr:col>1</xdr:col>
      <xdr:colOff>142875</xdr:colOff>
      <xdr:row>38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2425" y="29241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38</xdr:row>
      <xdr:rowOff>0</xdr:rowOff>
    </xdr:from>
    <xdr:to>
      <xdr:col>1</xdr:col>
      <xdr:colOff>142875</xdr:colOff>
      <xdr:row>38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52425" y="29241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wnloads/Users/user/Downloads/DOCUME~1/user5/LOCALS~1/Temp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1226"/>
  <sheetViews>
    <sheetView tabSelected="1" view="pageBreakPreview" zoomScale="70" zoomScaleNormal="90" zoomScaleSheetLayoutView="70" workbookViewId="0">
      <selection activeCell="B2" sqref="B2:V2"/>
    </sheetView>
  </sheetViews>
  <sheetFormatPr defaultColWidth="10.28515625" defaultRowHeight="15.75"/>
  <cols>
    <col min="1" max="1" width="3.5703125" style="16" customWidth="1"/>
    <col min="2" max="2" width="38.28515625" style="16" customWidth="1"/>
    <col min="3" max="3" width="7" style="16" customWidth="1"/>
    <col min="4" max="4" width="10.28515625" style="16" customWidth="1"/>
    <col min="5" max="5" width="11.28515625" style="21" customWidth="1"/>
    <col min="6" max="6" width="14.28515625" style="19" customWidth="1"/>
    <col min="7" max="7" width="19" style="20" customWidth="1"/>
    <col min="8" max="8" width="14.140625" style="22" customWidth="1"/>
    <col min="9" max="9" width="10.42578125" style="22" customWidth="1"/>
    <col min="10" max="10" width="9.7109375" style="16" customWidth="1"/>
    <col min="11" max="11" width="11.28515625" style="16" customWidth="1"/>
    <col min="12" max="12" width="14.85546875" style="21" customWidth="1"/>
    <col min="13" max="13" width="6.28515625" style="16" customWidth="1"/>
    <col min="14" max="14" width="10.85546875" style="16" customWidth="1"/>
    <col min="15" max="15" width="11.85546875" style="16" customWidth="1"/>
    <col min="16" max="16" width="17" style="21" customWidth="1"/>
    <col min="17" max="17" width="8" style="16" customWidth="1"/>
    <col min="18" max="18" width="12.7109375" style="21" customWidth="1"/>
    <col min="19" max="19" width="3.42578125" style="16" customWidth="1"/>
    <col min="20" max="20" width="2.42578125" style="16" customWidth="1"/>
    <col min="21" max="21" width="16.140625" style="16" customWidth="1"/>
    <col min="22" max="22" width="20.7109375" style="18" customWidth="1"/>
    <col min="23" max="23" width="18" style="48" bestFit="1" customWidth="1"/>
    <col min="24" max="24" width="10.28515625" style="42"/>
    <col min="25" max="16384" width="10.28515625" style="16"/>
  </cols>
  <sheetData>
    <row r="1" spans="1:24" s="15" customFormat="1">
      <c r="A1" s="29"/>
      <c r="B1" s="31"/>
      <c r="C1" s="31"/>
      <c r="D1" s="31"/>
      <c r="E1" s="31"/>
      <c r="F1" s="32"/>
      <c r="G1" s="33"/>
      <c r="H1" s="34"/>
      <c r="I1" s="34"/>
      <c r="J1" s="35"/>
      <c r="K1" s="29"/>
      <c r="L1" s="36"/>
      <c r="M1" s="29"/>
      <c r="N1" s="34"/>
      <c r="O1" s="29"/>
      <c r="P1" s="36"/>
      <c r="Q1" s="29"/>
      <c r="R1" s="126"/>
      <c r="S1" s="126"/>
      <c r="T1" s="126"/>
      <c r="U1" s="126"/>
      <c r="V1" s="30"/>
      <c r="W1" s="50"/>
      <c r="X1" s="52"/>
    </row>
    <row r="2" spans="1:24">
      <c r="A2" s="7"/>
      <c r="B2" s="356" t="s">
        <v>184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</row>
    <row r="3" spans="1:24" ht="18.75" customHeight="1">
      <c r="A3" s="311"/>
      <c r="B3" s="312" t="s">
        <v>0</v>
      </c>
      <c r="C3" s="357" t="s">
        <v>28</v>
      </c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1"/>
      <c r="P3" s="2"/>
      <c r="Q3" s="1"/>
      <c r="R3" s="2"/>
      <c r="S3" s="1"/>
      <c r="T3" s="1"/>
      <c r="U3" s="197"/>
      <c r="V3" s="37"/>
    </row>
    <row r="4" spans="1:24" ht="18.75" customHeight="1">
      <c r="A4" s="311"/>
      <c r="B4" s="311" t="s">
        <v>15</v>
      </c>
      <c r="C4" s="358" t="s">
        <v>16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9"/>
      <c r="P4" s="359"/>
      <c r="Q4" s="359"/>
      <c r="R4" s="359"/>
      <c r="S4" s="359"/>
      <c r="T4" s="359"/>
      <c r="U4" s="359"/>
      <c r="V4" s="37"/>
    </row>
    <row r="5" spans="1:24" ht="45" customHeight="1">
      <c r="A5" s="349" t="s">
        <v>1</v>
      </c>
      <c r="B5" s="349" t="s">
        <v>2</v>
      </c>
      <c r="C5" s="349" t="s">
        <v>3</v>
      </c>
      <c r="D5" s="352" t="s">
        <v>4</v>
      </c>
      <c r="E5" s="362" t="s">
        <v>5</v>
      </c>
      <c r="F5" s="349" t="s">
        <v>179</v>
      </c>
      <c r="G5" s="349"/>
      <c r="H5" s="351" t="s">
        <v>6</v>
      </c>
      <c r="I5" s="348" t="s">
        <v>114</v>
      </c>
      <c r="J5" s="348"/>
      <c r="K5" s="348"/>
      <c r="L5" s="348"/>
      <c r="M5" s="348"/>
      <c r="N5" s="348"/>
      <c r="O5" s="349" t="s">
        <v>27</v>
      </c>
      <c r="P5" s="349"/>
      <c r="Q5" s="349" t="s">
        <v>23</v>
      </c>
      <c r="R5" s="349"/>
      <c r="S5" s="349"/>
      <c r="T5" s="349"/>
      <c r="U5" s="349" t="s">
        <v>185</v>
      </c>
      <c r="V5" s="349"/>
    </row>
    <row r="6" spans="1:24" ht="31.5" customHeight="1">
      <c r="A6" s="349"/>
      <c r="B6" s="349"/>
      <c r="C6" s="349"/>
      <c r="D6" s="352"/>
      <c r="E6" s="362"/>
      <c r="F6" s="350" t="s">
        <v>7</v>
      </c>
      <c r="G6" s="354" t="s">
        <v>8</v>
      </c>
      <c r="H6" s="351"/>
      <c r="I6" s="351" t="s">
        <v>9</v>
      </c>
      <c r="J6" s="355" t="s">
        <v>10</v>
      </c>
      <c r="K6" s="361" t="s">
        <v>7</v>
      </c>
      <c r="L6" s="362" t="s">
        <v>8</v>
      </c>
      <c r="M6" s="349" t="s">
        <v>18</v>
      </c>
      <c r="N6" s="349"/>
      <c r="O6" s="363" t="s">
        <v>7</v>
      </c>
      <c r="P6" s="362" t="s">
        <v>8</v>
      </c>
      <c r="Q6" s="364" t="s">
        <v>7</v>
      </c>
      <c r="R6" s="360" t="s">
        <v>8</v>
      </c>
      <c r="S6" s="349" t="s">
        <v>11</v>
      </c>
      <c r="T6" s="349"/>
      <c r="U6" s="350" t="s">
        <v>7</v>
      </c>
      <c r="V6" s="353" t="s">
        <v>8</v>
      </c>
    </row>
    <row r="7" spans="1:24" ht="24.75" customHeight="1">
      <c r="A7" s="349"/>
      <c r="B7" s="349"/>
      <c r="C7" s="349"/>
      <c r="D7" s="352"/>
      <c r="E7" s="362"/>
      <c r="F7" s="350"/>
      <c r="G7" s="354"/>
      <c r="H7" s="351"/>
      <c r="I7" s="351"/>
      <c r="J7" s="355"/>
      <c r="K7" s="361"/>
      <c r="L7" s="362"/>
      <c r="M7" s="310" t="s">
        <v>12</v>
      </c>
      <c r="N7" s="198" t="s">
        <v>13</v>
      </c>
      <c r="O7" s="363"/>
      <c r="P7" s="362"/>
      <c r="Q7" s="364"/>
      <c r="R7" s="360"/>
      <c r="S7" s="310" t="s">
        <v>12</v>
      </c>
      <c r="T7" s="313" t="s">
        <v>13</v>
      </c>
      <c r="U7" s="350"/>
      <c r="V7" s="353"/>
    </row>
    <row r="8" spans="1:24">
      <c r="A8" s="349" t="s">
        <v>16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</row>
    <row r="9" spans="1:24" s="12" customFormat="1" ht="57.75" customHeight="1">
      <c r="A9" s="9">
        <v>1</v>
      </c>
      <c r="B9" s="199" t="s">
        <v>32</v>
      </c>
      <c r="C9" s="200" t="s">
        <v>31</v>
      </c>
      <c r="D9" s="201" t="s">
        <v>33</v>
      </c>
      <c r="E9" s="40">
        <v>297.11</v>
      </c>
      <c r="F9" s="41">
        <v>400</v>
      </c>
      <c r="G9" s="13">
        <f t="shared" ref="G9" si="0">F9*E9</f>
        <v>118844</v>
      </c>
      <c r="H9" s="202">
        <v>44561</v>
      </c>
      <c r="I9" s="10" t="s">
        <v>181</v>
      </c>
      <c r="J9" s="14">
        <v>224</v>
      </c>
      <c r="K9" s="39">
        <v>400</v>
      </c>
      <c r="L9" s="13">
        <f t="shared" ref="L9" si="1">K9*E9</f>
        <v>118844</v>
      </c>
      <c r="M9" s="9"/>
      <c r="N9" s="10"/>
      <c r="O9" s="38">
        <f>K9-U9</f>
        <v>300</v>
      </c>
      <c r="P9" s="11">
        <f t="shared" ref="P9" si="2">O9*E9</f>
        <v>89133</v>
      </c>
      <c r="Q9" s="41"/>
      <c r="R9" s="41"/>
      <c r="S9" s="41"/>
      <c r="T9" s="41"/>
      <c r="U9" s="41">
        <v>100</v>
      </c>
      <c r="V9" s="11">
        <f t="shared" ref="V9" si="3">U9*E9</f>
        <v>29711</v>
      </c>
      <c r="W9" s="51"/>
      <c r="X9" s="53"/>
    </row>
    <row r="10" spans="1:24" s="12" customFormat="1" ht="57.75" customHeight="1">
      <c r="A10" s="9">
        <v>2</v>
      </c>
      <c r="B10" s="199" t="s">
        <v>32</v>
      </c>
      <c r="C10" s="200" t="s">
        <v>31</v>
      </c>
      <c r="D10" s="201" t="s">
        <v>33</v>
      </c>
      <c r="E10" s="40">
        <v>297.11</v>
      </c>
      <c r="F10" s="41">
        <v>400</v>
      </c>
      <c r="G10" s="13">
        <f t="shared" ref="G10" si="4">F10*E10</f>
        <v>118844</v>
      </c>
      <c r="H10" s="202">
        <v>44561</v>
      </c>
      <c r="I10" s="10" t="s">
        <v>181</v>
      </c>
      <c r="J10" s="14">
        <v>224</v>
      </c>
      <c r="K10" s="39">
        <v>400</v>
      </c>
      <c r="L10" s="13">
        <f t="shared" ref="L10" si="5">K10*E10</f>
        <v>118844</v>
      </c>
      <c r="M10" s="9"/>
      <c r="N10" s="10"/>
      <c r="O10" s="38">
        <f>K10-U10</f>
        <v>0</v>
      </c>
      <c r="P10" s="11">
        <f t="shared" ref="P10" si="6">O10*E10</f>
        <v>0</v>
      </c>
      <c r="Q10" s="41"/>
      <c r="R10" s="41"/>
      <c r="S10" s="41"/>
      <c r="T10" s="41"/>
      <c r="U10" s="41">
        <v>400</v>
      </c>
      <c r="V10" s="11">
        <f t="shared" ref="V10" si="7">U10*E10</f>
        <v>118844</v>
      </c>
      <c r="W10" s="51"/>
      <c r="X10" s="53"/>
    </row>
    <row r="11" spans="1:24" s="12" customFormat="1" ht="69" customHeight="1">
      <c r="A11" s="9">
        <v>3</v>
      </c>
      <c r="B11" s="199" t="s">
        <v>123</v>
      </c>
      <c r="C11" s="203" t="s">
        <v>38</v>
      </c>
      <c r="D11" s="203" t="s">
        <v>119</v>
      </c>
      <c r="E11" s="40">
        <v>2.96</v>
      </c>
      <c r="F11" s="41">
        <v>3</v>
      </c>
      <c r="G11" s="13">
        <f t="shared" ref="G11:G12" si="8">F11*E11</f>
        <v>8.879999999999999</v>
      </c>
      <c r="H11" s="202">
        <v>45962</v>
      </c>
      <c r="I11" s="10">
        <v>44251</v>
      </c>
      <c r="J11" s="14" t="s">
        <v>120</v>
      </c>
      <c r="K11" s="39">
        <v>43760</v>
      </c>
      <c r="L11" s="13">
        <f t="shared" ref="L11:L24" si="9">K11*E11</f>
        <v>129529.59999999999</v>
      </c>
      <c r="M11" s="9">
        <v>255</v>
      </c>
      <c r="N11" s="10">
        <v>44265</v>
      </c>
      <c r="O11" s="38">
        <f t="shared" ref="O11:O12" si="10">F11-U11</f>
        <v>3</v>
      </c>
      <c r="P11" s="11">
        <f t="shared" ref="P11:P24" si="11">O11*E11</f>
        <v>8.879999999999999</v>
      </c>
      <c r="Q11" s="41"/>
      <c r="R11" s="41"/>
      <c r="S11" s="41"/>
      <c r="T11" s="41"/>
      <c r="U11" s="41">
        <v>0</v>
      </c>
      <c r="V11" s="11">
        <f t="shared" ref="V11:V24" si="12">U11*E11</f>
        <v>0</v>
      </c>
      <c r="W11" s="51"/>
      <c r="X11" s="53"/>
    </row>
    <row r="12" spans="1:24" s="12" customFormat="1" ht="57.75" customHeight="1">
      <c r="A12" s="9">
        <v>4</v>
      </c>
      <c r="B12" s="199" t="s">
        <v>118</v>
      </c>
      <c r="C12" s="203" t="s">
        <v>38</v>
      </c>
      <c r="D12" s="203" t="s">
        <v>121</v>
      </c>
      <c r="E12" s="40">
        <v>2.96</v>
      </c>
      <c r="F12" s="41">
        <v>0</v>
      </c>
      <c r="G12" s="13">
        <f t="shared" si="8"/>
        <v>0</v>
      </c>
      <c r="H12" s="202">
        <v>45962</v>
      </c>
      <c r="I12" s="10">
        <v>44251</v>
      </c>
      <c r="J12" s="14" t="s">
        <v>120</v>
      </c>
      <c r="K12" s="39">
        <v>3100</v>
      </c>
      <c r="L12" s="13">
        <f t="shared" si="9"/>
        <v>9176</v>
      </c>
      <c r="M12" s="9">
        <v>255</v>
      </c>
      <c r="N12" s="10">
        <v>44265</v>
      </c>
      <c r="O12" s="38">
        <f t="shared" si="10"/>
        <v>0</v>
      </c>
      <c r="P12" s="11">
        <f t="shared" si="11"/>
        <v>0</v>
      </c>
      <c r="Q12" s="41"/>
      <c r="R12" s="41"/>
      <c r="S12" s="41"/>
      <c r="T12" s="41"/>
      <c r="U12" s="41">
        <v>0</v>
      </c>
      <c r="V12" s="11">
        <f t="shared" si="12"/>
        <v>0</v>
      </c>
      <c r="W12" s="51"/>
      <c r="X12" s="53"/>
    </row>
    <row r="13" spans="1:24" s="12" customFormat="1" ht="57.75" customHeight="1">
      <c r="A13" s="9">
        <v>5</v>
      </c>
      <c r="B13" s="199" t="s">
        <v>118</v>
      </c>
      <c r="C13" s="203" t="s">
        <v>38</v>
      </c>
      <c r="D13" s="203" t="s">
        <v>159</v>
      </c>
      <c r="E13" s="40">
        <v>2.96</v>
      </c>
      <c r="F13" s="38">
        <v>20800</v>
      </c>
      <c r="G13" s="13">
        <f t="shared" ref="G13" si="13">F13*E13</f>
        <v>61568</v>
      </c>
      <c r="H13" s="202">
        <v>46023</v>
      </c>
      <c r="I13" s="10">
        <v>44309</v>
      </c>
      <c r="J13" s="14" t="s">
        <v>158</v>
      </c>
      <c r="K13" s="39">
        <v>20800</v>
      </c>
      <c r="L13" s="13">
        <f t="shared" si="9"/>
        <v>61568</v>
      </c>
      <c r="M13" s="9">
        <v>482</v>
      </c>
      <c r="N13" s="10">
        <v>44313</v>
      </c>
      <c r="O13" s="38">
        <f t="shared" ref="O13:O21" si="14">K13-U13</f>
        <v>20800</v>
      </c>
      <c r="P13" s="11">
        <f t="shared" ref="P13" si="15">O13*E13</f>
        <v>61568</v>
      </c>
      <c r="Q13" s="41"/>
      <c r="R13" s="41"/>
      <c r="S13" s="41"/>
      <c r="T13" s="41"/>
      <c r="U13" s="38">
        <v>0</v>
      </c>
      <c r="V13" s="11">
        <f t="shared" si="12"/>
        <v>0</v>
      </c>
      <c r="W13" s="51"/>
      <c r="X13" s="53"/>
    </row>
    <row r="14" spans="1:24" s="12" customFormat="1" ht="57.75" customHeight="1">
      <c r="A14" s="9">
        <v>6</v>
      </c>
      <c r="B14" s="199" t="s">
        <v>183</v>
      </c>
      <c r="C14" s="203" t="s">
        <v>38</v>
      </c>
      <c r="D14" s="203" t="s">
        <v>159</v>
      </c>
      <c r="E14" s="40">
        <v>2.96</v>
      </c>
      <c r="F14" s="38">
        <v>22440</v>
      </c>
      <c r="G14" s="13">
        <f t="shared" ref="G14:G15" si="16">F14*E14</f>
        <v>66422.399999999994</v>
      </c>
      <c r="H14" s="202">
        <v>46023</v>
      </c>
      <c r="I14" s="10">
        <v>44341</v>
      </c>
      <c r="J14" s="14" t="s">
        <v>182</v>
      </c>
      <c r="K14" s="39">
        <v>22440</v>
      </c>
      <c r="L14" s="13">
        <f t="shared" ref="L14:L15" si="17">K14*E14</f>
        <v>66422.399999999994</v>
      </c>
      <c r="M14" s="9"/>
      <c r="N14" s="10"/>
      <c r="O14" s="38">
        <f t="shared" si="14"/>
        <v>22440</v>
      </c>
      <c r="P14" s="11">
        <f t="shared" ref="P14:P15" si="18">O14*E14</f>
        <v>66422.399999999994</v>
      </c>
      <c r="Q14" s="41"/>
      <c r="R14" s="41"/>
      <c r="S14" s="41"/>
      <c r="T14" s="41"/>
      <c r="U14" s="38">
        <v>0</v>
      </c>
      <c r="V14" s="11">
        <f t="shared" ref="V14:V15" si="19">U14*E14</f>
        <v>0</v>
      </c>
      <c r="W14" s="51"/>
      <c r="X14" s="53"/>
    </row>
    <row r="15" spans="1:24" s="12" customFormat="1" ht="57.75" customHeight="1">
      <c r="A15" s="9">
        <v>7</v>
      </c>
      <c r="B15" s="199" t="s">
        <v>211</v>
      </c>
      <c r="C15" s="203" t="s">
        <v>38</v>
      </c>
      <c r="D15" s="203" t="s">
        <v>212</v>
      </c>
      <c r="E15" s="40">
        <v>2.96</v>
      </c>
      <c r="F15" s="38">
        <v>0</v>
      </c>
      <c r="G15" s="13">
        <f t="shared" si="16"/>
        <v>0</v>
      </c>
      <c r="H15" s="202">
        <v>46023</v>
      </c>
      <c r="I15" s="10">
        <v>44348</v>
      </c>
      <c r="J15" s="14" t="s">
        <v>213</v>
      </c>
      <c r="K15" s="39">
        <v>78840</v>
      </c>
      <c r="L15" s="13">
        <f t="shared" si="17"/>
        <v>233366.39999999999</v>
      </c>
      <c r="M15" s="9"/>
      <c r="N15" s="10"/>
      <c r="O15" s="38">
        <f t="shared" ref="O15" si="20">K15-U15</f>
        <v>0</v>
      </c>
      <c r="P15" s="11">
        <f t="shared" si="18"/>
        <v>0</v>
      </c>
      <c r="Q15" s="41"/>
      <c r="R15" s="41"/>
      <c r="S15" s="41"/>
      <c r="T15" s="41"/>
      <c r="U15" s="38">
        <v>78840</v>
      </c>
      <c r="V15" s="11">
        <f t="shared" si="19"/>
        <v>233366.39999999999</v>
      </c>
      <c r="W15" s="51"/>
      <c r="X15" s="53"/>
    </row>
    <row r="16" spans="1:24" s="12" customFormat="1" ht="57.75" customHeight="1">
      <c r="A16" s="9">
        <v>8</v>
      </c>
      <c r="B16" s="199" t="s">
        <v>211</v>
      </c>
      <c r="C16" s="203" t="s">
        <v>38</v>
      </c>
      <c r="D16" s="203" t="s">
        <v>212</v>
      </c>
      <c r="E16" s="40">
        <v>2.96</v>
      </c>
      <c r="F16" s="38">
        <v>0</v>
      </c>
      <c r="G16" s="13">
        <f t="shared" ref="G16" si="21">F16*E16</f>
        <v>0</v>
      </c>
      <c r="H16" s="202">
        <v>46023</v>
      </c>
      <c r="I16" s="10">
        <v>44348</v>
      </c>
      <c r="J16" s="14" t="s">
        <v>215</v>
      </c>
      <c r="K16" s="39">
        <v>63876</v>
      </c>
      <c r="L16" s="13">
        <f t="shared" ref="L16" si="22">K16*E16</f>
        <v>189072.96</v>
      </c>
      <c r="M16" s="9"/>
      <c r="N16" s="10"/>
      <c r="O16" s="38">
        <f t="shared" ref="O16" si="23">K16-U16</f>
        <v>0</v>
      </c>
      <c r="P16" s="11">
        <f t="shared" ref="P16" si="24">O16*E16</f>
        <v>0</v>
      </c>
      <c r="Q16" s="41"/>
      <c r="R16" s="41"/>
      <c r="S16" s="41"/>
      <c r="T16" s="41"/>
      <c r="U16" s="38">
        <v>63876</v>
      </c>
      <c r="V16" s="11">
        <f t="shared" ref="V16" si="25">U16*E16</f>
        <v>189072.96</v>
      </c>
      <c r="W16" s="51"/>
      <c r="X16" s="53"/>
    </row>
    <row r="17" spans="1:24" s="12" customFormat="1" ht="57.75" customHeight="1">
      <c r="A17" s="9">
        <v>9</v>
      </c>
      <c r="B17" s="199" t="s">
        <v>190</v>
      </c>
      <c r="C17" s="203" t="s">
        <v>38</v>
      </c>
      <c r="D17" s="203" t="s">
        <v>188</v>
      </c>
      <c r="E17" s="40">
        <v>2.96</v>
      </c>
      <c r="F17" s="38">
        <v>0</v>
      </c>
      <c r="G17" s="13">
        <f t="shared" ref="G17" si="26">F17*E17</f>
        <v>0</v>
      </c>
      <c r="H17" s="202">
        <v>46054</v>
      </c>
      <c r="I17" s="10">
        <v>44351</v>
      </c>
      <c r="J17" s="14" t="s">
        <v>189</v>
      </c>
      <c r="K17" s="39">
        <v>72800</v>
      </c>
      <c r="L17" s="13">
        <f t="shared" ref="L17" si="27">K17*E17</f>
        <v>215488</v>
      </c>
      <c r="M17" s="9"/>
      <c r="N17" s="10"/>
      <c r="O17" s="38">
        <f t="shared" si="14"/>
        <v>72800</v>
      </c>
      <c r="P17" s="11">
        <f t="shared" ref="P17" si="28">O17*E17</f>
        <v>215488</v>
      </c>
      <c r="Q17" s="41"/>
      <c r="R17" s="41"/>
      <c r="S17" s="41"/>
      <c r="T17" s="41"/>
      <c r="U17" s="38">
        <v>0</v>
      </c>
      <c r="V17" s="11">
        <f t="shared" ref="V17" si="29">U17*E17</f>
        <v>0</v>
      </c>
      <c r="W17" s="51"/>
      <c r="X17" s="53"/>
    </row>
    <row r="18" spans="1:24" s="12" customFormat="1" ht="57.75" customHeight="1">
      <c r="A18" s="9">
        <v>10</v>
      </c>
      <c r="B18" s="199" t="s">
        <v>195</v>
      </c>
      <c r="C18" s="203" t="s">
        <v>38</v>
      </c>
      <c r="D18" s="203" t="s">
        <v>193</v>
      </c>
      <c r="E18" s="40">
        <v>2.96</v>
      </c>
      <c r="F18" s="38">
        <v>0</v>
      </c>
      <c r="G18" s="13">
        <f t="shared" ref="G18:G20" si="30">F18*E18</f>
        <v>0</v>
      </c>
      <c r="H18" s="202">
        <v>45992</v>
      </c>
      <c r="I18" s="10">
        <v>44363</v>
      </c>
      <c r="J18" s="14" t="s">
        <v>194</v>
      </c>
      <c r="K18" s="39">
        <v>114400</v>
      </c>
      <c r="L18" s="13">
        <f t="shared" ref="L18:L20" si="31">K18*E18</f>
        <v>338624</v>
      </c>
      <c r="M18" s="9"/>
      <c r="N18" s="10"/>
      <c r="O18" s="38">
        <f t="shared" si="14"/>
        <v>24473</v>
      </c>
      <c r="P18" s="11">
        <f t="shared" ref="P18:P20" si="32">O18*E18</f>
        <v>72440.08</v>
      </c>
      <c r="Q18" s="41"/>
      <c r="R18" s="41"/>
      <c r="S18" s="41"/>
      <c r="T18" s="41"/>
      <c r="U18" s="38">
        <v>89927</v>
      </c>
      <c r="V18" s="11">
        <f t="shared" ref="V18:V20" si="33">U18*E18</f>
        <v>266183.92</v>
      </c>
      <c r="W18" s="51"/>
      <c r="X18" s="53"/>
    </row>
    <row r="19" spans="1:24" s="12" customFormat="1" ht="57.75" customHeight="1">
      <c r="A19" s="9">
        <v>11</v>
      </c>
      <c r="B19" s="199" t="s">
        <v>191</v>
      </c>
      <c r="C19" s="200" t="s">
        <v>38</v>
      </c>
      <c r="D19" s="204" t="s">
        <v>214</v>
      </c>
      <c r="E19" s="40">
        <v>24.14</v>
      </c>
      <c r="F19" s="41">
        <v>0</v>
      </c>
      <c r="G19" s="13">
        <f t="shared" ref="G19" si="34">F19*E19</f>
        <v>0</v>
      </c>
      <c r="H19" s="202"/>
      <c r="I19" s="10">
        <v>44348</v>
      </c>
      <c r="J19" s="14" t="s">
        <v>213</v>
      </c>
      <c r="K19" s="39">
        <v>2040</v>
      </c>
      <c r="L19" s="13">
        <f t="shared" ref="L19" si="35">K19*E19</f>
        <v>49245.599999999999</v>
      </c>
      <c r="M19" s="9">
        <v>0</v>
      </c>
      <c r="N19" s="10">
        <v>44265</v>
      </c>
      <c r="O19" s="38">
        <f t="shared" ref="O19" si="36">K19-U19</f>
        <v>0</v>
      </c>
      <c r="P19" s="11">
        <f t="shared" ref="P19" si="37">O19*E19</f>
        <v>0</v>
      </c>
      <c r="Q19" s="41"/>
      <c r="R19" s="41"/>
      <c r="S19" s="41"/>
      <c r="T19" s="41"/>
      <c r="U19" s="41">
        <v>2040</v>
      </c>
      <c r="V19" s="11">
        <f t="shared" ref="V19" si="38">U19*E19</f>
        <v>49245.599999999999</v>
      </c>
      <c r="W19" s="51"/>
      <c r="X19" s="53"/>
    </row>
    <row r="20" spans="1:24" s="12" customFormat="1" ht="57.75" customHeight="1">
      <c r="A20" s="9">
        <v>12</v>
      </c>
      <c r="B20" s="199" t="s">
        <v>191</v>
      </c>
      <c r="C20" s="200" t="s">
        <v>38</v>
      </c>
      <c r="D20" s="204" t="s">
        <v>192</v>
      </c>
      <c r="E20" s="40">
        <v>24.14</v>
      </c>
      <c r="F20" s="41">
        <v>0</v>
      </c>
      <c r="G20" s="13">
        <f t="shared" si="30"/>
        <v>0</v>
      </c>
      <c r="H20" s="202">
        <v>45361</v>
      </c>
      <c r="I20" s="10">
        <v>44351</v>
      </c>
      <c r="J20" s="14" t="s">
        <v>189</v>
      </c>
      <c r="K20" s="39">
        <v>965</v>
      </c>
      <c r="L20" s="13">
        <f t="shared" si="31"/>
        <v>23295.100000000002</v>
      </c>
      <c r="M20" s="9">
        <v>0</v>
      </c>
      <c r="N20" s="10">
        <v>44265</v>
      </c>
      <c r="O20" s="38">
        <f t="shared" si="14"/>
        <v>965</v>
      </c>
      <c r="P20" s="11">
        <f t="shared" si="32"/>
        <v>23295.100000000002</v>
      </c>
      <c r="Q20" s="41"/>
      <c r="R20" s="41"/>
      <c r="S20" s="41"/>
      <c r="T20" s="41"/>
      <c r="U20" s="41">
        <v>0</v>
      </c>
      <c r="V20" s="11">
        <f t="shared" si="33"/>
        <v>0</v>
      </c>
      <c r="W20" s="51"/>
      <c r="X20" s="53"/>
    </row>
    <row r="21" spans="1:24" s="12" customFormat="1" ht="57.75" customHeight="1">
      <c r="A21" s="9">
        <v>13</v>
      </c>
      <c r="B21" s="199" t="s">
        <v>191</v>
      </c>
      <c r="C21" s="200" t="s">
        <v>38</v>
      </c>
      <c r="D21" s="204" t="s">
        <v>192</v>
      </c>
      <c r="E21" s="40">
        <v>24.14</v>
      </c>
      <c r="F21" s="41">
        <v>0</v>
      </c>
      <c r="G21" s="13">
        <f t="shared" ref="G21" si="39">F21*E21</f>
        <v>0</v>
      </c>
      <c r="H21" s="202">
        <v>45361</v>
      </c>
      <c r="I21" s="10">
        <v>44363</v>
      </c>
      <c r="J21" s="14" t="s">
        <v>194</v>
      </c>
      <c r="K21" s="39">
        <v>1635</v>
      </c>
      <c r="L21" s="13">
        <f t="shared" ref="L21:L22" si="40">K21*E21</f>
        <v>39468.9</v>
      </c>
      <c r="M21" s="9">
        <v>0</v>
      </c>
      <c r="N21" s="10">
        <v>44265</v>
      </c>
      <c r="O21" s="38">
        <f t="shared" si="14"/>
        <v>140</v>
      </c>
      <c r="P21" s="11">
        <f t="shared" ref="P21" si="41">O21*E21</f>
        <v>3379.6</v>
      </c>
      <c r="Q21" s="41"/>
      <c r="R21" s="41"/>
      <c r="S21" s="41"/>
      <c r="T21" s="41"/>
      <c r="U21" s="41">
        <v>1495</v>
      </c>
      <c r="V21" s="11">
        <f t="shared" ref="V21" si="42">U21*E21</f>
        <v>36089.300000000003</v>
      </c>
      <c r="W21" s="51"/>
      <c r="X21" s="53"/>
    </row>
    <row r="22" spans="1:24" s="12" customFormat="1" ht="57.75" customHeight="1">
      <c r="A22" s="9">
        <v>14</v>
      </c>
      <c r="B22" s="199" t="s">
        <v>191</v>
      </c>
      <c r="C22" s="200"/>
      <c r="D22" s="204" t="s">
        <v>210</v>
      </c>
      <c r="E22" s="40">
        <v>24.14</v>
      </c>
      <c r="F22" s="41"/>
      <c r="G22" s="13"/>
      <c r="H22" s="202">
        <v>45346</v>
      </c>
      <c r="I22" s="10">
        <v>44348</v>
      </c>
      <c r="J22" s="14" t="s">
        <v>213</v>
      </c>
      <c r="K22" s="39">
        <v>320</v>
      </c>
      <c r="L22" s="13">
        <f t="shared" si="40"/>
        <v>7724.8</v>
      </c>
      <c r="M22" s="9"/>
      <c r="N22" s="10"/>
      <c r="O22" s="38"/>
      <c r="P22" s="11"/>
      <c r="Q22" s="41"/>
      <c r="R22" s="41"/>
      <c r="S22" s="41"/>
      <c r="T22" s="41"/>
      <c r="U22" s="41">
        <v>320</v>
      </c>
      <c r="V22" s="11">
        <f>U22*E22</f>
        <v>7724.8</v>
      </c>
      <c r="W22" s="51"/>
      <c r="X22" s="53"/>
    </row>
    <row r="23" spans="1:24" s="12" customFormat="1" ht="57.75" customHeight="1">
      <c r="A23" s="9">
        <v>15</v>
      </c>
      <c r="B23" s="199" t="s">
        <v>124</v>
      </c>
      <c r="C23" s="200" t="s">
        <v>38</v>
      </c>
      <c r="D23" s="204">
        <v>44119</v>
      </c>
      <c r="E23" s="40">
        <v>24.14</v>
      </c>
      <c r="F23" s="41">
        <v>173</v>
      </c>
      <c r="G23" s="13">
        <f t="shared" ref="G23" si="43">F23*E23</f>
        <v>4176.22</v>
      </c>
      <c r="H23" s="202" t="s">
        <v>122</v>
      </c>
      <c r="I23" s="10">
        <v>44251</v>
      </c>
      <c r="J23" s="14" t="s">
        <v>120</v>
      </c>
      <c r="K23" s="39">
        <v>600</v>
      </c>
      <c r="L23" s="13">
        <f t="shared" ref="L23" si="44">K23*E23</f>
        <v>14484</v>
      </c>
      <c r="M23" s="9">
        <v>255</v>
      </c>
      <c r="N23" s="10">
        <v>44265</v>
      </c>
      <c r="O23" s="38">
        <f t="shared" ref="O23" si="45">F23-U23</f>
        <v>173</v>
      </c>
      <c r="P23" s="11">
        <f t="shared" ref="P23" si="46">O23*E23</f>
        <v>4176.22</v>
      </c>
      <c r="Q23" s="41"/>
      <c r="R23" s="41"/>
      <c r="S23" s="41"/>
      <c r="T23" s="41"/>
      <c r="U23" s="41">
        <v>0</v>
      </c>
      <c r="V23" s="11">
        <f t="shared" ref="V23" si="47">U23*E23</f>
        <v>0</v>
      </c>
      <c r="W23" s="51"/>
      <c r="X23" s="53"/>
    </row>
    <row r="24" spans="1:24" s="12" customFormat="1" ht="57.75" customHeight="1">
      <c r="A24" s="9">
        <v>16</v>
      </c>
      <c r="B24" s="199" t="s">
        <v>160</v>
      </c>
      <c r="C24" s="200" t="s">
        <v>38</v>
      </c>
      <c r="D24" s="204" t="s">
        <v>161</v>
      </c>
      <c r="E24" s="40">
        <v>24.14</v>
      </c>
      <c r="F24" s="41">
        <v>300</v>
      </c>
      <c r="G24" s="13">
        <f t="shared" ref="G24:G25" si="48">F24*E24</f>
        <v>7242</v>
      </c>
      <c r="H24" s="202">
        <v>45346</v>
      </c>
      <c r="I24" s="10">
        <v>44309</v>
      </c>
      <c r="J24" s="14" t="s">
        <v>158</v>
      </c>
      <c r="K24" s="39">
        <v>300</v>
      </c>
      <c r="L24" s="13">
        <f t="shared" si="9"/>
        <v>7242</v>
      </c>
      <c r="M24" s="9">
        <v>482</v>
      </c>
      <c r="N24" s="10">
        <v>44313</v>
      </c>
      <c r="O24" s="38">
        <f>K24-U24</f>
        <v>300</v>
      </c>
      <c r="P24" s="11">
        <f t="shared" si="11"/>
        <v>7242</v>
      </c>
      <c r="Q24" s="41"/>
      <c r="R24" s="41"/>
      <c r="S24" s="41"/>
      <c r="T24" s="41"/>
      <c r="U24" s="41">
        <v>0</v>
      </c>
      <c r="V24" s="11">
        <f t="shared" si="12"/>
        <v>0</v>
      </c>
      <c r="W24" s="51"/>
      <c r="X24" s="53"/>
    </row>
    <row r="25" spans="1:24" s="12" customFormat="1" ht="102.75" customHeight="1">
      <c r="A25" s="9">
        <v>17</v>
      </c>
      <c r="B25" s="205" t="s">
        <v>125</v>
      </c>
      <c r="C25" s="200" t="s">
        <v>31</v>
      </c>
      <c r="D25" s="206" t="s">
        <v>126</v>
      </c>
      <c r="E25" s="40">
        <v>0</v>
      </c>
      <c r="F25" s="41">
        <v>0</v>
      </c>
      <c r="G25" s="13">
        <f t="shared" si="48"/>
        <v>0</v>
      </c>
      <c r="H25" s="204">
        <v>44370</v>
      </c>
      <c r="I25" s="10">
        <v>44251</v>
      </c>
      <c r="J25" s="14" t="s">
        <v>127</v>
      </c>
      <c r="K25" s="39">
        <v>42600</v>
      </c>
      <c r="L25" s="13">
        <f t="shared" ref="L25" si="49">K25*E25</f>
        <v>0</v>
      </c>
      <c r="M25" s="9">
        <v>255</v>
      </c>
      <c r="N25" s="10">
        <v>44265</v>
      </c>
      <c r="O25" s="38">
        <f t="shared" ref="O25" si="50">F25-U25</f>
        <v>0</v>
      </c>
      <c r="P25" s="11">
        <f t="shared" ref="P25" si="51">O25*E25</f>
        <v>0</v>
      </c>
      <c r="Q25" s="41"/>
      <c r="R25" s="41"/>
      <c r="S25" s="41"/>
      <c r="T25" s="41"/>
      <c r="U25" s="41">
        <v>0</v>
      </c>
      <c r="V25" s="11">
        <f t="shared" ref="V25" si="52">U25*E25</f>
        <v>0</v>
      </c>
      <c r="W25" s="51"/>
      <c r="X25" s="53"/>
    </row>
    <row r="26" spans="1:24" s="141" customFormat="1" ht="48" customHeight="1">
      <c r="A26" s="9">
        <v>18</v>
      </c>
      <c r="B26" s="182" t="s">
        <v>196</v>
      </c>
      <c r="C26" s="182" t="s">
        <v>31</v>
      </c>
      <c r="D26" s="182" t="s">
        <v>197</v>
      </c>
      <c r="E26" s="182">
        <v>0</v>
      </c>
      <c r="F26" s="224">
        <v>0</v>
      </c>
      <c r="G26" s="223">
        <v>0</v>
      </c>
      <c r="H26" s="219">
        <v>44469</v>
      </c>
      <c r="I26" s="183">
        <v>44369</v>
      </c>
      <c r="J26" s="224" t="s">
        <v>198</v>
      </c>
      <c r="K26" s="225">
        <v>10530</v>
      </c>
      <c r="L26" s="264">
        <f>K26*E26</f>
        <v>0</v>
      </c>
      <c r="M26" s="182"/>
      <c r="N26" s="183"/>
      <c r="O26" s="224">
        <f>K26-U26</f>
        <v>10530</v>
      </c>
      <c r="P26" s="179">
        <f>O26*E26</f>
        <v>0</v>
      </c>
      <c r="Q26" s="226"/>
      <c r="R26" s="227"/>
      <c r="S26" s="182"/>
      <c r="T26" s="228"/>
      <c r="U26" s="225">
        <v>0</v>
      </c>
      <c r="V26" s="229">
        <f>U26*E26</f>
        <v>0</v>
      </c>
      <c r="W26" s="139"/>
      <c r="X26" s="140"/>
    </row>
    <row r="27" spans="1:24" s="141" customFormat="1" ht="48" customHeight="1">
      <c r="A27" s="9">
        <v>19</v>
      </c>
      <c r="B27" s="217" t="s">
        <v>199</v>
      </c>
      <c r="C27" s="216" t="s">
        <v>200</v>
      </c>
      <c r="D27" s="300" t="s">
        <v>207</v>
      </c>
      <c r="E27" s="265">
        <v>0</v>
      </c>
      <c r="F27" s="224">
        <v>0</v>
      </c>
      <c r="G27" s="223">
        <v>0</v>
      </c>
      <c r="H27" s="219">
        <v>45017</v>
      </c>
      <c r="I27" s="183">
        <v>44369</v>
      </c>
      <c r="J27" s="224" t="s">
        <v>198</v>
      </c>
      <c r="K27" s="225">
        <v>1755</v>
      </c>
      <c r="L27" s="231">
        <f>K27*E27</f>
        <v>0</v>
      </c>
      <c r="M27" s="182"/>
      <c r="N27" s="183"/>
      <c r="O27" s="224">
        <f>K27-U27</f>
        <v>1755</v>
      </c>
      <c r="P27" s="179">
        <f>O27*E27</f>
        <v>0</v>
      </c>
      <c r="Q27" s="226"/>
      <c r="R27" s="227"/>
      <c r="S27" s="182"/>
      <c r="T27" s="228"/>
      <c r="U27" s="225">
        <v>0</v>
      </c>
      <c r="V27" s="229">
        <f>U27*E27</f>
        <v>0</v>
      </c>
      <c r="W27" s="139"/>
      <c r="X27" s="140"/>
    </row>
    <row r="28" spans="1:24" s="141" customFormat="1" ht="48" customHeight="1">
      <c r="A28" s="9">
        <v>20</v>
      </c>
      <c r="B28" s="182" t="s">
        <v>196</v>
      </c>
      <c r="C28" s="182" t="s">
        <v>31</v>
      </c>
      <c r="D28" s="182" t="s">
        <v>197</v>
      </c>
      <c r="E28" s="182">
        <v>0</v>
      </c>
      <c r="F28" s="224">
        <v>0</v>
      </c>
      <c r="G28" s="223">
        <v>0</v>
      </c>
      <c r="H28" s="219">
        <v>44469</v>
      </c>
      <c r="I28" s="24" t="s">
        <v>209</v>
      </c>
      <c r="J28" s="224" t="s">
        <v>208</v>
      </c>
      <c r="K28" s="225">
        <v>7020</v>
      </c>
      <c r="L28" s="264">
        <f>K28*E28</f>
        <v>0</v>
      </c>
      <c r="M28" s="182"/>
      <c r="N28" s="183"/>
      <c r="O28" s="224">
        <f>K28-U28</f>
        <v>5190</v>
      </c>
      <c r="P28" s="179">
        <f>O28*E28</f>
        <v>0</v>
      </c>
      <c r="Q28" s="226"/>
      <c r="R28" s="227"/>
      <c r="S28" s="182"/>
      <c r="T28" s="228"/>
      <c r="U28" s="225">
        <v>1830</v>
      </c>
      <c r="V28" s="229">
        <f>U28*E28</f>
        <v>0</v>
      </c>
      <c r="W28" s="139"/>
      <c r="X28" s="140"/>
    </row>
    <row r="29" spans="1:24" s="141" customFormat="1" ht="48" customHeight="1">
      <c r="A29" s="9">
        <v>21</v>
      </c>
      <c r="B29" s="217" t="s">
        <v>199</v>
      </c>
      <c r="C29" s="216" t="s">
        <v>200</v>
      </c>
      <c r="D29" s="300" t="str">
        <f>D27</f>
        <v>11033003</v>
      </c>
      <c r="E29" s="265">
        <v>0</v>
      </c>
      <c r="F29" s="224">
        <v>0</v>
      </c>
      <c r="G29" s="223">
        <v>0</v>
      </c>
      <c r="H29" s="219">
        <v>45017</v>
      </c>
      <c r="I29" s="24" t="s">
        <v>209</v>
      </c>
      <c r="J29" s="224" t="s">
        <v>208</v>
      </c>
      <c r="K29" s="225">
        <v>1170</v>
      </c>
      <c r="L29" s="231">
        <f>K29*E29</f>
        <v>0</v>
      </c>
      <c r="M29" s="182"/>
      <c r="N29" s="183"/>
      <c r="O29" s="224">
        <f>K29-U29</f>
        <v>865</v>
      </c>
      <c r="P29" s="179">
        <f>O29*E29</f>
        <v>0</v>
      </c>
      <c r="Q29" s="226"/>
      <c r="R29" s="227"/>
      <c r="S29" s="182"/>
      <c r="T29" s="228"/>
      <c r="U29" s="225">
        <v>305</v>
      </c>
      <c r="V29" s="229">
        <f>U29*E29</f>
        <v>0</v>
      </c>
      <c r="W29" s="139"/>
      <c r="X29" s="140"/>
    </row>
    <row r="30" spans="1:24" ht="30.75" customHeight="1">
      <c r="A30" s="63"/>
      <c r="B30" s="207" t="s">
        <v>14</v>
      </c>
      <c r="C30" s="310"/>
      <c r="D30" s="208"/>
      <c r="E30" s="3"/>
      <c r="F30" s="4">
        <f>SUM(F9:F29)</f>
        <v>44516</v>
      </c>
      <c r="G30" s="5">
        <f>SUM(G9:G29)</f>
        <v>377105.5</v>
      </c>
      <c r="H30" s="24"/>
      <c r="I30" s="24"/>
      <c r="J30" s="64"/>
      <c r="K30" s="4">
        <f>SUM(K9:K29)</f>
        <v>489751</v>
      </c>
      <c r="L30" s="5">
        <f>SUM(L9:L29)</f>
        <v>1622395.76</v>
      </c>
      <c r="M30" s="63"/>
      <c r="N30" s="24"/>
      <c r="O30" s="4">
        <f>SUM(O9:O29)</f>
        <v>160734</v>
      </c>
      <c r="P30" s="5">
        <f>SUM(P9:P29)</f>
        <v>543153.28</v>
      </c>
      <c r="Q30" s="4"/>
      <c r="R30" s="5"/>
      <c r="S30" s="62"/>
      <c r="T30" s="62"/>
      <c r="U30" s="4">
        <f>SUM(U9:U29)</f>
        <v>239133</v>
      </c>
      <c r="V30" s="5">
        <f>SUM(V9:V29)</f>
        <v>930237.9800000001</v>
      </c>
      <c r="W30" s="51"/>
    </row>
    <row r="31" spans="1:24" s="17" customFormat="1" ht="48" customHeight="1">
      <c r="A31" s="23"/>
      <c r="B31" s="365" t="s">
        <v>19</v>
      </c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48"/>
      <c r="X31" s="54"/>
    </row>
    <row r="32" spans="1:24" ht="33.75" customHeight="1">
      <c r="A32" s="349" t="s">
        <v>1</v>
      </c>
      <c r="B32" s="349" t="s">
        <v>2</v>
      </c>
      <c r="C32" s="349" t="s">
        <v>3</v>
      </c>
      <c r="D32" s="352" t="s">
        <v>4</v>
      </c>
      <c r="E32" s="362" t="s">
        <v>5</v>
      </c>
      <c r="F32" s="349" t="str">
        <f>F5</f>
        <v>Залишок станом на 01.06.2021</v>
      </c>
      <c r="G32" s="349"/>
      <c r="H32" s="351" t="s">
        <v>6</v>
      </c>
      <c r="I32" s="349" t="s">
        <v>117</v>
      </c>
      <c r="J32" s="349"/>
      <c r="K32" s="349"/>
      <c r="L32" s="349"/>
      <c r="M32" s="349"/>
      <c r="N32" s="349"/>
      <c r="O32" s="349" t="s">
        <v>22</v>
      </c>
      <c r="P32" s="349"/>
      <c r="Q32" s="349" t="s">
        <v>116</v>
      </c>
      <c r="R32" s="349"/>
      <c r="S32" s="349"/>
      <c r="T32" s="349"/>
      <c r="U32" s="349" t="str">
        <f>U5</f>
        <v>Залишок станом на 01.07.2021</v>
      </c>
      <c r="V32" s="349"/>
    </row>
    <row r="33" spans="1:24">
      <c r="A33" s="349"/>
      <c r="B33" s="349"/>
      <c r="C33" s="349"/>
      <c r="D33" s="352"/>
      <c r="E33" s="362"/>
      <c r="F33" s="370" t="s">
        <v>7</v>
      </c>
      <c r="G33" s="354" t="s">
        <v>8</v>
      </c>
      <c r="H33" s="351"/>
      <c r="I33" s="351" t="s">
        <v>9</v>
      </c>
      <c r="J33" s="355" t="s">
        <v>10</v>
      </c>
      <c r="K33" s="349" t="s">
        <v>7</v>
      </c>
      <c r="L33" s="362" t="s">
        <v>8</v>
      </c>
      <c r="M33" s="349" t="s">
        <v>18</v>
      </c>
      <c r="N33" s="349"/>
      <c r="O33" s="371" t="s">
        <v>7</v>
      </c>
      <c r="P33" s="362" t="s">
        <v>8</v>
      </c>
      <c r="Q33" s="372" t="s">
        <v>7</v>
      </c>
      <c r="R33" s="360" t="s">
        <v>8</v>
      </c>
      <c r="S33" s="349" t="s">
        <v>21</v>
      </c>
      <c r="T33" s="349"/>
      <c r="U33" s="370" t="s">
        <v>7</v>
      </c>
      <c r="V33" s="353" t="s">
        <v>8</v>
      </c>
    </row>
    <row r="34" spans="1:24" ht="39.75" customHeight="1">
      <c r="A34" s="349"/>
      <c r="B34" s="349"/>
      <c r="C34" s="349"/>
      <c r="D34" s="352"/>
      <c r="E34" s="362"/>
      <c r="F34" s="370"/>
      <c r="G34" s="354"/>
      <c r="H34" s="351"/>
      <c r="I34" s="351"/>
      <c r="J34" s="355"/>
      <c r="K34" s="349"/>
      <c r="L34" s="362"/>
      <c r="M34" s="310" t="s">
        <v>12</v>
      </c>
      <c r="N34" s="198" t="s">
        <v>13</v>
      </c>
      <c r="O34" s="371"/>
      <c r="P34" s="362"/>
      <c r="Q34" s="372"/>
      <c r="R34" s="360"/>
      <c r="S34" s="369"/>
      <c r="T34" s="369"/>
      <c r="U34" s="370"/>
      <c r="V34" s="353"/>
    </row>
    <row r="35" spans="1:24" s="12" customFormat="1" ht="27.75" hidden="1" customHeight="1">
      <c r="A35" s="337" t="s">
        <v>66</v>
      </c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9"/>
      <c r="V35" s="13"/>
      <c r="W35" s="295">
        <f>V35-G35</f>
        <v>0</v>
      </c>
    </row>
    <row r="36" spans="1:24" s="12" customFormat="1" ht="45" hidden="1" customHeight="1">
      <c r="A36" s="9">
        <v>1</v>
      </c>
      <c r="B36" s="199" t="s">
        <v>77</v>
      </c>
      <c r="C36" s="200" t="s">
        <v>38</v>
      </c>
      <c r="D36" s="14" t="s">
        <v>78</v>
      </c>
      <c r="E36" s="40">
        <v>182.26</v>
      </c>
      <c r="F36" s="296">
        <v>0</v>
      </c>
      <c r="G36" s="13">
        <f>F36*E36</f>
        <v>0</v>
      </c>
      <c r="H36" s="202">
        <v>44455</v>
      </c>
      <c r="I36" s="297"/>
      <c r="J36" s="298"/>
      <c r="K36" s="39"/>
      <c r="L36" s="13">
        <f>K36*E36</f>
        <v>0</v>
      </c>
      <c r="M36" s="9">
        <v>1363</v>
      </c>
      <c r="N36" s="10" t="s">
        <v>79</v>
      </c>
      <c r="O36" s="38">
        <f t="shared" ref="O36" si="53">F36-U36</f>
        <v>0</v>
      </c>
      <c r="P36" s="11">
        <f t="shared" ref="P36" si="54">O36*E36</f>
        <v>0</v>
      </c>
      <c r="Q36" s="41"/>
      <c r="R36" s="41"/>
      <c r="S36" s="41"/>
      <c r="T36" s="41"/>
      <c r="U36" s="296">
        <v>0</v>
      </c>
      <c r="V36" s="13">
        <f>U36*E36</f>
        <v>0</v>
      </c>
      <c r="W36" s="51"/>
      <c r="X36" s="53"/>
    </row>
    <row r="37" spans="1:24" s="68" customFormat="1" ht="27.75" hidden="1" customHeight="1">
      <c r="A37" s="41"/>
      <c r="B37" s="209" t="s">
        <v>14</v>
      </c>
      <c r="C37" s="210"/>
      <c r="D37" s="211"/>
      <c r="E37" s="65"/>
      <c r="F37" s="41">
        <f>SUM(F36:F36)</f>
        <v>0</v>
      </c>
      <c r="G37" s="11">
        <f>SUM(G36:G36)</f>
        <v>0</v>
      </c>
      <c r="H37" s="212"/>
      <c r="I37" s="66"/>
      <c r="J37" s="41"/>
      <c r="K37" s="38">
        <f>SUM(K36:K36)</f>
        <v>0</v>
      </c>
      <c r="L37" s="11">
        <f>SUM(L36:L36)</f>
        <v>0</v>
      </c>
      <c r="M37" s="41"/>
      <c r="N37" s="66"/>
      <c r="O37" s="38">
        <f>SUM(O36:O36)</f>
        <v>0</v>
      </c>
      <c r="P37" s="11">
        <f>SUM(P36:P36)</f>
        <v>0</v>
      </c>
      <c r="Q37" s="41"/>
      <c r="R37" s="41"/>
      <c r="S37" s="41"/>
      <c r="T37" s="41"/>
      <c r="U37" s="38">
        <f>SUM(U36:U36)</f>
        <v>0</v>
      </c>
      <c r="V37" s="11">
        <f>SUM(V36:V36)</f>
        <v>0</v>
      </c>
      <c r="W37" s="67">
        <f>V37-G37</f>
        <v>0</v>
      </c>
      <c r="X37" s="178"/>
    </row>
    <row r="38" spans="1:24" s="12" customFormat="1" ht="27.75" customHeight="1">
      <c r="A38" s="337" t="s">
        <v>67</v>
      </c>
      <c r="B38" s="338"/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9"/>
      <c r="V38" s="13"/>
      <c r="W38" s="295">
        <f>V38-G38</f>
        <v>0</v>
      </c>
    </row>
    <row r="39" spans="1:24" s="12" customFormat="1" ht="45" customHeight="1">
      <c r="A39" s="9">
        <v>1</v>
      </c>
      <c r="B39" s="199" t="s">
        <v>77</v>
      </c>
      <c r="C39" s="200" t="s">
        <v>38</v>
      </c>
      <c r="D39" s="14" t="s">
        <v>78</v>
      </c>
      <c r="E39" s="40">
        <v>182.26</v>
      </c>
      <c r="F39" s="296">
        <v>0</v>
      </c>
      <c r="G39" s="13">
        <f>F39*E39</f>
        <v>0</v>
      </c>
      <c r="H39" s="202">
        <v>44455</v>
      </c>
      <c r="I39" s="299"/>
      <c r="J39" s="298"/>
      <c r="K39" s="39"/>
      <c r="L39" s="13">
        <f>K39*E39</f>
        <v>0</v>
      </c>
      <c r="M39" s="9">
        <v>1363</v>
      </c>
      <c r="N39" s="10" t="s">
        <v>79</v>
      </c>
      <c r="O39" s="38">
        <f t="shared" ref="O39:O40" si="55">F39-U39</f>
        <v>0</v>
      </c>
      <c r="P39" s="11">
        <f t="shared" ref="P39:P40" si="56">O39*E39</f>
        <v>0</v>
      </c>
      <c r="Q39" s="41"/>
      <c r="R39" s="41"/>
      <c r="S39" s="41"/>
      <c r="T39" s="41"/>
      <c r="U39" s="296">
        <v>0</v>
      </c>
      <c r="V39" s="13">
        <f>U39*E39</f>
        <v>0</v>
      </c>
      <c r="W39" s="51"/>
      <c r="X39" s="53"/>
    </row>
    <row r="40" spans="1:24" s="12" customFormat="1" ht="45" customHeight="1">
      <c r="A40" s="9">
        <v>2</v>
      </c>
      <c r="B40" s="199" t="s">
        <v>77</v>
      </c>
      <c r="C40" s="200" t="s">
        <v>38</v>
      </c>
      <c r="D40" s="14" t="s">
        <v>85</v>
      </c>
      <c r="E40" s="40">
        <v>182.26</v>
      </c>
      <c r="F40" s="296">
        <v>157</v>
      </c>
      <c r="G40" s="13">
        <f>F40*E40</f>
        <v>28614.82</v>
      </c>
      <c r="H40" s="202">
        <v>44525</v>
      </c>
      <c r="I40" s="299"/>
      <c r="J40" s="298"/>
      <c r="K40" s="39"/>
      <c r="L40" s="13">
        <f>K40*E40</f>
        <v>0</v>
      </c>
      <c r="M40" s="9">
        <v>1498</v>
      </c>
      <c r="N40" s="10">
        <v>44195</v>
      </c>
      <c r="O40" s="38">
        <f t="shared" si="55"/>
        <v>62</v>
      </c>
      <c r="P40" s="11">
        <f t="shared" si="56"/>
        <v>11300.119999999999</v>
      </c>
      <c r="Q40" s="41"/>
      <c r="R40" s="41"/>
      <c r="S40" s="41"/>
      <c r="T40" s="41"/>
      <c r="U40" s="296">
        <v>95</v>
      </c>
      <c r="V40" s="13">
        <f>U40*E40</f>
        <v>17314.7</v>
      </c>
      <c r="W40" s="51"/>
      <c r="X40" s="53"/>
    </row>
    <row r="41" spans="1:24" s="68" customFormat="1" ht="27.75" customHeight="1">
      <c r="A41" s="41"/>
      <c r="B41" s="209" t="s">
        <v>14</v>
      </c>
      <c r="C41" s="210"/>
      <c r="D41" s="211"/>
      <c r="E41" s="65"/>
      <c r="F41" s="41">
        <f>SUM(F39:F40)</f>
        <v>157</v>
      </c>
      <c r="G41" s="11">
        <f>SUM(G39:G40)</f>
        <v>28614.82</v>
      </c>
      <c r="H41" s="212"/>
      <c r="I41" s="66"/>
      <c r="J41" s="41"/>
      <c r="K41" s="38">
        <f>SUM(K39:K40)</f>
        <v>0</v>
      </c>
      <c r="L41" s="11">
        <f>SUM(L39:L40)</f>
        <v>0</v>
      </c>
      <c r="M41" s="41"/>
      <c r="N41" s="66"/>
      <c r="O41" s="38">
        <f>SUM(O39:O40)</f>
        <v>62</v>
      </c>
      <c r="P41" s="11">
        <f>SUM(P39:P40)</f>
        <v>11300.119999999999</v>
      </c>
      <c r="Q41" s="41"/>
      <c r="R41" s="41"/>
      <c r="S41" s="41"/>
      <c r="T41" s="41"/>
      <c r="U41" s="38">
        <f>SUM(U39:U40)</f>
        <v>95</v>
      </c>
      <c r="V41" s="11">
        <f>SUM(V39:V40)</f>
        <v>17314.7</v>
      </c>
      <c r="W41" s="67">
        <f>V41-G41</f>
        <v>-11300.119999999999</v>
      </c>
      <c r="X41" s="178"/>
    </row>
    <row r="42" spans="1:24" s="68" customFormat="1" ht="27.75" hidden="1" customHeight="1">
      <c r="A42" s="337" t="s">
        <v>80</v>
      </c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9"/>
      <c r="W42" s="67"/>
      <c r="X42" s="178"/>
    </row>
    <row r="43" spans="1:24" s="12" customFormat="1" ht="45" hidden="1" customHeight="1">
      <c r="A43" s="9">
        <v>1</v>
      </c>
      <c r="B43" s="199" t="s">
        <v>77</v>
      </c>
      <c r="C43" s="200" t="s">
        <v>38</v>
      </c>
      <c r="D43" s="14" t="s">
        <v>78</v>
      </c>
      <c r="E43" s="40">
        <v>182.26</v>
      </c>
      <c r="F43" s="296">
        <v>0</v>
      </c>
      <c r="G43" s="13">
        <f>F43*E43</f>
        <v>0</v>
      </c>
      <c r="H43" s="202">
        <v>44455</v>
      </c>
      <c r="I43" s="299"/>
      <c r="J43" s="298"/>
      <c r="K43" s="39"/>
      <c r="L43" s="13">
        <f>K43*E43</f>
        <v>0</v>
      </c>
      <c r="M43" s="9">
        <v>1363</v>
      </c>
      <c r="N43" s="10" t="s">
        <v>79</v>
      </c>
      <c r="O43" s="38">
        <f>F43-U43</f>
        <v>0</v>
      </c>
      <c r="P43" s="11">
        <f>O43*E43</f>
        <v>0</v>
      </c>
      <c r="Q43" s="41"/>
      <c r="R43" s="41"/>
      <c r="S43" s="41"/>
      <c r="T43" s="41"/>
      <c r="U43" s="296">
        <v>0</v>
      </c>
      <c r="V43" s="13">
        <f>U43*E43</f>
        <v>0</v>
      </c>
      <c r="W43" s="51"/>
      <c r="X43" s="53"/>
    </row>
    <row r="44" spans="1:24" s="12" customFormat="1" ht="45" hidden="1" customHeight="1">
      <c r="A44" s="9">
        <v>2</v>
      </c>
      <c r="B44" s="199" t="s">
        <v>77</v>
      </c>
      <c r="C44" s="200" t="s">
        <v>38</v>
      </c>
      <c r="D44" s="14" t="s">
        <v>85</v>
      </c>
      <c r="E44" s="40">
        <v>182.26</v>
      </c>
      <c r="F44" s="296">
        <v>0</v>
      </c>
      <c r="G44" s="13">
        <f>F44*E44</f>
        <v>0</v>
      </c>
      <c r="H44" s="202">
        <v>44525</v>
      </c>
      <c r="I44" s="299"/>
      <c r="J44" s="298"/>
      <c r="K44" s="39"/>
      <c r="L44" s="13">
        <f>K44*E44</f>
        <v>0</v>
      </c>
      <c r="M44" s="9">
        <v>1498</v>
      </c>
      <c r="N44" s="10">
        <v>44195</v>
      </c>
      <c r="O44" s="38">
        <f>F44-U44</f>
        <v>0</v>
      </c>
      <c r="P44" s="11">
        <f>O44*E44</f>
        <v>0</v>
      </c>
      <c r="Q44" s="41"/>
      <c r="R44" s="41"/>
      <c r="S44" s="41"/>
      <c r="T44" s="41"/>
      <c r="U44" s="296">
        <v>0</v>
      </c>
      <c r="V44" s="13">
        <f>U44*E44</f>
        <v>0</v>
      </c>
      <c r="W44" s="51"/>
      <c r="X44" s="53"/>
    </row>
    <row r="45" spans="1:24" s="68" customFormat="1" ht="27.75" hidden="1" customHeight="1">
      <c r="A45" s="41"/>
      <c r="B45" s="209"/>
      <c r="C45" s="210"/>
      <c r="D45" s="211"/>
      <c r="E45" s="65"/>
      <c r="F45" s="41">
        <f>SUM(F43:F44)</f>
        <v>0</v>
      </c>
      <c r="G45" s="11">
        <f>SUM(G43:G44)</f>
        <v>0</v>
      </c>
      <c r="H45" s="212"/>
      <c r="I45" s="66"/>
      <c r="J45" s="41"/>
      <c r="K45" s="38">
        <f>SUM(K43:K44)</f>
        <v>0</v>
      </c>
      <c r="L45" s="11">
        <f>SUM(L43:L44)</f>
        <v>0</v>
      </c>
      <c r="M45" s="41"/>
      <c r="N45" s="66"/>
      <c r="O45" s="38">
        <f>SUM(O43:O44)</f>
        <v>0</v>
      </c>
      <c r="P45" s="11">
        <f>SUM(P43:P44)</f>
        <v>0</v>
      </c>
      <c r="Q45" s="41"/>
      <c r="R45" s="41"/>
      <c r="S45" s="41"/>
      <c r="T45" s="41"/>
      <c r="U45" s="38">
        <f>SUM(U43:U44)</f>
        <v>0</v>
      </c>
      <c r="V45" s="11">
        <f>SUM(V43:V44)</f>
        <v>0</v>
      </c>
      <c r="W45" s="67"/>
      <c r="X45" s="178"/>
    </row>
    <row r="46" spans="1:24" s="12" customFormat="1" ht="27.75" hidden="1" customHeight="1">
      <c r="A46" s="337" t="s">
        <v>142</v>
      </c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9"/>
      <c r="V46" s="13"/>
      <c r="W46" s="295">
        <f>V46-G46</f>
        <v>0</v>
      </c>
    </row>
    <row r="47" spans="1:24" s="12" customFormat="1" ht="47.25" hidden="1" customHeight="1">
      <c r="A47" s="9">
        <v>1</v>
      </c>
      <c r="B47" s="205" t="s">
        <v>125</v>
      </c>
      <c r="C47" s="200" t="s">
        <v>31</v>
      </c>
      <c r="D47" s="206" t="s">
        <v>126</v>
      </c>
      <c r="E47" s="40">
        <v>0</v>
      </c>
      <c r="F47" s="41">
        <v>0</v>
      </c>
      <c r="G47" s="13">
        <f>F47*E47</f>
        <v>0</v>
      </c>
      <c r="H47" s="204">
        <v>44370</v>
      </c>
      <c r="I47" s="10">
        <v>44272</v>
      </c>
      <c r="J47" s="14">
        <v>468</v>
      </c>
      <c r="K47" s="39">
        <v>300</v>
      </c>
      <c r="L47" s="13">
        <f t="shared" ref="L47:L49" si="57">K47*E47</f>
        <v>0</v>
      </c>
      <c r="M47" s="300" t="s">
        <v>143</v>
      </c>
      <c r="N47" s="300" t="s">
        <v>144</v>
      </c>
      <c r="O47" s="38">
        <f>F47-U47</f>
        <v>0</v>
      </c>
      <c r="P47" s="11">
        <f t="shared" ref="P47:P49" si="58">O47*E47</f>
        <v>0</v>
      </c>
      <c r="Q47" s="41"/>
      <c r="R47" s="41"/>
      <c r="S47" s="41"/>
      <c r="T47" s="41"/>
      <c r="U47" s="41">
        <v>0</v>
      </c>
      <c r="V47" s="11">
        <f t="shared" ref="V47:V49" si="59">U47*E47</f>
        <v>0</v>
      </c>
      <c r="W47" s="51"/>
      <c r="X47" s="53"/>
    </row>
    <row r="48" spans="1:24" s="12" customFormat="1" ht="40.5" hidden="1" customHeight="1">
      <c r="A48" s="9">
        <v>2</v>
      </c>
      <c r="B48" s="199" t="s">
        <v>118</v>
      </c>
      <c r="C48" s="203" t="s">
        <v>38</v>
      </c>
      <c r="D48" s="203" t="s">
        <v>121</v>
      </c>
      <c r="E48" s="40">
        <v>2.96</v>
      </c>
      <c r="F48" s="41">
        <v>0</v>
      </c>
      <c r="G48" s="13">
        <f t="shared" ref="G48:G49" si="60">F48*E48</f>
        <v>0</v>
      </c>
      <c r="H48" s="202">
        <v>45962</v>
      </c>
      <c r="I48" s="10">
        <v>44272</v>
      </c>
      <c r="J48" s="14">
        <v>468</v>
      </c>
      <c r="K48" s="39">
        <v>330</v>
      </c>
      <c r="L48" s="13">
        <f t="shared" si="57"/>
        <v>976.8</v>
      </c>
      <c r="M48" s="300" t="s">
        <v>145</v>
      </c>
      <c r="N48" s="300" t="s">
        <v>144</v>
      </c>
      <c r="O48" s="38">
        <f t="shared" ref="O48:O49" si="61">F48-U48</f>
        <v>0</v>
      </c>
      <c r="P48" s="11">
        <f t="shared" si="58"/>
        <v>0</v>
      </c>
      <c r="Q48" s="41"/>
      <c r="R48" s="41"/>
      <c r="S48" s="41"/>
      <c r="T48" s="41"/>
      <c r="U48" s="41">
        <v>0</v>
      </c>
      <c r="V48" s="11">
        <f t="shared" si="59"/>
        <v>0</v>
      </c>
      <c r="W48" s="51"/>
      <c r="X48" s="53"/>
    </row>
    <row r="49" spans="1:24" s="12" customFormat="1" ht="40.5" hidden="1" customHeight="1">
      <c r="A49" s="9">
        <v>3</v>
      </c>
      <c r="B49" s="199" t="s">
        <v>124</v>
      </c>
      <c r="C49" s="200" t="s">
        <v>38</v>
      </c>
      <c r="D49" s="204">
        <v>44119</v>
      </c>
      <c r="E49" s="40">
        <v>24.14</v>
      </c>
      <c r="F49" s="41">
        <v>0</v>
      </c>
      <c r="G49" s="13">
        <f t="shared" si="60"/>
        <v>0</v>
      </c>
      <c r="H49" s="202" t="s">
        <v>122</v>
      </c>
      <c r="I49" s="10">
        <v>44272</v>
      </c>
      <c r="J49" s="14">
        <v>468</v>
      </c>
      <c r="K49" s="39">
        <v>3</v>
      </c>
      <c r="L49" s="13">
        <f t="shared" si="57"/>
        <v>72.42</v>
      </c>
      <c r="M49" s="300" t="s">
        <v>145</v>
      </c>
      <c r="N49" s="300" t="s">
        <v>144</v>
      </c>
      <c r="O49" s="38">
        <f t="shared" si="61"/>
        <v>0</v>
      </c>
      <c r="P49" s="11">
        <f t="shared" si="58"/>
        <v>0</v>
      </c>
      <c r="Q49" s="41"/>
      <c r="R49" s="41"/>
      <c r="S49" s="41"/>
      <c r="T49" s="41"/>
      <c r="U49" s="41">
        <v>0</v>
      </c>
      <c r="V49" s="11">
        <f t="shared" si="59"/>
        <v>0</v>
      </c>
      <c r="W49" s="51"/>
      <c r="X49" s="53"/>
    </row>
    <row r="50" spans="1:24" s="68" customFormat="1" ht="27.75" hidden="1" customHeight="1">
      <c r="A50" s="41"/>
      <c r="B50" s="209" t="s">
        <v>14</v>
      </c>
      <c r="C50" s="210"/>
      <c r="D50" s="211"/>
      <c r="E50" s="65"/>
      <c r="F50" s="41">
        <f>SUM(F47:F49)</f>
        <v>0</v>
      </c>
      <c r="G50" s="11">
        <f>SUM(G47:G49)</f>
        <v>0</v>
      </c>
      <c r="H50" s="212"/>
      <c r="I50" s="66"/>
      <c r="J50" s="41"/>
      <c r="K50" s="38">
        <f>SUM(K47:K49)</f>
        <v>633</v>
      </c>
      <c r="L50" s="11">
        <f>SUM(L47:L49)</f>
        <v>1049.22</v>
      </c>
      <c r="M50" s="41"/>
      <c r="N50" s="66"/>
      <c r="O50" s="38">
        <f>SUM(O47:O49)</f>
        <v>0</v>
      </c>
      <c r="P50" s="11">
        <f>SUM(P47:P49)</f>
        <v>0</v>
      </c>
      <c r="Q50" s="41"/>
      <c r="R50" s="41"/>
      <c r="S50" s="41"/>
      <c r="T50" s="41"/>
      <c r="U50" s="38">
        <f>SUM(U47:U49)</f>
        <v>0</v>
      </c>
      <c r="V50" s="11">
        <f>SUM(V47:V49)</f>
        <v>0</v>
      </c>
      <c r="W50" s="67">
        <f>V50-G50</f>
        <v>0</v>
      </c>
      <c r="X50" s="178"/>
    </row>
    <row r="51" spans="1:24" s="12" customFormat="1" ht="27.75" customHeight="1">
      <c r="A51" s="337" t="s">
        <v>68</v>
      </c>
      <c r="B51" s="338"/>
      <c r="C51" s="338"/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338"/>
      <c r="T51" s="338"/>
      <c r="U51" s="339"/>
      <c r="V51" s="13"/>
      <c r="W51" s="295">
        <f>V51-G51</f>
        <v>0</v>
      </c>
    </row>
    <row r="52" spans="1:24" s="12" customFormat="1" ht="31.5" customHeight="1">
      <c r="A52" s="9">
        <v>1</v>
      </c>
      <c r="B52" s="199" t="s">
        <v>32</v>
      </c>
      <c r="C52" s="200" t="s">
        <v>31</v>
      </c>
      <c r="D52" s="201" t="s">
        <v>33</v>
      </c>
      <c r="E52" s="40">
        <v>297.11</v>
      </c>
      <c r="F52" s="41">
        <v>90</v>
      </c>
      <c r="G52" s="13">
        <f>F52*E52</f>
        <v>26739.9</v>
      </c>
      <c r="H52" s="202">
        <v>44561</v>
      </c>
      <c r="I52" s="10">
        <v>44322</v>
      </c>
      <c r="J52" s="14">
        <v>100</v>
      </c>
      <c r="K52" s="316">
        <f>J52*E52</f>
        <v>29711</v>
      </c>
      <c r="L52" s="9">
        <f>K52*E52</f>
        <v>8827435.2100000009</v>
      </c>
      <c r="M52" s="9">
        <v>894</v>
      </c>
      <c r="N52" s="10">
        <v>43676</v>
      </c>
      <c r="O52" s="38">
        <f>F52-U52</f>
        <v>37</v>
      </c>
      <c r="P52" s="11">
        <f>O52*E52</f>
        <v>10993.07</v>
      </c>
      <c r="Q52" s="41"/>
      <c r="R52" s="41"/>
      <c r="S52" s="41"/>
      <c r="T52" s="41"/>
      <c r="U52" s="41">
        <v>53</v>
      </c>
      <c r="V52" s="11">
        <f>U52*E52</f>
        <v>15746.83</v>
      </c>
      <c r="W52" s="51">
        <f>K52-O52</f>
        <v>29674</v>
      </c>
      <c r="X52" s="53"/>
    </row>
    <row r="53" spans="1:24" s="12" customFormat="1" ht="31.5" customHeight="1">
      <c r="A53" s="9">
        <v>2</v>
      </c>
      <c r="B53" s="199" t="s">
        <v>32</v>
      </c>
      <c r="C53" s="200" t="s">
        <v>31</v>
      </c>
      <c r="D53" s="201" t="s">
        <v>33</v>
      </c>
      <c r="E53" s="40">
        <v>297.11</v>
      </c>
      <c r="F53" s="41">
        <v>0</v>
      </c>
      <c r="G53" s="13">
        <f>F53*E53</f>
        <v>0</v>
      </c>
      <c r="H53" s="202">
        <v>44561</v>
      </c>
      <c r="I53" s="10">
        <v>44364</v>
      </c>
      <c r="J53" s="14">
        <v>1696</v>
      </c>
      <c r="K53" s="316">
        <v>50</v>
      </c>
      <c r="L53" s="9">
        <f>K53*E53</f>
        <v>14855.5</v>
      </c>
      <c r="M53" s="9">
        <v>622</v>
      </c>
      <c r="N53" s="10">
        <v>44351</v>
      </c>
      <c r="O53" s="38">
        <f>K53-U53</f>
        <v>0</v>
      </c>
      <c r="P53" s="11">
        <f>O53*E53</f>
        <v>0</v>
      </c>
      <c r="Q53" s="41"/>
      <c r="R53" s="41"/>
      <c r="S53" s="41"/>
      <c r="T53" s="41"/>
      <c r="U53" s="41">
        <v>50</v>
      </c>
      <c r="V53" s="11">
        <f>U53*E53</f>
        <v>14855.5</v>
      </c>
      <c r="W53" s="51">
        <f>K53-O53</f>
        <v>50</v>
      </c>
      <c r="X53" s="53"/>
    </row>
    <row r="54" spans="1:24" s="68" customFormat="1" ht="27.75" customHeight="1">
      <c r="A54" s="41"/>
      <c r="B54" s="209" t="s">
        <v>14</v>
      </c>
      <c r="C54" s="210"/>
      <c r="D54" s="211"/>
      <c r="E54" s="65"/>
      <c r="F54" s="41">
        <f>SUM(F52:F53)</f>
        <v>90</v>
      </c>
      <c r="G54" s="11">
        <f>SUM(G52:G53)</f>
        <v>26739.9</v>
      </c>
      <c r="H54" s="212"/>
      <c r="I54" s="66"/>
      <c r="J54" s="41"/>
      <c r="K54" s="41">
        <f>SUM(K52:K53)</f>
        <v>29761</v>
      </c>
      <c r="L54" s="11">
        <f>SUM(L52:L53)</f>
        <v>8842290.7100000009</v>
      </c>
      <c r="M54" s="41"/>
      <c r="N54" s="66"/>
      <c r="O54" s="41">
        <f>SUM(O52:O53)</f>
        <v>37</v>
      </c>
      <c r="P54" s="11">
        <f>SUM(P52:P53)</f>
        <v>10993.07</v>
      </c>
      <c r="Q54" s="41"/>
      <c r="R54" s="41"/>
      <c r="S54" s="41"/>
      <c r="T54" s="41"/>
      <c r="U54" s="41">
        <f>SUM(U52:U53)</f>
        <v>103</v>
      </c>
      <c r="V54" s="11">
        <f>SUM(V52:V53)</f>
        <v>30602.33</v>
      </c>
      <c r="W54" s="67">
        <f>V54-G54</f>
        <v>3862.4300000000003</v>
      </c>
      <c r="X54" s="178"/>
    </row>
    <row r="55" spans="1:24" s="12" customFormat="1" ht="27.75" hidden="1" customHeight="1">
      <c r="A55" s="337" t="s">
        <v>69</v>
      </c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9"/>
      <c r="V55" s="13"/>
      <c r="W55" s="295">
        <f>V55-G55</f>
        <v>0</v>
      </c>
    </row>
    <row r="56" spans="1:24" s="12" customFormat="1" ht="45" hidden="1" customHeight="1">
      <c r="A56" s="9">
        <v>1</v>
      </c>
      <c r="B56" s="199" t="s">
        <v>77</v>
      </c>
      <c r="C56" s="200" t="s">
        <v>38</v>
      </c>
      <c r="D56" s="14" t="s">
        <v>78</v>
      </c>
      <c r="E56" s="40">
        <v>182.26</v>
      </c>
      <c r="F56" s="296">
        <v>0</v>
      </c>
      <c r="G56" s="13">
        <f>F56*E56</f>
        <v>0</v>
      </c>
      <c r="H56" s="202">
        <v>44455</v>
      </c>
      <c r="I56" s="299"/>
      <c r="J56" s="298"/>
      <c r="K56" s="39"/>
      <c r="L56" s="13">
        <f>K56*E56</f>
        <v>0</v>
      </c>
      <c r="M56" s="9">
        <v>1363</v>
      </c>
      <c r="N56" s="10" t="s">
        <v>79</v>
      </c>
      <c r="O56" s="38">
        <f t="shared" ref="O56:O57" si="62">F56-U56</f>
        <v>0</v>
      </c>
      <c r="P56" s="11">
        <f t="shared" ref="P56:P57" si="63">O56*E56</f>
        <v>0</v>
      </c>
      <c r="Q56" s="41"/>
      <c r="R56" s="41"/>
      <c r="S56" s="41"/>
      <c r="T56" s="41"/>
      <c r="U56" s="296">
        <v>0</v>
      </c>
      <c r="V56" s="13">
        <f>U56*E56</f>
        <v>0</v>
      </c>
      <c r="W56" s="51"/>
      <c r="X56" s="53"/>
    </row>
    <row r="57" spans="1:24" s="12" customFormat="1" ht="45" hidden="1" customHeight="1">
      <c r="A57" s="9">
        <v>2</v>
      </c>
      <c r="B57" s="199" t="s">
        <v>77</v>
      </c>
      <c r="C57" s="200" t="s">
        <v>38</v>
      </c>
      <c r="D57" s="14" t="s">
        <v>85</v>
      </c>
      <c r="E57" s="40">
        <v>182.26</v>
      </c>
      <c r="F57" s="296">
        <v>0</v>
      </c>
      <c r="G57" s="13">
        <f>F57*E57</f>
        <v>0</v>
      </c>
      <c r="H57" s="202">
        <v>44525</v>
      </c>
      <c r="I57" s="299"/>
      <c r="J57" s="298"/>
      <c r="K57" s="39"/>
      <c r="L57" s="13">
        <f>K57*E57</f>
        <v>0</v>
      </c>
      <c r="M57" s="9">
        <v>1498</v>
      </c>
      <c r="N57" s="10">
        <v>44195</v>
      </c>
      <c r="O57" s="38">
        <f t="shared" si="62"/>
        <v>0</v>
      </c>
      <c r="P57" s="11">
        <f t="shared" si="63"/>
        <v>0</v>
      </c>
      <c r="Q57" s="41"/>
      <c r="R57" s="41"/>
      <c r="S57" s="41"/>
      <c r="T57" s="41"/>
      <c r="U57" s="296">
        <v>0</v>
      </c>
      <c r="V57" s="13">
        <f>U57*E57</f>
        <v>0</v>
      </c>
      <c r="W57" s="51"/>
      <c r="X57" s="53"/>
    </row>
    <row r="58" spans="1:24" s="68" customFormat="1" ht="27.75" hidden="1" customHeight="1">
      <c r="A58" s="41"/>
      <c r="B58" s="209" t="s">
        <v>14</v>
      </c>
      <c r="C58" s="210"/>
      <c r="D58" s="211"/>
      <c r="E58" s="65"/>
      <c r="F58" s="38">
        <f>SUM(F56:F57)</f>
        <v>0</v>
      </c>
      <c r="G58" s="11">
        <f>SUM(G56:G57)</f>
        <v>0</v>
      </c>
      <c r="H58" s="212"/>
      <c r="I58" s="66"/>
      <c r="J58" s="41"/>
      <c r="K58" s="38">
        <f>SUM(K56:K57)</f>
        <v>0</v>
      </c>
      <c r="L58" s="11">
        <f>SUM(L56:L57)</f>
        <v>0</v>
      </c>
      <c r="M58" s="41"/>
      <c r="N58" s="66"/>
      <c r="O58" s="38">
        <f>SUM(O56:O57)</f>
        <v>0</v>
      </c>
      <c r="P58" s="11">
        <f>SUM(P56:P57)</f>
        <v>0</v>
      </c>
      <c r="Q58" s="41"/>
      <c r="R58" s="41"/>
      <c r="S58" s="41"/>
      <c r="T58" s="41"/>
      <c r="U58" s="38">
        <f>SUM(U56:U57)</f>
        <v>0</v>
      </c>
      <c r="V58" s="11">
        <f>SUM(V56:V57)</f>
        <v>0</v>
      </c>
      <c r="W58" s="67">
        <f>V58-G58</f>
        <v>0</v>
      </c>
      <c r="X58" s="178"/>
    </row>
    <row r="59" spans="1:24" s="12" customFormat="1" ht="27.75" customHeight="1">
      <c r="A59" s="340" t="s">
        <v>55</v>
      </c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  <c r="R59" s="341"/>
      <c r="S59" s="341"/>
      <c r="T59" s="341"/>
      <c r="U59" s="341"/>
      <c r="V59" s="342"/>
      <c r="W59" s="295">
        <f>V59-G59</f>
        <v>0</v>
      </c>
    </row>
    <row r="60" spans="1:24" s="12" customFormat="1" ht="27.75" customHeight="1">
      <c r="A60" s="9">
        <v>1</v>
      </c>
      <c r="B60" s="199" t="s">
        <v>32</v>
      </c>
      <c r="C60" s="200" t="s">
        <v>31</v>
      </c>
      <c r="D60" s="201" t="s">
        <v>33</v>
      </c>
      <c r="E60" s="40">
        <v>297.11</v>
      </c>
      <c r="F60" s="41">
        <v>0</v>
      </c>
      <c r="G60" s="13">
        <f t="shared" ref="G60:G63" si="64">F60*E60</f>
        <v>0</v>
      </c>
      <c r="H60" s="202">
        <v>44561</v>
      </c>
      <c r="I60" s="10">
        <v>44362</v>
      </c>
      <c r="J60" s="14">
        <v>50</v>
      </c>
      <c r="K60" s="39">
        <f>J60*E60</f>
        <v>14855.5</v>
      </c>
      <c r="L60" s="9">
        <f t="shared" ref="L60:L63" si="65">K60*E60</f>
        <v>4413717.6050000004</v>
      </c>
      <c r="M60" s="9">
        <v>622</v>
      </c>
      <c r="N60" s="10">
        <v>44351</v>
      </c>
      <c r="O60" s="38">
        <f>J60-U60</f>
        <v>0</v>
      </c>
      <c r="P60" s="11">
        <f t="shared" ref="P60" si="66">O60*E60</f>
        <v>0</v>
      </c>
      <c r="Q60" s="41"/>
      <c r="R60" s="41"/>
      <c r="S60" s="41"/>
      <c r="T60" s="41"/>
      <c r="U60" s="41">
        <v>50</v>
      </c>
      <c r="V60" s="11">
        <f t="shared" ref="V60:V63" si="67">U60*E60</f>
        <v>14855.5</v>
      </c>
      <c r="W60" s="51"/>
      <c r="X60" s="53"/>
    </row>
    <row r="61" spans="1:24" s="12" customFormat="1" ht="45" customHeight="1">
      <c r="A61" s="9">
        <v>2</v>
      </c>
      <c r="B61" s="199" t="s">
        <v>63</v>
      </c>
      <c r="C61" s="200" t="s">
        <v>31</v>
      </c>
      <c r="D61" s="9" t="s">
        <v>65</v>
      </c>
      <c r="E61" s="40">
        <v>182.26</v>
      </c>
      <c r="F61" s="38">
        <v>0</v>
      </c>
      <c r="G61" s="13">
        <f t="shared" si="64"/>
        <v>0</v>
      </c>
      <c r="H61" s="202">
        <v>44377</v>
      </c>
      <c r="I61" s="10"/>
      <c r="J61" s="9"/>
      <c r="K61" s="39"/>
      <c r="L61" s="9">
        <f t="shared" si="65"/>
        <v>0</v>
      </c>
      <c r="M61" s="9">
        <v>1251</v>
      </c>
      <c r="N61" s="10">
        <v>44152</v>
      </c>
      <c r="O61" s="38">
        <f t="shared" ref="O61:O63" si="68">F61-U61</f>
        <v>0</v>
      </c>
      <c r="P61" s="11">
        <f t="shared" ref="P61:P63" si="69">O61*E61</f>
        <v>0</v>
      </c>
      <c r="Q61" s="41"/>
      <c r="R61" s="41"/>
      <c r="S61" s="41"/>
      <c r="T61" s="41"/>
      <c r="U61" s="38">
        <v>0</v>
      </c>
      <c r="V61" s="11">
        <f t="shared" si="67"/>
        <v>0</v>
      </c>
      <c r="W61" s="51"/>
      <c r="X61" s="53"/>
    </row>
    <row r="62" spans="1:24" s="12" customFormat="1" ht="45" customHeight="1">
      <c r="A62" s="9">
        <v>3</v>
      </c>
      <c r="B62" s="199" t="s">
        <v>77</v>
      </c>
      <c r="C62" s="200" t="s">
        <v>38</v>
      </c>
      <c r="D62" s="14" t="s">
        <v>78</v>
      </c>
      <c r="E62" s="40">
        <v>182.26</v>
      </c>
      <c r="F62" s="296">
        <v>0</v>
      </c>
      <c r="G62" s="13">
        <f t="shared" si="64"/>
        <v>0</v>
      </c>
      <c r="H62" s="202">
        <v>44455</v>
      </c>
      <c r="I62" s="297"/>
      <c r="J62" s="298"/>
      <c r="K62" s="39"/>
      <c r="L62" s="9">
        <f t="shared" si="65"/>
        <v>0</v>
      </c>
      <c r="M62" s="9">
        <v>1363</v>
      </c>
      <c r="N62" s="10" t="s">
        <v>79</v>
      </c>
      <c r="O62" s="38">
        <f t="shared" si="68"/>
        <v>0</v>
      </c>
      <c r="P62" s="11">
        <f t="shared" si="69"/>
        <v>0</v>
      </c>
      <c r="Q62" s="41"/>
      <c r="R62" s="41"/>
      <c r="S62" s="41"/>
      <c r="T62" s="41"/>
      <c r="U62" s="296">
        <v>0</v>
      </c>
      <c r="V62" s="13">
        <f t="shared" si="67"/>
        <v>0</v>
      </c>
      <c r="W62" s="51"/>
      <c r="X62" s="53"/>
    </row>
    <row r="63" spans="1:24" s="12" customFormat="1" ht="45" customHeight="1">
      <c r="A63" s="9">
        <v>4</v>
      </c>
      <c r="B63" s="199" t="s">
        <v>77</v>
      </c>
      <c r="C63" s="200" t="s">
        <v>38</v>
      </c>
      <c r="D63" s="14" t="s">
        <v>85</v>
      </c>
      <c r="E63" s="40">
        <v>182.26</v>
      </c>
      <c r="F63" s="296">
        <v>0</v>
      </c>
      <c r="G63" s="13">
        <f t="shared" si="64"/>
        <v>0</v>
      </c>
      <c r="H63" s="202">
        <v>44525</v>
      </c>
      <c r="I63" s="297"/>
      <c r="J63" s="298"/>
      <c r="K63" s="39"/>
      <c r="L63" s="13">
        <f t="shared" si="65"/>
        <v>0</v>
      </c>
      <c r="M63" s="9">
        <v>1498</v>
      </c>
      <c r="N63" s="10">
        <v>44195</v>
      </c>
      <c r="O63" s="38">
        <f t="shared" si="68"/>
        <v>0</v>
      </c>
      <c r="P63" s="11">
        <f t="shared" si="69"/>
        <v>0</v>
      </c>
      <c r="Q63" s="41"/>
      <c r="R63" s="41"/>
      <c r="S63" s="41"/>
      <c r="T63" s="41"/>
      <c r="U63" s="296">
        <v>0</v>
      </c>
      <c r="V63" s="13">
        <f t="shared" si="67"/>
        <v>0</v>
      </c>
      <c r="W63" s="51"/>
      <c r="X63" s="53"/>
    </row>
    <row r="64" spans="1:24" s="68" customFormat="1" ht="28.5" customHeight="1">
      <c r="A64" s="41"/>
      <c r="B64" s="209" t="s">
        <v>14</v>
      </c>
      <c r="C64" s="210"/>
      <c r="D64" s="211"/>
      <c r="E64" s="65"/>
      <c r="F64" s="317">
        <f>SUM(F60:F63)</f>
        <v>0</v>
      </c>
      <c r="G64" s="11">
        <f>SUM(G60:G63)</f>
        <v>0</v>
      </c>
      <c r="H64" s="212"/>
      <c r="I64" s="66"/>
      <c r="J64" s="41"/>
      <c r="K64" s="317">
        <f>SUM(K60:K63)</f>
        <v>14855.5</v>
      </c>
      <c r="L64" s="11">
        <f>SUM(L60:L63)</f>
        <v>4413717.6050000004</v>
      </c>
      <c r="M64" s="41"/>
      <c r="N64" s="66"/>
      <c r="O64" s="317">
        <f>SUM(O60:O63)</f>
        <v>0</v>
      </c>
      <c r="P64" s="11">
        <f>SUM(P60:P63)</f>
        <v>0</v>
      </c>
      <c r="Q64" s="41"/>
      <c r="R64" s="41"/>
      <c r="S64" s="41"/>
      <c r="T64" s="41"/>
      <c r="U64" s="317">
        <f>SUM(U60:U63)</f>
        <v>50</v>
      </c>
      <c r="V64" s="11">
        <f>SUM(V60:V63)</f>
        <v>14855.5</v>
      </c>
      <c r="W64" s="67">
        <f>V64-G64</f>
        <v>14855.5</v>
      </c>
      <c r="X64" s="178"/>
    </row>
    <row r="65" spans="1:24" s="12" customFormat="1" ht="27.75" customHeight="1">
      <c r="A65" s="340" t="s">
        <v>56</v>
      </c>
      <c r="B65" s="341"/>
      <c r="C65" s="341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  <c r="S65" s="341"/>
      <c r="T65" s="341"/>
      <c r="U65" s="341"/>
      <c r="V65" s="342"/>
      <c r="W65" s="67">
        <f>V65-G65</f>
        <v>0</v>
      </c>
      <c r="X65" s="53"/>
    </row>
    <row r="66" spans="1:24" s="12" customFormat="1" ht="27.75" customHeight="1">
      <c r="A66" s="9">
        <v>1</v>
      </c>
      <c r="B66" s="199" t="s">
        <v>32</v>
      </c>
      <c r="C66" s="200" t="s">
        <v>31</v>
      </c>
      <c r="D66" s="201" t="s">
        <v>33</v>
      </c>
      <c r="E66" s="40">
        <v>297.11</v>
      </c>
      <c r="F66" s="41">
        <v>3</v>
      </c>
      <c r="G66" s="13">
        <f>F66*E66</f>
        <v>891.33</v>
      </c>
      <c r="H66" s="202">
        <v>44561</v>
      </c>
      <c r="I66" s="10">
        <v>44364</v>
      </c>
      <c r="J66" s="14">
        <v>20</v>
      </c>
      <c r="K66" s="39">
        <f>J66*E66</f>
        <v>5942.2000000000007</v>
      </c>
      <c r="L66" s="9">
        <f>K66*E66</f>
        <v>1765487.0420000004</v>
      </c>
      <c r="M66" s="9">
        <v>894</v>
      </c>
      <c r="N66" s="10">
        <v>43676</v>
      </c>
      <c r="O66" s="38">
        <f>F66+J66-U66</f>
        <v>5</v>
      </c>
      <c r="P66" s="11">
        <f>O66*E66</f>
        <v>1485.5500000000002</v>
      </c>
      <c r="Q66" s="41"/>
      <c r="R66" s="41"/>
      <c r="S66" s="41"/>
      <c r="T66" s="41"/>
      <c r="U66" s="41">
        <v>18</v>
      </c>
      <c r="V66" s="11">
        <f>U66*E66</f>
        <v>5347.9800000000005</v>
      </c>
      <c r="W66" s="51"/>
      <c r="X66" s="53"/>
    </row>
    <row r="67" spans="1:24" s="12" customFormat="1" ht="27.75" customHeight="1">
      <c r="A67" s="9">
        <v>2</v>
      </c>
      <c r="B67" s="199" t="s">
        <v>62</v>
      </c>
      <c r="C67" s="200" t="s">
        <v>31</v>
      </c>
      <c r="D67" s="9" t="s">
        <v>64</v>
      </c>
      <c r="E67" s="40">
        <v>221.66</v>
      </c>
      <c r="F67" s="38">
        <v>12</v>
      </c>
      <c r="G67" s="13">
        <f>F67*E67</f>
        <v>2659.92</v>
      </c>
      <c r="H67" s="202">
        <v>44377</v>
      </c>
      <c r="I67" s="10"/>
      <c r="J67" s="9"/>
      <c r="K67" s="39"/>
      <c r="L67" s="9">
        <f>K67*E67</f>
        <v>0</v>
      </c>
      <c r="M67" s="9">
        <v>1251</v>
      </c>
      <c r="N67" s="10">
        <v>44152</v>
      </c>
      <c r="O67" s="38">
        <f t="shared" ref="O67:O69" si="70">F67-U67</f>
        <v>12</v>
      </c>
      <c r="P67" s="11">
        <f t="shared" ref="P67:P69" si="71">O67*E67</f>
        <v>2659.92</v>
      </c>
      <c r="Q67" s="41"/>
      <c r="R67" s="41"/>
      <c r="S67" s="41"/>
      <c r="T67" s="41"/>
      <c r="U67" s="38">
        <v>0</v>
      </c>
      <c r="V67" s="11">
        <f>U67*E67</f>
        <v>0</v>
      </c>
      <c r="W67" s="51"/>
      <c r="X67" s="53"/>
    </row>
    <row r="68" spans="1:24" s="12" customFormat="1" ht="45" customHeight="1">
      <c r="A68" s="9">
        <v>3</v>
      </c>
      <c r="B68" s="199" t="s">
        <v>77</v>
      </c>
      <c r="C68" s="200" t="s">
        <v>38</v>
      </c>
      <c r="D68" s="14" t="s">
        <v>78</v>
      </c>
      <c r="E68" s="40">
        <v>182.26</v>
      </c>
      <c r="F68" s="296">
        <v>0</v>
      </c>
      <c r="G68" s="13">
        <f>F68*E68</f>
        <v>0</v>
      </c>
      <c r="H68" s="202">
        <v>44455</v>
      </c>
      <c r="I68" s="299"/>
      <c r="J68" s="298"/>
      <c r="K68" s="39"/>
      <c r="L68" s="13">
        <f>K68*E68</f>
        <v>0</v>
      </c>
      <c r="M68" s="9">
        <v>1363</v>
      </c>
      <c r="N68" s="10" t="s">
        <v>79</v>
      </c>
      <c r="O68" s="38">
        <f t="shared" si="70"/>
        <v>0</v>
      </c>
      <c r="P68" s="11">
        <f t="shared" si="71"/>
        <v>0</v>
      </c>
      <c r="Q68" s="41"/>
      <c r="R68" s="41"/>
      <c r="S68" s="41"/>
      <c r="T68" s="41"/>
      <c r="U68" s="296">
        <v>0</v>
      </c>
      <c r="V68" s="13">
        <f>U68*E68</f>
        <v>0</v>
      </c>
      <c r="W68" s="51"/>
      <c r="X68" s="53"/>
    </row>
    <row r="69" spans="1:24" s="12" customFormat="1" ht="45" customHeight="1">
      <c r="A69" s="9">
        <v>4</v>
      </c>
      <c r="B69" s="199" t="s">
        <v>77</v>
      </c>
      <c r="C69" s="200" t="s">
        <v>38</v>
      </c>
      <c r="D69" s="14" t="s">
        <v>85</v>
      </c>
      <c r="E69" s="40">
        <v>182.26</v>
      </c>
      <c r="F69" s="296">
        <v>0</v>
      </c>
      <c r="G69" s="13">
        <f>F69*E69</f>
        <v>0</v>
      </c>
      <c r="H69" s="202">
        <v>44525</v>
      </c>
      <c r="I69" s="299"/>
      <c r="J69" s="298"/>
      <c r="K69" s="39"/>
      <c r="L69" s="13">
        <f>K69*E69</f>
        <v>0</v>
      </c>
      <c r="M69" s="9">
        <v>1498</v>
      </c>
      <c r="N69" s="10">
        <v>44195</v>
      </c>
      <c r="O69" s="38">
        <f t="shared" si="70"/>
        <v>0</v>
      </c>
      <c r="P69" s="11">
        <f t="shared" si="71"/>
        <v>0</v>
      </c>
      <c r="Q69" s="41"/>
      <c r="R69" s="41"/>
      <c r="S69" s="41"/>
      <c r="T69" s="41"/>
      <c r="U69" s="296">
        <v>0</v>
      </c>
      <c r="V69" s="13">
        <f>U69*E69</f>
        <v>0</v>
      </c>
      <c r="W69" s="51"/>
      <c r="X69" s="53"/>
    </row>
    <row r="70" spans="1:24" s="68" customFormat="1" ht="27.75" customHeight="1">
      <c r="A70" s="41"/>
      <c r="B70" s="209" t="s">
        <v>14</v>
      </c>
      <c r="C70" s="210"/>
      <c r="D70" s="211"/>
      <c r="E70" s="65"/>
      <c r="F70" s="41">
        <f>SUM(F66:F69)</f>
        <v>15</v>
      </c>
      <c r="G70" s="11">
        <f>SUM(G66:G69)</f>
        <v>3551.25</v>
      </c>
      <c r="H70" s="212"/>
      <c r="I70" s="66"/>
      <c r="J70" s="41"/>
      <c r="K70" s="41">
        <f>SUM(K66:K69)</f>
        <v>5942.2000000000007</v>
      </c>
      <c r="L70" s="11">
        <f>SUM(L66:L69)</f>
        <v>1765487.0420000004</v>
      </c>
      <c r="M70" s="41"/>
      <c r="N70" s="66"/>
      <c r="O70" s="38">
        <f>SUM(O66:O69)</f>
        <v>17</v>
      </c>
      <c r="P70" s="11">
        <f>SUM(P66:P69)</f>
        <v>4145.47</v>
      </c>
      <c r="Q70" s="41"/>
      <c r="R70" s="41"/>
      <c r="S70" s="41"/>
      <c r="T70" s="41"/>
      <c r="U70" s="41">
        <f>SUM(U66:U69)</f>
        <v>18</v>
      </c>
      <c r="V70" s="11">
        <f>SUM(V66:V69)</f>
        <v>5347.9800000000005</v>
      </c>
      <c r="W70" s="67">
        <f>V70-G70</f>
        <v>1796.7300000000005</v>
      </c>
      <c r="X70" s="178"/>
    </row>
    <row r="71" spans="1:24" s="12" customFormat="1" ht="27.75" customHeight="1">
      <c r="A71" s="340" t="s">
        <v>57</v>
      </c>
      <c r="B71" s="341"/>
      <c r="C71" s="341"/>
      <c r="D71" s="341"/>
      <c r="E71" s="341"/>
      <c r="F71" s="341"/>
      <c r="G71" s="341"/>
      <c r="H71" s="341"/>
      <c r="I71" s="341"/>
      <c r="J71" s="341"/>
      <c r="K71" s="341"/>
      <c r="L71" s="341"/>
      <c r="M71" s="341"/>
      <c r="N71" s="341"/>
      <c r="O71" s="341"/>
      <c r="P71" s="341"/>
      <c r="Q71" s="341"/>
      <c r="R71" s="341"/>
      <c r="S71" s="341"/>
      <c r="T71" s="341"/>
      <c r="U71" s="341"/>
      <c r="V71" s="342"/>
      <c r="W71" s="67">
        <f>V71-G71</f>
        <v>0</v>
      </c>
      <c r="X71" s="53"/>
    </row>
    <row r="72" spans="1:24" s="12" customFormat="1" ht="27.75" customHeight="1">
      <c r="A72" s="9">
        <v>1</v>
      </c>
      <c r="B72" s="199" t="s">
        <v>32</v>
      </c>
      <c r="C72" s="318" t="s">
        <v>31</v>
      </c>
      <c r="D72" s="319" t="s">
        <v>34</v>
      </c>
      <c r="E72" s="320">
        <v>297.11</v>
      </c>
      <c r="F72" s="41">
        <v>45</v>
      </c>
      <c r="G72" s="13">
        <f>F72*E72</f>
        <v>13369.95</v>
      </c>
      <c r="H72" s="321">
        <v>44530</v>
      </c>
      <c r="I72" s="10"/>
      <c r="J72" s="14"/>
      <c r="K72" s="322"/>
      <c r="L72" s="9">
        <f>K72*E72</f>
        <v>0</v>
      </c>
      <c r="M72" s="9">
        <v>894</v>
      </c>
      <c r="N72" s="10">
        <v>43676</v>
      </c>
      <c r="O72" s="38">
        <f>F72-U72</f>
        <v>20</v>
      </c>
      <c r="P72" s="11">
        <f>O72*E72</f>
        <v>5942.2000000000007</v>
      </c>
      <c r="Q72" s="41"/>
      <c r="R72" s="41"/>
      <c r="S72" s="41"/>
      <c r="T72" s="41"/>
      <c r="U72" s="41">
        <v>25</v>
      </c>
      <c r="V72" s="11">
        <f>U72*E72</f>
        <v>7427.75</v>
      </c>
      <c r="W72" s="323"/>
    </row>
    <row r="73" spans="1:24" s="12" customFormat="1" ht="27.75" customHeight="1">
      <c r="A73" s="9">
        <v>2</v>
      </c>
      <c r="B73" s="199" t="s">
        <v>32</v>
      </c>
      <c r="C73" s="318" t="s">
        <v>31</v>
      </c>
      <c r="D73" s="319" t="s">
        <v>33</v>
      </c>
      <c r="E73" s="320">
        <v>297.11</v>
      </c>
      <c r="F73" s="41">
        <v>30</v>
      </c>
      <c r="G73" s="13">
        <f>F73*E73</f>
        <v>8913.3000000000011</v>
      </c>
      <c r="H73" s="321">
        <v>44561</v>
      </c>
      <c r="I73" s="10"/>
      <c r="J73" s="14"/>
      <c r="K73" s="322"/>
      <c r="L73" s="9">
        <f>K73*E73</f>
        <v>0</v>
      </c>
      <c r="M73" s="9">
        <v>894</v>
      </c>
      <c r="N73" s="10">
        <v>43676</v>
      </c>
      <c r="O73" s="38">
        <f>F73-U73</f>
        <v>0</v>
      </c>
      <c r="P73" s="11">
        <f>O73*E73</f>
        <v>0</v>
      </c>
      <c r="Q73" s="41"/>
      <c r="R73" s="41"/>
      <c r="S73" s="41"/>
      <c r="T73" s="41"/>
      <c r="U73" s="41">
        <v>30</v>
      </c>
      <c r="V73" s="11">
        <f>U73*E73</f>
        <v>8913.3000000000011</v>
      </c>
      <c r="W73" s="323"/>
    </row>
    <row r="74" spans="1:24" s="68" customFormat="1" ht="27.75" customHeight="1">
      <c r="A74" s="41"/>
      <c r="B74" s="209" t="s">
        <v>14</v>
      </c>
      <c r="C74" s="324"/>
      <c r="D74" s="325"/>
      <c r="E74" s="326"/>
      <c r="F74" s="41">
        <f>SUM(F72:F73)</f>
        <v>75</v>
      </c>
      <c r="G74" s="11">
        <f>SUM(G72:G73)</f>
        <v>22283.25</v>
      </c>
      <c r="H74" s="327"/>
      <c r="I74" s="66"/>
      <c r="J74" s="41"/>
      <c r="K74" s="317">
        <f>SUM(K72:K73)</f>
        <v>0</v>
      </c>
      <c r="L74" s="11">
        <f>SUM(L72:L73)</f>
        <v>0</v>
      </c>
      <c r="M74" s="41"/>
      <c r="N74" s="66"/>
      <c r="O74" s="38">
        <f>SUM(O72:O73)</f>
        <v>20</v>
      </c>
      <c r="P74" s="11">
        <f>SUM(P72:P73)</f>
        <v>5942.2000000000007</v>
      </c>
      <c r="Q74" s="41"/>
      <c r="R74" s="41"/>
      <c r="S74" s="41"/>
      <c r="T74" s="41"/>
      <c r="U74" s="41">
        <f>SUM(U72:U73)</f>
        <v>55</v>
      </c>
      <c r="V74" s="41">
        <f>SUM(V72:V73)</f>
        <v>16341.050000000001</v>
      </c>
      <c r="W74" s="295">
        <f>V74-G74</f>
        <v>-5942.1999999999989</v>
      </c>
    </row>
    <row r="75" spans="1:24" s="12" customFormat="1" ht="27.75" customHeight="1">
      <c r="A75" s="340" t="s">
        <v>58</v>
      </c>
      <c r="B75" s="341"/>
      <c r="C75" s="341"/>
      <c r="D75" s="341"/>
      <c r="E75" s="341"/>
      <c r="F75" s="341"/>
      <c r="G75" s="341"/>
      <c r="H75" s="341"/>
      <c r="I75" s="341"/>
      <c r="J75" s="341"/>
      <c r="K75" s="341"/>
      <c r="L75" s="341"/>
      <c r="M75" s="341"/>
      <c r="N75" s="341"/>
      <c r="O75" s="341"/>
      <c r="P75" s="341"/>
      <c r="Q75" s="341"/>
      <c r="R75" s="341"/>
      <c r="S75" s="341"/>
      <c r="T75" s="341"/>
      <c r="U75" s="341"/>
      <c r="V75" s="342"/>
      <c r="W75" s="67">
        <f>V75-G75</f>
        <v>0</v>
      </c>
      <c r="X75" s="53"/>
    </row>
    <row r="76" spans="1:24" s="12" customFormat="1" ht="45" customHeight="1">
      <c r="A76" s="9">
        <v>1</v>
      </c>
      <c r="B76" s="199" t="s">
        <v>77</v>
      </c>
      <c r="C76" s="200" t="s">
        <v>38</v>
      </c>
      <c r="D76" s="14" t="s">
        <v>85</v>
      </c>
      <c r="E76" s="40">
        <v>182.26</v>
      </c>
      <c r="F76" s="296">
        <v>50</v>
      </c>
      <c r="G76" s="13">
        <f>F76*E76</f>
        <v>9113</v>
      </c>
      <c r="H76" s="202">
        <v>44525</v>
      </c>
      <c r="I76" s="299"/>
      <c r="J76" s="298"/>
      <c r="K76" s="39"/>
      <c r="L76" s="13">
        <f>K76*E76</f>
        <v>0</v>
      </c>
      <c r="M76" s="9">
        <v>1498</v>
      </c>
      <c r="N76" s="10">
        <v>44195</v>
      </c>
      <c r="O76" s="38">
        <f>F76-U76</f>
        <v>50</v>
      </c>
      <c r="P76" s="11">
        <f>O76*E76</f>
        <v>9113</v>
      </c>
      <c r="Q76" s="41"/>
      <c r="R76" s="41"/>
      <c r="S76" s="41"/>
      <c r="T76" s="41"/>
      <c r="U76" s="296">
        <v>0</v>
      </c>
      <c r="V76" s="13">
        <f>U76*E76</f>
        <v>0</v>
      </c>
      <c r="W76" s="51"/>
      <c r="X76" s="53"/>
    </row>
    <row r="77" spans="1:24" s="68" customFormat="1" ht="27.75" customHeight="1">
      <c r="A77" s="41"/>
      <c r="B77" s="209" t="s">
        <v>14</v>
      </c>
      <c r="C77" s="210"/>
      <c r="D77" s="211"/>
      <c r="E77" s="65"/>
      <c r="F77" s="41">
        <f>SUM(F76:F76)</f>
        <v>50</v>
      </c>
      <c r="G77" s="11">
        <f>SUM(G76:G76)</f>
        <v>9113</v>
      </c>
      <c r="H77" s="212"/>
      <c r="I77" s="66"/>
      <c r="J77" s="41"/>
      <c r="K77" s="41">
        <f>SUM(K76:K76)</f>
        <v>0</v>
      </c>
      <c r="L77" s="11">
        <f>SUM(L76:L76)</f>
        <v>0</v>
      </c>
      <c r="M77" s="41"/>
      <c r="N77" s="66"/>
      <c r="O77" s="41">
        <f>SUM(O76:O76)</f>
        <v>50</v>
      </c>
      <c r="P77" s="11">
        <f>SUM(P76:P76)</f>
        <v>9113</v>
      </c>
      <c r="Q77" s="41"/>
      <c r="R77" s="41"/>
      <c r="S77" s="41"/>
      <c r="T77" s="41"/>
      <c r="U77" s="41">
        <f>SUM(U76:U76)</f>
        <v>0</v>
      </c>
      <c r="V77" s="11">
        <f>SUM(V76:V76)</f>
        <v>0</v>
      </c>
      <c r="W77" s="67">
        <f>V77-G77</f>
        <v>-9113</v>
      </c>
      <c r="X77" s="178"/>
    </row>
    <row r="78" spans="1:24" s="12" customFormat="1" ht="27.75" hidden="1" customHeight="1">
      <c r="A78" s="337" t="s">
        <v>70</v>
      </c>
      <c r="B78" s="338"/>
      <c r="C78" s="338"/>
      <c r="D78" s="338"/>
      <c r="E78" s="338"/>
      <c r="F78" s="338"/>
      <c r="G78" s="338"/>
      <c r="H78" s="338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  <c r="U78" s="339"/>
      <c r="V78" s="13"/>
      <c r="W78" s="295">
        <f>V78-G78</f>
        <v>0</v>
      </c>
    </row>
    <row r="79" spans="1:24" s="12" customFormat="1" ht="45" hidden="1" customHeight="1">
      <c r="A79" s="9">
        <v>1</v>
      </c>
      <c r="B79" s="199" t="s">
        <v>77</v>
      </c>
      <c r="C79" s="200" t="s">
        <v>38</v>
      </c>
      <c r="D79" s="14" t="s">
        <v>78</v>
      </c>
      <c r="E79" s="40">
        <v>182.26</v>
      </c>
      <c r="F79" s="296">
        <v>0</v>
      </c>
      <c r="G79" s="13">
        <f>F79*E79</f>
        <v>0</v>
      </c>
      <c r="H79" s="202">
        <v>44455</v>
      </c>
      <c r="I79" s="297"/>
      <c r="J79" s="298"/>
      <c r="K79" s="39"/>
      <c r="L79" s="9">
        <f>K79*E79</f>
        <v>0</v>
      </c>
      <c r="M79" s="9">
        <v>1363</v>
      </c>
      <c r="N79" s="10" t="s">
        <v>79</v>
      </c>
      <c r="O79" s="38">
        <f>F79-U79</f>
        <v>0</v>
      </c>
      <c r="P79" s="11">
        <f>O79*E79</f>
        <v>0</v>
      </c>
      <c r="Q79" s="41"/>
      <c r="R79" s="41"/>
      <c r="S79" s="41"/>
      <c r="T79" s="41"/>
      <c r="U79" s="296">
        <v>0</v>
      </c>
      <c r="V79" s="13">
        <f>U79*E79</f>
        <v>0</v>
      </c>
      <c r="W79" s="51"/>
      <c r="X79" s="53"/>
    </row>
    <row r="80" spans="1:24" s="12" customFormat="1" ht="45" hidden="1" customHeight="1">
      <c r="A80" s="9">
        <v>2</v>
      </c>
      <c r="B80" s="199" t="s">
        <v>77</v>
      </c>
      <c r="C80" s="200" t="s">
        <v>38</v>
      </c>
      <c r="D80" s="14" t="s">
        <v>85</v>
      </c>
      <c r="E80" s="40">
        <v>182.26</v>
      </c>
      <c r="F80" s="296">
        <v>0</v>
      </c>
      <c r="G80" s="13">
        <f>F80*E80</f>
        <v>0</v>
      </c>
      <c r="H80" s="202">
        <v>44525</v>
      </c>
      <c r="I80" s="297"/>
      <c r="J80" s="298"/>
      <c r="K80" s="39"/>
      <c r="L80" s="13">
        <f>K80*E80</f>
        <v>0</v>
      </c>
      <c r="M80" s="9">
        <v>1498</v>
      </c>
      <c r="N80" s="10">
        <v>44195</v>
      </c>
      <c r="O80" s="38">
        <f>F80-U80</f>
        <v>0</v>
      </c>
      <c r="P80" s="11">
        <f>O80*E80</f>
        <v>0</v>
      </c>
      <c r="Q80" s="41"/>
      <c r="R80" s="41"/>
      <c r="S80" s="41"/>
      <c r="T80" s="41"/>
      <c r="U80" s="296">
        <v>0</v>
      </c>
      <c r="V80" s="13">
        <f>U80*E80</f>
        <v>0</v>
      </c>
      <c r="W80" s="51"/>
      <c r="X80" s="53"/>
    </row>
    <row r="81" spans="1:24" s="68" customFormat="1" ht="33" hidden="1" customHeight="1">
      <c r="A81" s="41"/>
      <c r="B81" s="209" t="s">
        <v>14</v>
      </c>
      <c r="C81" s="210"/>
      <c r="D81" s="211"/>
      <c r="E81" s="65"/>
      <c r="F81" s="41">
        <f>SUM(F79:F80)</f>
        <v>0</v>
      </c>
      <c r="G81" s="11">
        <f>SUM(G79:G80)</f>
        <v>0</v>
      </c>
      <c r="H81" s="212"/>
      <c r="I81" s="66"/>
      <c r="J81" s="41"/>
      <c r="K81" s="38">
        <f>SUM(K79:K80)</f>
        <v>0</v>
      </c>
      <c r="L81" s="11">
        <f>SUM(L79:L80)</f>
        <v>0</v>
      </c>
      <c r="M81" s="41"/>
      <c r="N81" s="66"/>
      <c r="O81" s="38">
        <f>SUM(O79:O80)</f>
        <v>0</v>
      </c>
      <c r="P81" s="11">
        <f>SUM(P79:P80)</f>
        <v>0</v>
      </c>
      <c r="Q81" s="41"/>
      <c r="R81" s="41"/>
      <c r="S81" s="41"/>
      <c r="T81" s="41"/>
      <c r="U81" s="38">
        <f>SUM(U79:U80)</f>
        <v>0</v>
      </c>
      <c r="V81" s="11">
        <f>SUM(V79:V80)</f>
        <v>0</v>
      </c>
      <c r="W81" s="67">
        <f>V81-G81</f>
        <v>0</v>
      </c>
      <c r="X81" s="178"/>
    </row>
    <row r="82" spans="1:24" s="68" customFormat="1" ht="27.75" hidden="1" customHeight="1">
      <c r="A82" s="337" t="s">
        <v>154</v>
      </c>
      <c r="B82" s="338"/>
      <c r="C82" s="338"/>
      <c r="D82" s="338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8"/>
      <c r="P82" s="338"/>
      <c r="Q82" s="338"/>
      <c r="R82" s="338"/>
      <c r="S82" s="338"/>
      <c r="T82" s="338"/>
      <c r="U82" s="338"/>
      <c r="V82" s="339"/>
      <c r="W82" s="67"/>
      <c r="X82" s="178"/>
    </row>
    <row r="83" spans="1:24" s="12" customFormat="1" ht="47.25" hidden="1" customHeight="1">
      <c r="A83" s="9">
        <v>1</v>
      </c>
      <c r="B83" s="205" t="s">
        <v>125</v>
      </c>
      <c r="C83" s="200" t="s">
        <v>31</v>
      </c>
      <c r="D83" s="206" t="s">
        <v>126</v>
      </c>
      <c r="E83" s="40">
        <v>0</v>
      </c>
      <c r="F83" s="41">
        <v>0</v>
      </c>
      <c r="G83" s="13">
        <f>E83*F83</f>
        <v>0</v>
      </c>
      <c r="H83" s="204">
        <v>44370</v>
      </c>
      <c r="I83" s="10">
        <v>44285</v>
      </c>
      <c r="J83" s="14">
        <v>641</v>
      </c>
      <c r="K83" s="39">
        <v>150</v>
      </c>
      <c r="L83" s="13">
        <f t="shared" ref="L83:L85" si="72">K83*E83</f>
        <v>0</v>
      </c>
      <c r="M83" s="300" t="s">
        <v>155</v>
      </c>
      <c r="N83" s="300" t="s">
        <v>152</v>
      </c>
      <c r="O83" s="38">
        <f>F83-U83</f>
        <v>0</v>
      </c>
      <c r="P83" s="11">
        <f t="shared" ref="P83:P85" si="73">O83*E83</f>
        <v>0</v>
      </c>
      <c r="Q83" s="41"/>
      <c r="R83" s="41"/>
      <c r="S83" s="41"/>
      <c r="T83" s="41"/>
      <c r="U83" s="41">
        <v>0</v>
      </c>
      <c r="V83" s="11">
        <f t="shared" ref="V83:V85" si="74">U83*E83</f>
        <v>0</v>
      </c>
      <c r="W83" s="51"/>
      <c r="X83" s="53"/>
    </row>
    <row r="84" spans="1:24" s="12" customFormat="1" ht="40.5" hidden="1" customHeight="1">
      <c r="A84" s="9">
        <v>2</v>
      </c>
      <c r="B84" s="199" t="s">
        <v>118</v>
      </c>
      <c r="C84" s="203" t="s">
        <v>38</v>
      </c>
      <c r="D84" s="203" t="s">
        <v>119</v>
      </c>
      <c r="E84" s="40">
        <v>2.96</v>
      </c>
      <c r="F84" s="41">
        <v>0</v>
      </c>
      <c r="G84" s="13">
        <f t="shared" ref="G84:G85" si="75">E84*F84</f>
        <v>0</v>
      </c>
      <c r="H84" s="202">
        <v>45962</v>
      </c>
      <c r="I84" s="10">
        <v>44285</v>
      </c>
      <c r="J84" s="14">
        <v>641</v>
      </c>
      <c r="K84" s="39">
        <v>164</v>
      </c>
      <c r="L84" s="13">
        <f t="shared" si="72"/>
        <v>485.44</v>
      </c>
      <c r="M84" s="300" t="s">
        <v>156</v>
      </c>
      <c r="N84" s="300" t="s">
        <v>152</v>
      </c>
      <c r="O84" s="38">
        <f t="shared" ref="O84:O85" si="76">F84-U84</f>
        <v>0</v>
      </c>
      <c r="P84" s="11">
        <f t="shared" si="73"/>
        <v>0</v>
      </c>
      <c r="Q84" s="41"/>
      <c r="R84" s="41"/>
      <c r="S84" s="41"/>
      <c r="T84" s="41"/>
      <c r="U84" s="41">
        <v>0</v>
      </c>
      <c r="V84" s="11">
        <f t="shared" si="74"/>
        <v>0</v>
      </c>
      <c r="W84" s="51"/>
      <c r="X84" s="53"/>
    </row>
    <row r="85" spans="1:24" s="12" customFormat="1" ht="40.5" hidden="1" customHeight="1">
      <c r="A85" s="9">
        <v>3</v>
      </c>
      <c r="B85" s="199" t="s">
        <v>124</v>
      </c>
      <c r="C85" s="200" t="s">
        <v>38</v>
      </c>
      <c r="D85" s="204">
        <v>44119</v>
      </c>
      <c r="E85" s="40">
        <v>24.14</v>
      </c>
      <c r="F85" s="41">
        <v>0</v>
      </c>
      <c r="G85" s="13">
        <f t="shared" si="75"/>
        <v>0</v>
      </c>
      <c r="H85" s="202" t="s">
        <v>122</v>
      </c>
      <c r="I85" s="10">
        <v>44285</v>
      </c>
      <c r="J85" s="14">
        <v>641</v>
      </c>
      <c r="K85" s="39">
        <v>1</v>
      </c>
      <c r="L85" s="13">
        <f t="shared" si="72"/>
        <v>24.14</v>
      </c>
      <c r="M85" s="300" t="s">
        <v>156</v>
      </c>
      <c r="N85" s="300" t="s">
        <v>152</v>
      </c>
      <c r="O85" s="38">
        <f t="shared" si="76"/>
        <v>0</v>
      </c>
      <c r="P85" s="11">
        <f t="shared" si="73"/>
        <v>0</v>
      </c>
      <c r="Q85" s="41"/>
      <c r="R85" s="41"/>
      <c r="S85" s="41"/>
      <c r="T85" s="41"/>
      <c r="U85" s="41">
        <v>0</v>
      </c>
      <c r="V85" s="11">
        <f t="shared" si="74"/>
        <v>0</v>
      </c>
      <c r="W85" s="51"/>
      <c r="X85" s="53"/>
    </row>
    <row r="86" spans="1:24" s="68" customFormat="1" ht="27.75" hidden="1" customHeight="1">
      <c r="A86" s="41"/>
      <c r="B86" s="209"/>
      <c r="C86" s="210"/>
      <c r="D86" s="211"/>
      <c r="E86" s="65"/>
      <c r="F86" s="41">
        <f>SUM(F83:F85)</f>
        <v>0</v>
      </c>
      <c r="G86" s="11">
        <f>SUM(G83:G85)</f>
        <v>0</v>
      </c>
      <c r="H86" s="212"/>
      <c r="I86" s="66"/>
      <c r="J86" s="41"/>
      <c r="K86" s="41">
        <f>SUM(K83:K85)</f>
        <v>315</v>
      </c>
      <c r="L86" s="11">
        <f>SUM(L83:L85)</f>
        <v>509.58</v>
      </c>
      <c r="M86" s="41"/>
      <c r="N86" s="66"/>
      <c r="O86" s="41">
        <f>SUM(O83:O85)</f>
        <v>0</v>
      </c>
      <c r="P86" s="11">
        <f>SUM(P83:P85)</f>
        <v>0</v>
      </c>
      <c r="Q86" s="41"/>
      <c r="R86" s="41"/>
      <c r="S86" s="41"/>
      <c r="T86" s="41"/>
      <c r="U86" s="41">
        <f>SUM(U83:U85)</f>
        <v>0</v>
      </c>
      <c r="V86" s="11">
        <f>SUM(V83:V85)</f>
        <v>0</v>
      </c>
      <c r="W86" s="67"/>
      <c r="X86" s="178"/>
    </row>
    <row r="87" spans="1:24" s="68" customFormat="1" ht="27.75" customHeight="1">
      <c r="A87" s="345" t="s">
        <v>59</v>
      </c>
      <c r="B87" s="346"/>
      <c r="C87" s="346"/>
      <c r="D87" s="346"/>
      <c r="E87" s="346"/>
      <c r="F87" s="346"/>
      <c r="G87" s="346"/>
      <c r="H87" s="346"/>
      <c r="I87" s="346"/>
      <c r="J87" s="346"/>
      <c r="K87" s="346"/>
      <c r="L87" s="346"/>
      <c r="M87" s="346"/>
      <c r="N87" s="346"/>
      <c r="O87" s="346"/>
      <c r="P87" s="346"/>
      <c r="Q87" s="346"/>
      <c r="R87" s="346"/>
      <c r="S87" s="346"/>
      <c r="T87" s="346"/>
      <c r="U87" s="346"/>
      <c r="V87" s="347"/>
      <c r="W87" s="67"/>
      <c r="X87" s="178"/>
    </row>
    <row r="88" spans="1:24" s="12" customFormat="1" ht="27.75" customHeight="1">
      <c r="A88" s="9">
        <v>1</v>
      </c>
      <c r="B88" s="199" t="s">
        <v>32</v>
      </c>
      <c r="C88" s="200" t="s">
        <v>31</v>
      </c>
      <c r="D88" s="201" t="s">
        <v>33</v>
      </c>
      <c r="E88" s="40">
        <v>297.11</v>
      </c>
      <c r="F88" s="41">
        <v>50</v>
      </c>
      <c r="G88" s="13">
        <f>F88*E88</f>
        <v>14855.5</v>
      </c>
      <c r="H88" s="202">
        <v>44561</v>
      </c>
      <c r="I88" s="10"/>
      <c r="J88" s="14"/>
      <c r="K88" s="39"/>
      <c r="L88" s="9">
        <f>K88*E88</f>
        <v>0</v>
      </c>
      <c r="M88" s="9">
        <v>894</v>
      </c>
      <c r="N88" s="10">
        <v>43676</v>
      </c>
      <c r="O88" s="38">
        <f>F88-U88</f>
        <v>0</v>
      </c>
      <c r="P88" s="11">
        <f>O88*E88</f>
        <v>0</v>
      </c>
      <c r="Q88" s="41"/>
      <c r="R88" s="41"/>
      <c r="S88" s="41"/>
      <c r="T88" s="41"/>
      <c r="U88" s="41">
        <v>50</v>
      </c>
      <c r="V88" s="11">
        <f>U88*E88</f>
        <v>14855.5</v>
      </c>
      <c r="W88" s="51"/>
      <c r="X88" s="53"/>
    </row>
    <row r="89" spans="1:24" s="12" customFormat="1" ht="45" customHeight="1">
      <c r="A89" s="9">
        <v>2</v>
      </c>
      <c r="B89" s="199" t="s">
        <v>77</v>
      </c>
      <c r="C89" s="200" t="s">
        <v>38</v>
      </c>
      <c r="D89" s="14" t="s">
        <v>85</v>
      </c>
      <c r="E89" s="40">
        <v>182.26</v>
      </c>
      <c r="F89" s="296">
        <v>402</v>
      </c>
      <c r="G89" s="13">
        <f>F89*E89</f>
        <v>73268.51999999999</v>
      </c>
      <c r="H89" s="202">
        <v>44525</v>
      </c>
      <c r="I89" s="297"/>
      <c r="J89" s="298"/>
      <c r="K89" s="39"/>
      <c r="L89" s="13">
        <f>K89*E89</f>
        <v>0</v>
      </c>
      <c r="M89" s="9">
        <v>1498</v>
      </c>
      <c r="N89" s="10">
        <v>44195</v>
      </c>
      <c r="O89" s="38">
        <f>F89-U89</f>
        <v>0</v>
      </c>
      <c r="P89" s="11">
        <f>O89*E89</f>
        <v>0</v>
      </c>
      <c r="Q89" s="41"/>
      <c r="R89" s="41"/>
      <c r="S89" s="41"/>
      <c r="T89" s="41"/>
      <c r="U89" s="296">
        <v>402</v>
      </c>
      <c r="V89" s="13">
        <f>U89*E89</f>
        <v>73268.51999999999</v>
      </c>
      <c r="W89" s="51"/>
      <c r="X89" s="53"/>
    </row>
    <row r="90" spans="1:24" s="68" customFormat="1" ht="27.75" customHeight="1">
      <c r="A90" s="41"/>
      <c r="B90" s="209" t="s">
        <v>14</v>
      </c>
      <c r="C90" s="210"/>
      <c r="D90" s="211"/>
      <c r="E90" s="65"/>
      <c r="F90" s="41">
        <f>SUM(F88:F89)</f>
        <v>452</v>
      </c>
      <c r="G90" s="11">
        <f>SUM(G88:G89)</f>
        <v>88124.01999999999</v>
      </c>
      <c r="H90" s="212"/>
      <c r="I90" s="66"/>
      <c r="J90" s="41"/>
      <c r="K90" s="41">
        <f>SUM(K88:K89)</f>
        <v>0</v>
      </c>
      <c r="L90" s="11">
        <f>SUM(L88:L89)</f>
        <v>0</v>
      </c>
      <c r="M90" s="41"/>
      <c r="N90" s="66"/>
      <c r="O90" s="41">
        <f>SUM(O88:O89)</f>
        <v>0</v>
      </c>
      <c r="P90" s="11">
        <f>SUM(P88:P89)</f>
        <v>0</v>
      </c>
      <c r="Q90" s="41"/>
      <c r="R90" s="41"/>
      <c r="S90" s="41"/>
      <c r="T90" s="41"/>
      <c r="U90" s="41">
        <f>SUM(U88:U89)</f>
        <v>452</v>
      </c>
      <c r="V90" s="11">
        <f>SUM(V88:V89)</f>
        <v>88124.01999999999</v>
      </c>
      <c r="W90" s="67">
        <f>V90-G90</f>
        <v>0</v>
      </c>
      <c r="X90" s="178"/>
    </row>
    <row r="91" spans="1:24" s="12" customFormat="1" ht="27.75" hidden="1" customHeight="1">
      <c r="A91" s="337" t="s">
        <v>71</v>
      </c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38"/>
      <c r="O91" s="338"/>
      <c r="P91" s="338"/>
      <c r="Q91" s="338"/>
      <c r="R91" s="338"/>
      <c r="S91" s="338"/>
      <c r="T91" s="338"/>
      <c r="U91" s="339"/>
      <c r="V91" s="13"/>
      <c r="W91" s="295">
        <f>V91-G91</f>
        <v>0</v>
      </c>
    </row>
    <row r="92" spans="1:24" s="12" customFormat="1" ht="45" hidden="1" customHeight="1">
      <c r="A92" s="9">
        <v>1</v>
      </c>
      <c r="B92" s="199" t="s">
        <v>77</v>
      </c>
      <c r="C92" s="200" t="s">
        <v>38</v>
      </c>
      <c r="D92" s="14" t="s">
        <v>85</v>
      </c>
      <c r="E92" s="40">
        <v>182.26</v>
      </c>
      <c r="F92" s="296">
        <v>0</v>
      </c>
      <c r="G92" s="13">
        <f>F92*E92</f>
        <v>0</v>
      </c>
      <c r="H92" s="202">
        <v>44525</v>
      </c>
      <c r="I92" s="299"/>
      <c r="J92" s="298"/>
      <c r="K92" s="39"/>
      <c r="L92" s="13">
        <f>K92*E92</f>
        <v>0</v>
      </c>
      <c r="M92" s="9">
        <v>1498</v>
      </c>
      <c r="N92" s="10">
        <v>44195</v>
      </c>
      <c r="O92" s="38">
        <f t="shared" ref="O92" si="77">F92-U92</f>
        <v>0</v>
      </c>
      <c r="P92" s="11">
        <f t="shared" ref="P92" si="78">O92*E92</f>
        <v>0</v>
      </c>
      <c r="Q92" s="41"/>
      <c r="R92" s="41"/>
      <c r="S92" s="41"/>
      <c r="T92" s="41"/>
      <c r="U92" s="296">
        <v>0</v>
      </c>
      <c r="V92" s="13">
        <f>U92*E92</f>
        <v>0</v>
      </c>
      <c r="W92" s="51"/>
      <c r="X92" s="53"/>
    </row>
    <row r="93" spans="1:24" s="68" customFormat="1" ht="27.75" hidden="1" customHeight="1">
      <c r="A93" s="41"/>
      <c r="B93" s="209" t="s">
        <v>14</v>
      </c>
      <c r="C93" s="210"/>
      <c r="D93" s="211"/>
      <c r="E93" s="65"/>
      <c r="F93" s="41">
        <f>SUM(F92:F92)</f>
        <v>0</v>
      </c>
      <c r="G93" s="11">
        <f>SUM(G92:G92)</f>
        <v>0</v>
      </c>
      <c r="H93" s="212"/>
      <c r="I93" s="66"/>
      <c r="J93" s="41"/>
      <c r="K93" s="41">
        <f>SUM(K92:K92)</f>
        <v>0</v>
      </c>
      <c r="L93" s="11">
        <f>SUM(L92:L92)</f>
        <v>0</v>
      </c>
      <c r="M93" s="41"/>
      <c r="N93" s="66"/>
      <c r="O93" s="41">
        <f>SUM(O92:O92)</f>
        <v>0</v>
      </c>
      <c r="P93" s="11">
        <f>SUM(P92:P92)</f>
        <v>0</v>
      </c>
      <c r="Q93" s="41"/>
      <c r="R93" s="41"/>
      <c r="S93" s="41"/>
      <c r="T93" s="41"/>
      <c r="U93" s="41">
        <f>SUM(U92:U92)</f>
        <v>0</v>
      </c>
      <c r="V93" s="11">
        <f>SUM(V92:V92)</f>
        <v>0</v>
      </c>
      <c r="W93" s="67">
        <f>V93-G93</f>
        <v>0</v>
      </c>
      <c r="X93" s="178"/>
    </row>
    <row r="94" spans="1:24" s="12" customFormat="1" ht="27.75" hidden="1" customHeight="1">
      <c r="A94" s="337" t="s">
        <v>72</v>
      </c>
      <c r="B94" s="338"/>
      <c r="C94" s="338"/>
      <c r="D94" s="338"/>
      <c r="E94" s="338"/>
      <c r="F94" s="338"/>
      <c r="G94" s="338"/>
      <c r="H94" s="338"/>
      <c r="I94" s="338"/>
      <c r="J94" s="338"/>
      <c r="K94" s="338"/>
      <c r="L94" s="338"/>
      <c r="M94" s="338"/>
      <c r="N94" s="338"/>
      <c r="O94" s="338"/>
      <c r="P94" s="338"/>
      <c r="Q94" s="338"/>
      <c r="R94" s="338"/>
      <c r="S94" s="338"/>
      <c r="T94" s="338"/>
      <c r="U94" s="339"/>
      <c r="V94" s="13"/>
      <c r="W94" s="295">
        <f>V94-G94</f>
        <v>0</v>
      </c>
    </row>
    <row r="95" spans="1:24" s="12" customFormat="1" ht="45" hidden="1" customHeight="1">
      <c r="A95" s="9">
        <v>1</v>
      </c>
      <c r="B95" s="199" t="s">
        <v>63</v>
      </c>
      <c r="C95" s="200" t="s">
        <v>31</v>
      </c>
      <c r="D95" s="9" t="s">
        <v>65</v>
      </c>
      <c r="E95" s="40">
        <v>182.26</v>
      </c>
      <c r="F95" s="38">
        <v>0</v>
      </c>
      <c r="G95" s="13">
        <f>F95*E95</f>
        <v>0</v>
      </c>
      <c r="H95" s="202">
        <v>44377</v>
      </c>
      <c r="I95" s="10"/>
      <c r="J95" s="9"/>
      <c r="K95" s="39"/>
      <c r="L95" s="9">
        <f>K95*E95</f>
        <v>0</v>
      </c>
      <c r="M95" s="9">
        <v>1251</v>
      </c>
      <c r="N95" s="10">
        <v>44152</v>
      </c>
      <c r="O95" s="38">
        <f>F95-U95</f>
        <v>0</v>
      </c>
      <c r="P95" s="11">
        <f>O95*E95</f>
        <v>0</v>
      </c>
      <c r="Q95" s="41"/>
      <c r="R95" s="41"/>
      <c r="S95" s="41"/>
      <c r="T95" s="41"/>
      <c r="U95" s="38">
        <v>0</v>
      </c>
      <c r="V95" s="11">
        <f>U95*E95</f>
        <v>0</v>
      </c>
      <c r="W95" s="51"/>
      <c r="X95" s="53"/>
    </row>
    <row r="96" spans="1:24" s="12" customFormat="1" ht="45" hidden="1" customHeight="1">
      <c r="A96" s="9">
        <v>2</v>
      </c>
      <c r="B96" s="199" t="s">
        <v>77</v>
      </c>
      <c r="C96" s="200" t="s">
        <v>38</v>
      </c>
      <c r="D96" s="14" t="s">
        <v>78</v>
      </c>
      <c r="E96" s="40">
        <v>182.26</v>
      </c>
      <c r="F96" s="296">
        <v>0</v>
      </c>
      <c r="G96" s="13">
        <f>F96*E96</f>
        <v>0</v>
      </c>
      <c r="H96" s="202">
        <v>44455</v>
      </c>
      <c r="I96" s="299"/>
      <c r="J96" s="298"/>
      <c r="K96" s="39"/>
      <c r="L96" s="13">
        <f>K96*E96</f>
        <v>0</v>
      </c>
      <c r="M96" s="9">
        <v>1363</v>
      </c>
      <c r="N96" s="10" t="s">
        <v>79</v>
      </c>
      <c r="O96" s="38">
        <f t="shared" ref="O96:O97" si="79">F96-U96</f>
        <v>0</v>
      </c>
      <c r="P96" s="11">
        <f t="shared" ref="P96:P97" si="80">O96*E96</f>
        <v>0</v>
      </c>
      <c r="Q96" s="41"/>
      <c r="R96" s="41"/>
      <c r="S96" s="41"/>
      <c r="T96" s="41"/>
      <c r="U96" s="296">
        <v>0</v>
      </c>
      <c r="V96" s="13">
        <f>U96*E96</f>
        <v>0</v>
      </c>
      <c r="W96" s="51"/>
      <c r="X96" s="53"/>
    </row>
    <row r="97" spans="1:24" s="12" customFormat="1" ht="45" hidden="1" customHeight="1">
      <c r="A97" s="9">
        <v>3</v>
      </c>
      <c r="B97" s="199" t="s">
        <v>77</v>
      </c>
      <c r="C97" s="200" t="s">
        <v>38</v>
      </c>
      <c r="D97" s="14" t="s">
        <v>85</v>
      </c>
      <c r="E97" s="40">
        <v>182.26</v>
      </c>
      <c r="F97" s="296">
        <v>0</v>
      </c>
      <c r="G97" s="13">
        <f>F97*E97</f>
        <v>0</v>
      </c>
      <c r="H97" s="202">
        <v>44525</v>
      </c>
      <c r="I97" s="299"/>
      <c r="J97" s="298"/>
      <c r="K97" s="39"/>
      <c r="L97" s="13">
        <f>K97*E97</f>
        <v>0</v>
      </c>
      <c r="M97" s="9">
        <v>1498</v>
      </c>
      <c r="N97" s="10">
        <v>44195</v>
      </c>
      <c r="O97" s="38">
        <f t="shared" si="79"/>
        <v>0</v>
      </c>
      <c r="P97" s="11">
        <f t="shared" si="80"/>
        <v>0</v>
      </c>
      <c r="Q97" s="41"/>
      <c r="R97" s="41"/>
      <c r="S97" s="41"/>
      <c r="T97" s="41"/>
      <c r="U97" s="296">
        <v>0</v>
      </c>
      <c r="V97" s="13">
        <f>U97*E97</f>
        <v>0</v>
      </c>
      <c r="W97" s="51"/>
      <c r="X97" s="53"/>
    </row>
    <row r="98" spans="1:24" s="68" customFormat="1" ht="27.75" hidden="1" customHeight="1">
      <c r="A98" s="41"/>
      <c r="B98" s="209" t="s">
        <v>14</v>
      </c>
      <c r="C98" s="210"/>
      <c r="D98" s="211"/>
      <c r="E98" s="65"/>
      <c r="F98" s="41">
        <f>SUM(F95:F97)</f>
        <v>0</v>
      </c>
      <c r="G98" s="11">
        <f>SUM(G95:G97)</f>
        <v>0</v>
      </c>
      <c r="H98" s="212"/>
      <c r="I98" s="66"/>
      <c r="J98" s="41"/>
      <c r="K98" s="41">
        <f>SUM(K95:K97)</f>
        <v>0</v>
      </c>
      <c r="L98" s="11">
        <f>SUM(L95:L97)</f>
        <v>0</v>
      </c>
      <c r="M98" s="41"/>
      <c r="N98" s="66"/>
      <c r="O98" s="41">
        <f>SUM(O95:O97)</f>
        <v>0</v>
      </c>
      <c r="P98" s="11">
        <f>SUM(P95:P97)</f>
        <v>0</v>
      </c>
      <c r="Q98" s="41"/>
      <c r="R98" s="41"/>
      <c r="S98" s="41"/>
      <c r="T98" s="41"/>
      <c r="U98" s="41">
        <f>SUM(U95:U97)</f>
        <v>0</v>
      </c>
      <c r="V98" s="11">
        <f>SUM(V95:V97)</f>
        <v>0</v>
      </c>
      <c r="W98" s="67">
        <f>V98-G98</f>
        <v>0</v>
      </c>
      <c r="X98" s="178"/>
    </row>
    <row r="99" spans="1:24" s="68" customFormat="1" ht="27.75" hidden="1" customHeight="1">
      <c r="A99" s="337" t="s">
        <v>81</v>
      </c>
      <c r="B99" s="338"/>
      <c r="C99" s="338"/>
      <c r="D99" s="338"/>
      <c r="E99" s="338"/>
      <c r="F99" s="338"/>
      <c r="G99" s="338"/>
      <c r="H99" s="338"/>
      <c r="I99" s="338"/>
      <c r="J99" s="338"/>
      <c r="K99" s="338"/>
      <c r="L99" s="338"/>
      <c r="M99" s="338"/>
      <c r="N99" s="338"/>
      <c r="O99" s="338"/>
      <c r="P99" s="338"/>
      <c r="Q99" s="338"/>
      <c r="R99" s="338"/>
      <c r="S99" s="338"/>
      <c r="T99" s="338"/>
      <c r="U99" s="338"/>
      <c r="V99" s="339"/>
      <c r="W99" s="67"/>
      <c r="X99" s="178"/>
    </row>
    <row r="100" spans="1:24" s="12" customFormat="1" ht="45" hidden="1" customHeight="1">
      <c r="A100" s="9">
        <v>1</v>
      </c>
      <c r="B100" s="199" t="s">
        <v>77</v>
      </c>
      <c r="C100" s="200" t="s">
        <v>38</v>
      </c>
      <c r="D100" s="14" t="s">
        <v>85</v>
      </c>
      <c r="E100" s="296">
        <v>0</v>
      </c>
      <c r="F100" s="296">
        <v>0</v>
      </c>
      <c r="G100" s="13">
        <f>F100*E100</f>
        <v>0</v>
      </c>
      <c r="H100" s="202">
        <v>44525</v>
      </c>
      <c r="I100" s="297"/>
      <c r="J100" s="298"/>
      <c r="K100" s="39"/>
      <c r="L100" s="13">
        <f>K100*E100</f>
        <v>0</v>
      </c>
      <c r="M100" s="9">
        <v>1498</v>
      </c>
      <c r="N100" s="10">
        <v>44195</v>
      </c>
      <c r="O100" s="38">
        <f>F100-U100</f>
        <v>0</v>
      </c>
      <c r="P100" s="11">
        <f>O100*E100</f>
        <v>0</v>
      </c>
      <c r="Q100" s="41"/>
      <c r="R100" s="41"/>
      <c r="S100" s="41"/>
      <c r="T100" s="41"/>
      <c r="U100" s="296">
        <v>0</v>
      </c>
      <c r="V100" s="13">
        <f>U100*E100</f>
        <v>0</v>
      </c>
      <c r="W100" s="51"/>
      <c r="X100" s="53"/>
    </row>
    <row r="101" spans="1:24" s="68" customFormat="1" ht="27.75" hidden="1" customHeight="1">
      <c r="A101" s="41"/>
      <c r="B101" s="209"/>
      <c r="C101" s="210"/>
      <c r="D101" s="211"/>
      <c r="E101" s="65"/>
      <c r="F101" s="41">
        <f>SUM(F100:F100)</f>
        <v>0</v>
      </c>
      <c r="G101" s="11">
        <f>SUM(G100:G100)</f>
        <v>0</v>
      </c>
      <c r="H101" s="212"/>
      <c r="I101" s="66"/>
      <c r="J101" s="41"/>
      <c r="K101" s="38">
        <f>SUM(K100:K100)</f>
        <v>0</v>
      </c>
      <c r="L101" s="11">
        <f>SUM(L100:L100)</f>
        <v>0</v>
      </c>
      <c r="M101" s="41"/>
      <c r="N101" s="66"/>
      <c r="O101" s="38">
        <f>SUM(O100:O100)</f>
        <v>0</v>
      </c>
      <c r="P101" s="11">
        <f>SUM(P100:P100)</f>
        <v>0</v>
      </c>
      <c r="Q101" s="41"/>
      <c r="R101" s="41"/>
      <c r="S101" s="41"/>
      <c r="T101" s="41"/>
      <c r="U101" s="38">
        <f>SUM(U100:U100)</f>
        <v>0</v>
      </c>
      <c r="V101" s="11">
        <f>SUM(V100:V100)</f>
        <v>0</v>
      </c>
      <c r="W101" s="67"/>
      <c r="X101" s="178"/>
    </row>
    <row r="102" spans="1:24" s="68" customFormat="1" ht="27.75" customHeight="1">
      <c r="A102" s="337" t="s">
        <v>86</v>
      </c>
      <c r="B102" s="338"/>
      <c r="C102" s="338"/>
      <c r="D102" s="338"/>
      <c r="E102" s="338"/>
      <c r="F102" s="338"/>
      <c r="G102" s="338"/>
      <c r="H102" s="338"/>
      <c r="I102" s="338"/>
      <c r="J102" s="338"/>
      <c r="K102" s="338"/>
      <c r="L102" s="338"/>
      <c r="M102" s="338"/>
      <c r="N102" s="338"/>
      <c r="O102" s="338"/>
      <c r="P102" s="338"/>
      <c r="Q102" s="338"/>
      <c r="R102" s="338"/>
      <c r="S102" s="338"/>
      <c r="T102" s="338"/>
      <c r="U102" s="338"/>
      <c r="V102" s="339"/>
      <c r="W102" s="67"/>
      <c r="X102" s="178"/>
    </row>
    <row r="103" spans="1:24" s="12" customFormat="1" ht="45" customHeight="1">
      <c r="A103" s="9">
        <v>1</v>
      </c>
      <c r="B103" s="199" t="s">
        <v>77</v>
      </c>
      <c r="C103" s="200" t="s">
        <v>38</v>
      </c>
      <c r="D103" s="14" t="s">
        <v>85</v>
      </c>
      <c r="E103" s="40">
        <v>182.26</v>
      </c>
      <c r="F103" s="296">
        <v>0</v>
      </c>
      <c r="G103" s="13">
        <f>F103*E103</f>
        <v>0</v>
      </c>
      <c r="H103" s="202">
        <v>44525</v>
      </c>
      <c r="I103" s="297"/>
      <c r="J103" s="298"/>
      <c r="K103" s="39"/>
      <c r="L103" s="13">
        <f>K103*E103</f>
        <v>0</v>
      </c>
      <c r="M103" s="9">
        <v>1498</v>
      </c>
      <c r="N103" s="10">
        <v>44195</v>
      </c>
      <c r="O103" s="38">
        <f>F103-U103</f>
        <v>0</v>
      </c>
      <c r="P103" s="11">
        <f>O103*E103</f>
        <v>0</v>
      </c>
      <c r="Q103" s="41"/>
      <c r="R103" s="41"/>
      <c r="S103" s="41"/>
      <c r="T103" s="41"/>
      <c r="U103" s="296">
        <v>0</v>
      </c>
      <c r="V103" s="13">
        <f>U103*E103</f>
        <v>0</v>
      </c>
      <c r="W103" s="51"/>
      <c r="X103" s="53"/>
    </row>
    <row r="104" spans="1:24" s="12" customFormat="1" ht="47.25" customHeight="1">
      <c r="A104" s="9">
        <v>2</v>
      </c>
      <c r="B104" s="205" t="s">
        <v>125</v>
      </c>
      <c r="C104" s="200" t="s">
        <v>31</v>
      </c>
      <c r="D104" s="206" t="s">
        <v>126</v>
      </c>
      <c r="E104" s="40">
        <v>0</v>
      </c>
      <c r="F104" s="41">
        <v>0</v>
      </c>
      <c r="G104" s="13">
        <f t="shared" ref="G104:G114" si="81">F104*E104</f>
        <v>0</v>
      </c>
      <c r="H104" s="204">
        <v>44370</v>
      </c>
      <c r="I104" s="10">
        <v>44277</v>
      </c>
      <c r="J104" s="14">
        <v>538</v>
      </c>
      <c r="K104" s="39">
        <v>200</v>
      </c>
      <c r="L104" s="13">
        <f t="shared" ref="L104:L114" si="82">K104*E104</f>
        <v>0</v>
      </c>
      <c r="M104" s="300" t="s">
        <v>146</v>
      </c>
      <c r="N104" s="300" t="s">
        <v>144</v>
      </c>
      <c r="O104" s="38">
        <f t="shared" ref="O104:O114" si="83">F104-U104</f>
        <v>0</v>
      </c>
      <c r="P104" s="11">
        <f t="shared" ref="P104:P114" si="84">O104*E104</f>
        <v>0</v>
      </c>
      <c r="Q104" s="41"/>
      <c r="R104" s="41"/>
      <c r="S104" s="41"/>
      <c r="T104" s="41"/>
      <c r="U104" s="41">
        <v>0</v>
      </c>
      <c r="V104" s="11">
        <f t="shared" ref="V104:V114" si="85">U104*E104</f>
        <v>0</v>
      </c>
      <c r="W104" s="51"/>
      <c r="X104" s="53"/>
    </row>
    <row r="105" spans="1:24" s="12" customFormat="1" ht="47.25" customHeight="1">
      <c r="A105" s="9">
        <v>3</v>
      </c>
      <c r="B105" s="205" t="s">
        <v>125</v>
      </c>
      <c r="C105" s="200" t="s">
        <v>31</v>
      </c>
      <c r="D105" s="206" t="s">
        <v>126</v>
      </c>
      <c r="E105" s="40">
        <v>0</v>
      </c>
      <c r="F105" s="41">
        <v>0</v>
      </c>
      <c r="G105" s="13">
        <f t="shared" si="81"/>
        <v>0</v>
      </c>
      <c r="H105" s="204">
        <v>44370</v>
      </c>
      <c r="I105" s="10">
        <v>44285</v>
      </c>
      <c r="J105" s="14">
        <v>650</v>
      </c>
      <c r="K105" s="39">
        <v>400</v>
      </c>
      <c r="L105" s="13">
        <f t="shared" ref="L105:L110" si="86">K105*E105</f>
        <v>0</v>
      </c>
      <c r="M105" s="300" t="s">
        <v>151</v>
      </c>
      <c r="N105" s="300" t="s">
        <v>152</v>
      </c>
      <c r="O105" s="38">
        <f t="shared" si="83"/>
        <v>0</v>
      </c>
      <c r="P105" s="11">
        <f t="shared" si="84"/>
        <v>0</v>
      </c>
      <c r="Q105" s="41"/>
      <c r="R105" s="41"/>
      <c r="S105" s="41"/>
      <c r="T105" s="41"/>
      <c r="U105" s="41">
        <v>0</v>
      </c>
      <c r="V105" s="11">
        <f t="shared" ref="V105:V110" si="87">U105*E105</f>
        <v>0</v>
      </c>
      <c r="W105" s="51"/>
      <c r="X105" s="53"/>
    </row>
    <row r="106" spans="1:24" s="12" customFormat="1" ht="47.25" customHeight="1">
      <c r="A106" s="9">
        <v>4</v>
      </c>
      <c r="B106" s="328" t="s">
        <v>196</v>
      </c>
      <c r="C106" s="9" t="s">
        <v>31</v>
      </c>
      <c r="D106" s="9" t="s">
        <v>197</v>
      </c>
      <c r="E106" s="9">
        <v>0</v>
      </c>
      <c r="F106" s="298">
        <v>0</v>
      </c>
      <c r="G106" s="266">
        <v>0</v>
      </c>
      <c r="H106" s="329">
        <v>44469</v>
      </c>
      <c r="I106" s="10">
        <v>44376</v>
      </c>
      <c r="J106" s="14">
        <v>1854</v>
      </c>
      <c r="K106" s="39">
        <v>156</v>
      </c>
      <c r="L106" s="13">
        <f t="shared" si="86"/>
        <v>0</v>
      </c>
      <c r="M106" s="300"/>
      <c r="N106" s="300"/>
      <c r="O106" s="38">
        <f>K106-U106</f>
        <v>156</v>
      </c>
      <c r="P106" s="11">
        <f t="shared" si="84"/>
        <v>0</v>
      </c>
      <c r="Q106" s="41"/>
      <c r="R106" s="41"/>
      <c r="S106" s="41"/>
      <c r="T106" s="41"/>
      <c r="U106" s="38">
        <v>0</v>
      </c>
      <c r="V106" s="11">
        <f t="shared" si="87"/>
        <v>0</v>
      </c>
      <c r="W106" s="51"/>
      <c r="X106" s="53"/>
    </row>
    <row r="107" spans="1:24" s="12" customFormat="1" ht="47.25" customHeight="1">
      <c r="A107" s="9">
        <v>5</v>
      </c>
      <c r="B107" s="330" t="s">
        <v>199</v>
      </c>
      <c r="C107" s="331" t="s">
        <v>200</v>
      </c>
      <c r="D107" s="9">
        <v>11033003</v>
      </c>
      <c r="E107" s="266">
        <v>0</v>
      </c>
      <c r="F107" s="298">
        <v>0</v>
      </c>
      <c r="G107" s="266">
        <v>0</v>
      </c>
      <c r="H107" s="329">
        <v>45017</v>
      </c>
      <c r="I107" s="10">
        <v>44376</v>
      </c>
      <c r="J107" s="14">
        <v>1854</v>
      </c>
      <c r="K107" s="39">
        <v>26</v>
      </c>
      <c r="L107" s="13">
        <f t="shared" si="86"/>
        <v>0</v>
      </c>
      <c r="M107" s="300"/>
      <c r="N107" s="300"/>
      <c r="O107" s="38">
        <f t="shared" ref="O107:O110" si="88">K107-U107</f>
        <v>26</v>
      </c>
      <c r="P107" s="11">
        <f t="shared" si="84"/>
        <v>0</v>
      </c>
      <c r="Q107" s="41"/>
      <c r="R107" s="41"/>
      <c r="S107" s="41"/>
      <c r="T107" s="41"/>
      <c r="U107" s="38">
        <v>0</v>
      </c>
      <c r="V107" s="11">
        <f t="shared" si="87"/>
        <v>0</v>
      </c>
      <c r="W107" s="51"/>
      <c r="X107" s="53"/>
    </row>
    <row r="108" spans="1:24" s="12" customFormat="1" ht="47.25" customHeight="1">
      <c r="A108" s="9">
        <v>6</v>
      </c>
      <c r="B108" s="199" t="s">
        <v>202</v>
      </c>
      <c r="C108" s="203" t="s">
        <v>38</v>
      </c>
      <c r="D108" s="206"/>
      <c r="E108" s="40">
        <v>1.10277</v>
      </c>
      <c r="F108" s="41"/>
      <c r="G108" s="13"/>
      <c r="H108" s="204"/>
      <c r="I108" s="10">
        <v>44376</v>
      </c>
      <c r="J108" s="14">
        <v>1854</v>
      </c>
      <c r="K108" s="39">
        <v>156</v>
      </c>
      <c r="L108" s="13">
        <f t="shared" si="86"/>
        <v>172.03211999999999</v>
      </c>
      <c r="M108" s="300"/>
      <c r="N108" s="300"/>
      <c r="O108" s="38">
        <f t="shared" si="88"/>
        <v>156</v>
      </c>
      <c r="P108" s="11">
        <f t="shared" si="84"/>
        <v>172.03211999999999</v>
      </c>
      <c r="Q108" s="41"/>
      <c r="R108" s="41"/>
      <c r="S108" s="41"/>
      <c r="T108" s="41"/>
      <c r="U108" s="38">
        <v>0</v>
      </c>
      <c r="V108" s="11">
        <f t="shared" si="87"/>
        <v>0</v>
      </c>
      <c r="W108" s="51"/>
      <c r="X108" s="53"/>
    </row>
    <row r="109" spans="1:24" s="12" customFormat="1" ht="47.25" customHeight="1">
      <c r="A109" s="9">
        <v>7</v>
      </c>
      <c r="B109" s="199" t="s">
        <v>203</v>
      </c>
      <c r="C109" s="203" t="s">
        <v>38</v>
      </c>
      <c r="D109" s="206"/>
      <c r="E109" s="40">
        <v>1.02302</v>
      </c>
      <c r="F109" s="41"/>
      <c r="G109" s="13"/>
      <c r="H109" s="204"/>
      <c r="I109" s="10">
        <v>44376</v>
      </c>
      <c r="J109" s="14">
        <v>1854</v>
      </c>
      <c r="K109" s="39">
        <v>26</v>
      </c>
      <c r="L109" s="13">
        <f t="shared" si="86"/>
        <v>26.598520000000001</v>
      </c>
      <c r="M109" s="300"/>
      <c r="N109" s="300"/>
      <c r="O109" s="38">
        <f t="shared" si="88"/>
        <v>26</v>
      </c>
      <c r="P109" s="11">
        <f t="shared" si="84"/>
        <v>26.598520000000001</v>
      </c>
      <c r="Q109" s="41"/>
      <c r="R109" s="41"/>
      <c r="S109" s="41"/>
      <c r="T109" s="41"/>
      <c r="U109" s="38">
        <v>0</v>
      </c>
      <c r="V109" s="11">
        <f t="shared" si="87"/>
        <v>0</v>
      </c>
      <c r="W109" s="51"/>
      <c r="X109" s="53"/>
    </row>
    <row r="110" spans="1:24" s="12" customFormat="1" ht="47.25" customHeight="1">
      <c r="A110" s="9">
        <v>8</v>
      </c>
      <c r="B110" s="199" t="s">
        <v>124</v>
      </c>
      <c r="C110" s="203" t="s">
        <v>38</v>
      </c>
      <c r="D110" s="206"/>
      <c r="E110" s="40">
        <v>12.37518</v>
      </c>
      <c r="F110" s="41"/>
      <c r="G110" s="13"/>
      <c r="H110" s="204"/>
      <c r="I110" s="10">
        <v>44376</v>
      </c>
      <c r="J110" s="14">
        <v>1854</v>
      </c>
      <c r="K110" s="39">
        <v>2</v>
      </c>
      <c r="L110" s="13">
        <f t="shared" si="86"/>
        <v>24.750360000000001</v>
      </c>
      <c r="M110" s="300"/>
      <c r="N110" s="300"/>
      <c r="O110" s="38">
        <f t="shared" si="88"/>
        <v>2</v>
      </c>
      <c r="P110" s="11">
        <f t="shared" si="84"/>
        <v>24.750360000000001</v>
      </c>
      <c r="Q110" s="41"/>
      <c r="R110" s="41"/>
      <c r="S110" s="41"/>
      <c r="T110" s="41"/>
      <c r="U110" s="38">
        <v>0</v>
      </c>
      <c r="V110" s="11">
        <f t="shared" si="87"/>
        <v>0</v>
      </c>
      <c r="W110" s="51"/>
      <c r="X110" s="53"/>
    </row>
    <row r="111" spans="1:24" s="12" customFormat="1" ht="40.5" customHeight="1">
      <c r="A111" s="9">
        <v>9</v>
      </c>
      <c r="B111" s="199" t="s">
        <v>118</v>
      </c>
      <c r="C111" s="203" t="s">
        <v>38</v>
      </c>
      <c r="D111" s="203" t="s">
        <v>121</v>
      </c>
      <c r="E111" s="40">
        <v>2.96</v>
      </c>
      <c r="F111" s="41">
        <v>0</v>
      </c>
      <c r="G111" s="13">
        <f t="shared" si="81"/>
        <v>0</v>
      </c>
      <c r="H111" s="202">
        <v>45962</v>
      </c>
      <c r="I111" s="10">
        <v>44277</v>
      </c>
      <c r="J111" s="14">
        <v>538</v>
      </c>
      <c r="K111" s="39">
        <v>220</v>
      </c>
      <c r="L111" s="13">
        <f t="shared" si="82"/>
        <v>651.20000000000005</v>
      </c>
      <c r="M111" s="300" t="s">
        <v>147</v>
      </c>
      <c r="N111" s="300" t="s">
        <v>144</v>
      </c>
      <c r="O111" s="38">
        <f t="shared" si="83"/>
        <v>0</v>
      </c>
      <c r="P111" s="11">
        <f t="shared" si="84"/>
        <v>0</v>
      </c>
      <c r="Q111" s="41"/>
      <c r="R111" s="41"/>
      <c r="S111" s="41"/>
      <c r="T111" s="41"/>
      <c r="U111" s="41">
        <v>0</v>
      </c>
      <c r="V111" s="11">
        <f t="shared" si="85"/>
        <v>0</v>
      </c>
      <c r="W111" s="51"/>
      <c r="X111" s="53"/>
    </row>
    <row r="112" spans="1:24" s="12" customFormat="1" ht="40.5" customHeight="1">
      <c r="A112" s="9">
        <v>10</v>
      </c>
      <c r="B112" s="199" t="s">
        <v>118</v>
      </c>
      <c r="C112" s="203" t="s">
        <v>38</v>
      </c>
      <c r="D112" s="203" t="s">
        <v>121</v>
      </c>
      <c r="E112" s="40">
        <v>2.96</v>
      </c>
      <c r="F112" s="41">
        <v>0</v>
      </c>
      <c r="G112" s="13">
        <f t="shared" si="81"/>
        <v>0</v>
      </c>
      <c r="H112" s="202">
        <v>45962</v>
      </c>
      <c r="I112" s="10">
        <v>44285</v>
      </c>
      <c r="J112" s="14">
        <v>650</v>
      </c>
      <c r="K112" s="39">
        <v>440</v>
      </c>
      <c r="L112" s="13">
        <f t="shared" ref="L112:L113" si="89">K112*E112</f>
        <v>1302.4000000000001</v>
      </c>
      <c r="M112" s="300" t="s">
        <v>149</v>
      </c>
      <c r="N112" s="300" t="s">
        <v>150</v>
      </c>
      <c r="O112" s="38">
        <f t="shared" si="83"/>
        <v>0</v>
      </c>
      <c r="P112" s="11">
        <f t="shared" si="84"/>
        <v>0</v>
      </c>
      <c r="Q112" s="41"/>
      <c r="R112" s="41"/>
      <c r="S112" s="41"/>
      <c r="T112" s="41"/>
      <c r="U112" s="41">
        <v>0</v>
      </c>
      <c r="V112" s="11">
        <f t="shared" ref="V112:V113" si="90">U112*E112</f>
        <v>0</v>
      </c>
      <c r="W112" s="51"/>
      <c r="X112" s="53"/>
    </row>
    <row r="113" spans="1:24" s="12" customFormat="1" ht="40.5" customHeight="1">
      <c r="A113" s="9">
        <v>11</v>
      </c>
      <c r="B113" s="199" t="s">
        <v>124</v>
      </c>
      <c r="C113" s="200" t="s">
        <v>38</v>
      </c>
      <c r="D113" s="204">
        <v>44119</v>
      </c>
      <c r="E113" s="40">
        <v>24.14</v>
      </c>
      <c r="F113" s="41">
        <v>0</v>
      </c>
      <c r="G113" s="13">
        <f t="shared" si="81"/>
        <v>0</v>
      </c>
      <c r="H113" s="202" t="s">
        <v>122</v>
      </c>
      <c r="I113" s="10">
        <v>44277</v>
      </c>
      <c r="J113" s="14">
        <v>538</v>
      </c>
      <c r="K113" s="39">
        <v>2</v>
      </c>
      <c r="L113" s="13">
        <f t="shared" si="89"/>
        <v>48.28</v>
      </c>
      <c r="M113" s="300" t="s">
        <v>147</v>
      </c>
      <c r="N113" s="300" t="s">
        <v>144</v>
      </c>
      <c r="O113" s="38">
        <f t="shared" si="83"/>
        <v>0</v>
      </c>
      <c r="P113" s="11">
        <f t="shared" si="84"/>
        <v>0</v>
      </c>
      <c r="Q113" s="41"/>
      <c r="R113" s="41"/>
      <c r="S113" s="41"/>
      <c r="T113" s="41"/>
      <c r="U113" s="41">
        <v>0</v>
      </c>
      <c r="V113" s="11">
        <f t="shared" si="90"/>
        <v>0</v>
      </c>
      <c r="W113" s="51"/>
      <c r="X113" s="53"/>
    </row>
    <row r="114" spans="1:24" s="12" customFormat="1" ht="40.5" customHeight="1">
      <c r="A114" s="9">
        <v>12</v>
      </c>
      <c r="B114" s="199" t="s">
        <v>124</v>
      </c>
      <c r="C114" s="200" t="s">
        <v>38</v>
      </c>
      <c r="D114" s="204">
        <v>44119</v>
      </c>
      <c r="E114" s="40">
        <v>24.14</v>
      </c>
      <c r="F114" s="41">
        <v>0</v>
      </c>
      <c r="G114" s="13">
        <f t="shared" si="81"/>
        <v>0</v>
      </c>
      <c r="H114" s="202" t="s">
        <v>122</v>
      </c>
      <c r="I114" s="10">
        <v>44285</v>
      </c>
      <c r="J114" s="14">
        <v>650</v>
      </c>
      <c r="K114" s="39">
        <v>4</v>
      </c>
      <c r="L114" s="13">
        <f t="shared" si="82"/>
        <v>96.56</v>
      </c>
      <c r="M114" s="300" t="s">
        <v>149</v>
      </c>
      <c r="N114" s="300" t="s">
        <v>150</v>
      </c>
      <c r="O114" s="38">
        <f t="shared" si="83"/>
        <v>0</v>
      </c>
      <c r="P114" s="11">
        <f t="shared" si="84"/>
        <v>0</v>
      </c>
      <c r="Q114" s="41"/>
      <c r="R114" s="41"/>
      <c r="S114" s="41"/>
      <c r="T114" s="41"/>
      <c r="U114" s="41">
        <v>0</v>
      </c>
      <c r="V114" s="11">
        <f t="shared" si="85"/>
        <v>0</v>
      </c>
      <c r="W114" s="51"/>
      <c r="X114" s="53"/>
    </row>
    <row r="115" spans="1:24" s="68" customFormat="1" ht="27.75" customHeight="1">
      <c r="A115" s="41"/>
      <c r="B115" s="209" t="s">
        <v>14</v>
      </c>
      <c r="C115" s="210"/>
      <c r="D115" s="211"/>
      <c r="E115" s="65"/>
      <c r="F115" s="38">
        <f>SUM(F103:F114)</f>
        <v>0</v>
      </c>
      <c r="G115" s="11">
        <f>SUM(G103:G114)</f>
        <v>0</v>
      </c>
      <c r="H115" s="212"/>
      <c r="I115" s="66"/>
      <c r="J115" s="41"/>
      <c r="K115" s="38">
        <f>SUM(K103:K114)</f>
        <v>1632</v>
      </c>
      <c r="L115" s="11">
        <f>SUM(L103:L114)</f>
        <v>2321.8210000000004</v>
      </c>
      <c r="M115" s="41"/>
      <c r="N115" s="66"/>
      <c r="O115" s="38">
        <f>SUM(O103:O114)</f>
        <v>366</v>
      </c>
      <c r="P115" s="11">
        <f>SUM(P103:P114)</f>
        <v>223.381</v>
      </c>
      <c r="Q115" s="41"/>
      <c r="R115" s="41"/>
      <c r="S115" s="41"/>
      <c r="T115" s="41"/>
      <c r="U115" s="38">
        <f>SUM(U103:U114)</f>
        <v>0</v>
      </c>
      <c r="V115" s="11">
        <f>SUM(V103:V114)</f>
        <v>0</v>
      </c>
      <c r="W115" s="67"/>
      <c r="X115" s="178"/>
    </row>
    <row r="116" spans="1:24" s="68" customFormat="1" ht="27.75" customHeight="1">
      <c r="A116" s="337" t="s">
        <v>82</v>
      </c>
      <c r="B116" s="338"/>
      <c r="C116" s="338"/>
      <c r="D116" s="338"/>
      <c r="E116" s="338"/>
      <c r="F116" s="338"/>
      <c r="G116" s="338"/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  <c r="U116" s="338"/>
      <c r="V116" s="339"/>
      <c r="W116" s="67"/>
      <c r="X116" s="178"/>
    </row>
    <row r="117" spans="1:24" s="12" customFormat="1" ht="45" customHeight="1">
      <c r="A117" s="9">
        <v>1</v>
      </c>
      <c r="B117" s="199" t="s">
        <v>77</v>
      </c>
      <c r="C117" s="200" t="s">
        <v>38</v>
      </c>
      <c r="D117" s="14" t="s">
        <v>78</v>
      </c>
      <c r="E117" s="40">
        <v>182.26</v>
      </c>
      <c r="F117" s="296">
        <v>0</v>
      </c>
      <c r="G117" s="13">
        <f>F117*E117</f>
        <v>0</v>
      </c>
      <c r="H117" s="202">
        <v>44455</v>
      </c>
      <c r="I117" s="299"/>
      <c r="J117" s="298"/>
      <c r="K117" s="39"/>
      <c r="L117" s="13">
        <f>K117*E117</f>
        <v>0</v>
      </c>
      <c r="M117" s="9">
        <v>1363</v>
      </c>
      <c r="N117" s="10" t="s">
        <v>79</v>
      </c>
      <c r="O117" s="38">
        <f>F117-U117</f>
        <v>0</v>
      </c>
      <c r="P117" s="11">
        <f>O117*E117</f>
        <v>0</v>
      </c>
      <c r="Q117" s="41"/>
      <c r="R117" s="41"/>
      <c r="S117" s="41"/>
      <c r="T117" s="41"/>
      <c r="U117" s="296">
        <v>0</v>
      </c>
      <c r="V117" s="13">
        <f>U117*E117</f>
        <v>0</v>
      </c>
      <c r="W117" s="51"/>
      <c r="X117" s="53"/>
    </row>
    <row r="118" spans="1:24" s="12" customFormat="1" ht="45" customHeight="1">
      <c r="A118" s="9">
        <v>2</v>
      </c>
      <c r="B118" s="199" t="s">
        <v>77</v>
      </c>
      <c r="C118" s="200" t="s">
        <v>38</v>
      </c>
      <c r="D118" s="14" t="s">
        <v>85</v>
      </c>
      <c r="E118" s="40">
        <v>182.26</v>
      </c>
      <c r="F118" s="296">
        <v>48</v>
      </c>
      <c r="G118" s="13">
        <f>F118*E118</f>
        <v>8748.48</v>
      </c>
      <c r="H118" s="202">
        <v>44525</v>
      </c>
      <c r="I118" s="299"/>
      <c r="J118" s="298"/>
      <c r="K118" s="39"/>
      <c r="L118" s="13">
        <f>K118*E118</f>
        <v>0</v>
      </c>
      <c r="M118" s="9">
        <v>1498</v>
      </c>
      <c r="N118" s="10">
        <v>44195</v>
      </c>
      <c r="O118" s="38">
        <f>F118-U118</f>
        <v>14</v>
      </c>
      <c r="P118" s="11">
        <v>0</v>
      </c>
      <c r="Q118" s="41"/>
      <c r="R118" s="41"/>
      <c r="S118" s="41"/>
      <c r="T118" s="41"/>
      <c r="U118" s="296">
        <v>34</v>
      </c>
      <c r="V118" s="13">
        <f>U118*E118</f>
        <v>6196.84</v>
      </c>
      <c r="W118" s="51"/>
      <c r="X118" s="53"/>
    </row>
    <row r="119" spans="1:24" s="68" customFormat="1" ht="27.75" customHeight="1">
      <c r="A119" s="41"/>
      <c r="B119" s="209"/>
      <c r="C119" s="210"/>
      <c r="D119" s="211"/>
      <c r="E119" s="65"/>
      <c r="F119" s="41">
        <f>SUM(F117:F118)</f>
        <v>48</v>
      </c>
      <c r="G119" s="11">
        <f>SUM(G117:G118)</f>
        <v>8748.48</v>
      </c>
      <c r="H119" s="212"/>
      <c r="I119" s="66"/>
      <c r="J119" s="41"/>
      <c r="K119" s="38">
        <f>SUM(K117:K118)</f>
        <v>0</v>
      </c>
      <c r="L119" s="11">
        <f>SUM(L117:L118)</f>
        <v>0</v>
      </c>
      <c r="M119" s="41"/>
      <c r="N119" s="66"/>
      <c r="O119" s="38">
        <f>SUM(O117:O118)</f>
        <v>14</v>
      </c>
      <c r="P119" s="11">
        <f>SUM(P117:P118)</f>
        <v>0</v>
      </c>
      <c r="Q119" s="41"/>
      <c r="R119" s="41"/>
      <c r="S119" s="41"/>
      <c r="T119" s="41"/>
      <c r="U119" s="38">
        <f>SUM(U117:U118)</f>
        <v>34</v>
      </c>
      <c r="V119" s="11">
        <f>SUM(V117:V118)</f>
        <v>6196.84</v>
      </c>
      <c r="W119" s="67"/>
      <c r="X119" s="178"/>
    </row>
    <row r="120" spans="1:24" s="68" customFormat="1" ht="27.75" hidden="1" customHeight="1">
      <c r="A120" s="337" t="s">
        <v>83</v>
      </c>
      <c r="B120" s="338"/>
      <c r="C120" s="338"/>
      <c r="D120" s="338"/>
      <c r="E120" s="338"/>
      <c r="F120" s="338"/>
      <c r="G120" s="338"/>
      <c r="H120" s="338"/>
      <c r="I120" s="338"/>
      <c r="J120" s="338"/>
      <c r="K120" s="338"/>
      <c r="L120" s="338"/>
      <c r="M120" s="338"/>
      <c r="N120" s="338"/>
      <c r="O120" s="338"/>
      <c r="P120" s="338"/>
      <c r="Q120" s="338"/>
      <c r="R120" s="338"/>
      <c r="S120" s="338"/>
      <c r="T120" s="338"/>
      <c r="U120" s="338"/>
      <c r="V120" s="339"/>
      <c r="W120" s="67"/>
      <c r="X120" s="178"/>
    </row>
    <row r="121" spans="1:24" s="12" customFormat="1" ht="45" hidden="1" customHeight="1">
      <c r="A121" s="9">
        <v>1</v>
      </c>
      <c r="B121" s="199" t="s">
        <v>77</v>
      </c>
      <c r="C121" s="200" t="s">
        <v>38</v>
      </c>
      <c r="D121" s="14" t="s">
        <v>85</v>
      </c>
      <c r="E121" s="40">
        <v>182.26</v>
      </c>
      <c r="F121" s="296">
        <v>0</v>
      </c>
      <c r="G121" s="13">
        <f>F121*E121</f>
        <v>0</v>
      </c>
      <c r="H121" s="202">
        <v>44525</v>
      </c>
      <c r="I121" s="299"/>
      <c r="J121" s="298"/>
      <c r="K121" s="39"/>
      <c r="L121" s="13">
        <f>K121*E121</f>
        <v>0</v>
      </c>
      <c r="M121" s="9">
        <v>1498</v>
      </c>
      <c r="N121" s="10">
        <v>44195</v>
      </c>
      <c r="O121" s="38">
        <f>F121-U121</f>
        <v>0</v>
      </c>
      <c r="P121" s="11">
        <f>O121*E121</f>
        <v>0</v>
      </c>
      <c r="Q121" s="41"/>
      <c r="R121" s="41"/>
      <c r="S121" s="41"/>
      <c r="T121" s="41"/>
      <c r="U121" s="296">
        <v>0</v>
      </c>
      <c r="V121" s="13">
        <f>U121*E121</f>
        <v>0</v>
      </c>
      <c r="W121" s="51"/>
      <c r="X121" s="53"/>
    </row>
    <row r="122" spans="1:24" s="68" customFormat="1" ht="27.75" hidden="1" customHeight="1">
      <c r="A122" s="41"/>
      <c r="B122" s="209"/>
      <c r="C122" s="210"/>
      <c r="D122" s="211"/>
      <c r="E122" s="65"/>
      <c r="F122" s="41">
        <f>SUM(F121:F121)</f>
        <v>0</v>
      </c>
      <c r="G122" s="11">
        <f>SUM(G121:G121)</f>
        <v>0</v>
      </c>
      <c r="H122" s="212"/>
      <c r="I122" s="66"/>
      <c r="J122" s="41"/>
      <c r="K122" s="38">
        <f>SUM(K121:K121)</f>
        <v>0</v>
      </c>
      <c r="L122" s="11">
        <f>SUM(L121:L121)</f>
        <v>0</v>
      </c>
      <c r="M122" s="41"/>
      <c r="N122" s="66"/>
      <c r="O122" s="38">
        <f>SUM(O121:O121)</f>
        <v>0</v>
      </c>
      <c r="P122" s="11">
        <f>SUM(P121:P121)</f>
        <v>0</v>
      </c>
      <c r="Q122" s="41"/>
      <c r="R122" s="41"/>
      <c r="S122" s="41"/>
      <c r="T122" s="41"/>
      <c r="U122" s="38">
        <f>SUM(U121:U121)</f>
        <v>0</v>
      </c>
      <c r="V122" s="11">
        <f>SUM(V121:V121)</f>
        <v>0</v>
      </c>
      <c r="W122" s="67"/>
      <c r="X122" s="178"/>
    </row>
    <row r="123" spans="1:24" s="68" customFormat="1" ht="27.75" hidden="1" customHeight="1">
      <c r="A123" s="337" t="s">
        <v>84</v>
      </c>
      <c r="B123" s="338"/>
      <c r="C123" s="338"/>
      <c r="D123" s="338"/>
      <c r="E123" s="338"/>
      <c r="F123" s="338"/>
      <c r="G123" s="338"/>
      <c r="H123" s="338"/>
      <c r="I123" s="338"/>
      <c r="J123" s="338"/>
      <c r="K123" s="338"/>
      <c r="L123" s="338"/>
      <c r="M123" s="338"/>
      <c r="N123" s="338"/>
      <c r="O123" s="338"/>
      <c r="P123" s="338"/>
      <c r="Q123" s="338"/>
      <c r="R123" s="338"/>
      <c r="S123" s="338"/>
      <c r="T123" s="338"/>
      <c r="U123" s="338"/>
      <c r="V123" s="339"/>
      <c r="W123" s="67"/>
      <c r="X123" s="178"/>
    </row>
    <row r="124" spans="1:24" s="12" customFormat="1" ht="45" hidden="1" customHeight="1">
      <c r="A124" s="9">
        <v>1</v>
      </c>
      <c r="B124" s="199" t="s">
        <v>77</v>
      </c>
      <c r="C124" s="200" t="s">
        <v>38</v>
      </c>
      <c r="D124" s="14" t="s">
        <v>85</v>
      </c>
      <c r="E124" s="40">
        <v>182.26</v>
      </c>
      <c r="F124" s="296">
        <v>0</v>
      </c>
      <c r="G124" s="13">
        <f>F124*E124</f>
        <v>0</v>
      </c>
      <c r="H124" s="202">
        <v>44525</v>
      </c>
      <c r="I124" s="297"/>
      <c r="J124" s="298"/>
      <c r="K124" s="39"/>
      <c r="L124" s="13">
        <f>K124*E124</f>
        <v>0</v>
      </c>
      <c r="M124" s="9">
        <v>1498</v>
      </c>
      <c r="N124" s="10">
        <v>44195</v>
      </c>
      <c r="O124" s="38">
        <f>F124-U124</f>
        <v>0</v>
      </c>
      <c r="P124" s="11">
        <f>O124*E124</f>
        <v>0</v>
      </c>
      <c r="Q124" s="41"/>
      <c r="R124" s="41"/>
      <c r="S124" s="41"/>
      <c r="T124" s="41"/>
      <c r="U124" s="296">
        <v>0</v>
      </c>
      <c r="V124" s="13">
        <f>U124*E124</f>
        <v>0</v>
      </c>
      <c r="W124" s="51"/>
      <c r="X124" s="53"/>
    </row>
    <row r="125" spans="1:24" s="68" customFormat="1" ht="27.75" hidden="1" customHeight="1">
      <c r="A125" s="41"/>
      <c r="B125" s="209"/>
      <c r="C125" s="210"/>
      <c r="D125" s="211"/>
      <c r="E125" s="65"/>
      <c r="F125" s="41">
        <f>SUM(F124:F124)</f>
        <v>0</v>
      </c>
      <c r="G125" s="11">
        <f>SUM(G124:G124)</f>
        <v>0</v>
      </c>
      <c r="H125" s="212"/>
      <c r="I125" s="66"/>
      <c r="J125" s="41"/>
      <c r="K125" s="41">
        <f>SUM(K124:K124)</f>
        <v>0</v>
      </c>
      <c r="L125" s="11">
        <f>SUM(L124:L124)</f>
        <v>0</v>
      </c>
      <c r="M125" s="41"/>
      <c r="N125" s="66"/>
      <c r="O125" s="41">
        <f>SUM(O124:O124)</f>
        <v>0</v>
      </c>
      <c r="P125" s="11">
        <f>SUM(P124:P124)</f>
        <v>0</v>
      </c>
      <c r="Q125" s="41"/>
      <c r="R125" s="41"/>
      <c r="S125" s="41"/>
      <c r="T125" s="41"/>
      <c r="U125" s="41">
        <f>SUM(U124:U124)</f>
        <v>0</v>
      </c>
      <c r="V125" s="11">
        <f>SUM(V124:V124)</f>
        <v>0</v>
      </c>
      <c r="W125" s="67"/>
      <c r="X125" s="178"/>
    </row>
    <row r="126" spans="1:24" s="12" customFormat="1" ht="27.75" customHeight="1">
      <c r="A126" s="340" t="s">
        <v>60</v>
      </c>
      <c r="B126" s="341"/>
      <c r="C126" s="341"/>
      <c r="D126" s="341"/>
      <c r="E126" s="341"/>
      <c r="F126" s="341"/>
      <c r="G126" s="341"/>
      <c r="H126" s="341"/>
      <c r="I126" s="341"/>
      <c r="J126" s="341"/>
      <c r="K126" s="341"/>
      <c r="L126" s="341"/>
      <c r="M126" s="341"/>
      <c r="N126" s="341"/>
      <c r="O126" s="341"/>
      <c r="P126" s="341"/>
      <c r="Q126" s="341"/>
      <c r="R126" s="341"/>
      <c r="S126" s="341"/>
      <c r="T126" s="341"/>
      <c r="U126" s="341"/>
      <c r="V126" s="342"/>
      <c r="W126" s="67">
        <f>V126-G126</f>
        <v>0</v>
      </c>
      <c r="X126" s="53"/>
    </row>
    <row r="127" spans="1:24" s="12" customFormat="1" ht="27.75" customHeight="1">
      <c r="A127" s="9">
        <v>1</v>
      </c>
      <c r="B127" s="199" t="s">
        <v>32</v>
      </c>
      <c r="C127" s="200" t="s">
        <v>31</v>
      </c>
      <c r="D127" s="201" t="s">
        <v>33</v>
      </c>
      <c r="E127" s="40">
        <v>297.11</v>
      </c>
      <c r="F127" s="41">
        <v>1</v>
      </c>
      <c r="G127" s="13">
        <f>F127*E127</f>
        <v>297.11</v>
      </c>
      <c r="H127" s="202">
        <v>44561</v>
      </c>
      <c r="I127" s="10">
        <v>44355</v>
      </c>
      <c r="J127" s="14">
        <v>1418</v>
      </c>
      <c r="K127" s="39">
        <v>30</v>
      </c>
      <c r="L127" s="9">
        <f>K127*E127</f>
        <v>8913.3000000000011</v>
      </c>
      <c r="M127" s="9">
        <v>622</v>
      </c>
      <c r="N127" s="10">
        <v>44352</v>
      </c>
      <c r="O127" s="38">
        <f>F127+K127-U127</f>
        <v>16</v>
      </c>
      <c r="P127" s="11">
        <f>O127*E127</f>
        <v>4753.76</v>
      </c>
      <c r="Q127" s="41"/>
      <c r="R127" s="41"/>
      <c r="S127" s="41"/>
      <c r="T127" s="41"/>
      <c r="U127" s="38">
        <v>15</v>
      </c>
      <c r="V127" s="11">
        <f>U127*E127</f>
        <v>4456.6500000000005</v>
      </c>
      <c r="W127" s="51"/>
      <c r="X127" s="53"/>
    </row>
    <row r="128" spans="1:24" s="68" customFormat="1" ht="27.75" customHeight="1">
      <c r="A128" s="41"/>
      <c r="B128" s="209" t="s">
        <v>14</v>
      </c>
      <c r="C128" s="210"/>
      <c r="D128" s="211"/>
      <c r="E128" s="65"/>
      <c r="F128" s="41">
        <f>SUM(F127:F127)</f>
        <v>1</v>
      </c>
      <c r="G128" s="11">
        <f>SUM(G127:G127)</f>
        <v>297.11</v>
      </c>
      <c r="H128" s="212"/>
      <c r="I128" s="66"/>
      <c r="J128" s="41"/>
      <c r="K128" s="41">
        <f>SUM(K127:K127)</f>
        <v>30</v>
      </c>
      <c r="L128" s="11">
        <f>SUM(L127:L127)</f>
        <v>8913.3000000000011</v>
      </c>
      <c r="M128" s="41"/>
      <c r="N128" s="66"/>
      <c r="O128" s="41">
        <f>SUM(O127:O127)</f>
        <v>16</v>
      </c>
      <c r="P128" s="11">
        <f>SUM(P127:P127)</f>
        <v>4753.76</v>
      </c>
      <c r="Q128" s="41"/>
      <c r="R128" s="41"/>
      <c r="S128" s="41"/>
      <c r="T128" s="41"/>
      <c r="U128" s="41">
        <f>SUM(U127:U127)</f>
        <v>15</v>
      </c>
      <c r="V128" s="11">
        <f>SUM(V127:V127)</f>
        <v>4456.6500000000005</v>
      </c>
      <c r="W128" s="67">
        <f>V128-G128</f>
        <v>4159.5400000000009</v>
      </c>
      <c r="X128" s="178"/>
    </row>
    <row r="129" spans="1:24" s="12" customFormat="1" ht="27.75" customHeight="1">
      <c r="A129" s="340" t="s">
        <v>61</v>
      </c>
      <c r="B129" s="341"/>
      <c r="C129" s="341"/>
      <c r="D129" s="341"/>
      <c r="E129" s="341"/>
      <c r="F129" s="341"/>
      <c r="G129" s="341"/>
      <c r="H129" s="341"/>
      <c r="I129" s="341"/>
      <c r="J129" s="341"/>
      <c r="K129" s="341"/>
      <c r="L129" s="341"/>
      <c r="M129" s="341"/>
      <c r="N129" s="341"/>
      <c r="O129" s="341"/>
      <c r="P129" s="341"/>
      <c r="Q129" s="341"/>
      <c r="R129" s="341"/>
      <c r="S129" s="341"/>
      <c r="T129" s="341"/>
      <c r="U129" s="341"/>
      <c r="V129" s="342"/>
      <c r="W129" s="67">
        <f>V129-G129</f>
        <v>0</v>
      </c>
      <c r="X129" s="53"/>
    </row>
    <row r="130" spans="1:24" s="12" customFormat="1" ht="41.25" customHeight="1">
      <c r="A130" s="9">
        <v>1</v>
      </c>
      <c r="B130" s="199" t="s">
        <v>32</v>
      </c>
      <c r="C130" s="200" t="s">
        <v>31</v>
      </c>
      <c r="D130" s="201" t="s">
        <v>33</v>
      </c>
      <c r="E130" s="40">
        <v>297.11</v>
      </c>
      <c r="F130" s="41">
        <v>0</v>
      </c>
      <c r="G130" s="13">
        <f>F130*E130</f>
        <v>0</v>
      </c>
      <c r="H130" s="202">
        <v>44561</v>
      </c>
      <c r="I130" s="10">
        <v>44364</v>
      </c>
      <c r="J130" s="14">
        <v>1700</v>
      </c>
      <c r="K130" s="316">
        <v>50</v>
      </c>
      <c r="L130" s="9">
        <f>K130*E130</f>
        <v>14855.5</v>
      </c>
      <c r="M130" s="9">
        <v>622</v>
      </c>
      <c r="N130" s="10">
        <v>44352</v>
      </c>
      <c r="O130" s="38">
        <f>K130-U130</f>
        <v>6</v>
      </c>
      <c r="P130" s="11">
        <f>O130*E130</f>
        <v>1782.66</v>
      </c>
      <c r="Q130" s="41"/>
      <c r="R130" s="41"/>
      <c r="S130" s="41"/>
      <c r="T130" s="41"/>
      <c r="U130" s="41">
        <v>44</v>
      </c>
      <c r="V130" s="11">
        <f>U130*E130</f>
        <v>13072.84</v>
      </c>
      <c r="W130" s="51"/>
      <c r="X130" s="53"/>
    </row>
    <row r="131" spans="1:24" s="12" customFormat="1" ht="47.25" customHeight="1">
      <c r="A131" s="182">
        <v>2</v>
      </c>
      <c r="B131" s="328" t="s">
        <v>196</v>
      </c>
      <c r="C131" s="9" t="s">
        <v>31</v>
      </c>
      <c r="D131" s="9" t="s">
        <v>197</v>
      </c>
      <c r="E131" s="9">
        <v>0</v>
      </c>
      <c r="F131" s="298">
        <v>0</v>
      </c>
      <c r="G131" s="266">
        <v>0</v>
      </c>
      <c r="H131" s="329">
        <v>44469</v>
      </c>
      <c r="I131" s="10">
        <v>44376</v>
      </c>
      <c r="J131" s="14">
        <v>1895</v>
      </c>
      <c r="K131" s="39">
        <v>300</v>
      </c>
      <c r="L131" s="13">
        <f t="shared" ref="L131:L135" si="91">K131*E131</f>
        <v>0</v>
      </c>
      <c r="M131" s="300"/>
      <c r="N131" s="300"/>
      <c r="O131" s="38">
        <f>K131-U131</f>
        <v>0</v>
      </c>
      <c r="P131" s="11">
        <f t="shared" ref="P131:P135" si="92">O131*E131</f>
        <v>0</v>
      </c>
      <c r="Q131" s="41"/>
      <c r="R131" s="41"/>
      <c r="S131" s="41"/>
      <c r="T131" s="41"/>
      <c r="U131" s="38">
        <f>K131</f>
        <v>300</v>
      </c>
      <c r="V131" s="11">
        <f t="shared" ref="V131:V135" si="93">U131*E131</f>
        <v>0</v>
      </c>
      <c r="W131" s="51"/>
      <c r="X131" s="53"/>
    </row>
    <row r="132" spans="1:24" s="12" customFormat="1" ht="47.25" customHeight="1">
      <c r="A132" s="9">
        <v>3</v>
      </c>
      <c r="B132" s="330" t="s">
        <v>199</v>
      </c>
      <c r="C132" s="331" t="s">
        <v>200</v>
      </c>
      <c r="D132" s="9">
        <v>11033003</v>
      </c>
      <c r="E132" s="266">
        <v>0</v>
      </c>
      <c r="F132" s="298">
        <v>0</v>
      </c>
      <c r="G132" s="266">
        <v>0</v>
      </c>
      <c r="H132" s="329">
        <v>45017</v>
      </c>
      <c r="I132" s="10">
        <v>44376</v>
      </c>
      <c r="J132" s="14">
        <v>1895</v>
      </c>
      <c r="K132" s="39">
        <v>50</v>
      </c>
      <c r="L132" s="13">
        <f t="shared" si="91"/>
        <v>0</v>
      </c>
      <c r="M132" s="300"/>
      <c r="N132" s="300"/>
      <c r="O132" s="38">
        <f t="shared" ref="O132:O135" si="94">K132-U132</f>
        <v>0</v>
      </c>
      <c r="P132" s="11">
        <f t="shared" si="92"/>
        <v>0</v>
      </c>
      <c r="Q132" s="41"/>
      <c r="R132" s="41"/>
      <c r="S132" s="41"/>
      <c r="T132" s="41"/>
      <c r="U132" s="38">
        <f t="shared" ref="U132:U135" si="95">K132</f>
        <v>50</v>
      </c>
      <c r="V132" s="11">
        <f t="shared" si="93"/>
        <v>0</v>
      </c>
      <c r="W132" s="51"/>
      <c r="X132" s="53"/>
    </row>
    <row r="133" spans="1:24" s="12" customFormat="1" ht="47.25" customHeight="1">
      <c r="A133" s="182">
        <v>4</v>
      </c>
      <c r="B133" s="199" t="s">
        <v>202</v>
      </c>
      <c r="C133" s="203" t="s">
        <v>38</v>
      </c>
      <c r="D133" s="206"/>
      <c r="E133" s="40">
        <v>1.10277</v>
      </c>
      <c r="F133" s="41"/>
      <c r="G133" s="13"/>
      <c r="H133" s="204"/>
      <c r="I133" s="10">
        <v>44376</v>
      </c>
      <c r="J133" s="14">
        <v>1895</v>
      </c>
      <c r="K133" s="39">
        <v>300</v>
      </c>
      <c r="L133" s="13">
        <f t="shared" si="91"/>
        <v>330.83100000000002</v>
      </c>
      <c r="M133" s="300"/>
      <c r="N133" s="300"/>
      <c r="O133" s="38">
        <f t="shared" si="94"/>
        <v>0</v>
      </c>
      <c r="P133" s="11">
        <f t="shared" si="92"/>
        <v>0</v>
      </c>
      <c r="Q133" s="41"/>
      <c r="R133" s="41"/>
      <c r="S133" s="41"/>
      <c r="T133" s="41"/>
      <c r="U133" s="38">
        <f t="shared" si="95"/>
        <v>300</v>
      </c>
      <c r="V133" s="11">
        <f t="shared" si="93"/>
        <v>330.83100000000002</v>
      </c>
      <c r="W133" s="51"/>
      <c r="X133" s="53"/>
    </row>
    <row r="134" spans="1:24" s="12" customFormat="1" ht="47.25" customHeight="1">
      <c r="A134" s="9">
        <v>5</v>
      </c>
      <c r="B134" s="199" t="s">
        <v>203</v>
      </c>
      <c r="C134" s="203" t="s">
        <v>38</v>
      </c>
      <c r="D134" s="206"/>
      <c r="E134" s="40">
        <v>1.02302</v>
      </c>
      <c r="F134" s="41"/>
      <c r="G134" s="13"/>
      <c r="H134" s="204"/>
      <c r="I134" s="10">
        <v>44376</v>
      </c>
      <c r="J134" s="14">
        <v>1895</v>
      </c>
      <c r="K134" s="39">
        <v>50</v>
      </c>
      <c r="L134" s="13">
        <f t="shared" si="91"/>
        <v>51.151000000000003</v>
      </c>
      <c r="M134" s="300"/>
      <c r="N134" s="300"/>
      <c r="O134" s="38">
        <f t="shared" si="94"/>
        <v>0</v>
      </c>
      <c r="P134" s="11">
        <f t="shared" si="92"/>
        <v>0</v>
      </c>
      <c r="Q134" s="41"/>
      <c r="R134" s="41"/>
      <c r="S134" s="41"/>
      <c r="T134" s="41"/>
      <c r="U134" s="38">
        <f t="shared" si="95"/>
        <v>50</v>
      </c>
      <c r="V134" s="11">
        <f t="shared" si="93"/>
        <v>51.151000000000003</v>
      </c>
      <c r="W134" s="51"/>
      <c r="X134" s="53"/>
    </row>
    <row r="135" spans="1:24" s="12" customFormat="1" ht="47.25" customHeight="1">
      <c r="A135" s="182">
        <v>6</v>
      </c>
      <c r="B135" s="199" t="s">
        <v>124</v>
      </c>
      <c r="C135" s="203" t="s">
        <v>38</v>
      </c>
      <c r="D135" s="206"/>
      <c r="E135" s="40">
        <v>12.37518</v>
      </c>
      <c r="F135" s="41"/>
      <c r="G135" s="13"/>
      <c r="H135" s="204"/>
      <c r="I135" s="10">
        <v>44376</v>
      </c>
      <c r="J135" s="14">
        <v>1895</v>
      </c>
      <c r="K135" s="39">
        <v>3</v>
      </c>
      <c r="L135" s="13">
        <f t="shared" si="91"/>
        <v>37.125540000000001</v>
      </c>
      <c r="M135" s="300"/>
      <c r="N135" s="300"/>
      <c r="O135" s="38">
        <f t="shared" si="94"/>
        <v>0</v>
      </c>
      <c r="P135" s="11">
        <f t="shared" si="92"/>
        <v>0</v>
      </c>
      <c r="Q135" s="41"/>
      <c r="R135" s="41"/>
      <c r="S135" s="41"/>
      <c r="T135" s="41"/>
      <c r="U135" s="38">
        <f t="shared" si="95"/>
        <v>3</v>
      </c>
      <c r="V135" s="11">
        <f t="shared" si="93"/>
        <v>37.125540000000001</v>
      </c>
      <c r="W135" s="51"/>
      <c r="X135" s="53"/>
    </row>
    <row r="136" spans="1:24" s="68" customFormat="1" ht="27.75" customHeight="1">
      <c r="A136" s="41"/>
      <c r="B136" s="209" t="s">
        <v>14</v>
      </c>
      <c r="C136" s="210"/>
      <c r="D136" s="211"/>
      <c r="E136" s="65"/>
      <c r="F136" s="41">
        <f>SUM(F130:F130)</f>
        <v>0</v>
      </c>
      <c r="G136" s="11">
        <f>SUM(G130:G130)</f>
        <v>0</v>
      </c>
      <c r="H136" s="212"/>
      <c r="I136" s="66"/>
      <c r="J136" s="41"/>
      <c r="K136" s="317">
        <f>SUM(K130:K135)</f>
        <v>753</v>
      </c>
      <c r="L136" s="11">
        <f>SUM(L130:L135)</f>
        <v>15274.607540000001</v>
      </c>
      <c r="M136" s="41"/>
      <c r="N136" s="66"/>
      <c r="O136" s="38">
        <f>SUM(O130:O130)</f>
        <v>6</v>
      </c>
      <c r="P136" s="11">
        <f>SUM(P130:P130)</f>
        <v>1782.66</v>
      </c>
      <c r="Q136" s="41"/>
      <c r="R136" s="41"/>
      <c r="S136" s="41"/>
      <c r="T136" s="41"/>
      <c r="U136" s="41">
        <f>SUM(U130:U135)</f>
        <v>747</v>
      </c>
      <c r="V136" s="11">
        <f>SUM(V130:V135)</f>
        <v>13491.947540000001</v>
      </c>
      <c r="W136" s="67">
        <f>V136-G136</f>
        <v>13491.947540000001</v>
      </c>
      <c r="X136" s="178"/>
    </row>
    <row r="137" spans="1:24" s="68" customFormat="1" ht="25.5" hidden="1" customHeight="1">
      <c r="A137" s="337" t="s">
        <v>73</v>
      </c>
      <c r="B137" s="338"/>
      <c r="C137" s="338"/>
      <c r="D137" s="338"/>
      <c r="E137" s="338"/>
      <c r="F137" s="338"/>
      <c r="G137" s="338"/>
      <c r="H137" s="338"/>
      <c r="I137" s="338"/>
      <c r="J137" s="338"/>
      <c r="K137" s="338"/>
      <c r="L137" s="338"/>
      <c r="M137" s="338"/>
      <c r="N137" s="338"/>
      <c r="O137" s="338"/>
      <c r="P137" s="338"/>
      <c r="Q137" s="338"/>
      <c r="R137" s="338"/>
      <c r="S137" s="338"/>
      <c r="T137" s="338"/>
      <c r="U137" s="338"/>
      <c r="V137" s="339"/>
      <c r="W137" s="67"/>
      <c r="X137" s="178"/>
    </row>
    <row r="138" spans="1:24" s="12" customFormat="1" ht="27.75" hidden="1" customHeight="1">
      <c r="A138" s="9">
        <v>1</v>
      </c>
      <c r="B138" s="199" t="s">
        <v>62</v>
      </c>
      <c r="C138" s="200" t="s">
        <v>31</v>
      </c>
      <c r="D138" s="9" t="s">
        <v>64</v>
      </c>
      <c r="E138" s="40">
        <v>221.66</v>
      </c>
      <c r="F138" s="41">
        <v>0</v>
      </c>
      <c r="G138" s="13">
        <f>F138*E138</f>
        <v>0</v>
      </c>
      <c r="H138" s="202">
        <v>44377</v>
      </c>
      <c r="I138" s="10"/>
      <c r="J138" s="9"/>
      <c r="K138" s="39"/>
      <c r="L138" s="9">
        <f>K138*E138</f>
        <v>0</v>
      </c>
      <c r="M138" s="9">
        <v>1251</v>
      </c>
      <c r="N138" s="10">
        <v>44152</v>
      </c>
      <c r="O138" s="38">
        <f>F138-U138</f>
        <v>0</v>
      </c>
      <c r="P138" s="11">
        <f>O138*E138</f>
        <v>0</v>
      </c>
      <c r="Q138" s="41"/>
      <c r="R138" s="41"/>
      <c r="S138" s="41"/>
      <c r="T138" s="41"/>
      <c r="U138" s="38">
        <v>0</v>
      </c>
      <c r="V138" s="11">
        <f>U138*E138</f>
        <v>0</v>
      </c>
      <c r="W138" s="51"/>
      <c r="X138" s="53"/>
    </row>
    <row r="139" spans="1:24" s="68" customFormat="1" ht="27.75" hidden="1" customHeight="1">
      <c r="A139" s="41"/>
      <c r="B139" s="209" t="s">
        <v>14</v>
      </c>
      <c r="C139" s="210"/>
      <c r="D139" s="211"/>
      <c r="E139" s="65"/>
      <c r="F139" s="41">
        <f>SUM(F138:F138)</f>
        <v>0</v>
      </c>
      <c r="G139" s="11">
        <f>SUM(G138:G138)</f>
        <v>0</v>
      </c>
      <c r="H139" s="212"/>
      <c r="I139" s="66"/>
      <c r="J139" s="41"/>
      <c r="K139" s="41">
        <f>SUM(K137:K138)</f>
        <v>0</v>
      </c>
      <c r="L139" s="11">
        <f>SUM(L137:L138)</f>
        <v>0</v>
      </c>
      <c r="M139" s="41"/>
      <c r="N139" s="66"/>
      <c r="O139" s="41">
        <f>SUM(O137:O138)</f>
        <v>0</v>
      </c>
      <c r="P139" s="11">
        <f>SUM(P137:P138)</f>
        <v>0</v>
      </c>
      <c r="Q139" s="41"/>
      <c r="R139" s="41"/>
      <c r="S139" s="41"/>
      <c r="T139" s="41"/>
      <c r="U139" s="41">
        <f>SUM(U137:U138)</f>
        <v>0</v>
      </c>
      <c r="V139" s="11">
        <f>SUM(V137:V138)</f>
        <v>0</v>
      </c>
      <c r="W139" s="67">
        <f>V139-G139</f>
        <v>0</v>
      </c>
      <c r="X139" s="178"/>
    </row>
    <row r="140" spans="1:24" s="68" customFormat="1" ht="25.5" hidden="1" customHeight="1">
      <c r="A140" s="337" t="s">
        <v>74</v>
      </c>
      <c r="B140" s="338"/>
      <c r="C140" s="338"/>
      <c r="D140" s="338"/>
      <c r="E140" s="338"/>
      <c r="F140" s="338"/>
      <c r="G140" s="338"/>
      <c r="H140" s="338"/>
      <c r="I140" s="338"/>
      <c r="J140" s="338"/>
      <c r="K140" s="338"/>
      <c r="L140" s="338"/>
      <c r="M140" s="338"/>
      <c r="N140" s="338"/>
      <c r="O140" s="338"/>
      <c r="P140" s="338"/>
      <c r="Q140" s="338"/>
      <c r="R140" s="338"/>
      <c r="S140" s="338"/>
      <c r="T140" s="338"/>
      <c r="U140" s="338"/>
      <c r="V140" s="339"/>
      <c r="W140" s="67"/>
      <c r="X140" s="178"/>
    </row>
    <row r="141" spans="1:24" s="12" customFormat="1" ht="45" hidden="1" customHeight="1">
      <c r="A141" s="9">
        <v>1</v>
      </c>
      <c r="B141" s="199" t="s">
        <v>63</v>
      </c>
      <c r="C141" s="200" t="s">
        <v>31</v>
      </c>
      <c r="D141" s="9" t="s">
        <v>65</v>
      </c>
      <c r="E141" s="40">
        <v>182.26</v>
      </c>
      <c r="F141" s="38">
        <v>0</v>
      </c>
      <c r="G141" s="13">
        <f>F141*E141</f>
        <v>0</v>
      </c>
      <c r="H141" s="202">
        <v>44377</v>
      </c>
      <c r="I141" s="10"/>
      <c r="J141" s="9"/>
      <c r="K141" s="39"/>
      <c r="L141" s="9">
        <f>K141*E141</f>
        <v>0</v>
      </c>
      <c r="M141" s="9">
        <v>1251</v>
      </c>
      <c r="N141" s="10">
        <v>44152</v>
      </c>
      <c r="O141" s="38">
        <f>F141-U141</f>
        <v>0</v>
      </c>
      <c r="P141" s="11">
        <f>O141*E141</f>
        <v>0</v>
      </c>
      <c r="Q141" s="41"/>
      <c r="R141" s="41"/>
      <c r="S141" s="41"/>
      <c r="T141" s="41"/>
      <c r="U141" s="38">
        <v>0</v>
      </c>
      <c r="V141" s="11">
        <f>U141*E141</f>
        <v>0</v>
      </c>
      <c r="W141" s="51"/>
      <c r="X141" s="53"/>
    </row>
    <row r="142" spans="1:24" s="68" customFormat="1" ht="27.75" hidden="1" customHeight="1">
      <c r="A142" s="41"/>
      <c r="B142" s="209" t="s">
        <v>14</v>
      </c>
      <c r="C142" s="210"/>
      <c r="D142" s="211"/>
      <c r="E142" s="65"/>
      <c r="F142" s="41">
        <f>SUM(F141:F141)</f>
        <v>0</v>
      </c>
      <c r="G142" s="11">
        <f>SUM(G141:G141)</f>
        <v>0</v>
      </c>
      <c r="H142" s="212"/>
      <c r="I142" s="66"/>
      <c r="J142" s="41"/>
      <c r="K142" s="41">
        <f>SUM(K140:K141)</f>
        <v>0</v>
      </c>
      <c r="L142" s="11">
        <f>SUM(L140:L141)</f>
        <v>0</v>
      </c>
      <c r="M142" s="41"/>
      <c r="N142" s="66"/>
      <c r="O142" s="41">
        <f>SUM(O140:O141)</f>
        <v>0</v>
      </c>
      <c r="P142" s="11">
        <f>SUM(P140:P141)</f>
        <v>0</v>
      </c>
      <c r="Q142" s="41"/>
      <c r="R142" s="41"/>
      <c r="S142" s="41"/>
      <c r="T142" s="41"/>
      <c r="U142" s="41">
        <f>SUM(U140:U141)</f>
        <v>0</v>
      </c>
      <c r="V142" s="11">
        <f>SUM(V140:V141)</f>
        <v>0</v>
      </c>
      <c r="W142" s="67">
        <f>V142-G142</f>
        <v>0</v>
      </c>
      <c r="X142" s="178"/>
    </row>
    <row r="143" spans="1:24" s="68" customFormat="1" ht="25.5" hidden="1" customHeight="1">
      <c r="A143" s="337" t="s">
        <v>128</v>
      </c>
      <c r="B143" s="338"/>
      <c r="C143" s="338"/>
      <c r="D143" s="338"/>
      <c r="E143" s="338"/>
      <c r="F143" s="338"/>
      <c r="G143" s="338"/>
      <c r="H143" s="338"/>
      <c r="I143" s="338"/>
      <c r="J143" s="338"/>
      <c r="K143" s="338"/>
      <c r="L143" s="338"/>
      <c r="M143" s="338"/>
      <c r="N143" s="338"/>
      <c r="O143" s="338"/>
      <c r="P143" s="338"/>
      <c r="Q143" s="338"/>
      <c r="R143" s="338"/>
      <c r="S143" s="338"/>
      <c r="T143" s="338"/>
      <c r="U143" s="338"/>
      <c r="V143" s="339"/>
      <c r="W143" s="67"/>
      <c r="X143" s="178"/>
    </row>
    <row r="144" spans="1:24" s="12" customFormat="1" ht="47.25" hidden="1" customHeight="1">
      <c r="A144" s="9">
        <v>1</v>
      </c>
      <c r="B144" s="205" t="s">
        <v>125</v>
      </c>
      <c r="C144" s="200" t="s">
        <v>31</v>
      </c>
      <c r="D144" s="206" t="s">
        <v>126</v>
      </c>
      <c r="E144" s="40">
        <v>0</v>
      </c>
      <c r="F144" s="41">
        <v>0</v>
      </c>
      <c r="G144" s="13">
        <f>F144*E144</f>
        <v>0</v>
      </c>
      <c r="H144" s="204">
        <v>44370</v>
      </c>
      <c r="I144" s="10">
        <v>44252</v>
      </c>
      <c r="J144" s="14">
        <v>274</v>
      </c>
      <c r="K144" s="39">
        <v>100</v>
      </c>
      <c r="L144" s="13">
        <f t="shared" ref="L144:L181" si="96">K144*E144</f>
        <v>0</v>
      </c>
      <c r="M144" s="300"/>
      <c r="N144" s="300"/>
      <c r="O144" s="38">
        <f>F144-U144</f>
        <v>0</v>
      </c>
      <c r="P144" s="11">
        <f t="shared" ref="P144" si="97">O144*E144</f>
        <v>0</v>
      </c>
      <c r="Q144" s="41"/>
      <c r="R144" s="41"/>
      <c r="S144" s="41"/>
      <c r="T144" s="41"/>
      <c r="U144" s="41">
        <v>0</v>
      </c>
      <c r="V144" s="11">
        <f t="shared" ref="V144:V181" si="98">U144*E144</f>
        <v>0</v>
      </c>
      <c r="W144" s="51"/>
      <c r="X144" s="53"/>
    </row>
    <row r="145" spans="1:24" s="12" customFormat="1" ht="47.25" hidden="1" customHeight="1">
      <c r="A145" s="9">
        <v>2</v>
      </c>
      <c r="B145" s="205" t="s">
        <v>125</v>
      </c>
      <c r="C145" s="200" t="s">
        <v>31</v>
      </c>
      <c r="D145" s="206" t="s">
        <v>126</v>
      </c>
      <c r="E145" s="40">
        <v>0</v>
      </c>
      <c r="F145" s="41">
        <v>0</v>
      </c>
      <c r="G145" s="13">
        <f t="shared" ref="G145:G198" si="99">F145*E145</f>
        <v>0</v>
      </c>
      <c r="H145" s="204">
        <v>44370</v>
      </c>
      <c r="I145" s="10">
        <v>44253</v>
      </c>
      <c r="J145" s="14">
        <v>275</v>
      </c>
      <c r="K145" s="39">
        <v>100</v>
      </c>
      <c r="L145" s="13">
        <f t="shared" ref="L145" si="100">K145*E145</f>
        <v>0</v>
      </c>
      <c r="M145" s="300">
        <v>222</v>
      </c>
      <c r="N145" s="300" t="s">
        <v>129</v>
      </c>
      <c r="O145" s="38">
        <f t="shared" ref="O145:O198" si="101">F145-U145</f>
        <v>0</v>
      </c>
      <c r="P145" s="11">
        <f t="shared" ref="P145:P198" si="102">O145*E145</f>
        <v>0</v>
      </c>
      <c r="Q145" s="41"/>
      <c r="R145" s="41"/>
      <c r="S145" s="41"/>
      <c r="T145" s="41"/>
      <c r="U145" s="41">
        <v>0</v>
      </c>
      <c r="V145" s="11">
        <f t="shared" ref="V145" si="103">U145*E145</f>
        <v>0</v>
      </c>
      <c r="W145" s="51"/>
      <c r="X145" s="53"/>
    </row>
    <row r="146" spans="1:24" s="12" customFormat="1" ht="47.25" hidden="1" customHeight="1">
      <c r="A146" s="9">
        <v>3</v>
      </c>
      <c r="B146" s="205" t="s">
        <v>125</v>
      </c>
      <c r="C146" s="200" t="s">
        <v>31</v>
      </c>
      <c r="D146" s="206" t="s">
        <v>126</v>
      </c>
      <c r="E146" s="40">
        <v>0</v>
      </c>
      <c r="F146" s="41">
        <v>0</v>
      </c>
      <c r="G146" s="13">
        <f t="shared" si="99"/>
        <v>0</v>
      </c>
      <c r="H146" s="204">
        <v>44370</v>
      </c>
      <c r="I146" s="10">
        <v>44257</v>
      </c>
      <c r="J146" s="14">
        <v>279</v>
      </c>
      <c r="K146" s="39">
        <v>200</v>
      </c>
      <c r="L146" s="13">
        <f t="shared" ref="L146" si="104">K146*E146</f>
        <v>0</v>
      </c>
      <c r="M146" s="300">
        <v>222</v>
      </c>
      <c r="N146" s="300" t="s">
        <v>129</v>
      </c>
      <c r="O146" s="38">
        <f t="shared" si="101"/>
        <v>0</v>
      </c>
      <c r="P146" s="11">
        <f t="shared" si="102"/>
        <v>0</v>
      </c>
      <c r="Q146" s="41"/>
      <c r="R146" s="41"/>
      <c r="S146" s="41"/>
      <c r="T146" s="41"/>
      <c r="U146" s="41">
        <v>0</v>
      </c>
      <c r="V146" s="11">
        <f t="shared" ref="V146" si="105">U146*E146</f>
        <v>0</v>
      </c>
      <c r="W146" s="51"/>
      <c r="X146" s="53"/>
    </row>
    <row r="147" spans="1:24" s="12" customFormat="1" ht="47.25" hidden="1" customHeight="1">
      <c r="A147" s="9">
        <v>4</v>
      </c>
      <c r="B147" s="205" t="s">
        <v>125</v>
      </c>
      <c r="C147" s="200" t="s">
        <v>31</v>
      </c>
      <c r="D147" s="206" t="s">
        <v>126</v>
      </c>
      <c r="E147" s="40">
        <v>0</v>
      </c>
      <c r="F147" s="41">
        <v>0</v>
      </c>
      <c r="G147" s="13">
        <f t="shared" si="99"/>
        <v>0</v>
      </c>
      <c r="H147" s="204">
        <v>44370</v>
      </c>
      <c r="I147" s="10">
        <v>44259</v>
      </c>
      <c r="J147" s="14">
        <v>281</v>
      </c>
      <c r="K147" s="39">
        <v>100</v>
      </c>
      <c r="L147" s="13">
        <f t="shared" ref="L147" si="106">K147*E147</f>
        <v>0</v>
      </c>
      <c r="M147" s="300">
        <v>222</v>
      </c>
      <c r="N147" s="300" t="s">
        <v>129</v>
      </c>
      <c r="O147" s="38">
        <f t="shared" si="101"/>
        <v>0</v>
      </c>
      <c r="P147" s="11">
        <f t="shared" si="102"/>
        <v>0</v>
      </c>
      <c r="Q147" s="41"/>
      <c r="R147" s="41"/>
      <c r="S147" s="41"/>
      <c r="T147" s="41"/>
      <c r="U147" s="41">
        <v>0</v>
      </c>
      <c r="V147" s="11">
        <f t="shared" ref="V147" si="107">U147*E147</f>
        <v>0</v>
      </c>
      <c r="W147" s="51"/>
      <c r="X147" s="53"/>
    </row>
    <row r="148" spans="1:24" s="12" customFormat="1" ht="47.25" hidden="1" customHeight="1">
      <c r="A148" s="9">
        <v>5</v>
      </c>
      <c r="B148" s="205" t="s">
        <v>125</v>
      </c>
      <c r="C148" s="200" t="s">
        <v>31</v>
      </c>
      <c r="D148" s="206" t="s">
        <v>126</v>
      </c>
      <c r="E148" s="40">
        <v>0</v>
      </c>
      <c r="F148" s="41">
        <v>0</v>
      </c>
      <c r="G148" s="13">
        <f t="shared" si="99"/>
        <v>0</v>
      </c>
      <c r="H148" s="204">
        <v>44370</v>
      </c>
      <c r="I148" s="10">
        <v>44260</v>
      </c>
      <c r="J148" s="14">
        <v>293</v>
      </c>
      <c r="K148" s="39">
        <v>100</v>
      </c>
      <c r="L148" s="13">
        <f t="shared" ref="L148" si="108">K148*E148</f>
        <v>0</v>
      </c>
      <c r="M148" s="300">
        <v>222</v>
      </c>
      <c r="N148" s="300" t="s">
        <v>129</v>
      </c>
      <c r="O148" s="38">
        <f t="shared" si="101"/>
        <v>0</v>
      </c>
      <c r="P148" s="11">
        <f t="shared" si="102"/>
        <v>0</v>
      </c>
      <c r="Q148" s="41"/>
      <c r="R148" s="41"/>
      <c r="S148" s="41"/>
      <c r="T148" s="41"/>
      <c r="U148" s="41">
        <v>0</v>
      </c>
      <c r="V148" s="11">
        <f t="shared" ref="V148" si="109">U148*E148</f>
        <v>0</v>
      </c>
      <c r="W148" s="51"/>
      <c r="X148" s="53"/>
    </row>
    <row r="149" spans="1:24" s="12" customFormat="1" ht="47.25" hidden="1" customHeight="1">
      <c r="A149" s="9">
        <v>6</v>
      </c>
      <c r="B149" s="205" t="s">
        <v>125</v>
      </c>
      <c r="C149" s="200" t="s">
        <v>31</v>
      </c>
      <c r="D149" s="206" t="s">
        <v>126</v>
      </c>
      <c r="E149" s="40">
        <v>0</v>
      </c>
      <c r="F149" s="41">
        <v>0</v>
      </c>
      <c r="G149" s="13">
        <f t="shared" si="99"/>
        <v>0</v>
      </c>
      <c r="H149" s="204">
        <v>44370</v>
      </c>
      <c r="I149" s="10">
        <v>44264</v>
      </c>
      <c r="J149" s="14">
        <v>302</v>
      </c>
      <c r="K149" s="39">
        <v>100</v>
      </c>
      <c r="L149" s="13">
        <f t="shared" ref="L149" si="110">K149*E149</f>
        <v>0</v>
      </c>
      <c r="M149" s="300">
        <v>222</v>
      </c>
      <c r="N149" s="300" t="s">
        <v>129</v>
      </c>
      <c r="O149" s="38">
        <f t="shared" si="101"/>
        <v>0</v>
      </c>
      <c r="P149" s="11">
        <f t="shared" si="102"/>
        <v>0</v>
      </c>
      <c r="Q149" s="41"/>
      <c r="R149" s="41"/>
      <c r="S149" s="41"/>
      <c r="T149" s="41"/>
      <c r="U149" s="41">
        <v>0</v>
      </c>
      <c r="V149" s="11">
        <f t="shared" ref="V149" si="111">U149*E149</f>
        <v>0</v>
      </c>
      <c r="W149" s="51"/>
      <c r="X149" s="53"/>
    </row>
    <row r="150" spans="1:24" s="12" customFormat="1" ht="47.25" hidden="1" customHeight="1">
      <c r="A150" s="9">
        <v>7</v>
      </c>
      <c r="B150" s="205" t="s">
        <v>125</v>
      </c>
      <c r="C150" s="200" t="s">
        <v>31</v>
      </c>
      <c r="D150" s="206" t="s">
        <v>126</v>
      </c>
      <c r="E150" s="40">
        <v>0</v>
      </c>
      <c r="F150" s="41">
        <v>0</v>
      </c>
      <c r="G150" s="13">
        <f t="shared" si="99"/>
        <v>0</v>
      </c>
      <c r="H150" s="204">
        <v>44370</v>
      </c>
      <c r="I150" s="10">
        <v>44265</v>
      </c>
      <c r="J150" s="14">
        <v>307</v>
      </c>
      <c r="K150" s="39">
        <v>100</v>
      </c>
      <c r="L150" s="13">
        <f t="shared" ref="L150" si="112">K150*E150</f>
        <v>0</v>
      </c>
      <c r="M150" s="300">
        <v>222</v>
      </c>
      <c r="N150" s="300" t="s">
        <v>129</v>
      </c>
      <c r="O150" s="38">
        <f t="shared" si="101"/>
        <v>0</v>
      </c>
      <c r="P150" s="11">
        <f t="shared" si="102"/>
        <v>0</v>
      </c>
      <c r="Q150" s="41"/>
      <c r="R150" s="41"/>
      <c r="S150" s="41"/>
      <c r="T150" s="41"/>
      <c r="U150" s="41">
        <v>0</v>
      </c>
      <c r="V150" s="11">
        <f t="shared" ref="V150" si="113">U150*E150</f>
        <v>0</v>
      </c>
      <c r="W150" s="51"/>
      <c r="X150" s="53"/>
    </row>
    <row r="151" spans="1:24" s="12" customFormat="1" ht="47.25" hidden="1" customHeight="1">
      <c r="A151" s="9">
        <v>8</v>
      </c>
      <c r="B151" s="205" t="s">
        <v>125</v>
      </c>
      <c r="C151" s="200" t="s">
        <v>31</v>
      </c>
      <c r="D151" s="206" t="s">
        <v>126</v>
      </c>
      <c r="E151" s="40">
        <v>0</v>
      </c>
      <c r="F151" s="41">
        <v>0</v>
      </c>
      <c r="G151" s="13">
        <f t="shared" si="99"/>
        <v>0</v>
      </c>
      <c r="H151" s="204">
        <v>44370</v>
      </c>
      <c r="I151" s="10">
        <v>44266</v>
      </c>
      <c r="J151" s="14">
        <v>312</v>
      </c>
      <c r="K151" s="39">
        <v>100</v>
      </c>
      <c r="L151" s="13">
        <f t="shared" ref="L151" si="114">K151*E151</f>
        <v>0</v>
      </c>
      <c r="M151" s="300">
        <v>222</v>
      </c>
      <c r="N151" s="300" t="s">
        <v>129</v>
      </c>
      <c r="O151" s="38">
        <f t="shared" si="101"/>
        <v>0</v>
      </c>
      <c r="P151" s="11">
        <f t="shared" si="102"/>
        <v>0</v>
      </c>
      <c r="Q151" s="41"/>
      <c r="R151" s="41"/>
      <c r="S151" s="41"/>
      <c r="T151" s="41"/>
      <c r="U151" s="41">
        <v>0</v>
      </c>
      <c r="V151" s="11">
        <f t="shared" ref="V151" si="115">U151*E151</f>
        <v>0</v>
      </c>
      <c r="W151" s="51"/>
      <c r="X151" s="53"/>
    </row>
    <row r="152" spans="1:24" s="12" customFormat="1" ht="47.25" hidden="1" customHeight="1">
      <c r="A152" s="9">
        <v>9</v>
      </c>
      <c r="B152" s="205" t="s">
        <v>125</v>
      </c>
      <c r="C152" s="200" t="s">
        <v>31</v>
      </c>
      <c r="D152" s="206" t="s">
        <v>126</v>
      </c>
      <c r="E152" s="40">
        <v>0</v>
      </c>
      <c r="F152" s="41">
        <v>0</v>
      </c>
      <c r="G152" s="13">
        <f t="shared" si="99"/>
        <v>0</v>
      </c>
      <c r="H152" s="204">
        <v>44370</v>
      </c>
      <c r="I152" s="10">
        <v>44267</v>
      </c>
      <c r="J152" s="14">
        <v>321</v>
      </c>
      <c r="K152" s="39">
        <v>100</v>
      </c>
      <c r="L152" s="13">
        <f t="shared" ref="L152" si="116">K152*E152</f>
        <v>0</v>
      </c>
      <c r="M152" s="300">
        <v>222</v>
      </c>
      <c r="N152" s="300" t="s">
        <v>129</v>
      </c>
      <c r="O152" s="38">
        <f t="shared" si="101"/>
        <v>0</v>
      </c>
      <c r="P152" s="11">
        <f t="shared" si="102"/>
        <v>0</v>
      </c>
      <c r="Q152" s="41"/>
      <c r="R152" s="41"/>
      <c r="S152" s="41"/>
      <c r="T152" s="41"/>
      <c r="U152" s="41">
        <v>0</v>
      </c>
      <c r="V152" s="11">
        <f t="shared" ref="V152" si="117">U152*E152</f>
        <v>0</v>
      </c>
      <c r="W152" s="51"/>
      <c r="X152" s="53"/>
    </row>
    <row r="153" spans="1:24" s="12" customFormat="1" ht="47.25" hidden="1" customHeight="1">
      <c r="A153" s="9">
        <v>10</v>
      </c>
      <c r="B153" s="205" t="s">
        <v>125</v>
      </c>
      <c r="C153" s="200" t="s">
        <v>31</v>
      </c>
      <c r="D153" s="206" t="s">
        <v>126</v>
      </c>
      <c r="E153" s="40">
        <v>0</v>
      </c>
      <c r="F153" s="41">
        <v>0</v>
      </c>
      <c r="G153" s="13">
        <f t="shared" si="99"/>
        <v>0</v>
      </c>
      <c r="H153" s="204">
        <v>44370</v>
      </c>
      <c r="I153" s="10">
        <v>44270</v>
      </c>
      <c r="J153" s="14">
        <v>327</v>
      </c>
      <c r="K153" s="39">
        <v>100</v>
      </c>
      <c r="L153" s="13">
        <f t="shared" ref="L153" si="118">K153*E153</f>
        <v>0</v>
      </c>
      <c r="M153" s="300">
        <v>222</v>
      </c>
      <c r="N153" s="300" t="s">
        <v>129</v>
      </c>
      <c r="O153" s="38">
        <f t="shared" si="101"/>
        <v>0</v>
      </c>
      <c r="P153" s="11">
        <f t="shared" si="102"/>
        <v>0</v>
      </c>
      <c r="Q153" s="41"/>
      <c r="R153" s="41"/>
      <c r="S153" s="41"/>
      <c r="T153" s="41"/>
      <c r="U153" s="41">
        <v>0</v>
      </c>
      <c r="V153" s="11">
        <f t="shared" ref="V153" si="119">U153*E153</f>
        <v>0</v>
      </c>
      <c r="W153" s="51"/>
      <c r="X153" s="53"/>
    </row>
    <row r="154" spans="1:24" s="12" customFormat="1" ht="47.25" hidden="1" customHeight="1">
      <c r="A154" s="9">
        <v>11</v>
      </c>
      <c r="B154" s="205" t="s">
        <v>125</v>
      </c>
      <c r="C154" s="200" t="s">
        <v>31</v>
      </c>
      <c r="D154" s="206" t="s">
        <v>126</v>
      </c>
      <c r="E154" s="40">
        <v>0</v>
      </c>
      <c r="F154" s="41">
        <v>0</v>
      </c>
      <c r="G154" s="13">
        <f t="shared" si="99"/>
        <v>0</v>
      </c>
      <c r="H154" s="204">
        <v>44370</v>
      </c>
      <c r="I154" s="10">
        <v>44271</v>
      </c>
      <c r="J154" s="14">
        <v>375</v>
      </c>
      <c r="K154" s="39">
        <v>200</v>
      </c>
      <c r="L154" s="13">
        <f t="shared" ref="L154" si="120">K154*E154</f>
        <v>0</v>
      </c>
      <c r="M154" s="300">
        <v>222</v>
      </c>
      <c r="N154" s="300" t="s">
        <v>129</v>
      </c>
      <c r="O154" s="38">
        <f t="shared" si="101"/>
        <v>0</v>
      </c>
      <c r="P154" s="11">
        <f t="shared" si="102"/>
        <v>0</v>
      </c>
      <c r="Q154" s="41"/>
      <c r="R154" s="41"/>
      <c r="S154" s="41"/>
      <c r="T154" s="41"/>
      <c r="U154" s="41">
        <v>0</v>
      </c>
      <c r="V154" s="11">
        <f t="shared" ref="V154" si="121">U154*E154</f>
        <v>0</v>
      </c>
      <c r="W154" s="51"/>
      <c r="X154" s="53"/>
    </row>
    <row r="155" spans="1:24" s="12" customFormat="1" ht="47.25" hidden="1" customHeight="1">
      <c r="A155" s="9">
        <v>12</v>
      </c>
      <c r="B155" s="205" t="s">
        <v>125</v>
      </c>
      <c r="C155" s="200" t="s">
        <v>31</v>
      </c>
      <c r="D155" s="206" t="s">
        <v>126</v>
      </c>
      <c r="E155" s="40">
        <v>0</v>
      </c>
      <c r="F155" s="41">
        <v>0</v>
      </c>
      <c r="G155" s="13">
        <f t="shared" si="99"/>
        <v>0</v>
      </c>
      <c r="H155" s="204">
        <v>44370</v>
      </c>
      <c r="I155" s="10">
        <v>44274</v>
      </c>
      <c r="J155" s="14">
        <v>480</v>
      </c>
      <c r="K155" s="39">
        <v>100</v>
      </c>
      <c r="L155" s="13">
        <f t="shared" ref="L155" si="122">K155*E155</f>
        <v>0</v>
      </c>
      <c r="M155" s="300">
        <v>222</v>
      </c>
      <c r="N155" s="300" t="s">
        <v>129</v>
      </c>
      <c r="O155" s="38">
        <f t="shared" si="101"/>
        <v>0</v>
      </c>
      <c r="P155" s="11">
        <f t="shared" si="102"/>
        <v>0</v>
      </c>
      <c r="Q155" s="41"/>
      <c r="R155" s="41"/>
      <c r="S155" s="41"/>
      <c r="T155" s="41"/>
      <c r="U155" s="41">
        <v>0</v>
      </c>
      <c r="V155" s="11">
        <f t="shared" ref="V155" si="123">U155*E155</f>
        <v>0</v>
      </c>
      <c r="W155" s="51"/>
      <c r="X155" s="53"/>
    </row>
    <row r="156" spans="1:24" s="12" customFormat="1" ht="47.25" hidden="1" customHeight="1">
      <c r="A156" s="9">
        <v>13</v>
      </c>
      <c r="B156" s="205" t="s">
        <v>125</v>
      </c>
      <c r="C156" s="200" t="s">
        <v>31</v>
      </c>
      <c r="D156" s="206" t="s">
        <v>126</v>
      </c>
      <c r="E156" s="40">
        <v>0</v>
      </c>
      <c r="F156" s="41">
        <v>0</v>
      </c>
      <c r="G156" s="13">
        <f t="shared" si="99"/>
        <v>0</v>
      </c>
      <c r="H156" s="204">
        <v>44370</v>
      </c>
      <c r="I156" s="10">
        <v>44277</v>
      </c>
      <c r="J156" s="14">
        <v>519</v>
      </c>
      <c r="K156" s="39">
        <v>300</v>
      </c>
      <c r="L156" s="13">
        <f t="shared" ref="L156" si="124">K156*E156</f>
        <v>0</v>
      </c>
      <c r="M156" s="300">
        <v>222</v>
      </c>
      <c r="N156" s="300" t="s">
        <v>129</v>
      </c>
      <c r="O156" s="38">
        <f t="shared" si="101"/>
        <v>0</v>
      </c>
      <c r="P156" s="11">
        <f t="shared" si="102"/>
        <v>0</v>
      </c>
      <c r="Q156" s="41"/>
      <c r="R156" s="41"/>
      <c r="S156" s="41"/>
      <c r="T156" s="41"/>
      <c r="U156" s="41">
        <v>0</v>
      </c>
      <c r="V156" s="11">
        <f t="shared" ref="V156" si="125">U156*E156</f>
        <v>0</v>
      </c>
      <c r="W156" s="51"/>
      <c r="X156" s="53"/>
    </row>
    <row r="157" spans="1:24" s="12" customFormat="1" ht="47.25" hidden="1" customHeight="1">
      <c r="A157" s="9">
        <v>14</v>
      </c>
      <c r="B157" s="205" t="s">
        <v>125</v>
      </c>
      <c r="C157" s="200" t="s">
        <v>31</v>
      </c>
      <c r="D157" s="206" t="s">
        <v>126</v>
      </c>
      <c r="E157" s="40">
        <v>0</v>
      </c>
      <c r="F157" s="41">
        <v>0</v>
      </c>
      <c r="G157" s="13">
        <f t="shared" si="99"/>
        <v>0</v>
      </c>
      <c r="H157" s="204">
        <v>44370</v>
      </c>
      <c r="I157" s="10">
        <v>44279</v>
      </c>
      <c r="J157" s="14">
        <v>563</v>
      </c>
      <c r="K157" s="39">
        <v>200</v>
      </c>
      <c r="L157" s="13">
        <f t="shared" ref="L157" si="126">K157*E157</f>
        <v>0</v>
      </c>
      <c r="M157" s="300">
        <v>222</v>
      </c>
      <c r="N157" s="300" t="s">
        <v>129</v>
      </c>
      <c r="O157" s="38">
        <f t="shared" si="101"/>
        <v>0</v>
      </c>
      <c r="P157" s="11">
        <f t="shared" si="102"/>
        <v>0</v>
      </c>
      <c r="Q157" s="41"/>
      <c r="R157" s="41"/>
      <c r="S157" s="41"/>
      <c r="T157" s="41"/>
      <c r="U157" s="41">
        <v>0</v>
      </c>
      <c r="V157" s="11">
        <f t="shared" ref="V157" si="127">U157*E157</f>
        <v>0</v>
      </c>
      <c r="W157" s="51"/>
      <c r="X157" s="53"/>
    </row>
    <row r="158" spans="1:24" s="12" customFormat="1" ht="47.25" hidden="1" customHeight="1">
      <c r="A158" s="9">
        <v>15</v>
      </c>
      <c r="B158" s="205" t="s">
        <v>125</v>
      </c>
      <c r="C158" s="200" t="s">
        <v>31</v>
      </c>
      <c r="D158" s="206" t="s">
        <v>126</v>
      </c>
      <c r="E158" s="40">
        <v>0</v>
      </c>
      <c r="F158" s="41">
        <v>0</v>
      </c>
      <c r="G158" s="13">
        <f t="shared" si="99"/>
        <v>0</v>
      </c>
      <c r="H158" s="204">
        <v>44370</v>
      </c>
      <c r="I158" s="10">
        <v>44284</v>
      </c>
      <c r="J158" s="14">
        <v>635</v>
      </c>
      <c r="K158" s="39">
        <v>100</v>
      </c>
      <c r="L158" s="13">
        <f t="shared" ref="L158" si="128">K158*E158</f>
        <v>0</v>
      </c>
      <c r="M158" s="300">
        <v>222</v>
      </c>
      <c r="N158" s="300" t="s">
        <v>129</v>
      </c>
      <c r="O158" s="38">
        <f t="shared" si="101"/>
        <v>0</v>
      </c>
      <c r="P158" s="11">
        <f t="shared" si="102"/>
        <v>0</v>
      </c>
      <c r="Q158" s="41"/>
      <c r="R158" s="41"/>
      <c r="S158" s="41"/>
      <c r="T158" s="41"/>
      <c r="U158" s="41">
        <v>0</v>
      </c>
      <c r="V158" s="11">
        <f t="shared" ref="V158" si="129">U158*E158</f>
        <v>0</v>
      </c>
      <c r="W158" s="51"/>
      <c r="X158" s="53"/>
    </row>
    <row r="159" spans="1:24" s="12" customFormat="1" ht="47.25" hidden="1" customHeight="1">
      <c r="A159" s="9">
        <v>16</v>
      </c>
      <c r="B159" s="205" t="s">
        <v>125</v>
      </c>
      <c r="C159" s="200" t="s">
        <v>31</v>
      </c>
      <c r="D159" s="206" t="s">
        <v>126</v>
      </c>
      <c r="E159" s="40">
        <v>0</v>
      </c>
      <c r="F159" s="41">
        <v>0</v>
      </c>
      <c r="G159" s="13">
        <f t="shared" si="99"/>
        <v>0</v>
      </c>
      <c r="H159" s="204">
        <v>44370</v>
      </c>
      <c r="I159" s="10">
        <v>44285</v>
      </c>
      <c r="J159" s="14">
        <v>646</v>
      </c>
      <c r="K159" s="39">
        <v>200</v>
      </c>
      <c r="L159" s="13">
        <f t="shared" ref="L159" si="130">K159*E159</f>
        <v>0</v>
      </c>
      <c r="M159" s="300">
        <v>222</v>
      </c>
      <c r="N159" s="300" t="s">
        <v>129</v>
      </c>
      <c r="O159" s="38">
        <f t="shared" si="101"/>
        <v>0</v>
      </c>
      <c r="P159" s="11">
        <f t="shared" si="102"/>
        <v>0</v>
      </c>
      <c r="Q159" s="41"/>
      <c r="R159" s="41"/>
      <c r="S159" s="41"/>
      <c r="T159" s="41"/>
      <c r="U159" s="41">
        <v>0</v>
      </c>
      <c r="V159" s="11">
        <f t="shared" ref="V159" si="131">U159*E159</f>
        <v>0</v>
      </c>
      <c r="W159" s="51"/>
      <c r="X159" s="53"/>
    </row>
    <row r="160" spans="1:24" s="12" customFormat="1" ht="47.25" hidden="1" customHeight="1">
      <c r="A160" s="9">
        <v>17</v>
      </c>
      <c r="B160" s="205" t="s">
        <v>125</v>
      </c>
      <c r="C160" s="200" t="s">
        <v>31</v>
      </c>
      <c r="D160" s="206" t="s">
        <v>126</v>
      </c>
      <c r="E160" s="40">
        <v>0</v>
      </c>
      <c r="F160" s="41">
        <v>0</v>
      </c>
      <c r="G160" s="13">
        <f t="shared" ref="G160" si="132">F160*E160</f>
        <v>0</v>
      </c>
      <c r="H160" s="204">
        <v>44370</v>
      </c>
      <c r="I160" s="10">
        <v>44291</v>
      </c>
      <c r="J160" s="14">
        <v>689</v>
      </c>
      <c r="K160" s="39">
        <v>200</v>
      </c>
      <c r="L160" s="13">
        <f t="shared" ref="L160" si="133">K160*E160</f>
        <v>0</v>
      </c>
      <c r="M160" s="300" t="s">
        <v>151</v>
      </c>
      <c r="N160" s="300" t="s">
        <v>129</v>
      </c>
      <c r="O160" s="38">
        <f t="shared" si="101"/>
        <v>0</v>
      </c>
      <c r="P160" s="11">
        <f t="shared" ref="P160" si="134">O160*E160</f>
        <v>0</v>
      </c>
      <c r="Q160" s="41"/>
      <c r="R160" s="41"/>
      <c r="S160" s="41"/>
      <c r="T160" s="41"/>
      <c r="U160" s="41">
        <v>0</v>
      </c>
      <c r="V160" s="11">
        <f t="shared" ref="V160" si="135">U160*E160</f>
        <v>0</v>
      </c>
      <c r="W160" s="51"/>
      <c r="X160" s="53"/>
    </row>
    <row r="161" spans="1:24" s="12" customFormat="1" ht="47.25" hidden="1" customHeight="1">
      <c r="A161" s="9">
        <v>18</v>
      </c>
      <c r="B161" s="205" t="s">
        <v>125</v>
      </c>
      <c r="C161" s="200" t="s">
        <v>31</v>
      </c>
      <c r="D161" s="206" t="s">
        <v>126</v>
      </c>
      <c r="E161" s="40">
        <v>0</v>
      </c>
      <c r="F161" s="41">
        <v>0</v>
      </c>
      <c r="G161" s="13">
        <f t="shared" ref="G161" si="136">F161*E161</f>
        <v>0</v>
      </c>
      <c r="H161" s="204">
        <v>44370</v>
      </c>
      <c r="I161" s="10">
        <v>44293</v>
      </c>
      <c r="J161" s="14">
        <v>703</v>
      </c>
      <c r="K161" s="39">
        <v>250</v>
      </c>
      <c r="L161" s="13">
        <f t="shared" ref="L161" si="137">K161*E161</f>
        <v>0</v>
      </c>
      <c r="M161" s="300" t="s">
        <v>151</v>
      </c>
      <c r="N161" s="300" t="s">
        <v>129</v>
      </c>
      <c r="O161" s="38">
        <f t="shared" si="101"/>
        <v>0</v>
      </c>
      <c r="P161" s="11">
        <f t="shared" ref="P161" si="138">O161*E161</f>
        <v>0</v>
      </c>
      <c r="Q161" s="41"/>
      <c r="R161" s="41"/>
      <c r="S161" s="41"/>
      <c r="T161" s="41"/>
      <c r="U161" s="41">
        <v>0</v>
      </c>
      <c r="V161" s="11">
        <f t="shared" ref="V161" si="139">U161*E161</f>
        <v>0</v>
      </c>
      <c r="W161" s="51"/>
      <c r="X161" s="53"/>
    </row>
    <row r="162" spans="1:24" s="12" customFormat="1" ht="40.5" hidden="1" customHeight="1">
      <c r="A162" s="9">
        <v>19</v>
      </c>
      <c r="B162" s="199" t="s">
        <v>118</v>
      </c>
      <c r="C162" s="203" t="s">
        <v>38</v>
      </c>
      <c r="D162" s="203" t="s">
        <v>121</v>
      </c>
      <c r="E162" s="40">
        <v>2.96</v>
      </c>
      <c r="F162" s="41">
        <v>0</v>
      </c>
      <c r="G162" s="13">
        <f t="shared" si="99"/>
        <v>0</v>
      </c>
      <c r="H162" s="202">
        <v>45962</v>
      </c>
      <c r="I162" s="10">
        <v>44252</v>
      </c>
      <c r="J162" s="14">
        <v>274</v>
      </c>
      <c r="K162" s="39">
        <v>110</v>
      </c>
      <c r="L162" s="13">
        <f t="shared" si="96"/>
        <v>325.60000000000002</v>
      </c>
      <c r="M162" s="300">
        <v>221</v>
      </c>
      <c r="N162" s="300" t="s">
        <v>129</v>
      </c>
      <c r="O162" s="38">
        <f t="shared" si="101"/>
        <v>0</v>
      </c>
      <c r="P162" s="11">
        <f t="shared" si="102"/>
        <v>0</v>
      </c>
      <c r="Q162" s="41"/>
      <c r="R162" s="41"/>
      <c r="S162" s="41"/>
      <c r="T162" s="41"/>
      <c r="U162" s="41">
        <v>0</v>
      </c>
      <c r="V162" s="11">
        <f t="shared" si="98"/>
        <v>0</v>
      </c>
      <c r="W162" s="51"/>
      <c r="X162" s="53"/>
    </row>
    <row r="163" spans="1:24" s="12" customFormat="1" ht="40.5" hidden="1" customHeight="1">
      <c r="A163" s="9">
        <v>20</v>
      </c>
      <c r="B163" s="199" t="s">
        <v>118</v>
      </c>
      <c r="C163" s="203" t="s">
        <v>38</v>
      </c>
      <c r="D163" s="203" t="s">
        <v>121</v>
      </c>
      <c r="E163" s="40">
        <v>2.96</v>
      </c>
      <c r="F163" s="41">
        <v>0</v>
      </c>
      <c r="G163" s="13">
        <f t="shared" si="99"/>
        <v>0</v>
      </c>
      <c r="H163" s="202">
        <v>45962</v>
      </c>
      <c r="I163" s="10">
        <v>44253</v>
      </c>
      <c r="J163" s="14">
        <v>275</v>
      </c>
      <c r="K163" s="39">
        <v>110</v>
      </c>
      <c r="L163" s="13">
        <f t="shared" ref="L163" si="140">K163*E163</f>
        <v>325.60000000000002</v>
      </c>
      <c r="M163" s="300">
        <v>221</v>
      </c>
      <c r="N163" s="300" t="s">
        <v>129</v>
      </c>
      <c r="O163" s="38">
        <f t="shared" si="101"/>
        <v>0</v>
      </c>
      <c r="P163" s="11">
        <f t="shared" si="102"/>
        <v>0</v>
      </c>
      <c r="Q163" s="41"/>
      <c r="R163" s="41"/>
      <c r="S163" s="41"/>
      <c r="T163" s="41"/>
      <c r="U163" s="41">
        <v>0</v>
      </c>
      <c r="V163" s="11">
        <f t="shared" ref="V163" si="141">U163*E163</f>
        <v>0</v>
      </c>
      <c r="W163" s="51"/>
      <c r="X163" s="53"/>
    </row>
    <row r="164" spans="1:24" s="12" customFormat="1" ht="40.5" hidden="1" customHeight="1">
      <c r="A164" s="9">
        <v>21</v>
      </c>
      <c r="B164" s="199" t="s">
        <v>118</v>
      </c>
      <c r="C164" s="203" t="s">
        <v>38</v>
      </c>
      <c r="D164" s="203" t="s">
        <v>121</v>
      </c>
      <c r="E164" s="40">
        <v>2.96</v>
      </c>
      <c r="F164" s="41">
        <v>0</v>
      </c>
      <c r="G164" s="13">
        <f t="shared" si="99"/>
        <v>0</v>
      </c>
      <c r="H164" s="202">
        <v>45962</v>
      </c>
      <c r="I164" s="10">
        <v>44257</v>
      </c>
      <c r="J164" s="14">
        <v>279</v>
      </c>
      <c r="K164" s="39">
        <v>220</v>
      </c>
      <c r="L164" s="13">
        <f t="shared" ref="L164" si="142">K164*E164</f>
        <v>651.20000000000005</v>
      </c>
      <c r="M164" s="300">
        <v>222</v>
      </c>
      <c r="N164" s="300" t="s">
        <v>129</v>
      </c>
      <c r="O164" s="38">
        <f t="shared" si="101"/>
        <v>0</v>
      </c>
      <c r="P164" s="11">
        <f t="shared" si="102"/>
        <v>0</v>
      </c>
      <c r="Q164" s="41"/>
      <c r="R164" s="41"/>
      <c r="S164" s="41"/>
      <c r="T164" s="41"/>
      <c r="U164" s="41">
        <v>0</v>
      </c>
      <c r="V164" s="11">
        <f t="shared" ref="V164" si="143">U164*E164</f>
        <v>0</v>
      </c>
      <c r="W164" s="51"/>
      <c r="X164" s="53"/>
    </row>
    <row r="165" spans="1:24" s="12" customFormat="1" ht="40.5" hidden="1" customHeight="1">
      <c r="A165" s="9">
        <v>22</v>
      </c>
      <c r="B165" s="199" t="s">
        <v>118</v>
      </c>
      <c r="C165" s="203" t="s">
        <v>38</v>
      </c>
      <c r="D165" s="203" t="s">
        <v>121</v>
      </c>
      <c r="E165" s="40">
        <v>2.96</v>
      </c>
      <c r="F165" s="41">
        <v>0</v>
      </c>
      <c r="G165" s="13">
        <f t="shared" si="99"/>
        <v>0</v>
      </c>
      <c r="H165" s="202">
        <v>45962</v>
      </c>
      <c r="I165" s="10">
        <v>44259</v>
      </c>
      <c r="J165" s="14">
        <v>281</v>
      </c>
      <c r="K165" s="39">
        <v>110</v>
      </c>
      <c r="L165" s="13">
        <f t="shared" ref="L165" si="144">K165*E165</f>
        <v>325.60000000000002</v>
      </c>
      <c r="M165" s="300">
        <v>222</v>
      </c>
      <c r="N165" s="300" t="s">
        <v>129</v>
      </c>
      <c r="O165" s="38">
        <f t="shared" si="101"/>
        <v>0</v>
      </c>
      <c r="P165" s="11">
        <f t="shared" si="102"/>
        <v>0</v>
      </c>
      <c r="Q165" s="41"/>
      <c r="R165" s="41"/>
      <c r="S165" s="41"/>
      <c r="T165" s="41"/>
      <c r="U165" s="41">
        <v>0</v>
      </c>
      <c r="V165" s="11">
        <f t="shared" ref="V165" si="145">U165*E165</f>
        <v>0</v>
      </c>
      <c r="W165" s="51"/>
      <c r="X165" s="53"/>
    </row>
    <row r="166" spans="1:24" s="12" customFormat="1" ht="40.5" hidden="1" customHeight="1">
      <c r="A166" s="9">
        <v>23</v>
      </c>
      <c r="B166" s="199" t="s">
        <v>118</v>
      </c>
      <c r="C166" s="203" t="s">
        <v>38</v>
      </c>
      <c r="D166" s="203" t="s">
        <v>121</v>
      </c>
      <c r="E166" s="40">
        <v>2.96</v>
      </c>
      <c r="F166" s="41">
        <v>0</v>
      </c>
      <c r="G166" s="13">
        <f t="shared" si="99"/>
        <v>0</v>
      </c>
      <c r="H166" s="202">
        <v>45962</v>
      </c>
      <c r="I166" s="10">
        <v>44260</v>
      </c>
      <c r="J166" s="14">
        <v>293</v>
      </c>
      <c r="K166" s="39">
        <v>110</v>
      </c>
      <c r="L166" s="13">
        <f t="shared" ref="L166" si="146">K166*E166</f>
        <v>325.60000000000002</v>
      </c>
      <c r="M166" s="300">
        <v>222</v>
      </c>
      <c r="N166" s="300" t="s">
        <v>129</v>
      </c>
      <c r="O166" s="38">
        <f t="shared" si="101"/>
        <v>0</v>
      </c>
      <c r="P166" s="11">
        <f t="shared" si="102"/>
        <v>0</v>
      </c>
      <c r="Q166" s="41"/>
      <c r="R166" s="41"/>
      <c r="S166" s="41"/>
      <c r="T166" s="41"/>
      <c r="U166" s="41">
        <v>0</v>
      </c>
      <c r="V166" s="11">
        <f t="shared" ref="V166" si="147">U166*E166</f>
        <v>0</v>
      </c>
      <c r="W166" s="51"/>
      <c r="X166" s="53"/>
    </row>
    <row r="167" spans="1:24" s="12" customFormat="1" ht="40.5" hidden="1" customHeight="1">
      <c r="A167" s="9">
        <v>24</v>
      </c>
      <c r="B167" s="199" t="s">
        <v>118</v>
      </c>
      <c r="C167" s="203" t="s">
        <v>38</v>
      </c>
      <c r="D167" s="203" t="s">
        <v>121</v>
      </c>
      <c r="E167" s="40">
        <v>2.96</v>
      </c>
      <c r="F167" s="41">
        <v>0</v>
      </c>
      <c r="G167" s="13">
        <f t="shared" si="99"/>
        <v>0</v>
      </c>
      <c r="H167" s="202">
        <v>45962</v>
      </c>
      <c r="I167" s="10">
        <v>44264</v>
      </c>
      <c r="J167" s="14">
        <v>302</v>
      </c>
      <c r="K167" s="39">
        <v>110</v>
      </c>
      <c r="L167" s="13">
        <f t="shared" ref="L167" si="148">K167*E167</f>
        <v>325.60000000000002</v>
      </c>
      <c r="M167" s="300">
        <v>222</v>
      </c>
      <c r="N167" s="300" t="s">
        <v>129</v>
      </c>
      <c r="O167" s="38">
        <f t="shared" si="101"/>
        <v>0</v>
      </c>
      <c r="P167" s="11">
        <f t="shared" si="102"/>
        <v>0</v>
      </c>
      <c r="Q167" s="41"/>
      <c r="R167" s="41"/>
      <c r="S167" s="41"/>
      <c r="T167" s="41"/>
      <c r="U167" s="41">
        <v>0</v>
      </c>
      <c r="V167" s="11">
        <f t="shared" ref="V167" si="149">U167*E167</f>
        <v>0</v>
      </c>
      <c r="W167" s="51"/>
      <c r="X167" s="53"/>
    </row>
    <row r="168" spans="1:24" s="12" customFormat="1" ht="40.5" hidden="1" customHeight="1">
      <c r="A168" s="9">
        <v>25</v>
      </c>
      <c r="B168" s="199" t="s">
        <v>118</v>
      </c>
      <c r="C168" s="203" t="s">
        <v>38</v>
      </c>
      <c r="D168" s="203" t="s">
        <v>121</v>
      </c>
      <c r="E168" s="40">
        <v>2.96</v>
      </c>
      <c r="F168" s="41">
        <v>0</v>
      </c>
      <c r="G168" s="13">
        <f t="shared" si="99"/>
        <v>0</v>
      </c>
      <c r="H168" s="202">
        <v>45962</v>
      </c>
      <c r="I168" s="10">
        <v>44265</v>
      </c>
      <c r="J168" s="14">
        <v>307</v>
      </c>
      <c r="K168" s="39">
        <v>110</v>
      </c>
      <c r="L168" s="13">
        <f t="shared" ref="L168" si="150">K168*E168</f>
        <v>325.60000000000002</v>
      </c>
      <c r="M168" s="300">
        <v>222</v>
      </c>
      <c r="N168" s="300" t="s">
        <v>129</v>
      </c>
      <c r="O168" s="38">
        <f t="shared" si="101"/>
        <v>0</v>
      </c>
      <c r="P168" s="11">
        <f t="shared" si="102"/>
        <v>0</v>
      </c>
      <c r="Q168" s="41"/>
      <c r="R168" s="41"/>
      <c r="S168" s="41"/>
      <c r="T168" s="41"/>
      <c r="U168" s="41">
        <v>0</v>
      </c>
      <c r="V168" s="11">
        <f t="shared" ref="V168" si="151">U168*E168</f>
        <v>0</v>
      </c>
      <c r="W168" s="51"/>
      <c r="X168" s="53"/>
    </row>
    <row r="169" spans="1:24" s="12" customFormat="1" ht="40.5" hidden="1" customHeight="1">
      <c r="A169" s="9">
        <v>26</v>
      </c>
      <c r="B169" s="199" t="s">
        <v>118</v>
      </c>
      <c r="C169" s="203" t="s">
        <v>38</v>
      </c>
      <c r="D169" s="203" t="s">
        <v>121</v>
      </c>
      <c r="E169" s="40">
        <v>2.96</v>
      </c>
      <c r="F169" s="41">
        <v>0</v>
      </c>
      <c r="G169" s="13">
        <f t="shared" si="99"/>
        <v>0</v>
      </c>
      <c r="H169" s="202">
        <v>45962</v>
      </c>
      <c r="I169" s="10">
        <v>44266</v>
      </c>
      <c r="J169" s="14">
        <v>312</v>
      </c>
      <c r="K169" s="39">
        <v>110</v>
      </c>
      <c r="L169" s="13">
        <f t="shared" ref="L169" si="152">K169*E169</f>
        <v>325.60000000000002</v>
      </c>
      <c r="M169" s="300">
        <v>222</v>
      </c>
      <c r="N169" s="300" t="s">
        <v>129</v>
      </c>
      <c r="O169" s="38">
        <f t="shared" si="101"/>
        <v>0</v>
      </c>
      <c r="P169" s="11">
        <f t="shared" si="102"/>
        <v>0</v>
      </c>
      <c r="Q169" s="41"/>
      <c r="R169" s="41"/>
      <c r="S169" s="41"/>
      <c r="T169" s="41"/>
      <c r="U169" s="41">
        <v>0</v>
      </c>
      <c r="V169" s="11">
        <f t="shared" ref="V169" si="153">U169*E169</f>
        <v>0</v>
      </c>
      <c r="W169" s="51"/>
      <c r="X169" s="53"/>
    </row>
    <row r="170" spans="1:24" s="12" customFormat="1" ht="40.5" hidden="1" customHeight="1">
      <c r="A170" s="9">
        <v>27</v>
      </c>
      <c r="B170" s="199" t="s">
        <v>118</v>
      </c>
      <c r="C170" s="203" t="s">
        <v>38</v>
      </c>
      <c r="D170" s="203" t="s">
        <v>121</v>
      </c>
      <c r="E170" s="40">
        <v>2.96</v>
      </c>
      <c r="F170" s="41">
        <v>0</v>
      </c>
      <c r="G170" s="13">
        <f t="shared" si="99"/>
        <v>0</v>
      </c>
      <c r="H170" s="202">
        <v>45962</v>
      </c>
      <c r="I170" s="10">
        <v>44267</v>
      </c>
      <c r="J170" s="14">
        <v>321</v>
      </c>
      <c r="K170" s="39">
        <v>40</v>
      </c>
      <c r="L170" s="13">
        <f t="shared" ref="L170:L171" si="154">K170*E170</f>
        <v>118.4</v>
      </c>
      <c r="M170" s="300">
        <v>222</v>
      </c>
      <c r="N170" s="300" t="s">
        <v>129</v>
      </c>
      <c r="O170" s="38">
        <f t="shared" si="101"/>
        <v>0</v>
      </c>
      <c r="P170" s="11">
        <f t="shared" si="102"/>
        <v>0</v>
      </c>
      <c r="Q170" s="41"/>
      <c r="R170" s="41"/>
      <c r="S170" s="41"/>
      <c r="T170" s="41"/>
      <c r="U170" s="41">
        <v>0</v>
      </c>
      <c r="V170" s="11">
        <f t="shared" ref="V170:V171" si="155">U170*E170</f>
        <v>0</v>
      </c>
      <c r="W170" s="51"/>
      <c r="X170" s="53"/>
    </row>
    <row r="171" spans="1:24" s="12" customFormat="1" ht="40.5" hidden="1" customHeight="1">
      <c r="A171" s="9">
        <v>28</v>
      </c>
      <c r="B171" s="199" t="s">
        <v>118</v>
      </c>
      <c r="C171" s="203" t="s">
        <v>38</v>
      </c>
      <c r="D171" s="203" t="s">
        <v>119</v>
      </c>
      <c r="E171" s="40">
        <v>2.96</v>
      </c>
      <c r="F171" s="41">
        <v>0</v>
      </c>
      <c r="G171" s="13">
        <f t="shared" si="99"/>
        <v>0</v>
      </c>
      <c r="H171" s="202">
        <v>45962</v>
      </c>
      <c r="I171" s="10">
        <v>44267</v>
      </c>
      <c r="J171" s="14">
        <v>321</v>
      </c>
      <c r="K171" s="39">
        <v>70</v>
      </c>
      <c r="L171" s="13">
        <f t="shared" si="154"/>
        <v>207.2</v>
      </c>
      <c r="M171" s="300">
        <v>222</v>
      </c>
      <c r="N171" s="300" t="s">
        <v>129</v>
      </c>
      <c r="O171" s="38">
        <f t="shared" si="101"/>
        <v>0</v>
      </c>
      <c r="P171" s="11">
        <f t="shared" si="102"/>
        <v>0</v>
      </c>
      <c r="Q171" s="41"/>
      <c r="R171" s="41"/>
      <c r="S171" s="41"/>
      <c r="T171" s="41"/>
      <c r="U171" s="41">
        <v>0</v>
      </c>
      <c r="V171" s="11">
        <f t="shared" si="155"/>
        <v>0</v>
      </c>
      <c r="W171" s="51"/>
      <c r="X171" s="53"/>
    </row>
    <row r="172" spans="1:24" s="12" customFormat="1" ht="40.5" hidden="1" customHeight="1">
      <c r="A172" s="9">
        <v>29</v>
      </c>
      <c r="B172" s="199" t="s">
        <v>118</v>
      </c>
      <c r="C172" s="203" t="s">
        <v>38</v>
      </c>
      <c r="D172" s="203" t="s">
        <v>119</v>
      </c>
      <c r="E172" s="40">
        <v>2.96</v>
      </c>
      <c r="F172" s="41">
        <v>0</v>
      </c>
      <c r="G172" s="13">
        <f t="shared" si="99"/>
        <v>0</v>
      </c>
      <c r="H172" s="202">
        <v>45962</v>
      </c>
      <c r="I172" s="10">
        <v>44270</v>
      </c>
      <c r="J172" s="14">
        <v>327</v>
      </c>
      <c r="K172" s="39">
        <v>110</v>
      </c>
      <c r="L172" s="13">
        <f t="shared" ref="L172" si="156">K172*E172</f>
        <v>325.60000000000002</v>
      </c>
      <c r="M172" s="300">
        <v>222</v>
      </c>
      <c r="N172" s="300" t="s">
        <v>129</v>
      </c>
      <c r="O172" s="38">
        <f t="shared" si="101"/>
        <v>0</v>
      </c>
      <c r="P172" s="11">
        <f t="shared" si="102"/>
        <v>0</v>
      </c>
      <c r="Q172" s="41"/>
      <c r="R172" s="41"/>
      <c r="S172" s="41"/>
      <c r="T172" s="41"/>
      <c r="U172" s="41">
        <v>0</v>
      </c>
      <c r="V172" s="11">
        <f t="shared" ref="V172" si="157">U172*E172</f>
        <v>0</v>
      </c>
      <c r="W172" s="51"/>
      <c r="X172" s="53"/>
    </row>
    <row r="173" spans="1:24" s="12" customFormat="1" ht="40.5" hidden="1" customHeight="1">
      <c r="A173" s="9">
        <v>30</v>
      </c>
      <c r="B173" s="199" t="s">
        <v>118</v>
      </c>
      <c r="C173" s="203" t="s">
        <v>38</v>
      </c>
      <c r="D173" s="203" t="s">
        <v>119</v>
      </c>
      <c r="E173" s="40">
        <v>2.96</v>
      </c>
      <c r="F173" s="41">
        <v>0</v>
      </c>
      <c r="G173" s="13">
        <f t="shared" si="99"/>
        <v>0</v>
      </c>
      <c r="H173" s="202">
        <v>45962</v>
      </c>
      <c r="I173" s="10">
        <v>44271</v>
      </c>
      <c r="J173" s="14">
        <v>375</v>
      </c>
      <c r="K173" s="39">
        <v>220</v>
      </c>
      <c r="L173" s="13">
        <f t="shared" ref="L173" si="158">K173*E173</f>
        <v>651.20000000000005</v>
      </c>
      <c r="M173" s="300">
        <v>222</v>
      </c>
      <c r="N173" s="300" t="s">
        <v>129</v>
      </c>
      <c r="O173" s="38">
        <f t="shared" si="101"/>
        <v>0</v>
      </c>
      <c r="P173" s="11">
        <f t="shared" si="102"/>
        <v>0</v>
      </c>
      <c r="Q173" s="41"/>
      <c r="R173" s="41"/>
      <c r="S173" s="41"/>
      <c r="T173" s="41"/>
      <c r="U173" s="41">
        <v>0</v>
      </c>
      <c r="V173" s="11">
        <f t="shared" ref="V173" si="159">U173*E173</f>
        <v>0</v>
      </c>
      <c r="W173" s="51"/>
      <c r="X173" s="53"/>
    </row>
    <row r="174" spans="1:24" s="12" customFormat="1" ht="40.5" hidden="1" customHeight="1">
      <c r="A174" s="9">
        <v>31</v>
      </c>
      <c r="B174" s="199" t="s">
        <v>118</v>
      </c>
      <c r="C174" s="203" t="s">
        <v>38</v>
      </c>
      <c r="D174" s="203" t="s">
        <v>119</v>
      </c>
      <c r="E174" s="40">
        <v>2.96</v>
      </c>
      <c r="F174" s="41">
        <v>0</v>
      </c>
      <c r="G174" s="13">
        <f t="shared" si="99"/>
        <v>0</v>
      </c>
      <c r="H174" s="202">
        <v>45962</v>
      </c>
      <c r="I174" s="10">
        <v>44274</v>
      </c>
      <c r="J174" s="14">
        <v>480</v>
      </c>
      <c r="K174" s="39">
        <v>110</v>
      </c>
      <c r="L174" s="13">
        <f t="shared" ref="L174" si="160">K174*E174</f>
        <v>325.60000000000002</v>
      </c>
      <c r="M174" s="300">
        <v>222</v>
      </c>
      <c r="N174" s="300" t="s">
        <v>129</v>
      </c>
      <c r="O174" s="38">
        <f t="shared" si="101"/>
        <v>0</v>
      </c>
      <c r="P174" s="11">
        <f t="shared" si="102"/>
        <v>0</v>
      </c>
      <c r="Q174" s="41"/>
      <c r="R174" s="41"/>
      <c r="S174" s="41"/>
      <c r="T174" s="41"/>
      <c r="U174" s="41">
        <v>0</v>
      </c>
      <c r="V174" s="11">
        <f t="shared" ref="V174" si="161">U174*E174</f>
        <v>0</v>
      </c>
      <c r="W174" s="51"/>
      <c r="X174" s="53"/>
    </row>
    <row r="175" spans="1:24" s="12" customFormat="1" ht="40.5" hidden="1" customHeight="1">
      <c r="A175" s="9">
        <v>32</v>
      </c>
      <c r="B175" s="199" t="s">
        <v>118</v>
      </c>
      <c r="C175" s="203" t="s">
        <v>38</v>
      </c>
      <c r="D175" s="203" t="s">
        <v>119</v>
      </c>
      <c r="E175" s="40">
        <v>2.96</v>
      </c>
      <c r="F175" s="41">
        <v>0</v>
      </c>
      <c r="G175" s="13">
        <f t="shared" si="99"/>
        <v>0</v>
      </c>
      <c r="H175" s="202">
        <v>45962</v>
      </c>
      <c r="I175" s="10">
        <v>44277</v>
      </c>
      <c r="J175" s="14">
        <v>519</v>
      </c>
      <c r="K175" s="39">
        <v>330</v>
      </c>
      <c r="L175" s="13">
        <f t="shared" ref="L175" si="162">K175*E175</f>
        <v>976.8</v>
      </c>
      <c r="M175" s="300">
        <v>222</v>
      </c>
      <c r="N175" s="300" t="s">
        <v>129</v>
      </c>
      <c r="O175" s="38">
        <f t="shared" si="101"/>
        <v>0</v>
      </c>
      <c r="P175" s="11">
        <f t="shared" si="102"/>
        <v>0</v>
      </c>
      <c r="Q175" s="41"/>
      <c r="R175" s="41"/>
      <c r="S175" s="41"/>
      <c r="T175" s="41"/>
      <c r="U175" s="41">
        <v>0</v>
      </c>
      <c r="V175" s="11">
        <f t="shared" ref="V175" si="163">U175*E175</f>
        <v>0</v>
      </c>
      <c r="W175" s="51"/>
      <c r="X175" s="53"/>
    </row>
    <row r="176" spans="1:24" s="12" customFormat="1" ht="40.5" hidden="1" customHeight="1">
      <c r="A176" s="9">
        <v>33</v>
      </c>
      <c r="B176" s="199" t="s">
        <v>118</v>
      </c>
      <c r="C176" s="203" t="s">
        <v>38</v>
      </c>
      <c r="D176" s="203" t="s">
        <v>119</v>
      </c>
      <c r="E176" s="40">
        <v>2.96</v>
      </c>
      <c r="F176" s="41">
        <v>0</v>
      </c>
      <c r="G176" s="13">
        <f t="shared" si="99"/>
        <v>0</v>
      </c>
      <c r="H176" s="202">
        <v>45962</v>
      </c>
      <c r="I176" s="10">
        <v>44278</v>
      </c>
      <c r="J176" s="14">
        <v>563</v>
      </c>
      <c r="K176" s="39">
        <v>220</v>
      </c>
      <c r="L176" s="13">
        <f t="shared" ref="L176" si="164">K176*E176</f>
        <v>651.20000000000005</v>
      </c>
      <c r="M176" s="300">
        <v>222</v>
      </c>
      <c r="N176" s="300" t="s">
        <v>129</v>
      </c>
      <c r="O176" s="38">
        <f t="shared" si="101"/>
        <v>0</v>
      </c>
      <c r="P176" s="11">
        <f t="shared" si="102"/>
        <v>0</v>
      </c>
      <c r="Q176" s="41"/>
      <c r="R176" s="41"/>
      <c r="S176" s="41"/>
      <c r="T176" s="41"/>
      <c r="U176" s="41">
        <v>0</v>
      </c>
      <c r="V176" s="11">
        <f t="shared" ref="V176" si="165">U176*E176</f>
        <v>0</v>
      </c>
      <c r="W176" s="51"/>
      <c r="X176" s="53"/>
    </row>
    <row r="177" spans="1:24" s="12" customFormat="1" ht="40.5" hidden="1" customHeight="1">
      <c r="A177" s="9">
        <v>34</v>
      </c>
      <c r="B177" s="199" t="s">
        <v>118</v>
      </c>
      <c r="C177" s="203" t="s">
        <v>38</v>
      </c>
      <c r="D177" s="203" t="s">
        <v>119</v>
      </c>
      <c r="E177" s="40">
        <v>2.96</v>
      </c>
      <c r="F177" s="41">
        <v>0</v>
      </c>
      <c r="G177" s="13">
        <f t="shared" si="99"/>
        <v>0</v>
      </c>
      <c r="H177" s="202">
        <v>45962</v>
      </c>
      <c r="I177" s="10">
        <v>44284</v>
      </c>
      <c r="J177" s="14">
        <v>635</v>
      </c>
      <c r="K177" s="39">
        <v>110</v>
      </c>
      <c r="L177" s="13">
        <f t="shared" ref="L177" si="166">K177*E177</f>
        <v>325.60000000000002</v>
      </c>
      <c r="M177" s="300">
        <v>222</v>
      </c>
      <c r="N177" s="300" t="s">
        <v>129</v>
      </c>
      <c r="O177" s="38">
        <f t="shared" si="101"/>
        <v>0</v>
      </c>
      <c r="P177" s="11">
        <f t="shared" si="102"/>
        <v>0</v>
      </c>
      <c r="Q177" s="41"/>
      <c r="R177" s="41"/>
      <c r="S177" s="41"/>
      <c r="T177" s="41"/>
      <c r="U177" s="41">
        <v>0</v>
      </c>
      <c r="V177" s="11">
        <f t="shared" ref="V177" si="167">U177*E177</f>
        <v>0</v>
      </c>
      <c r="W177" s="51"/>
      <c r="X177" s="53"/>
    </row>
    <row r="178" spans="1:24" s="12" customFormat="1" ht="40.5" hidden="1" customHeight="1">
      <c r="A178" s="9">
        <v>35</v>
      </c>
      <c r="B178" s="199" t="s">
        <v>118</v>
      </c>
      <c r="C178" s="203" t="s">
        <v>38</v>
      </c>
      <c r="D178" s="203" t="s">
        <v>119</v>
      </c>
      <c r="E178" s="40">
        <v>2.96</v>
      </c>
      <c r="F178" s="41">
        <v>0</v>
      </c>
      <c r="G178" s="13">
        <f t="shared" si="99"/>
        <v>0</v>
      </c>
      <c r="H178" s="202">
        <v>45962</v>
      </c>
      <c r="I178" s="10">
        <v>44285</v>
      </c>
      <c r="J178" s="14">
        <v>646</v>
      </c>
      <c r="K178" s="39">
        <v>220</v>
      </c>
      <c r="L178" s="13">
        <f t="shared" ref="L178" si="168">K178*E178</f>
        <v>651.20000000000005</v>
      </c>
      <c r="M178" s="300">
        <v>222</v>
      </c>
      <c r="N178" s="300" t="s">
        <v>129</v>
      </c>
      <c r="O178" s="38">
        <f t="shared" si="101"/>
        <v>0</v>
      </c>
      <c r="P178" s="11">
        <f t="shared" si="102"/>
        <v>0</v>
      </c>
      <c r="Q178" s="41"/>
      <c r="R178" s="41"/>
      <c r="S178" s="41"/>
      <c r="T178" s="41"/>
      <c r="U178" s="41">
        <v>0</v>
      </c>
      <c r="V178" s="11">
        <f t="shared" ref="V178" si="169">U178*E178</f>
        <v>0</v>
      </c>
      <c r="W178" s="51"/>
      <c r="X178" s="53"/>
    </row>
    <row r="179" spans="1:24" s="12" customFormat="1" ht="40.5" hidden="1" customHeight="1">
      <c r="A179" s="9">
        <v>36</v>
      </c>
      <c r="B179" s="199" t="s">
        <v>118</v>
      </c>
      <c r="C179" s="203" t="s">
        <v>38</v>
      </c>
      <c r="D179" s="203" t="s">
        <v>119</v>
      </c>
      <c r="E179" s="40">
        <v>2.96</v>
      </c>
      <c r="F179" s="41">
        <v>0</v>
      </c>
      <c r="G179" s="13">
        <f t="shared" ref="G179" si="170">F179*E179</f>
        <v>0</v>
      </c>
      <c r="H179" s="202">
        <v>45962</v>
      </c>
      <c r="I179" s="10">
        <v>44291</v>
      </c>
      <c r="J179" s="14">
        <v>689</v>
      </c>
      <c r="K179" s="39">
        <v>220</v>
      </c>
      <c r="L179" s="13">
        <f t="shared" ref="L179" si="171">K179*E179</f>
        <v>651.20000000000005</v>
      </c>
      <c r="M179" s="300" t="s">
        <v>149</v>
      </c>
      <c r="N179" s="300" t="s">
        <v>129</v>
      </c>
      <c r="O179" s="38">
        <f t="shared" si="101"/>
        <v>0</v>
      </c>
      <c r="P179" s="11">
        <f t="shared" ref="P179" si="172">O179*E179</f>
        <v>0</v>
      </c>
      <c r="Q179" s="41"/>
      <c r="R179" s="41"/>
      <c r="S179" s="41"/>
      <c r="T179" s="41"/>
      <c r="U179" s="41">
        <v>0</v>
      </c>
      <c r="V179" s="11">
        <f t="shared" ref="V179" si="173">U179*E179</f>
        <v>0</v>
      </c>
      <c r="W179" s="51"/>
      <c r="X179" s="53"/>
    </row>
    <row r="180" spans="1:24" s="12" customFormat="1" ht="40.5" hidden="1" customHeight="1">
      <c r="A180" s="9">
        <v>37</v>
      </c>
      <c r="B180" s="199" t="s">
        <v>118</v>
      </c>
      <c r="C180" s="203" t="s">
        <v>38</v>
      </c>
      <c r="D180" s="203" t="s">
        <v>119</v>
      </c>
      <c r="E180" s="40">
        <v>2.96</v>
      </c>
      <c r="F180" s="41">
        <v>0</v>
      </c>
      <c r="G180" s="13">
        <f t="shared" ref="G180" si="174">F180*E180</f>
        <v>0</v>
      </c>
      <c r="H180" s="202">
        <v>45962</v>
      </c>
      <c r="I180" s="10">
        <v>44293</v>
      </c>
      <c r="J180" s="14">
        <v>703</v>
      </c>
      <c r="K180" s="39">
        <v>275</v>
      </c>
      <c r="L180" s="13">
        <f t="shared" ref="L180" si="175">K180*E180</f>
        <v>814</v>
      </c>
      <c r="M180" s="300" t="s">
        <v>149</v>
      </c>
      <c r="N180" s="300" t="s">
        <v>129</v>
      </c>
      <c r="O180" s="38">
        <f t="shared" si="101"/>
        <v>0</v>
      </c>
      <c r="P180" s="11">
        <f t="shared" ref="P180" si="176">O180*E180</f>
        <v>0</v>
      </c>
      <c r="Q180" s="41"/>
      <c r="R180" s="41"/>
      <c r="S180" s="41"/>
      <c r="T180" s="41"/>
      <c r="U180" s="41">
        <v>0</v>
      </c>
      <c r="V180" s="11">
        <f t="shared" ref="V180" si="177">U180*E180</f>
        <v>0</v>
      </c>
      <c r="W180" s="51"/>
      <c r="X180" s="53"/>
    </row>
    <row r="181" spans="1:24" s="12" customFormat="1" ht="40.5" hidden="1" customHeight="1">
      <c r="A181" s="9">
        <v>38</v>
      </c>
      <c r="B181" s="199" t="s">
        <v>124</v>
      </c>
      <c r="C181" s="200" t="s">
        <v>38</v>
      </c>
      <c r="D181" s="204">
        <v>44119</v>
      </c>
      <c r="E181" s="40">
        <v>24.14</v>
      </c>
      <c r="F181" s="41">
        <v>0</v>
      </c>
      <c r="G181" s="13">
        <f t="shared" si="99"/>
        <v>0</v>
      </c>
      <c r="H181" s="202" t="s">
        <v>122</v>
      </c>
      <c r="I181" s="10">
        <v>44252</v>
      </c>
      <c r="J181" s="14">
        <v>274</v>
      </c>
      <c r="K181" s="39">
        <v>1</v>
      </c>
      <c r="L181" s="13">
        <f t="shared" si="96"/>
        <v>24.14</v>
      </c>
      <c r="M181" s="300">
        <v>221</v>
      </c>
      <c r="N181" s="300" t="s">
        <v>129</v>
      </c>
      <c r="O181" s="38">
        <f t="shared" si="101"/>
        <v>0</v>
      </c>
      <c r="P181" s="11">
        <f t="shared" si="102"/>
        <v>0</v>
      </c>
      <c r="Q181" s="41"/>
      <c r="R181" s="41"/>
      <c r="S181" s="41"/>
      <c r="T181" s="41"/>
      <c r="U181" s="41">
        <v>0</v>
      </c>
      <c r="V181" s="11">
        <f t="shared" si="98"/>
        <v>0</v>
      </c>
      <c r="W181" s="51"/>
      <c r="X181" s="53"/>
    </row>
    <row r="182" spans="1:24" s="12" customFormat="1" ht="40.5" hidden="1" customHeight="1">
      <c r="A182" s="9">
        <v>39</v>
      </c>
      <c r="B182" s="199" t="s">
        <v>124</v>
      </c>
      <c r="C182" s="200" t="s">
        <v>38</v>
      </c>
      <c r="D182" s="204">
        <v>44119</v>
      </c>
      <c r="E182" s="40">
        <v>24.14</v>
      </c>
      <c r="F182" s="41">
        <v>0</v>
      </c>
      <c r="G182" s="13">
        <f t="shared" si="99"/>
        <v>0</v>
      </c>
      <c r="H182" s="202" t="s">
        <v>122</v>
      </c>
      <c r="I182" s="10">
        <v>44253</v>
      </c>
      <c r="J182" s="14">
        <v>275</v>
      </c>
      <c r="K182" s="39">
        <v>1</v>
      </c>
      <c r="L182" s="13">
        <f t="shared" ref="L182" si="178">K182*E182</f>
        <v>24.14</v>
      </c>
      <c r="M182" s="300">
        <v>221</v>
      </c>
      <c r="N182" s="300" t="s">
        <v>129</v>
      </c>
      <c r="O182" s="38">
        <f t="shared" si="101"/>
        <v>0</v>
      </c>
      <c r="P182" s="11">
        <f t="shared" si="102"/>
        <v>0</v>
      </c>
      <c r="Q182" s="41"/>
      <c r="R182" s="41"/>
      <c r="S182" s="41"/>
      <c r="T182" s="41"/>
      <c r="U182" s="41">
        <v>0</v>
      </c>
      <c r="V182" s="11">
        <f t="shared" ref="V182" si="179">U182*E182</f>
        <v>0</v>
      </c>
      <c r="W182" s="51"/>
      <c r="X182" s="53"/>
    </row>
    <row r="183" spans="1:24" s="12" customFormat="1" ht="40.5" hidden="1" customHeight="1">
      <c r="A183" s="9">
        <v>40</v>
      </c>
      <c r="B183" s="199" t="s">
        <v>124</v>
      </c>
      <c r="C183" s="200" t="s">
        <v>38</v>
      </c>
      <c r="D183" s="204">
        <v>44119</v>
      </c>
      <c r="E183" s="40">
        <v>24.14</v>
      </c>
      <c r="F183" s="41">
        <v>0</v>
      </c>
      <c r="G183" s="13">
        <f t="shared" si="99"/>
        <v>0</v>
      </c>
      <c r="H183" s="202" t="s">
        <v>122</v>
      </c>
      <c r="I183" s="10">
        <v>44257</v>
      </c>
      <c r="J183" s="14">
        <v>279</v>
      </c>
      <c r="K183" s="39">
        <v>2</v>
      </c>
      <c r="L183" s="13">
        <f t="shared" ref="L183" si="180">K183*E183</f>
        <v>48.28</v>
      </c>
      <c r="M183" s="300">
        <v>221</v>
      </c>
      <c r="N183" s="300" t="s">
        <v>129</v>
      </c>
      <c r="O183" s="38">
        <f t="shared" si="101"/>
        <v>0</v>
      </c>
      <c r="P183" s="11">
        <f t="shared" si="102"/>
        <v>0</v>
      </c>
      <c r="Q183" s="41"/>
      <c r="R183" s="41"/>
      <c r="S183" s="41"/>
      <c r="T183" s="41"/>
      <c r="U183" s="41">
        <v>0</v>
      </c>
      <c r="V183" s="11">
        <f t="shared" ref="V183" si="181">U183*E183</f>
        <v>0</v>
      </c>
      <c r="W183" s="51"/>
      <c r="X183" s="53"/>
    </row>
    <row r="184" spans="1:24" s="12" customFormat="1" ht="40.5" hidden="1" customHeight="1">
      <c r="A184" s="9">
        <v>41</v>
      </c>
      <c r="B184" s="199" t="s">
        <v>124</v>
      </c>
      <c r="C184" s="200" t="s">
        <v>38</v>
      </c>
      <c r="D184" s="204">
        <v>44119</v>
      </c>
      <c r="E184" s="40">
        <v>24.14</v>
      </c>
      <c r="F184" s="41">
        <v>0</v>
      </c>
      <c r="G184" s="13">
        <f t="shared" si="99"/>
        <v>0</v>
      </c>
      <c r="H184" s="202" t="s">
        <v>122</v>
      </c>
      <c r="I184" s="10">
        <v>44259</v>
      </c>
      <c r="J184" s="14">
        <v>281</v>
      </c>
      <c r="K184" s="39">
        <v>1</v>
      </c>
      <c r="L184" s="13">
        <f t="shared" ref="L184" si="182">K184*E184</f>
        <v>24.14</v>
      </c>
      <c r="M184" s="300">
        <v>221</v>
      </c>
      <c r="N184" s="300" t="s">
        <v>129</v>
      </c>
      <c r="O184" s="38">
        <f t="shared" si="101"/>
        <v>0</v>
      </c>
      <c r="P184" s="11">
        <f t="shared" si="102"/>
        <v>0</v>
      </c>
      <c r="Q184" s="41"/>
      <c r="R184" s="41"/>
      <c r="S184" s="41"/>
      <c r="T184" s="41"/>
      <c r="U184" s="41">
        <v>0</v>
      </c>
      <c r="V184" s="11">
        <f t="shared" ref="V184" si="183">U184*E184</f>
        <v>0</v>
      </c>
      <c r="W184" s="51"/>
      <c r="X184" s="53"/>
    </row>
    <row r="185" spans="1:24" s="12" customFormat="1" ht="40.5" hidden="1" customHeight="1">
      <c r="A185" s="9">
        <v>42</v>
      </c>
      <c r="B185" s="199" t="s">
        <v>124</v>
      </c>
      <c r="C185" s="200" t="s">
        <v>38</v>
      </c>
      <c r="D185" s="204">
        <v>44119</v>
      </c>
      <c r="E185" s="40">
        <v>24.14</v>
      </c>
      <c r="F185" s="41">
        <v>0</v>
      </c>
      <c r="G185" s="13">
        <f t="shared" si="99"/>
        <v>0</v>
      </c>
      <c r="H185" s="202" t="s">
        <v>122</v>
      </c>
      <c r="I185" s="10">
        <v>44260</v>
      </c>
      <c r="J185" s="14">
        <v>293</v>
      </c>
      <c r="K185" s="39">
        <v>1</v>
      </c>
      <c r="L185" s="13">
        <f t="shared" ref="L185" si="184">K185*E185</f>
        <v>24.14</v>
      </c>
      <c r="M185" s="300">
        <v>221</v>
      </c>
      <c r="N185" s="300" t="s">
        <v>129</v>
      </c>
      <c r="O185" s="38">
        <f t="shared" si="101"/>
        <v>0</v>
      </c>
      <c r="P185" s="11">
        <f t="shared" si="102"/>
        <v>0</v>
      </c>
      <c r="Q185" s="41"/>
      <c r="R185" s="41"/>
      <c r="S185" s="41"/>
      <c r="T185" s="41"/>
      <c r="U185" s="41">
        <v>0</v>
      </c>
      <c r="V185" s="11">
        <f t="shared" ref="V185" si="185">U185*E185</f>
        <v>0</v>
      </c>
      <c r="W185" s="51"/>
      <c r="X185" s="53"/>
    </row>
    <row r="186" spans="1:24" s="12" customFormat="1" ht="40.5" hidden="1" customHeight="1">
      <c r="A186" s="9">
        <v>43</v>
      </c>
      <c r="B186" s="199" t="s">
        <v>124</v>
      </c>
      <c r="C186" s="200" t="s">
        <v>38</v>
      </c>
      <c r="D186" s="204">
        <v>44119</v>
      </c>
      <c r="E186" s="40">
        <v>24.14</v>
      </c>
      <c r="F186" s="41">
        <v>0</v>
      </c>
      <c r="G186" s="13">
        <f t="shared" si="99"/>
        <v>0</v>
      </c>
      <c r="H186" s="202" t="s">
        <v>122</v>
      </c>
      <c r="I186" s="10">
        <v>44264</v>
      </c>
      <c r="J186" s="14">
        <v>302</v>
      </c>
      <c r="K186" s="39">
        <v>2</v>
      </c>
      <c r="L186" s="13">
        <f t="shared" ref="L186" si="186">K186*E186</f>
        <v>48.28</v>
      </c>
      <c r="M186" s="300">
        <v>221</v>
      </c>
      <c r="N186" s="300" t="s">
        <v>129</v>
      </c>
      <c r="O186" s="38">
        <f t="shared" si="101"/>
        <v>0</v>
      </c>
      <c r="P186" s="11">
        <f t="shared" si="102"/>
        <v>0</v>
      </c>
      <c r="Q186" s="41"/>
      <c r="R186" s="41"/>
      <c r="S186" s="41"/>
      <c r="T186" s="41"/>
      <c r="U186" s="41">
        <v>0</v>
      </c>
      <c r="V186" s="11">
        <f t="shared" ref="V186" si="187">U186*E186</f>
        <v>0</v>
      </c>
      <c r="W186" s="51"/>
      <c r="X186" s="53"/>
    </row>
    <row r="187" spans="1:24" s="12" customFormat="1" ht="40.5" hidden="1" customHeight="1">
      <c r="A187" s="9">
        <v>44</v>
      </c>
      <c r="B187" s="199" t="s">
        <v>124</v>
      </c>
      <c r="C187" s="200" t="s">
        <v>38</v>
      </c>
      <c r="D187" s="204">
        <v>44119</v>
      </c>
      <c r="E187" s="40">
        <v>24.14</v>
      </c>
      <c r="F187" s="41">
        <v>0</v>
      </c>
      <c r="G187" s="13">
        <f t="shared" si="99"/>
        <v>0</v>
      </c>
      <c r="H187" s="202" t="s">
        <v>122</v>
      </c>
      <c r="I187" s="10">
        <v>44265</v>
      </c>
      <c r="J187" s="14">
        <v>307</v>
      </c>
      <c r="K187" s="39">
        <v>1</v>
      </c>
      <c r="L187" s="13">
        <f t="shared" ref="L187" si="188">K187*E187</f>
        <v>24.14</v>
      </c>
      <c r="M187" s="300">
        <v>221</v>
      </c>
      <c r="N187" s="300" t="s">
        <v>129</v>
      </c>
      <c r="O187" s="38">
        <f t="shared" si="101"/>
        <v>0</v>
      </c>
      <c r="P187" s="11">
        <f t="shared" si="102"/>
        <v>0</v>
      </c>
      <c r="Q187" s="41"/>
      <c r="R187" s="41"/>
      <c r="S187" s="41"/>
      <c r="T187" s="41"/>
      <c r="U187" s="41">
        <v>0</v>
      </c>
      <c r="V187" s="11">
        <f t="shared" ref="V187" si="189">U187*E187</f>
        <v>0</v>
      </c>
      <c r="W187" s="51"/>
      <c r="X187" s="53"/>
    </row>
    <row r="188" spans="1:24" s="12" customFormat="1" ht="40.5" hidden="1" customHeight="1">
      <c r="A188" s="9">
        <v>45</v>
      </c>
      <c r="B188" s="199" t="s">
        <v>124</v>
      </c>
      <c r="C188" s="200" t="s">
        <v>38</v>
      </c>
      <c r="D188" s="204">
        <v>44119</v>
      </c>
      <c r="E188" s="40">
        <v>24.14</v>
      </c>
      <c r="F188" s="41">
        <v>0</v>
      </c>
      <c r="G188" s="13">
        <f t="shared" si="99"/>
        <v>0</v>
      </c>
      <c r="H188" s="202" t="s">
        <v>122</v>
      </c>
      <c r="I188" s="10">
        <v>44266</v>
      </c>
      <c r="J188" s="14">
        <v>312</v>
      </c>
      <c r="K188" s="39">
        <v>1</v>
      </c>
      <c r="L188" s="13">
        <f t="shared" ref="L188" si="190">K188*E188</f>
        <v>24.14</v>
      </c>
      <c r="M188" s="300">
        <v>221</v>
      </c>
      <c r="N188" s="300" t="s">
        <v>129</v>
      </c>
      <c r="O188" s="38">
        <f t="shared" si="101"/>
        <v>0</v>
      </c>
      <c r="P188" s="11">
        <f t="shared" si="102"/>
        <v>0</v>
      </c>
      <c r="Q188" s="41"/>
      <c r="R188" s="41"/>
      <c r="S188" s="41"/>
      <c r="T188" s="41"/>
      <c r="U188" s="41">
        <v>0</v>
      </c>
      <c r="V188" s="11">
        <f t="shared" ref="V188" si="191">U188*E188</f>
        <v>0</v>
      </c>
      <c r="W188" s="51"/>
      <c r="X188" s="53"/>
    </row>
    <row r="189" spans="1:24" s="12" customFormat="1" ht="40.5" hidden="1" customHeight="1">
      <c r="A189" s="9">
        <v>46</v>
      </c>
      <c r="B189" s="199" t="s">
        <v>124</v>
      </c>
      <c r="C189" s="200" t="s">
        <v>38</v>
      </c>
      <c r="D189" s="204">
        <v>44119</v>
      </c>
      <c r="E189" s="40">
        <v>24.14</v>
      </c>
      <c r="F189" s="41">
        <v>0</v>
      </c>
      <c r="G189" s="13">
        <f t="shared" si="99"/>
        <v>0</v>
      </c>
      <c r="H189" s="202" t="s">
        <v>122</v>
      </c>
      <c r="I189" s="10">
        <v>44267</v>
      </c>
      <c r="J189" s="14">
        <v>321</v>
      </c>
      <c r="K189" s="39">
        <v>1</v>
      </c>
      <c r="L189" s="13">
        <f t="shared" ref="L189" si="192">K189*E189</f>
        <v>24.14</v>
      </c>
      <c r="M189" s="300">
        <v>221</v>
      </c>
      <c r="N189" s="300" t="s">
        <v>129</v>
      </c>
      <c r="O189" s="38">
        <f t="shared" si="101"/>
        <v>0</v>
      </c>
      <c r="P189" s="11">
        <f t="shared" si="102"/>
        <v>0</v>
      </c>
      <c r="Q189" s="41"/>
      <c r="R189" s="41"/>
      <c r="S189" s="41"/>
      <c r="T189" s="41"/>
      <c r="U189" s="41">
        <v>0</v>
      </c>
      <c r="V189" s="11">
        <f t="shared" ref="V189" si="193">U189*E189</f>
        <v>0</v>
      </c>
      <c r="W189" s="51"/>
      <c r="X189" s="53"/>
    </row>
    <row r="190" spans="1:24" s="12" customFormat="1" ht="40.5" hidden="1" customHeight="1">
      <c r="A190" s="9">
        <v>47</v>
      </c>
      <c r="B190" s="199" t="s">
        <v>124</v>
      </c>
      <c r="C190" s="200" t="s">
        <v>38</v>
      </c>
      <c r="D190" s="204">
        <v>44119</v>
      </c>
      <c r="E190" s="40">
        <v>24.14</v>
      </c>
      <c r="F190" s="41">
        <v>0</v>
      </c>
      <c r="G190" s="13">
        <f t="shared" si="99"/>
        <v>0</v>
      </c>
      <c r="H190" s="202" t="s">
        <v>122</v>
      </c>
      <c r="I190" s="10">
        <v>44270</v>
      </c>
      <c r="J190" s="14">
        <v>327</v>
      </c>
      <c r="K190" s="39">
        <v>1</v>
      </c>
      <c r="L190" s="13">
        <f t="shared" ref="L190" si="194">K190*E190</f>
        <v>24.14</v>
      </c>
      <c r="M190" s="300">
        <v>221</v>
      </c>
      <c r="N190" s="300" t="s">
        <v>129</v>
      </c>
      <c r="O190" s="38">
        <f t="shared" si="101"/>
        <v>0</v>
      </c>
      <c r="P190" s="11">
        <f t="shared" si="102"/>
        <v>0</v>
      </c>
      <c r="Q190" s="41"/>
      <c r="R190" s="41"/>
      <c r="S190" s="41"/>
      <c r="T190" s="41"/>
      <c r="U190" s="41">
        <v>0</v>
      </c>
      <c r="V190" s="11">
        <f t="shared" ref="V190" si="195">U190*E190</f>
        <v>0</v>
      </c>
      <c r="W190" s="51"/>
      <c r="X190" s="53"/>
    </row>
    <row r="191" spans="1:24" s="12" customFormat="1" ht="40.5" hidden="1" customHeight="1">
      <c r="A191" s="9">
        <v>48</v>
      </c>
      <c r="B191" s="199" t="s">
        <v>124</v>
      </c>
      <c r="C191" s="200" t="s">
        <v>38</v>
      </c>
      <c r="D191" s="204">
        <v>44119</v>
      </c>
      <c r="E191" s="40">
        <v>24.14</v>
      </c>
      <c r="F191" s="41">
        <v>0</v>
      </c>
      <c r="G191" s="13">
        <f t="shared" si="99"/>
        <v>0</v>
      </c>
      <c r="H191" s="202" t="s">
        <v>122</v>
      </c>
      <c r="I191" s="10">
        <v>44270</v>
      </c>
      <c r="J191" s="14">
        <v>327</v>
      </c>
      <c r="K191" s="39">
        <v>2</v>
      </c>
      <c r="L191" s="13">
        <f t="shared" ref="L191" si="196">K191*E191</f>
        <v>48.28</v>
      </c>
      <c r="M191" s="300">
        <v>221</v>
      </c>
      <c r="N191" s="300" t="s">
        <v>129</v>
      </c>
      <c r="O191" s="38">
        <f t="shared" si="101"/>
        <v>0</v>
      </c>
      <c r="P191" s="11">
        <f t="shared" si="102"/>
        <v>0</v>
      </c>
      <c r="Q191" s="41"/>
      <c r="R191" s="41"/>
      <c r="S191" s="41"/>
      <c r="T191" s="41"/>
      <c r="U191" s="41">
        <v>0</v>
      </c>
      <c r="V191" s="11">
        <f t="shared" ref="V191" si="197">U191*E191</f>
        <v>0</v>
      </c>
      <c r="W191" s="51"/>
      <c r="X191" s="53"/>
    </row>
    <row r="192" spans="1:24" s="12" customFormat="1" ht="40.5" hidden="1" customHeight="1">
      <c r="A192" s="9">
        <v>49</v>
      </c>
      <c r="B192" s="199" t="s">
        <v>124</v>
      </c>
      <c r="C192" s="200" t="s">
        <v>38</v>
      </c>
      <c r="D192" s="204">
        <v>44119</v>
      </c>
      <c r="E192" s="40">
        <v>24.14</v>
      </c>
      <c r="F192" s="41">
        <v>0</v>
      </c>
      <c r="G192" s="13">
        <f t="shared" si="99"/>
        <v>0</v>
      </c>
      <c r="H192" s="202" t="s">
        <v>122</v>
      </c>
      <c r="I192" s="10">
        <v>44274</v>
      </c>
      <c r="J192" s="14">
        <v>480</v>
      </c>
      <c r="K192" s="39">
        <v>1</v>
      </c>
      <c r="L192" s="13">
        <f t="shared" ref="L192" si="198">K192*E192</f>
        <v>24.14</v>
      </c>
      <c r="M192" s="300">
        <v>221</v>
      </c>
      <c r="N192" s="300" t="s">
        <v>129</v>
      </c>
      <c r="O192" s="38">
        <f t="shared" si="101"/>
        <v>0</v>
      </c>
      <c r="P192" s="11">
        <f t="shared" si="102"/>
        <v>0</v>
      </c>
      <c r="Q192" s="41"/>
      <c r="R192" s="41"/>
      <c r="S192" s="41"/>
      <c r="T192" s="41"/>
      <c r="U192" s="41">
        <v>0</v>
      </c>
      <c r="V192" s="11">
        <f t="shared" ref="V192" si="199">U192*E192</f>
        <v>0</v>
      </c>
      <c r="W192" s="51"/>
      <c r="X192" s="53"/>
    </row>
    <row r="193" spans="1:24" s="12" customFormat="1" ht="40.5" hidden="1" customHeight="1">
      <c r="A193" s="9">
        <v>50</v>
      </c>
      <c r="B193" s="199" t="s">
        <v>124</v>
      </c>
      <c r="C193" s="200" t="s">
        <v>38</v>
      </c>
      <c r="D193" s="204">
        <v>44119</v>
      </c>
      <c r="E193" s="40">
        <v>24.14</v>
      </c>
      <c r="F193" s="41">
        <v>0</v>
      </c>
      <c r="G193" s="13">
        <f t="shared" si="99"/>
        <v>0</v>
      </c>
      <c r="H193" s="202" t="s">
        <v>122</v>
      </c>
      <c r="I193" s="10">
        <v>44277</v>
      </c>
      <c r="J193" s="14">
        <v>519</v>
      </c>
      <c r="K193" s="39">
        <v>3</v>
      </c>
      <c r="L193" s="13">
        <f t="shared" ref="L193" si="200">K193*E193</f>
        <v>72.42</v>
      </c>
      <c r="M193" s="300">
        <v>221</v>
      </c>
      <c r="N193" s="300" t="s">
        <v>129</v>
      </c>
      <c r="O193" s="38">
        <f t="shared" si="101"/>
        <v>0</v>
      </c>
      <c r="P193" s="11">
        <f t="shared" si="102"/>
        <v>0</v>
      </c>
      <c r="Q193" s="41"/>
      <c r="R193" s="41"/>
      <c r="S193" s="41"/>
      <c r="T193" s="41"/>
      <c r="U193" s="41">
        <v>0</v>
      </c>
      <c r="V193" s="11">
        <f t="shared" ref="V193" si="201">U193*E193</f>
        <v>0</v>
      </c>
      <c r="W193" s="51"/>
      <c r="X193" s="53"/>
    </row>
    <row r="194" spans="1:24" s="12" customFormat="1" ht="40.5" hidden="1" customHeight="1">
      <c r="A194" s="9">
        <v>51</v>
      </c>
      <c r="B194" s="199" t="s">
        <v>124</v>
      </c>
      <c r="C194" s="200" t="s">
        <v>38</v>
      </c>
      <c r="D194" s="204">
        <v>44119</v>
      </c>
      <c r="E194" s="40">
        <v>24.14</v>
      </c>
      <c r="F194" s="41">
        <v>0</v>
      </c>
      <c r="G194" s="13">
        <f t="shared" si="99"/>
        <v>0</v>
      </c>
      <c r="H194" s="202" t="s">
        <v>122</v>
      </c>
      <c r="I194" s="10">
        <v>44278</v>
      </c>
      <c r="J194" s="14">
        <v>563</v>
      </c>
      <c r="K194" s="39">
        <v>2</v>
      </c>
      <c r="L194" s="13">
        <f t="shared" ref="L194" si="202">K194*E194</f>
        <v>48.28</v>
      </c>
      <c r="M194" s="300">
        <v>221</v>
      </c>
      <c r="N194" s="300" t="s">
        <v>129</v>
      </c>
      <c r="O194" s="38">
        <f t="shared" si="101"/>
        <v>0</v>
      </c>
      <c r="P194" s="11">
        <f t="shared" si="102"/>
        <v>0</v>
      </c>
      <c r="Q194" s="41"/>
      <c r="R194" s="41"/>
      <c r="S194" s="41"/>
      <c r="T194" s="41"/>
      <c r="U194" s="41">
        <v>0</v>
      </c>
      <c r="V194" s="11">
        <f t="shared" ref="V194" si="203">U194*E194</f>
        <v>0</v>
      </c>
      <c r="W194" s="51"/>
      <c r="X194" s="53"/>
    </row>
    <row r="195" spans="1:24" s="12" customFormat="1" ht="40.5" hidden="1" customHeight="1">
      <c r="A195" s="9">
        <v>52</v>
      </c>
      <c r="B195" s="199" t="s">
        <v>124</v>
      </c>
      <c r="C195" s="200" t="s">
        <v>38</v>
      </c>
      <c r="D195" s="204">
        <v>44119</v>
      </c>
      <c r="E195" s="40">
        <v>24.14</v>
      </c>
      <c r="F195" s="41">
        <v>0</v>
      </c>
      <c r="G195" s="13">
        <f t="shared" si="99"/>
        <v>0</v>
      </c>
      <c r="H195" s="202" t="s">
        <v>122</v>
      </c>
      <c r="I195" s="10">
        <v>44284</v>
      </c>
      <c r="J195" s="14">
        <v>635</v>
      </c>
      <c r="K195" s="39">
        <v>1</v>
      </c>
      <c r="L195" s="13">
        <f t="shared" ref="L195:L197" si="204">K195*E195</f>
        <v>24.14</v>
      </c>
      <c r="M195" s="300">
        <v>221</v>
      </c>
      <c r="N195" s="300" t="s">
        <v>129</v>
      </c>
      <c r="O195" s="38">
        <f t="shared" si="101"/>
        <v>0</v>
      </c>
      <c r="P195" s="11">
        <f t="shared" si="102"/>
        <v>0</v>
      </c>
      <c r="Q195" s="41"/>
      <c r="R195" s="41"/>
      <c r="S195" s="41"/>
      <c r="T195" s="41"/>
      <c r="U195" s="41">
        <v>0</v>
      </c>
      <c r="V195" s="11">
        <f t="shared" ref="V195:V197" si="205">U195*E195</f>
        <v>0</v>
      </c>
      <c r="W195" s="51"/>
      <c r="X195" s="53"/>
    </row>
    <row r="196" spans="1:24" s="12" customFormat="1" ht="40.5" hidden="1" customHeight="1">
      <c r="A196" s="9">
        <v>53</v>
      </c>
      <c r="B196" s="199" t="s">
        <v>124</v>
      </c>
      <c r="C196" s="200" t="s">
        <v>38</v>
      </c>
      <c r="D196" s="204">
        <v>44119</v>
      </c>
      <c r="E196" s="40">
        <v>24.14</v>
      </c>
      <c r="F196" s="41">
        <v>0</v>
      </c>
      <c r="G196" s="13">
        <f t="shared" ref="G196:G197" si="206">F196*E196</f>
        <v>0</v>
      </c>
      <c r="H196" s="202" t="s">
        <v>122</v>
      </c>
      <c r="I196" s="10">
        <v>44285</v>
      </c>
      <c r="J196" s="14">
        <v>646</v>
      </c>
      <c r="K196" s="39">
        <v>2</v>
      </c>
      <c r="L196" s="13">
        <f t="shared" si="204"/>
        <v>48.28</v>
      </c>
      <c r="M196" s="300">
        <v>221</v>
      </c>
      <c r="N196" s="300" t="s">
        <v>129</v>
      </c>
      <c r="O196" s="38">
        <f t="shared" si="101"/>
        <v>0</v>
      </c>
      <c r="P196" s="11">
        <f t="shared" ref="P196:P197" si="207">O196*E196</f>
        <v>0</v>
      </c>
      <c r="Q196" s="41"/>
      <c r="R196" s="41"/>
      <c r="S196" s="41"/>
      <c r="T196" s="41"/>
      <c r="U196" s="41">
        <v>0</v>
      </c>
      <c r="V196" s="11">
        <f t="shared" si="205"/>
        <v>0</v>
      </c>
      <c r="W196" s="51"/>
      <c r="X196" s="53"/>
    </row>
    <row r="197" spans="1:24" s="12" customFormat="1" ht="40.5" hidden="1" customHeight="1">
      <c r="A197" s="9">
        <v>54</v>
      </c>
      <c r="B197" s="199" t="s">
        <v>124</v>
      </c>
      <c r="C197" s="200" t="s">
        <v>38</v>
      </c>
      <c r="D197" s="204">
        <v>44119</v>
      </c>
      <c r="E197" s="40">
        <v>24.14</v>
      </c>
      <c r="F197" s="41">
        <v>0</v>
      </c>
      <c r="G197" s="13">
        <f t="shared" si="206"/>
        <v>0</v>
      </c>
      <c r="H197" s="202" t="s">
        <v>122</v>
      </c>
      <c r="I197" s="10">
        <v>44291</v>
      </c>
      <c r="J197" s="14">
        <v>689</v>
      </c>
      <c r="K197" s="39">
        <v>1</v>
      </c>
      <c r="L197" s="13">
        <f t="shared" si="204"/>
        <v>24.14</v>
      </c>
      <c r="M197" s="300" t="s">
        <v>149</v>
      </c>
      <c r="N197" s="300" t="s">
        <v>129</v>
      </c>
      <c r="O197" s="38">
        <f t="shared" si="101"/>
        <v>0</v>
      </c>
      <c r="P197" s="11">
        <f t="shared" si="207"/>
        <v>0</v>
      </c>
      <c r="Q197" s="41"/>
      <c r="R197" s="41"/>
      <c r="S197" s="41"/>
      <c r="T197" s="41"/>
      <c r="U197" s="41">
        <v>0</v>
      </c>
      <c r="V197" s="11">
        <f t="shared" si="205"/>
        <v>0</v>
      </c>
      <c r="W197" s="51"/>
      <c r="X197" s="53"/>
    </row>
    <row r="198" spans="1:24" s="12" customFormat="1" ht="40.5" hidden="1" customHeight="1">
      <c r="A198" s="9">
        <v>55</v>
      </c>
      <c r="B198" s="199" t="s">
        <v>124</v>
      </c>
      <c r="C198" s="200" t="s">
        <v>38</v>
      </c>
      <c r="D198" s="204">
        <v>44119</v>
      </c>
      <c r="E198" s="40">
        <v>24.14</v>
      </c>
      <c r="F198" s="41">
        <v>0</v>
      </c>
      <c r="G198" s="13">
        <f t="shared" si="99"/>
        <v>0</v>
      </c>
      <c r="H198" s="202" t="s">
        <v>122</v>
      </c>
      <c r="I198" s="10">
        <v>44293</v>
      </c>
      <c r="J198" s="14">
        <v>703</v>
      </c>
      <c r="K198" s="39">
        <v>4</v>
      </c>
      <c r="L198" s="13">
        <f t="shared" ref="L198" si="208">K198*E198</f>
        <v>96.56</v>
      </c>
      <c r="M198" s="300" t="s">
        <v>149</v>
      </c>
      <c r="N198" s="300" t="s">
        <v>129</v>
      </c>
      <c r="O198" s="38">
        <f t="shared" si="101"/>
        <v>0</v>
      </c>
      <c r="P198" s="11">
        <f t="shared" si="102"/>
        <v>0</v>
      </c>
      <c r="Q198" s="41"/>
      <c r="R198" s="41"/>
      <c r="S198" s="41"/>
      <c r="T198" s="41"/>
      <c r="U198" s="41">
        <v>0</v>
      </c>
      <c r="V198" s="11">
        <f t="shared" ref="V198" si="209">U198*E198</f>
        <v>0</v>
      </c>
      <c r="W198" s="51"/>
      <c r="X198" s="53"/>
    </row>
    <row r="199" spans="1:24" s="68" customFormat="1" ht="49.5" hidden="1" customHeight="1">
      <c r="A199" s="41"/>
      <c r="B199" s="209" t="s">
        <v>14</v>
      </c>
      <c r="C199" s="210"/>
      <c r="D199" s="211"/>
      <c r="E199" s="65"/>
      <c r="F199" s="41">
        <f>SUM(F144:F198)</f>
        <v>0</v>
      </c>
      <c r="G199" s="11">
        <f>SUM(G144:G198)</f>
        <v>0</v>
      </c>
      <c r="H199" s="212"/>
      <c r="I199" s="66"/>
      <c r="J199" s="41"/>
      <c r="K199" s="41">
        <f>SUM(K143:K198)</f>
        <v>5593</v>
      </c>
      <c r="L199" s="11">
        <f>SUM(L143:L198)</f>
        <v>9304.3199999999961</v>
      </c>
      <c r="M199" s="38"/>
      <c r="N199" s="11"/>
      <c r="O199" s="41">
        <f>SUM(O143:O198)</f>
        <v>0</v>
      </c>
      <c r="P199" s="11">
        <f>SUM(P143:P198)</f>
        <v>0</v>
      </c>
      <c r="Q199" s="41"/>
      <c r="R199" s="41"/>
      <c r="S199" s="41"/>
      <c r="T199" s="41"/>
      <c r="U199" s="41">
        <f>SUM(U143:U198)</f>
        <v>0</v>
      </c>
      <c r="V199" s="11">
        <f>SUM(V143:V198)</f>
        <v>0</v>
      </c>
      <c r="W199" s="67">
        <f>V199-G199</f>
        <v>0</v>
      </c>
      <c r="X199" s="178"/>
    </row>
    <row r="200" spans="1:24" s="68" customFormat="1" ht="25.5" hidden="1" customHeight="1">
      <c r="A200" s="337" t="s">
        <v>75</v>
      </c>
      <c r="B200" s="338"/>
      <c r="C200" s="338"/>
      <c r="D200" s="338"/>
      <c r="E200" s="338"/>
      <c r="F200" s="338"/>
      <c r="G200" s="338"/>
      <c r="H200" s="338"/>
      <c r="I200" s="338"/>
      <c r="J200" s="338"/>
      <c r="K200" s="338"/>
      <c r="L200" s="338"/>
      <c r="M200" s="338"/>
      <c r="N200" s="338"/>
      <c r="O200" s="338"/>
      <c r="P200" s="338"/>
      <c r="Q200" s="338"/>
      <c r="R200" s="338"/>
      <c r="S200" s="338"/>
      <c r="T200" s="338"/>
      <c r="U200" s="338"/>
      <c r="V200" s="339"/>
      <c r="W200" s="67"/>
      <c r="X200" s="178"/>
    </row>
    <row r="201" spans="1:24" s="12" customFormat="1" ht="27.75" hidden="1" customHeight="1">
      <c r="A201" s="9">
        <v>1</v>
      </c>
      <c r="B201" s="199" t="s">
        <v>62</v>
      </c>
      <c r="C201" s="200" t="s">
        <v>31</v>
      </c>
      <c r="D201" s="9" t="s">
        <v>64</v>
      </c>
      <c r="E201" s="40">
        <v>221.66</v>
      </c>
      <c r="F201" s="41">
        <v>0</v>
      </c>
      <c r="G201" s="13">
        <f>F201*E201</f>
        <v>0</v>
      </c>
      <c r="H201" s="202">
        <v>44377</v>
      </c>
      <c r="I201" s="10"/>
      <c r="J201" s="9"/>
      <c r="K201" s="39"/>
      <c r="L201" s="9">
        <f>K201*E201</f>
        <v>0</v>
      </c>
      <c r="M201" s="9">
        <v>1251</v>
      </c>
      <c r="N201" s="10">
        <v>44152</v>
      </c>
      <c r="O201" s="38">
        <f>F201-U201</f>
        <v>0</v>
      </c>
      <c r="P201" s="11">
        <f>O201*E201</f>
        <v>0</v>
      </c>
      <c r="Q201" s="41"/>
      <c r="R201" s="41"/>
      <c r="S201" s="41"/>
      <c r="T201" s="41"/>
      <c r="U201" s="38">
        <v>0</v>
      </c>
      <c r="V201" s="11">
        <f>U201*E201</f>
        <v>0</v>
      </c>
      <c r="W201" s="51"/>
      <c r="X201" s="53"/>
    </row>
    <row r="202" spans="1:24" s="12" customFormat="1" ht="45" hidden="1" customHeight="1">
      <c r="A202" s="9">
        <v>2</v>
      </c>
      <c r="B202" s="199" t="s">
        <v>63</v>
      </c>
      <c r="C202" s="200" t="s">
        <v>31</v>
      </c>
      <c r="D202" s="9" t="s">
        <v>65</v>
      </c>
      <c r="E202" s="40">
        <v>182.26</v>
      </c>
      <c r="F202" s="41">
        <v>0</v>
      </c>
      <c r="G202" s="13">
        <f>F202*E202</f>
        <v>0</v>
      </c>
      <c r="H202" s="202">
        <v>44377</v>
      </c>
      <c r="I202" s="10"/>
      <c r="J202" s="9"/>
      <c r="K202" s="39"/>
      <c r="L202" s="9">
        <f>K202*E202</f>
        <v>0</v>
      </c>
      <c r="M202" s="9">
        <v>1251</v>
      </c>
      <c r="N202" s="10">
        <v>44152</v>
      </c>
      <c r="O202" s="38">
        <f>F202-U202</f>
        <v>0</v>
      </c>
      <c r="P202" s="11">
        <f>O202*E202</f>
        <v>0</v>
      </c>
      <c r="Q202" s="41"/>
      <c r="R202" s="41"/>
      <c r="S202" s="41"/>
      <c r="T202" s="41"/>
      <c r="U202" s="38">
        <v>0</v>
      </c>
      <c r="V202" s="11">
        <f>U202*E202</f>
        <v>0</v>
      </c>
      <c r="W202" s="51"/>
      <c r="X202" s="53"/>
    </row>
    <row r="203" spans="1:24" s="68" customFormat="1" ht="27.75" hidden="1" customHeight="1">
      <c r="A203" s="41"/>
      <c r="B203" s="209" t="s">
        <v>14</v>
      </c>
      <c r="C203" s="210"/>
      <c r="D203" s="211"/>
      <c r="E203" s="65"/>
      <c r="F203" s="41">
        <f>SUM(F201:F202)</f>
        <v>0</v>
      </c>
      <c r="G203" s="11">
        <f>SUM(G201:G202)</f>
        <v>0</v>
      </c>
      <c r="H203" s="212"/>
      <c r="I203" s="66"/>
      <c r="J203" s="41"/>
      <c r="K203" s="41">
        <f>SUM(K200:K202)</f>
        <v>0</v>
      </c>
      <c r="L203" s="11">
        <f>SUM(L200:L202)</f>
        <v>0</v>
      </c>
      <c r="M203" s="41"/>
      <c r="N203" s="66"/>
      <c r="O203" s="41">
        <f>SUM(O200:O202)</f>
        <v>0</v>
      </c>
      <c r="P203" s="11">
        <f>SUM(P200:P202)</f>
        <v>0</v>
      </c>
      <c r="Q203" s="41"/>
      <c r="R203" s="41"/>
      <c r="S203" s="41"/>
      <c r="T203" s="41"/>
      <c r="U203" s="41">
        <f>SUM(U200:U202)</f>
        <v>0</v>
      </c>
      <c r="V203" s="11">
        <f>SUM(V200:V202)</f>
        <v>0</v>
      </c>
      <c r="W203" s="67">
        <f>V203-G203</f>
        <v>0</v>
      </c>
      <c r="X203" s="178"/>
    </row>
    <row r="204" spans="1:24" s="68" customFormat="1" ht="27.75" customHeight="1">
      <c r="A204" s="337" t="s">
        <v>87</v>
      </c>
      <c r="B204" s="338"/>
      <c r="C204" s="338"/>
      <c r="D204" s="338"/>
      <c r="E204" s="338"/>
      <c r="F204" s="338"/>
      <c r="G204" s="338"/>
      <c r="H204" s="338"/>
      <c r="I204" s="338"/>
      <c r="J204" s="338"/>
      <c r="K204" s="338"/>
      <c r="L204" s="338"/>
      <c r="M204" s="338"/>
      <c r="N204" s="338"/>
      <c r="O204" s="338"/>
      <c r="P204" s="338"/>
      <c r="Q204" s="338"/>
      <c r="R204" s="338"/>
      <c r="S204" s="338"/>
      <c r="T204" s="338"/>
      <c r="U204" s="338"/>
      <c r="V204" s="339"/>
      <c r="W204" s="67"/>
      <c r="X204" s="178"/>
    </row>
    <row r="205" spans="1:24" s="12" customFormat="1" ht="45" customHeight="1">
      <c r="A205" s="9">
        <v>1</v>
      </c>
      <c r="B205" s="199" t="s">
        <v>77</v>
      </c>
      <c r="C205" s="200" t="s">
        <v>38</v>
      </c>
      <c r="D205" s="14" t="s">
        <v>85</v>
      </c>
      <c r="E205" s="40">
        <v>182.26</v>
      </c>
      <c r="F205" s="296">
        <v>0</v>
      </c>
      <c r="G205" s="13">
        <f>F205*E205</f>
        <v>0</v>
      </c>
      <c r="H205" s="202">
        <v>44525</v>
      </c>
      <c r="I205" s="297"/>
      <c r="J205" s="298"/>
      <c r="K205" s="39"/>
      <c r="L205" s="13">
        <f>K205*E205</f>
        <v>0</v>
      </c>
      <c r="M205" s="9">
        <v>1498</v>
      </c>
      <c r="N205" s="10">
        <v>44195</v>
      </c>
      <c r="O205" s="38">
        <f>F205-U205</f>
        <v>0</v>
      </c>
      <c r="P205" s="11">
        <f>O205*E205</f>
        <v>0</v>
      </c>
      <c r="Q205" s="41"/>
      <c r="R205" s="41"/>
      <c r="S205" s="41"/>
      <c r="T205" s="41"/>
      <c r="U205" s="296">
        <v>0</v>
      </c>
      <c r="V205" s="13">
        <f>U205*E205</f>
        <v>0</v>
      </c>
      <c r="W205" s="51"/>
      <c r="X205" s="53"/>
    </row>
    <row r="206" spans="1:24" s="12" customFormat="1" ht="87" customHeight="1">
      <c r="A206" s="9">
        <v>2</v>
      </c>
      <c r="B206" s="205" t="s">
        <v>125</v>
      </c>
      <c r="C206" s="200" t="s">
        <v>31</v>
      </c>
      <c r="D206" s="206" t="s">
        <v>126</v>
      </c>
      <c r="E206" s="40">
        <v>0</v>
      </c>
      <c r="F206" s="41">
        <v>0</v>
      </c>
      <c r="G206" s="13">
        <f t="shared" ref="G206:G217" si="210">F206*E206</f>
        <v>0</v>
      </c>
      <c r="H206" s="204">
        <v>44370</v>
      </c>
      <c r="I206" s="10">
        <v>44277</v>
      </c>
      <c r="J206" s="14" t="s">
        <v>148</v>
      </c>
      <c r="K206" s="39">
        <v>200</v>
      </c>
      <c r="L206" s="13">
        <f t="shared" ref="L206:L217" si="211">K206*E206</f>
        <v>0</v>
      </c>
      <c r="M206" s="300" t="s">
        <v>146</v>
      </c>
      <c r="N206" s="300" t="s">
        <v>144</v>
      </c>
      <c r="O206" s="38">
        <f t="shared" ref="O206:O217" si="212">F206-U206</f>
        <v>0</v>
      </c>
      <c r="P206" s="11">
        <f t="shared" ref="P206:P217" si="213">O206*E206</f>
        <v>0</v>
      </c>
      <c r="Q206" s="41"/>
      <c r="R206" s="41"/>
      <c r="S206" s="41"/>
      <c r="T206" s="41"/>
      <c r="U206" s="41">
        <v>0</v>
      </c>
      <c r="V206" s="11">
        <f t="shared" ref="V206:V217" si="214">U206*E206</f>
        <v>0</v>
      </c>
      <c r="W206" s="51"/>
      <c r="X206" s="53"/>
    </row>
    <row r="207" spans="1:24" s="12" customFormat="1" ht="87" customHeight="1">
      <c r="A207" s="9">
        <v>3</v>
      </c>
      <c r="B207" s="205" t="s">
        <v>125</v>
      </c>
      <c r="C207" s="200" t="s">
        <v>31</v>
      </c>
      <c r="D207" s="206" t="s">
        <v>126</v>
      </c>
      <c r="E207" s="40">
        <v>0</v>
      </c>
      <c r="F207" s="41">
        <v>0</v>
      </c>
      <c r="G207" s="13">
        <f t="shared" si="210"/>
        <v>0</v>
      </c>
      <c r="H207" s="204">
        <v>44370</v>
      </c>
      <c r="I207" s="10">
        <v>44285</v>
      </c>
      <c r="J207" s="14">
        <v>649</v>
      </c>
      <c r="K207" s="39">
        <v>400</v>
      </c>
      <c r="L207" s="13">
        <f t="shared" ref="L207" si="215">K207*E207</f>
        <v>0</v>
      </c>
      <c r="M207" s="300" t="s">
        <v>151</v>
      </c>
      <c r="N207" s="300" t="s">
        <v>152</v>
      </c>
      <c r="O207" s="38">
        <f t="shared" si="212"/>
        <v>0</v>
      </c>
      <c r="P207" s="11">
        <f t="shared" si="213"/>
        <v>0</v>
      </c>
      <c r="Q207" s="41"/>
      <c r="R207" s="41"/>
      <c r="S207" s="41"/>
      <c r="T207" s="41"/>
      <c r="U207" s="41">
        <v>0</v>
      </c>
      <c r="V207" s="11">
        <f t="shared" ref="V207" si="216">U207*E207</f>
        <v>0</v>
      </c>
      <c r="W207" s="51"/>
      <c r="X207" s="53"/>
    </row>
    <row r="208" spans="1:24" s="12" customFormat="1" ht="87" customHeight="1">
      <c r="A208" s="9">
        <v>4</v>
      </c>
      <c r="B208" s="205" t="s">
        <v>125</v>
      </c>
      <c r="C208" s="200" t="s">
        <v>31</v>
      </c>
      <c r="D208" s="206" t="s">
        <v>126</v>
      </c>
      <c r="E208" s="40">
        <v>0</v>
      </c>
      <c r="F208" s="41">
        <v>0</v>
      </c>
      <c r="G208" s="13">
        <f t="shared" ref="G208" si="217">F208*E208</f>
        <v>0</v>
      </c>
      <c r="H208" s="204">
        <v>44370</v>
      </c>
      <c r="I208" s="10">
        <v>44300</v>
      </c>
      <c r="J208" s="14">
        <v>790</v>
      </c>
      <c r="K208" s="39">
        <v>50</v>
      </c>
      <c r="L208" s="13">
        <f t="shared" ref="L208:L213" si="218">K208*E208</f>
        <v>0</v>
      </c>
      <c r="M208" s="300" t="s">
        <v>151</v>
      </c>
      <c r="N208" s="300" t="s">
        <v>152</v>
      </c>
      <c r="O208" s="38">
        <f t="shared" si="212"/>
        <v>0</v>
      </c>
      <c r="P208" s="11">
        <f t="shared" ref="P208:P213" si="219">O208*E208</f>
        <v>0</v>
      </c>
      <c r="Q208" s="41"/>
      <c r="R208" s="41"/>
      <c r="S208" s="41"/>
      <c r="T208" s="41"/>
      <c r="U208" s="41">
        <v>0</v>
      </c>
      <c r="V208" s="11">
        <f t="shared" ref="V208:V213" si="220">U208*E208</f>
        <v>0</v>
      </c>
      <c r="W208" s="51"/>
      <c r="X208" s="53"/>
    </row>
    <row r="209" spans="1:24" s="12" customFormat="1" ht="47.25" customHeight="1">
      <c r="A209" s="9">
        <v>5</v>
      </c>
      <c r="B209" s="328" t="s">
        <v>196</v>
      </c>
      <c r="C209" s="9" t="s">
        <v>31</v>
      </c>
      <c r="D209" s="9" t="s">
        <v>197</v>
      </c>
      <c r="E209" s="9">
        <v>0</v>
      </c>
      <c r="F209" s="298">
        <v>0</v>
      </c>
      <c r="G209" s="266">
        <v>0</v>
      </c>
      <c r="H209" s="329">
        <v>44469</v>
      </c>
      <c r="I209" s="10">
        <v>44376</v>
      </c>
      <c r="J209" s="14">
        <v>1855</v>
      </c>
      <c r="K209" s="39">
        <v>150</v>
      </c>
      <c r="L209" s="13">
        <f t="shared" si="218"/>
        <v>0</v>
      </c>
      <c r="M209" s="300"/>
      <c r="N209" s="300"/>
      <c r="O209" s="38">
        <f>K209-U209</f>
        <v>150</v>
      </c>
      <c r="P209" s="11">
        <f t="shared" si="219"/>
        <v>0</v>
      </c>
      <c r="Q209" s="41"/>
      <c r="R209" s="41"/>
      <c r="S209" s="41"/>
      <c r="T209" s="41"/>
      <c r="U209" s="38">
        <v>0</v>
      </c>
      <c r="V209" s="11">
        <f t="shared" si="220"/>
        <v>0</v>
      </c>
      <c r="W209" s="51"/>
      <c r="X209" s="53"/>
    </row>
    <row r="210" spans="1:24" s="12" customFormat="1" ht="47.25" customHeight="1">
      <c r="A210" s="9">
        <v>6</v>
      </c>
      <c r="B210" s="330" t="s">
        <v>199</v>
      </c>
      <c r="C210" s="331" t="s">
        <v>200</v>
      </c>
      <c r="D210" s="9">
        <v>11033003</v>
      </c>
      <c r="E210" s="266">
        <v>0</v>
      </c>
      <c r="F210" s="298">
        <v>0</v>
      </c>
      <c r="G210" s="266">
        <v>0</v>
      </c>
      <c r="H210" s="329">
        <v>45017</v>
      </c>
      <c r="I210" s="10">
        <v>44376</v>
      </c>
      <c r="J210" s="14">
        <v>1855</v>
      </c>
      <c r="K210" s="39">
        <v>25</v>
      </c>
      <c r="L210" s="13">
        <f t="shared" si="218"/>
        <v>0</v>
      </c>
      <c r="M210" s="300"/>
      <c r="N210" s="300"/>
      <c r="O210" s="38">
        <f t="shared" ref="O210:O213" si="221">K210-U210</f>
        <v>25</v>
      </c>
      <c r="P210" s="11">
        <f t="shared" si="219"/>
        <v>0</v>
      </c>
      <c r="Q210" s="41"/>
      <c r="R210" s="41"/>
      <c r="S210" s="41"/>
      <c r="T210" s="41"/>
      <c r="U210" s="38">
        <v>0</v>
      </c>
      <c r="V210" s="11">
        <f t="shared" si="220"/>
        <v>0</v>
      </c>
      <c r="W210" s="51"/>
      <c r="X210" s="53"/>
    </row>
    <row r="211" spans="1:24" s="12" customFormat="1" ht="47.25" customHeight="1">
      <c r="A211" s="9">
        <v>7</v>
      </c>
      <c r="B211" s="199" t="s">
        <v>202</v>
      </c>
      <c r="C211" s="203" t="s">
        <v>38</v>
      </c>
      <c r="D211" s="206"/>
      <c r="E211" s="40">
        <v>1.10277</v>
      </c>
      <c r="F211" s="41"/>
      <c r="G211" s="13"/>
      <c r="H211" s="204"/>
      <c r="I211" s="10">
        <v>44376</v>
      </c>
      <c r="J211" s="14">
        <v>1855</v>
      </c>
      <c r="K211" s="39">
        <v>150</v>
      </c>
      <c r="L211" s="13">
        <f t="shared" si="218"/>
        <v>165.41550000000001</v>
      </c>
      <c r="M211" s="300"/>
      <c r="N211" s="300"/>
      <c r="O211" s="38">
        <f t="shared" si="221"/>
        <v>150</v>
      </c>
      <c r="P211" s="11">
        <f t="shared" si="219"/>
        <v>165.41550000000001</v>
      </c>
      <c r="Q211" s="41"/>
      <c r="R211" s="41"/>
      <c r="S211" s="41"/>
      <c r="T211" s="41"/>
      <c r="U211" s="38">
        <v>0</v>
      </c>
      <c r="V211" s="11">
        <f t="shared" si="220"/>
        <v>0</v>
      </c>
      <c r="W211" s="51"/>
      <c r="X211" s="53"/>
    </row>
    <row r="212" spans="1:24" s="12" customFormat="1" ht="47.25" customHeight="1">
      <c r="A212" s="9">
        <v>8</v>
      </c>
      <c r="B212" s="199" t="s">
        <v>203</v>
      </c>
      <c r="C212" s="203" t="s">
        <v>38</v>
      </c>
      <c r="D212" s="206"/>
      <c r="E212" s="40">
        <v>1.02302</v>
      </c>
      <c r="F212" s="41"/>
      <c r="G212" s="13"/>
      <c r="H212" s="204"/>
      <c r="I212" s="10">
        <v>44376</v>
      </c>
      <c r="J212" s="14">
        <v>1855</v>
      </c>
      <c r="K212" s="39">
        <v>25</v>
      </c>
      <c r="L212" s="13">
        <f t="shared" si="218"/>
        <v>25.575500000000002</v>
      </c>
      <c r="M212" s="300"/>
      <c r="N212" s="300"/>
      <c r="O212" s="38">
        <f t="shared" si="221"/>
        <v>25</v>
      </c>
      <c r="P212" s="11">
        <f t="shared" si="219"/>
        <v>25.575500000000002</v>
      </c>
      <c r="Q212" s="41"/>
      <c r="R212" s="41"/>
      <c r="S212" s="41"/>
      <c r="T212" s="41"/>
      <c r="U212" s="38">
        <v>0</v>
      </c>
      <c r="V212" s="11">
        <f t="shared" si="220"/>
        <v>0</v>
      </c>
      <c r="W212" s="51"/>
      <c r="X212" s="53"/>
    </row>
    <row r="213" spans="1:24" s="12" customFormat="1" ht="47.25" customHeight="1">
      <c r="A213" s="9">
        <v>9</v>
      </c>
      <c r="B213" s="199" t="s">
        <v>124</v>
      </c>
      <c r="C213" s="203" t="s">
        <v>38</v>
      </c>
      <c r="D213" s="206"/>
      <c r="E213" s="40">
        <v>12.37518</v>
      </c>
      <c r="F213" s="41"/>
      <c r="G213" s="13"/>
      <c r="H213" s="204"/>
      <c r="I213" s="10">
        <v>44376</v>
      </c>
      <c r="J213" s="14">
        <v>1855</v>
      </c>
      <c r="K213" s="39">
        <v>2</v>
      </c>
      <c r="L213" s="13">
        <f t="shared" si="218"/>
        <v>24.750360000000001</v>
      </c>
      <c r="M213" s="300"/>
      <c r="N213" s="300"/>
      <c r="O213" s="38">
        <f t="shared" si="221"/>
        <v>2</v>
      </c>
      <c r="P213" s="11">
        <f t="shared" si="219"/>
        <v>24.750360000000001</v>
      </c>
      <c r="Q213" s="41"/>
      <c r="R213" s="41"/>
      <c r="S213" s="41"/>
      <c r="T213" s="41"/>
      <c r="U213" s="38">
        <v>0</v>
      </c>
      <c r="V213" s="11">
        <f t="shared" si="220"/>
        <v>0</v>
      </c>
      <c r="W213" s="51"/>
      <c r="X213" s="53"/>
    </row>
    <row r="214" spans="1:24" s="12" customFormat="1" ht="40.5" customHeight="1">
      <c r="A214" s="9">
        <v>10</v>
      </c>
      <c r="B214" s="199" t="s">
        <v>118</v>
      </c>
      <c r="C214" s="203" t="s">
        <v>38</v>
      </c>
      <c r="D214" s="203" t="s">
        <v>121</v>
      </c>
      <c r="E214" s="40">
        <v>2.96</v>
      </c>
      <c r="F214" s="41">
        <v>0</v>
      </c>
      <c r="G214" s="13">
        <f t="shared" si="210"/>
        <v>0</v>
      </c>
      <c r="H214" s="202">
        <v>45962</v>
      </c>
      <c r="I214" s="10">
        <v>44277</v>
      </c>
      <c r="J214" s="14" t="s">
        <v>148</v>
      </c>
      <c r="K214" s="39">
        <v>220</v>
      </c>
      <c r="L214" s="13">
        <f t="shared" si="211"/>
        <v>651.20000000000005</v>
      </c>
      <c r="M214" s="300" t="s">
        <v>147</v>
      </c>
      <c r="N214" s="300" t="s">
        <v>144</v>
      </c>
      <c r="O214" s="38">
        <f t="shared" si="212"/>
        <v>0</v>
      </c>
      <c r="P214" s="11">
        <f t="shared" si="213"/>
        <v>0</v>
      </c>
      <c r="Q214" s="41"/>
      <c r="R214" s="41"/>
      <c r="S214" s="41"/>
      <c r="T214" s="41"/>
      <c r="U214" s="41">
        <v>0</v>
      </c>
      <c r="V214" s="11">
        <f t="shared" si="214"/>
        <v>0</v>
      </c>
      <c r="W214" s="51"/>
      <c r="X214" s="53"/>
    </row>
    <row r="215" spans="1:24" s="12" customFormat="1" ht="40.5" customHeight="1">
      <c r="A215" s="9">
        <v>11</v>
      </c>
      <c r="B215" s="199" t="s">
        <v>118</v>
      </c>
      <c r="C215" s="203" t="s">
        <v>38</v>
      </c>
      <c r="D215" s="203" t="s">
        <v>121</v>
      </c>
      <c r="E215" s="40">
        <v>2.96</v>
      </c>
      <c r="F215" s="41">
        <v>0</v>
      </c>
      <c r="G215" s="13">
        <f t="shared" si="210"/>
        <v>0</v>
      </c>
      <c r="H215" s="202">
        <v>45962</v>
      </c>
      <c r="I215" s="10">
        <v>44285</v>
      </c>
      <c r="J215" s="14">
        <v>649</v>
      </c>
      <c r="K215" s="39">
        <v>440</v>
      </c>
      <c r="L215" s="13">
        <f t="shared" ref="L215:L216" si="222">K215*E215</f>
        <v>1302.4000000000001</v>
      </c>
      <c r="M215" s="300" t="s">
        <v>149</v>
      </c>
      <c r="N215" s="300" t="s">
        <v>150</v>
      </c>
      <c r="O215" s="38">
        <f t="shared" si="212"/>
        <v>0</v>
      </c>
      <c r="P215" s="11">
        <f t="shared" si="213"/>
        <v>0</v>
      </c>
      <c r="Q215" s="41"/>
      <c r="R215" s="41"/>
      <c r="S215" s="41"/>
      <c r="T215" s="41"/>
      <c r="U215" s="41">
        <v>0</v>
      </c>
      <c r="V215" s="11">
        <f t="shared" ref="V215:V216" si="223">U215*E215</f>
        <v>0</v>
      </c>
      <c r="W215" s="51"/>
      <c r="X215" s="53"/>
    </row>
    <row r="216" spans="1:24" s="12" customFormat="1" ht="40.5" customHeight="1">
      <c r="A216" s="9">
        <v>12</v>
      </c>
      <c r="B216" s="199" t="s">
        <v>124</v>
      </c>
      <c r="C216" s="200" t="s">
        <v>38</v>
      </c>
      <c r="D216" s="204">
        <v>44119</v>
      </c>
      <c r="E216" s="40">
        <v>24.14</v>
      </c>
      <c r="F216" s="41">
        <v>0</v>
      </c>
      <c r="G216" s="13">
        <f t="shared" si="210"/>
        <v>0</v>
      </c>
      <c r="H216" s="202" t="s">
        <v>122</v>
      </c>
      <c r="I216" s="10">
        <v>44277</v>
      </c>
      <c r="J216" s="14" t="s">
        <v>148</v>
      </c>
      <c r="K216" s="39">
        <v>2</v>
      </c>
      <c r="L216" s="13">
        <f t="shared" si="222"/>
        <v>48.28</v>
      </c>
      <c r="M216" s="300" t="s">
        <v>147</v>
      </c>
      <c r="N216" s="300" t="s">
        <v>144</v>
      </c>
      <c r="O216" s="38">
        <f t="shared" si="212"/>
        <v>0</v>
      </c>
      <c r="P216" s="11">
        <f t="shared" si="213"/>
        <v>0</v>
      </c>
      <c r="Q216" s="41"/>
      <c r="R216" s="41"/>
      <c r="S216" s="41"/>
      <c r="T216" s="41"/>
      <c r="U216" s="41">
        <v>0</v>
      </c>
      <c r="V216" s="11">
        <f t="shared" si="223"/>
        <v>0</v>
      </c>
      <c r="W216" s="51"/>
      <c r="X216" s="53"/>
    </row>
    <row r="217" spans="1:24" s="12" customFormat="1" ht="40.5" customHeight="1">
      <c r="A217" s="9">
        <v>13</v>
      </c>
      <c r="B217" s="199" t="s">
        <v>124</v>
      </c>
      <c r="C217" s="200" t="s">
        <v>38</v>
      </c>
      <c r="D217" s="204">
        <v>44119</v>
      </c>
      <c r="E217" s="40">
        <v>24.14</v>
      </c>
      <c r="F217" s="41">
        <v>0</v>
      </c>
      <c r="G217" s="13">
        <f t="shared" si="210"/>
        <v>0</v>
      </c>
      <c r="H217" s="202" t="s">
        <v>122</v>
      </c>
      <c r="I217" s="10">
        <v>44285</v>
      </c>
      <c r="J217" s="14">
        <v>649</v>
      </c>
      <c r="K217" s="39">
        <v>4</v>
      </c>
      <c r="L217" s="13">
        <f t="shared" si="211"/>
        <v>96.56</v>
      </c>
      <c r="M217" s="300" t="s">
        <v>149</v>
      </c>
      <c r="N217" s="300" t="s">
        <v>150</v>
      </c>
      <c r="O217" s="38">
        <f t="shared" si="212"/>
        <v>0</v>
      </c>
      <c r="P217" s="11">
        <f t="shared" si="213"/>
        <v>0</v>
      </c>
      <c r="Q217" s="41"/>
      <c r="R217" s="41"/>
      <c r="S217" s="41"/>
      <c r="T217" s="41"/>
      <c r="U217" s="41">
        <v>0</v>
      </c>
      <c r="V217" s="11">
        <f t="shared" si="214"/>
        <v>0</v>
      </c>
      <c r="W217" s="51"/>
      <c r="X217" s="53"/>
    </row>
    <row r="218" spans="1:24" s="68" customFormat="1" ht="27.75" customHeight="1">
      <c r="A218" s="41"/>
      <c r="B218" s="209" t="s">
        <v>14</v>
      </c>
      <c r="C218" s="210"/>
      <c r="D218" s="211"/>
      <c r="E218" s="65"/>
      <c r="F218" s="38">
        <f>SUM(F205:F217)</f>
        <v>0</v>
      </c>
      <c r="G218" s="11">
        <f>SUM(G205:G217)</f>
        <v>0</v>
      </c>
      <c r="H218" s="212"/>
      <c r="I218" s="66"/>
      <c r="J218" s="41"/>
      <c r="K218" s="38">
        <f>SUM(K205:K217)</f>
        <v>1668</v>
      </c>
      <c r="L218" s="11">
        <f>SUM(L205:L217)</f>
        <v>2314.1813600000005</v>
      </c>
      <c r="M218" s="41"/>
      <c r="N218" s="66"/>
      <c r="O218" s="38">
        <f>SUM(O205:O217)</f>
        <v>352</v>
      </c>
      <c r="P218" s="11">
        <f>SUM(P205:P217)</f>
        <v>215.74136000000001</v>
      </c>
      <c r="Q218" s="41"/>
      <c r="R218" s="41"/>
      <c r="S218" s="41"/>
      <c r="T218" s="41"/>
      <c r="U218" s="38">
        <f>SUM(U205:U217)</f>
        <v>0</v>
      </c>
      <c r="V218" s="11">
        <f>SUM(V205:V217)</f>
        <v>0</v>
      </c>
      <c r="W218" s="67">
        <f>V218-G218</f>
        <v>0</v>
      </c>
      <c r="X218" s="178"/>
    </row>
    <row r="219" spans="1:24" s="68" customFormat="1" ht="27.75" hidden="1" customHeight="1">
      <c r="A219" s="337" t="s">
        <v>76</v>
      </c>
      <c r="B219" s="338"/>
      <c r="C219" s="338"/>
      <c r="D219" s="338"/>
      <c r="E219" s="338"/>
      <c r="F219" s="338"/>
      <c r="G219" s="338"/>
      <c r="H219" s="338"/>
      <c r="I219" s="338"/>
      <c r="J219" s="338"/>
      <c r="K219" s="338"/>
      <c r="L219" s="338"/>
      <c r="M219" s="338"/>
      <c r="N219" s="338"/>
      <c r="O219" s="338"/>
      <c r="P219" s="338"/>
      <c r="Q219" s="338"/>
      <c r="R219" s="338"/>
      <c r="S219" s="338"/>
      <c r="T219" s="338"/>
      <c r="U219" s="338"/>
      <c r="V219" s="339"/>
      <c r="W219" s="67"/>
      <c r="X219" s="178"/>
    </row>
    <row r="220" spans="1:24" s="12" customFormat="1" ht="27.75" hidden="1" customHeight="1">
      <c r="A220" s="9">
        <v>1</v>
      </c>
      <c r="B220" s="199" t="s">
        <v>62</v>
      </c>
      <c r="C220" s="200" t="s">
        <v>31</v>
      </c>
      <c r="D220" s="9" t="s">
        <v>64</v>
      </c>
      <c r="E220" s="40">
        <v>221.66</v>
      </c>
      <c r="F220" s="38">
        <v>0</v>
      </c>
      <c r="G220" s="13">
        <f>F220*E220</f>
        <v>0</v>
      </c>
      <c r="H220" s="202">
        <v>44377</v>
      </c>
      <c r="I220" s="10"/>
      <c r="J220" s="9"/>
      <c r="K220" s="39"/>
      <c r="L220" s="9">
        <f>K220*E220</f>
        <v>0</v>
      </c>
      <c r="M220" s="9">
        <v>1251</v>
      </c>
      <c r="N220" s="10">
        <v>44152</v>
      </c>
      <c r="O220" s="38">
        <f>F220-U220</f>
        <v>0</v>
      </c>
      <c r="P220" s="11">
        <f>O220*E220</f>
        <v>0</v>
      </c>
      <c r="Q220" s="41"/>
      <c r="R220" s="41"/>
      <c r="S220" s="41"/>
      <c r="T220" s="41"/>
      <c r="U220" s="38">
        <v>0</v>
      </c>
      <c r="V220" s="11">
        <f>U220*E220</f>
        <v>0</v>
      </c>
      <c r="W220" s="51"/>
      <c r="X220" s="53"/>
    </row>
    <row r="221" spans="1:24" s="68" customFormat="1" ht="27.75" hidden="1" customHeight="1">
      <c r="A221" s="41"/>
      <c r="B221" s="209" t="s">
        <v>14</v>
      </c>
      <c r="C221" s="210"/>
      <c r="D221" s="211"/>
      <c r="E221" s="65"/>
      <c r="F221" s="41">
        <f>SUM(F220:F220)</f>
        <v>0</v>
      </c>
      <c r="G221" s="11">
        <f>SUM(G220:G220)</f>
        <v>0</v>
      </c>
      <c r="H221" s="212"/>
      <c r="I221" s="66"/>
      <c r="J221" s="41"/>
      <c r="K221" s="41">
        <f>SUM(K219:K220)</f>
        <v>0</v>
      </c>
      <c r="L221" s="11">
        <f>SUM(L219:L220)</f>
        <v>0</v>
      </c>
      <c r="M221" s="41"/>
      <c r="N221" s="66"/>
      <c r="O221" s="41">
        <f>SUM(O219:O220)</f>
        <v>0</v>
      </c>
      <c r="P221" s="11">
        <f>SUM(P219:P220)</f>
        <v>0</v>
      </c>
      <c r="Q221" s="41"/>
      <c r="R221" s="41"/>
      <c r="S221" s="41"/>
      <c r="T221" s="41"/>
      <c r="U221" s="41">
        <f>SUM(U219:U220)</f>
        <v>0</v>
      </c>
      <c r="V221" s="11">
        <f>SUM(V219:V220)</f>
        <v>0</v>
      </c>
      <c r="W221" s="67">
        <f>V221-G221</f>
        <v>0</v>
      </c>
      <c r="X221" s="178"/>
    </row>
    <row r="222" spans="1:24" s="12" customFormat="1" ht="39" customHeight="1">
      <c r="A222" s="340" t="s">
        <v>25</v>
      </c>
      <c r="B222" s="341"/>
      <c r="C222" s="341"/>
      <c r="D222" s="341"/>
      <c r="E222" s="341"/>
      <c r="F222" s="341"/>
      <c r="G222" s="341"/>
      <c r="H222" s="341"/>
      <c r="I222" s="341"/>
      <c r="J222" s="341"/>
      <c r="K222" s="341"/>
      <c r="L222" s="341"/>
      <c r="M222" s="341"/>
      <c r="N222" s="341"/>
      <c r="O222" s="341"/>
      <c r="P222" s="341"/>
      <c r="Q222" s="341"/>
      <c r="R222" s="341"/>
      <c r="S222" s="341"/>
      <c r="T222" s="341"/>
      <c r="U222" s="341"/>
      <c r="V222" s="342"/>
      <c r="W222" s="67">
        <f>V222-G222</f>
        <v>0</v>
      </c>
      <c r="X222" s="53"/>
    </row>
    <row r="223" spans="1:24" s="12" customFormat="1" ht="39" customHeight="1">
      <c r="A223" s="9">
        <v>1</v>
      </c>
      <c r="B223" s="199" t="s">
        <v>32</v>
      </c>
      <c r="C223" s="200" t="s">
        <v>31</v>
      </c>
      <c r="D223" s="201" t="s">
        <v>33</v>
      </c>
      <c r="E223" s="40">
        <v>297.11</v>
      </c>
      <c r="F223" s="41">
        <v>0</v>
      </c>
      <c r="G223" s="13">
        <f>F223*E223</f>
        <v>0</v>
      </c>
      <c r="H223" s="202">
        <v>44561</v>
      </c>
      <c r="I223" s="10"/>
      <c r="J223" s="14"/>
      <c r="K223" s="316"/>
      <c r="L223" s="9">
        <f>K223*E223</f>
        <v>0</v>
      </c>
      <c r="M223" s="9">
        <v>894</v>
      </c>
      <c r="N223" s="10">
        <v>43676</v>
      </c>
      <c r="O223" s="38">
        <f>F223-U223</f>
        <v>0</v>
      </c>
      <c r="P223" s="11">
        <f t="shared" ref="P223" si="224">O223*E223</f>
        <v>0</v>
      </c>
      <c r="Q223" s="41"/>
      <c r="R223" s="41"/>
      <c r="S223" s="41"/>
      <c r="T223" s="41"/>
      <c r="U223" s="41">
        <v>0</v>
      </c>
      <c r="V223" s="11">
        <f>U223*E223</f>
        <v>0</v>
      </c>
      <c r="W223" s="51"/>
      <c r="X223" s="53"/>
    </row>
    <row r="224" spans="1:24" s="12" customFormat="1" ht="47.25" customHeight="1">
      <c r="A224" s="9">
        <v>2</v>
      </c>
      <c r="B224" s="205" t="s">
        <v>125</v>
      </c>
      <c r="C224" s="200" t="s">
        <v>31</v>
      </c>
      <c r="D224" s="206" t="s">
        <v>126</v>
      </c>
      <c r="E224" s="40">
        <v>0</v>
      </c>
      <c r="F224" s="41">
        <v>0</v>
      </c>
      <c r="G224" s="13">
        <v>0</v>
      </c>
      <c r="H224" s="204">
        <v>44370</v>
      </c>
      <c r="I224" s="10">
        <v>44266</v>
      </c>
      <c r="J224" s="14">
        <v>315</v>
      </c>
      <c r="K224" s="39">
        <v>30</v>
      </c>
      <c r="L224" s="13">
        <f t="shared" ref="L224:L244" si="225">K224*E224</f>
        <v>0</v>
      </c>
      <c r="M224" s="300" t="s">
        <v>130</v>
      </c>
      <c r="N224" s="300" t="s">
        <v>131</v>
      </c>
      <c r="O224" s="38">
        <f t="shared" ref="O224:O276" si="226">F224-U224</f>
        <v>0</v>
      </c>
      <c r="P224" s="11">
        <f t="shared" ref="P224:P276" si="227">O224*E224</f>
        <v>0</v>
      </c>
      <c r="Q224" s="41"/>
      <c r="R224" s="41"/>
      <c r="S224" s="41"/>
      <c r="T224" s="41"/>
      <c r="U224" s="41">
        <v>0</v>
      </c>
      <c r="V224" s="11">
        <f t="shared" ref="V224:V244" si="228">U224*E224</f>
        <v>0</v>
      </c>
      <c r="W224" s="51"/>
      <c r="X224" s="53"/>
    </row>
    <row r="225" spans="1:24" s="12" customFormat="1" ht="47.25" customHeight="1">
      <c r="A225" s="9">
        <v>3</v>
      </c>
      <c r="B225" s="205" t="s">
        <v>125</v>
      </c>
      <c r="C225" s="200" t="s">
        <v>31</v>
      </c>
      <c r="D225" s="206" t="s">
        <v>126</v>
      </c>
      <c r="E225" s="40">
        <v>0</v>
      </c>
      <c r="F225" s="41">
        <v>0</v>
      </c>
      <c r="G225" s="13">
        <v>0</v>
      </c>
      <c r="H225" s="204">
        <v>44370</v>
      </c>
      <c r="I225" s="10">
        <v>44267</v>
      </c>
      <c r="J225" s="14">
        <v>324</v>
      </c>
      <c r="K225" s="39">
        <v>60</v>
      </c>
      <c r="L225" s="13">
        <f t="shared" ref="L225" si="229">K225*E225</f>
        <v>0</v>
      </c>
      <c r="M225" s="300" t="s">
        <v>130</v>
      </c>
      <c r="N225" s="300" t="s">
        <v>131</v>
      </c>
      <c r="O225" s="38">
        <f t="shared" si="226"/>
        <v>0</v>
      </c>
      <c r="P225" s="11">
        <f t="shared" si="227"/>
        <v>0</v>
      </c>
      <c r="Q225" s="41"/>
      <c r="R225" s="41"/>
      <c r="S225" s="41"/>
      <c r="T225" s="41"/>
      <c r="U225" s="41">
        <v>0</v>
      </c>
      <c r="V225" s="11">
        <f t="shared" ref="V225" si="230">U225*E225</f>
        <v>0</v>
      </c>
      <c r="W225" s="51"/>
      <c r="X225" s="53"/>
    </row>
    <row r="226" spans="1:24" s="12" customFormat="1" ht="47.25" customHeight="1">
      <c r="A226" s="9">
        <v>4</v>
      </c>
      <c r="B226" s="205" t="s">
        <v>125</v>
      </c>
      <c r="C226" s="200" t="s">
        <v>31</v>
      </c>
      <c r="D226" s="206" t="s">
        <v>126</v>
      </c>
      <c r="E226" s="40">
        <v>0</v>
      </c>
      <c r="F226" s="41">
        <v>0</v>
      </c>
      <c r="G226" s="13">
        <v>0</v>
      </c>
      <c r="H226" s="204">
        <v>44370</v>
      </c>
      <c r="I226" s="10">
        <v>44270</v>
      </c>
      <c r="J226" s="14">
        <v>329</v>
      </c>
      <c r="K226" s="39">
        <v>30</v>
      </c>
      <c r="L226" s="13">
        <f t="shared" ref="L226" si="231">K226*E226</f>
        <v>0</v>
      </c>
      <c r="M226" s="300" t="s">
        <v>130</v>
      </c>
      <c r="N226" s="300" t="s">
        <v>131</v>
      </c>
      <c r="O226" s="38">
        <f t="shared" si="226"/>
        <v>0</v>
      </c>
      <c r="P226" s="11">
        <f t="shared" si="227"/>
        <v>0</v>
      </c>
      <c r="Q226" s="41"/>
      <c r="R226" s="41"/>
      <c r="S226" s="41"/>
      <c r="T226" s="41"/>
      <c r="U226" s="41">
        <v>0</v>
      </c>
      <c r="V226" s="11">
        <f t="shared" ref="V226" si="232">U226*E226</f>
        <v>0</v>
      </c>
      <c r="W226" s="51"/>
      <c r="X226" s="53"/>
    </row>
    <row r="227" spans="1:24" s="12" customFormat="1" ht="47.25" customHeight="1">
      <c r="A227" s="9">
        <v>5</v>
      </c>
      <c r="B227" s="205" t="s">
        <v>125</v>
      </c>
      <c r="C227" s="200" t="s">
        <v>31</v>
      </c>
      <c r="D227" s="206" t="s">
        <v>126</v>
      </c>
      <c r="E227" s="40">
        <v>0</v>
      </c>
      <c r="F227" s="41">
        <v>0</v>
      </c>
      <c r="G227" s="13">
        <v>0</v>
      </c>
      <c r="H227" s="204">
        <v>44370</v>
      </c>
      <c r="I227" s="10">
        <v>44271</v>
      </c>
      <c r="J227" s="14">
        <v>379</v>
      </c>
      <c r="K227" s="39">
        <v>100</v>
      </c>
      <c r="L227" s="13">
        <f t="shared" ref="L227" si="233">K227*E227</f>
        <v>0</v>
      </c>
      <c r="M227" s="300" t="s">
        <v>130</v>
      </c>
      <c r="N227" s="300" t="s">
        <v>131</v>
      </c>
      <c r="O227" s="38">
        <f t="shared" si="226"/>
        <v>0</v>
      </c>
      <c r="P227" s="11">
        <f t="shared" si="227"/>
        <v>0</v>
      </c>
      <c r="Q227" s="41"/>
      <c r="R227" s="41"/>
      <c r="S227" s="41"/>
      <c r="T227" s="41"/>
      <c r="U227" s="41">
        <v>0</v>
      </c>
      <c r="V227" s="11">
        <f t="shared" ref="V227" si="234">U227*E227</f>
        <v>0</v>
      </c>
      <c r="W227" s="51"/>
      <c r="X227" s="53"/>
    </row>
    <row r="228" spans="1:24" s="12" customFormat="1" ht="47.25" customHeight="1">
      <c r="A228" s="9">
        <v>6</v>
      </c>
      <c r="B228" s="205" t="s">
        <v>125</v>
      </c>
      <c r="C228" s="200" t="s">
        <v>31</v>
      </c>
      <c r="D228" s="206" t="s">
        <v>126</v>
      </c>
      <c r="E228" s="40">
        <v>0</v>
      </c>
      <c r="F228" s="41">
        <v>0</v>
      </c>
      <c r="G228" s="13">
        <v>0</v>
      </c>
      <c r="H228" s="204">
        <v>44370</v>
      </c>
      <c r="I228" s="10">
        <v>44272</v>
      </c>
      <c r="J228" s="14">
        <v>460</v>
      </c>
      <c r="K228" s="39">
        <v>100</v>
      </c>
      <c r="L228" s="13">
        <f t="shared" ref="L228" si="235">K228*E228</f>
        <v>0</v>
      </c>
      <c r="M228" s="300" t="s">
        <v>130</v>
      </c>
      <c r="N228" s="300" t="s">
        <v>131</v>
      </c>
      <c r="O228" s="38">
        <f t="shared" si="226"/>
        <v>0</v>
      </c>
      <c r="P228" s="11">
        <f t="shared" si="227"/>
        <v>0</v>
      </c>
      <c r="Q228" s="41"/>
      <c r="R228" s="41"/>
      <c r="S228" s="41"/>
      <c r="T228" s="41"/>
      <c r="U228" s="41">
        <v>0</v>
      </c>
      <c r="V228" s="11">
        <f t="shared" ref="V228" si="236">U228*E228</f>
        <v>0</v>
      </c>
      <c r="W228" s="51"/>
      <c r="X228" s="53"/>
    </row>
    <row r="229" spans="1:24" s="12" customFormat="1" ht="47.25" customHeight="1">
      <c r="A229" s="9">
        <v>7</v>
      </c>
      <c r="B229" s="205" t="s">
        <v>125</v>
      </c>
      <c r="C229" s="200" t="s">
        <v>31</v>
      </c>
      <c r="D229" s="206" t="s">
        <v>126</v>
      </c>
      <c r="E229" s="40">
        <v>0</v>
      </c>
      <c r="F229" s="41">
        <v>0</v>
      </c>
      <c r="G229" s="13">
        <v>0</v>
      </c>
      <c r="H229" s="204">
        <v>44370</v>
      </c>
      <c r="I229" s="10">
        <v>44273</v>
      </c>
      <c r="J229" s="14">
        <v>470</v>
      </c>
      <c r="K229" s="39">
        <v>100</v>
      </c>
      <c r="L229" s="13">
        <f t="shared" ref="L229" si="237">K229*E229</f>
        <v>0</v>
      </c>
      <c r="M229" s="300" t="s">
        <v>130</v>
      </c>
      <c r="N229" s="300" t="s">
        <v>131</v>
      </c>
      <c r="O229" s="38">
        <f t="shared" si="226"/>
        <v>0</v>
      </c>
      <c r="P229" s="11">
        <f t="shared" si="227"/>
        <v>0</v>
      </c>
      <c r="Q229" s="41"/>
      <c r="R229" s="41"/>
      <c r="S229" s="41"/>
      <c r="T229" s="41"/>
      <c r="U229" s="41">
        <v>0</v>
      </c>
      <c r="V229" s="11">
        <f t="shared" ref="V229" si="238">U229*E229</f>
        <v>0</v>
      </c>
      <c r="W229" s="51"/>
      <c r="X229" s="53"/>
    </row>
    <row r="230" spans="1:24" s="12" customFormat="1" ht="47.25" customHeight="1">
      <c r="A230" s="9">
        <v>8</v>
      </c>
      <c r="B230" s="205" t="s">
        <v>125</v>
      </c>
      <c r="C230" s="200" t="s">
        <v>31</v>
      </c>
      <c r="D230" s="206" t="s">
        <v>126</v>
      </c>
      <c r="E230" s="40">
        <v>0</v>
      </c>
      <c r="F230" s="41">
        <v>0</v>
      </c>
      <c r="G230" s="13">
        <v>0</v>
      </c>
      <c r="H230" s="204">
        <v>44370</v>
      </c>
      <c r="I230" s="10">
        <v>44274</v>
      </c>
      <c r="J230" s="14">
        <v>481</v>
      </c>
      <c r="K230" s="39">
        <v>110</v>
      </c>
      <c r="L230" s="13">
        <f t="shared" ref="L230" si="239">K230*E230</f>
        <v>0</v>
      </c>
      <c r="M230" s="300" t="s">
        <v>130</v>
      </c>
      <c r="N230" s="300" t="s">
        <v>131</v>
      </c>
      <c r="O230" s="38">
        <f t="shared" si="226"/>
        <v>0</v>
      </c>
      <c r="P230" s="11">
        <f t="shared" si="227"/>
        <v>0</v>
      </c>
      <c r="Q230" s="41"/>
      <c r="R230" s="41"/>
      <c r="S230" s="41"/>
      <c r="T230" s="41"/>
      <c r="U230" s="41">
        <v>0</v>
      </c>
      <c r="V230" s="11">
        <f t="shared" ref="V230" si="240">U230*E230</f>
        <v>0</v>
      </c>
      <c r="W230" s="51"/>
      <c r="X230" s="53"/>
    </row>
    <row r="231" spans="1:24" s="12" customFormat="1" ht="47.25" customHeight="1">
      <c r="A231" s="9">
        <v>9</v>
      </c>
      <c r="B231" s="205" t="s">
        <v>125</v>
      </c>
      <c r="C231" s="200" t="s">
        <v>31</v>
      </c>
      <c r="D231" s="206" t="s">
        <v>126</v>
      </c>
      <c r="E231" s="40">
        <v>0</v>
      </c>
      <c r="F231" s="41">
        <v>0</v>
      </c>
      <c r="G231" s="13">
        <v>0</v>
      </c>
      <c r="H231" s="204">
        <v>44370</v>
      </c>
      <c r="I231" s="10">
        <v>44277</v>
      </c>
      <c r="J231" s="14">
        <v>520</v>
      </c>
      <c r="K231" s="39">
        <v>100</v>
      </c>
      <c r="L231" s="13">
        <f t="shared" ref="L231" si="241">K231*E231</f>
        <v>0</v>
      </c>
      <c r="M231" s="300" t="s">
        <v>130</v>
      </c>
      <c r="N231" s="300" t="s">
        <v>131</v>
      </c>
      <c r="O231" s="38">
        <f t="shared" si="226"/>
        <v>0</v>
      </c>
      <c r="P231" s="11">
        <f t="shared" si="227"/>
        <v>0</v>
      </c>
      <c r="Q231" s="41"/>
      <c r="R231" s="41"/>
      <c r="S231" s="41"/>
      <c r="T231" s="41"/>
      <c r="U231" s="41">
        <v>0</v>
      </c>
      <c r="V231" s="11">
        <f t="shared" ref="V231" si="242">U231*E231</f>
        <v>0</v>
      </c>
      <c r="W231" s="51"/>
      <c r="X231" s="53"/>
    </row>
    <row r="232" spans="1:24" s="12" customFormat="1" ht="47.25" customHeight="1">
      <c r="A232" s="9">
        <v>10</v>
      </c>
      <c r="B232" s="205" t="s">
        <v>125</v>
      </c>
      <c r="C232" s="200" t="s">
        <v>31</v>
      </c>
      <c r="D232" s="206" t="s">
        <v>126</v>
      </c>
      <c r="E232" s="40">
        <v>0</v>
      </c>
      <c r="F232" s="41">
        <v>0</v>
      </c>
      <c r="G232" s="13">
        <v>0</v>
      </c>
      <c r="H232" s="204">
        <v>44370</v>
      </c>
      <c r="I232" s="10">
        <v>44278</v>
      </c>
      <c r="J232" s="14">
        <v>552</v>
      </c>
      <c r="K232" s="39">
        <v>200</v>
      </c>
      <c r="L232" s="13">
        <f t="shared" ref="L232" si="243">K232*E232</f>
        <v>0</v>
      </c>
      <c r="M232" s="300" t="s">
        <v>130</v>
      </c>
      <c r="N232" s="300" t="s">
        <v>131</v>
      </c>
      <c r="O232" s="38">
        <f t="shared" si="226"/>
        <v>0</v>
      </c>
      <c r="P232" s="11">
        <f t="shared" si="227"/>
        <v>0</v>
      </c>
      <c r="Q232" s="41"/>
      <c r="R232" s="41"/>
      <c r="S232" s="41"/>
      <c r="T232" s="41"/>
      <c r="U232" s="41">
        <v>0</v>
      </c>
      <c r="V232" s="11">
        <f t="shared" ref="V232" si="244">U232*E232</f>
        <v>0</v>
      </c>
      <c r="W232" s="51"/>
      <c r="X232" s="53"/>
    </row>
    <row r="233" spans="1:24" s="12" customFormat="1" ht="47.25" customHeight="1">
      <c r="A233" s="9">
        <v>11</v>
      </c>
      <c r="B233" s="205" t="s">
        <v>125</v>
      </c>
      <c r="C233" s="200" t="s">
        <v>31</v>
      </c>
      <c r="D233" s="206" t="s">
        <v>126</v>
      </c>
      <c r="E233" s="40">
        <v>0</v>
      </c>
      <c r="F233" s="41">
        <v>0</v>
      </c>
      <c r="G233" s="13">
        <v>0</v>
      </c>
      <c r="H233" s="204">
        <v>44370</v>
      </c>
      <c r="I233" s="10">
        <v>44280</v>
      </c>
      <c r="J233" s="14">
        <v>570</v>
      </c>
      <c r="K233" s="39">
        <v>100</v>
      </c>
      <c r="L233" s="13">
        <f t="shared" ref="L233" si="245">K233*E233</f>
        <v>0</v>
      </c>
      <c r="M233" s="300" t="s">
        <v>130</v>
      </c>
      <c r="N233" s="300" t="s">
        <v>131</v>
      </c>
      <c r="O233" s="38">
        <f t="shared" si="226"/>
        <v>0</v>
      </c>
      <c r="P233" s="11">
        <f t="shared" si="227"/>
        <v>0</v>
      </c>
      <c r="Q233" s="41"/>
      <c r="R233" s="41"/>
      <c r="S233" s="41"/>
      <c r="T233" s="41"/>
      <c r="U233" s="41">
        <v>0</v>
      </c>
      <c r="V233" s="11">
        <f t="shared" ref="V233" si="246">U233*E233</f>
        <v>0</v>
      </c>
      <c r="W233" s="51"/>
      <c r="X233" s="53"/>
    </row>
    <row r="234" spans="1:24" s="12" customFormat="1" ht="47.25" customHeight="1">
      <c r="A234" s="9">
        <v>12</v>
      </c>
      <c r="B234" s="205" t="s">
        <v>125</v>
      </c>
      <c r="C234" s="200" t="s">
        <v>31</v>
      </c>
      <c r="D234" s="206" t="s">
        <v>126</v>
      </c>
      <c r="E234" s="40">
        <v>0</v>
      </c>
      <c r="F234" s="41">
        <v>0</v>
      </c>
      <c r="G234" s="13">
        <v>0</v>
      </c>
      <c r="H234" s="204">
        <v>44370</v>
      </c>
      <c r="I234" s="10">
        <v>44281</v>
      </c>
      <c r="J234" s="14">
        <v>624</v>
      </c>
      <c r="K234" s="39">
        <v>100</v>
      </c>
      <c r="L234" s="13">
        <f t="shared" ref="L234" si="247">K234*E234</f>
        <v>0</v>
      </c>
      <c r="M234" s="300" t="s">
        <v>130</v>
      </c>
      <c r="N234" s="300" t="s">
        <v>131</v>
      </c>
      <c r="O234" s="38">
        <f t="shared" si="226"/>
        <v>0</v>
      </c>
      <c r="P234" s="11">
        <f t="shared" si="227"/>
        <v>0</v>
      </c>
      <c r="Q234" s="41"/>
      <c r="R234" s="41"/>
      <c r="S234" s="41"/>
      <c r="T234" s="41"/>
      <c r="U234" s="41">
        <v>0</v>
      </c>
      <c r="V234" s="11">
        <f t="shared" ref="V234" si="248">U234*E234</f>
        <v>0</v>
      </c>
      <c r="W234" s="51"/>
      <c r="X234" s="53"/>
    </row>
    <row r="235" spans="1:24" s="12" customFormat="1" ht="47.25" customHeight="1">
      <c r="A235" s="9">
        <v>13</v>
      </c>
      <c r="B235" s="205" t="s">
        <v>125</v>
      </c>
      <c r="C235" s="200" t="s">
        <v>31</v>
      </c>
      <c r="D235" s="206" t="s">
        <v>126</v>
      </c>
      <c r="E235" s="40">
        <v>0</v>
      </c>
      <c r="F235" s="41">
        <v>0</v>
      </c>
      <c r="G235" s="13">
        <v>0</v>
      </c>
      <c r="H235" s="204">
        <v>44370</v>
      </c>
      <c r="I235" s="10">
        <v>44284</v>
      </c>
      <c r="J235" s="14">
        <v>630</v>
      </c>
      <c r="K235" s="39">
        <v>100</v>
      </c>
      <c r="L235" s="13">
        <f t="shared" ref="L235" si="249">K235*E235</f>
        <v>0</v>
      </c>
      <c r="M235" s="300" t="s">
        <v>130</v>
      </c>
      <c r="N235" s="300" t="s">
        <v>131</v>
      </c>
      <c r="O235" s="38">
        <f t="shared" si="226"/>
        <v>0</v>
      </c>
      <c r="P235" s="11">
        <f t="shared" si="227"/>
        <v>0</v>
      </c>
      <c r="Q235" s="41"/>
      <c r="R235" s="41"/>
      <c r="S235" s="41"/>
      <c r="T235" s="41"/>
      <c r="U235" s="41">
        <v>0</v>
      </c>
      <c r="V235" s="11">
        <f t="shared" ref="V235" si="250">U235*E235</f>
        <v>0</v>
      </c>
      <c r="W235" s="51"/>
      <c r="X235" s="53"/>
    </row>
    <row r="236" spans="1:24" s="12" customFormat="1" ht="47.25" customHeight="1">
      <c r="A236" s="9">
        <v>14</v>
      </c>
      <c r="B236" s="205" t="s">
        <v>125</v>
      </c>
      <c r="C236" s="200" t="s">
        <v>31</v>
      </c>
      <c r="D236" s="206" t="s">
        <v>126</v>
      </c>
      <c r="E236" s="40">
        <v>0</v>
      </c>
      <c r="F236" s="41">
        <v>0</v>
      </c>
      <c r="G236" s="13">
        <v>0</v>
      </c>
      <c r="H236" s="204">
        <v>44370</v>
      </c>
      <c r="I236" s="10">
        <v>44285</v>
      </c>
      <c r="J236" s="14">
        <v>647</v>
      </c>
      <c r="K236" s="39">
        <v>100</v>
      </c>
      <c r="L236" s="13">
        <f t="shared" ref="L236" si="251">K236*E236</f>
        <v>0</v>
      </c>
      <c r="M236" s="300" t="s">
        <v>130</v>
      </c>
      <c r="N236" s="300" t="s">
        <v>131</v>
      </c>
      <c r="O236" s="38">
        <f t="shared" si="226"/>
        <v>0</v>
      </c>
      <c r="P236" s="11">
        <f t="shared" si="227"/>
        <v>0</v>
      </c>
      <c r="Q236" s="41"/>
      <c r="R236" s="41"/>
      <c r="S236" s="41"/>
      <c r="T236" s="41"/>
      <c r="U236" s="41">
        <v>0</v>
      </c>
      <c r="V236" s="11">
        <f t="shared" ref="V236" si="252">U236*E236</f>
        <v>0</v>
      </c>
      <c r="W236" s="51"/>
      <c r="X236" s="53"/>
    </row>
    <row r="237" spans="1:24" s="12" customFormat="1" ht="47.25" customHeight="1">
      <c r="A237" s="9">
        <v>15</v>
      </c>
      <c r="B237" s="205" t="s">
        <v>125</v>
      </c>
      <c r="C237" s="200" t="s">
        <v>31</v>
      </c>
      <c r="D237" s="206" t="s">
        <v>126</v>
      </c>
      <c r="E237" s="40">
        <v>0</v>
      </c>
      <c r="F237" s="41">
        <v>0</v>
      </c>
      <c r="G237" s="13">
        <v>0</v>
      </c>
      <c r="H237" s="204">
        <v>44370</v>
      </c>
      <c r="I237" s="10">
        <v>44286</v>
      </c>
      <c r="J237" s="14">
        <v>661</v>
      </c>
      <c r="K237" s="39">
        <v>100</v>
      </c>
      <c r="L237" s="13">
        <f t="shared" ref="L237" si="253">K237*E237</f>
        <v>0</v>
      </c>
      <c r="M237" s="300" t="s">
        <v>130</v>
      </c>
      <c r="N237" s="300" t="s">
        <v>131</v>
      </c>
      <c r="O237" s="38">
        <f t="shared" si="226"/>
        <v>0</v>
      </c>
      <c r="P237" s="11">
        <f t="shared" si="227"/>
        <v>0</v>
      </c>
      <c r="Q237" s="41"/>
      <c r="R237" s="41"/>
      <c r="S237" s="41"/>
      <c r="T237" s="41"/>
      <c r="U237" s="41">
        <v>0</v>
      </c>
      <c r="V237" s="11">
        <f t="shared" ref="V237" si="254">U237*E237</f>
        <v>0</v>
      </c>
      <c r="W237" s="51"/>
      <c r="X237" s="53"/>
    </row>
    <row r="238" spans="1:24" s="12" customFormat="1" ht="47.25" customHeight="1">
      <c r="A238" s="9">
        <v>16</v>
      </c>
      <c r="B238" s="205" t="s">
        <v>125</v>
      </c>
      <c r="C238" s="200" t="s">
        <v>31</v>
      </c>
      <c r="D238" s="206" t="s">
        <v>126</v>
      </c>
      <c r="E238" s="40">
        <v>0</v>
      </c>
      <c r="F238" s="41">
        <v>0</v>
      </c>
      <c r="G238" s="13">
        <v>0</v>
      </c>
      <c r="H238" s="204">
        <v>44370</v>
      </c>
      <c r="I238" s="10">
        <v>44287</v>
      </c>
      <c r="J238" s="14">
        <v>675</v>
      </c>
      <c r="K238" s="39">
        <v>100</v>
      </c>
      <c r="L238" s="13">
        <f t="shared" ref="L238" si="255">K238*E238</f>
        <v>0</v>
      </c>
      <c r="M238" s="300" t="s">
        <v>130</v>
      </c>
      <c r="N238" s="300" t="s">
        <v>131</v>
      </c>
      <c r="O238" s="38">
        <f t="shared" si="226"/>
        <v>0</v>
      </c>
      <c r="P238" s="11">
        <f t="shared" ref="P238" si="256">O238*E238</f>
        <v>0</v>
      </c>
      <c r="Q238" s="41"/>
      <c r="R238" s="41"/>
      <c r="S238" s="41"/>
      <c r="T238" s="41"/>
      <c r="U238" s="41">
        <v>0</v>
      </c>
      <c r="V238" s="11">
        <f t="shared" ref="V238" si="257">U238*E238</f>
        <v>0</v>
      </c>
      <c r="W238" s="51"/>
      <c r="X238" s="53"/>
    </row>
    <row r="239" spans="1:24" s="12" customFormat="1" ht="47.25" customHeight="1">
      <c r="A239" s="9">
        <v>17</v>
      </c>
      <c r="B239" s="205" t="s">
        <v>125</v>
      </c>
      <c r="C239" s="200" t="s">
        <v>31</v>
      </c>
      <c r="D239" s="206" t="s">
        <v>126</v>
      </c>
      <c r="E239" s="40">
        <v>0</v>
      </c>
      <c r="F239" s="41">
        <v>0</v>
      </c>
      <c r="G239" s="13">
        <v>0</v>
      </c>
      <c r="H239" s="204">
        <v>44370</v>
      </c>
      <c r="I239" s="10">
        <v>44288</v>
      </c>
      <c r="J239" s="14">
        <v>680</v>
      </c>
      <c r="K239" s="39">
        <v>100</v>
      </c>
      <c r="L239" s="13">
        <f t="shared" ref="L239" si="258">K239*E239</f>
        <v>0</v>
      </c>
      <c r="M239" s="300" t="s">
        <v>130</v>
      </c>
      <c r="N239" s="300" t="s">
        <v>131</v>
      </c>
      <c r="O239" s="38">
        <f t="shared" si="226"/>
        <v>0</v>
      </c>
      <c r="P239" s="11">
        <f t="shared" ref="P239" si="259">O239*E239</f>
        <v>0</v>
      </c>
      <c r="Q239" s="41"/>
      <c r="R239" s="41"/>
      <c r="S239" s="41"/>
      <c r="T239" s="41"/>
      <c r="U239" s="41">
        <v>0</v>
      </c>
      <c r="V239" s="11">
        <f t="shared" ref="V239" si="260">U239*E239</f>
        <v>0</v>
      </c>
      <c r="W239" s="51"/>
      <c r="X239" s="53"/>
    </row>
    <row r="240" spans="1:24" s="12" customFormat="1" ht="47.25" customHeight="1">
      <c r="A240" s="9">
        <v>18</v>
      </c>
      <c r="B240" s="205" t="s">
        <v>125</v>
      </c>
      <c r="C240" s="200" t="s">
        <v>31</v>
      </c>
      <c r="D240" s="206" t="s">
        <v>126</v>
      </c>
      <c r="E240" s="40">
        <v>0</v>
      </c>
      <c r="F240" s="41">
        <v>0</v>
      </c>
      <c r="G240" s="13">
        <v>0</v>
      </c>
      <c r="H240" s="204">
        <v>44370</v>
      </c>
      <c r="I240" s="10">
        <v>44291</v>
      </c>
      <c r="J240" s="14">
        <v>690</v>
      </c>
      <c r="K240" s="39">
        <v>100</v>
      </c>
      <c r="L240" s="13">
        <f t="shared" ref="L240" si="261">K240*E240</f>
        <v>0</v>
      </c>
      <c r="M240" s="300" t="s">
        <v>130</v>
      </c>
      <c r="N240" s="300" t="s">
        <v>131</v>
      </c>
      <c r="O240" s="38">
        <f t="shared" si="226"/>
        <v>0</v>
      </c>
      <c r="P240" s="11">
        <f t="shared" ref="P240" si="262">O240*E240</f>
        <v>0</v>
      </c>
      <c r="Q240" s="41"/>
      <c r="R240" s="41"/>
      <c r="S240" s="41"/>
      <c r="T240" s="41"/>
      <c r="U240" s="41">
        <v>0</v>
      </c>
      <c r="V240" s="11">
        <f t="shared" ref="V240" si="263">U240*E240</f>
        <v>0</v>
      </c>
      <c r="W240" s="51"/>
      <c r="X240" s="53"/>
    </row>
    <row r="241" spans="1:24" s="12" customFormat="1" ht="47.25" customHeight="1">
      <c r="A241" s="9">
        <v>19</v>
      </c>
      <c r="B241" s="205" t="s">
        <v>125</v>
      </c>
      <c r="C241" s="200" t="s">
        <v>31</v>
      </c>
      <c r="D241" s="206" t="s">
        <v>126</v>
      </c>
      <c r="E241" s="40">
        <v>0</v>
      </c>
      <c r="F241" s="41">
        <v>0</v>
      </c>
      <c r="G241" s="13">
        <v>0</v>
      </c>
      <c r="H241" s="204">
        <v>44370</v>
      </c>
      <c r="I241" s="10">
        <v>44292</v>
      </c>
      <c r="J241" s="14">
        <v>697</v>
      </c>
      <c r="K241" s="39">
        <v>100</v>
      </c>
      <c r="L241" s="13">
        <f t="shared" ref="L241" si="264">K241*E241</f>
        <v>0</v>
      </c>
      <c r="M241" s="300" t="s">
        <v>130</v>
      </c>
      <c r="N241" s="300" t="s">
        <v>131</v>
      </c>
      <c r="O241" s="38">
        <f t="shared" si="226"/>
        <v>0</v>
      </c>
      <c r="P241" s="11">
        <f t="shared" ref="P241" si="265">O241*E241</f>
        <v>0</v>
      </c>
      <c r="Q241" s="41"/>
      <c r="R241" s="41"/>
      <c r="S241" s="41"/>
      <c r="T241" s="41"/>
      <c r="U241" s="41">
        <v>0</v>
      </c>
      <c r="V241" s="11">
        <f t="shared" ref="V241" si="266">U241*E241</f>
        <v>0</v>
      </c>
      <c r="W241" s="51"/>
      <c r="X241" s="53"/>
    </row>
    <row r="242" spans="1:24" s="12" customFormat="1" ht="47.25" customHeight="1">
      <c r="A242" s="9">
        <v>20</v>
      </c>
      <c r="B242" s="205" t="s">
        <v>125</v>
      </c>
      <c r="C242" s="200" t="s">
        <v>31</v>
      </c>
      <c r="D242" s="206" t="s">
        <v>126</v>
      </c>
      <c r="E242" s="40">
        <v>0</v>
      </c>
      <c r="F242" s="41">
        <v>0</v>
      </c>
      <c r="G242" s="13">
        <v>0</v>
      </c>
      <c r="H242" s="204">
        <v>44370</v>
      </c>
      <c r="I242" s="10">
        <v>44293</v>
      </c>
      <c r="J242" s="14">
        <v>702</v>
      </c>
      <c r="K242" s="39">
        <v>100</v>
      </c>
      <c r="L242" s="13">
        <f t="shared" ref="L242" si="267">K242*E242</f>
        <v>0</v>
      </c>
      <c r="M242" s="300" t="s">
        <v>130</v>
      </c>
      <c r="N242" s="300" t="s">
        <v>131</v>
      </c>
      <c r="O242" s="38">
        <f t="shared" si="226"/>
        <v>0</v>
      </c>
      <c r="P242" s="11">
        <f t="shared" ref="P242" si="268">O242*E242</f>
        <v>0</v>
      </c>
      <c r="Q242" s="41"/>
      <c r="R242" s="41"/>
      <c r="S242" s="41"/>
      <c r="T242" s="41"/>
      <c r="U242" s="41">
        <v>0</v>
      </c>
      <c r="V242" s="11">
        <f t="shared" ref="V242" si="269">U242*E242</f>
        <v>0</v>
      </c>
      <c r="W242" s="51"/>
      <c r="X242" s="53"/>
    </row>
    <row r="243" spans="1:24" s="12" customFormat="1" ht="47.25" customHeight="1">
      <c r="A243" s="9">
        <v>21</v>
      </c>
      <c r="B243" s="205" t="s">
        <v>125</v>
      </c>
      <c r="C243" s="200" t="s">
        <v>31</v>
      </c>
      <c r="D243" s="206" t="s">
        <v>126</v>
      </c>
      <c r="E243" s="40">
        <v>0</v>
      </c>
      <c r="F243" s="41">
        <v>0</v>
      </c>
      <c r="G243" s="13">
        <v>0</v>
      </c>
      <c r="H243" s="204">
        <v>44370</v>
      </c>
      <c r="I243" s="10">
        <v>44294</v>
      </c>
      <c r="J243" s="14">
        <v>762</v>
      </c>
      <c r="K243" s="39">
        <v>100</v>
      </c>
      <c r="L243" s="13">
        <f t="shared" ref="L243" si="270">K243*E243</f>
        <v>0</v>
      </c>
      <c r="M243" s="300" t="s">
        <v>130</v>
      </c>
      <c r="N243" s="300" t="s">
        <v>131</v>
      </c>
      <c r="O243" s="38">
        <f t="shared" si="226"/>
        <v>0</v>
      </c>
      <c r="P243" s="11">
        <f t="shared" ref="P243" si="271">O243*E243</f>
        <v>0</v>
      </c>
      <c r="Q243" s="41"/>
      <c r="R243" s="41"/>
      <c r="S243" s="41"/>
      <c r="T243" s="41"/>
      <c r="U243" s="41">
        <v>0</v>
      </c>
      <c r="V243" s="11">
        <f t="shared" ref="V243" si="272">U243*E243</f>
        <v>0</v>
      </c>
      <c r="W243" s="51"/>
      <c r="X243" s="53"/>
    </row>
    <row r="244" spans="1:24" s="12" customFormat="1" ht="40.5" customHeight="1">
      <c r="A244" s="9">
        <v>22</v>
      </c>
      <c r="B244" s="199" t="s">
        <v>118</v>
      </c>
      <c r="C244" s="203" t="s">
        <v>38</v>
      </c>
      <c r="D244" s="203" t="s">
        <v>121</v>
      </c>
      <c r="E244" s="40">
        <v>2.96</v>
      </c>
      <c r="F244" s="41">
        <v>0</v>
      </c>
      <c r="G244" s="13">
        <v>0</v>
      </c>
      <c r="H244" s="202">
        <v>45962</v>
      </c>
      <c r="I244" s="10">
        <v>44266</v>
      </c>
      <c r="J244" s="14">
        <v>315</v>
      </c>
      <c r="K244" s="39">
        <v>33</v>
      </c>
      <c r="L244" s="13">
        <f t="shared" si="225"/>
        <v>97.679999999999993</v>
      </c>
      <c r="M244" s="300" t="s">
        <v>132</v>
      </c>
      <c r="N244" s="300" t="s">
        <v>131</v>
      </c>
      <c r="O244" s="38">
        <f t="shared" si="226"/>
        <v>0</v>
      </c>
      <c r="P244" s="11">
        <f t="shared" si="227"/>
        <v>0</v>
      </c>
      <c r="Q244" s="41"/>
      <c r="R244" s="41"/>
      <c r="S244" s="41"/>
      <c r="T244" s="41"/>
      <c r="U244" s="41">
        <v>0</v>
      </c>
      <c r="V244" s="11">
        <f t="shared" si="228"/>
        <v>0</v>
      </c>
      <c r="W244" s="51"/>
      <c r="X244" s="53"/>
    </row>
    <row r="245" spans="1:24" s="12" customFormat="1" ht="40.5" customHeight="1">
      <c r="A245" s="9">
        <v>23</v>
      </c>
      <c r="B245" s="199" t="s">
        <v>118</v>
      </c>
      <c r="C245" s="203" t="s">
        <v>38</v>
      </c>
      <c r="D245" s="203" t="s">
        <v>121</v>
      </c>
      <c r="E245" s="40">
        <v>2.96</v>
      </c>
      <c r="F245" s="41">
        <v>0</v>
      </c>
      <c r="G245" s="13">
        <v>0</v>
      </c>
      <c r="H245" s="202">
        <v>45962</v>
      </c>
      <c r="I245" s="10">
        <v>44267</v>
      </c>
      <c r="J245" s="14">
        <v>324</v>
      </c>
      <c r="K245" s="39">
        <v>66</v>
      </c>
      <c r="L245" s="13">
        <f t="shared" ref="L245:L265" si="273">K245*E245</f>
        <v>195.35999999999999</v>
      </c>
      <c r="M245" s="300" t="s">
        <v>132</v>
      </c>
      <c r="N245" s="300" t="s">
        <v>131</v>
      </c>
      <c r="O245" s="38">
        <f t="shared" si="226"/>
        <v>0</v>
      </c>
      <c r="P245" s="11">
        <f t="shared" si="227"/>
        <v>0</v>
      </c>
      <c r="Q245" s="41"/>
      <c r="R245" s="41"/>
      <c r="S245" s="41"/>
      <c r="T245" s="41"/>
      <c r="U245" s="41">
        <v>0</v>
      </c>
      <c r="V245" s="11">
        <f t="shared" ref="V245:V265" si="274">U245*E245</f>
        <v>0</v>
      </c>
      <c r="W245" s="51"/>
      <c r="X245" s="53"/>
    </row>
    <row r="246" spans="1:24" s="12" customFormat="1" ht="40.5" customHeight="1">
      <c r="A246" s="9">
        <v>24</v>
      </c>
      <c r="B246" s="199" t="s">
        <v>118</v>
      </c>
      <c r="C246" s="203" t="s">
        <v>38</v>
      </c>
      <c r="D246" s="203" t="s">
        <v>121</v>
      </c>
      <c r="E246" s="40">
        <v>2.96</v>
      </c>
      <c r="F246" s="41">
        <v>0</v>
      </c>
      <c r="G246" s="13">
        <v>0</v>
      </c>
      <c r="H246" s="202">
        <v>45962</v>
      </c>
      <c r="I246" s="10">
        <v>44270</v>
      </c>
      <c r="J246" s="14">
        <v>329</v>
      </c>
      <c r="K246" s="39">
        <v>33</v>
      </c>
      <c r="L246" s="13">
        <f t="shared" ref="L246" si="275">K246*E246</f>
        <v>97.679999999999993</v>
      </c>
      <c r="M246" s="300" t="s">
        <v>132</v>
      </c>
      <c r="N246" s="300" t="s">
        <v>131</v>
      </c>
      <c r="O246" s="38">
        <f t="shared" si="226"/>
        <v>0</v>
      </c>
      <c r="P246" s="11">
        <f t="shared" si="227"/>
        <v>0</v>
      </c>
      <c r="Q246" s="41"/>
      <c r="R246" s="41"/>
      <c r="S246" s="41"/>
      <c r="T246" s="41"/>
      <c r="U246" s="41">
        <v>0</v>
      </c>
      <c r="V246" s="11">
        <f t="shared" ref="V246" si="276">U246*E246</f>
        <v>0</v>
      </c>
      <c r="W246" s="51"/>
      <c r="X246" s="53"/>
    </row>
    <row r="247" spans="1:24" s="12" customFormat="1" ht="40.5" customHeight="1">
      <c r="A247" s="9">
        <v>25</v>
      </c>
      <c r="B247" s="199" t="s">
        <v>118</v>
      </c>
      <c r="C247" s="203" t="s">
        <v>38</v>
      </c>
      <c r="D247" s="203" t="s">
        <v>121</v>
      </c>
      <c r="E247" s="40">
        <v>2.96</v>
      </c>
      <c r="F247" s="41">
        <v>0</v>
      </c>
      <c r="G247" s="13">
        <v>0</v>
      </c>
      <c r="H247" s="202">
        <v>45962</v>
      </c>
      <c r="I247" s="10">
        <v>44271</v>
      </c>
      <c r="J247" s="14">
        <v>379</v>
      </c>
      <c r="K247" s="39">
        <v>110</v>
      </c>
      <c r="L247" s="13">
        <f t="shared" ref="L247" si="277">K247*E247</f>
        <v>325.60000000000002</v>
      </c>
      <c r="M247" s="300" t="s">
        <v>132</v>
      </c>
      <c r="N247" s="300" t="s">
        <v>131</v>
      </c>
      <c r="O247" s="38">
        <f t="shared" si="226"/>
        <v>0</v>
      </c>
      <c r="P247" s="11">
        <f t="shared" si="227"/>
        <v>0</v>
      </c>
      <c r="Q247" s="41"/>
      <c r="R247" s="41"/>
      <c r="S247" s="41"/>
      <c r="T247" s="41"/>
      <c r="U247" s="41">
        <v>0</v>
      </c>
      <c r="V247" s="11">
        <f t="shared" ref="V247" si="278">U247*E247</f>
        <v>0</v>
      </c>
      <c r="W247" s="51"/>
      <c r="X247" s="53"/>
    </row>
    <row r="248" spans="1:24" s="12" customFormat="1" ht="40.5" customHeight="1">
      <c r="A248" s="9">
        <v>26</v>
      </c>
      <c r="B248" s="199" t="s">
        <v>118</v>
      </c>
      <c r="C248" s="203" t="s">
        <v>38</v>
      </c>
      <c r="D248" s="203" t="s">
        <v>121</v>
      </c>
      <c r="E248" s="40">
        <v>2.96</v>
      </c>
      <c r="F248" s="41">
        <v>0</v>
      </c>
      <c r="G248" s="13">
        <v>0</v>
      </c>
      <c r="H248" s="202">
        <v>45962</v>
      </c>
      <c r="I248" s="10">
        <v>44272</v>
      </c>
      <c r="J248" s="14">
        <v>460</v>
      </c>
      <c r="K248" s="39">
        <v>110</v>
      </c>
      <c r="L248" s="13">
        <f t="shared" ref="L248" si="279">K248*E248</f>
        <v>325.60000000000002</v>
      </c>
      <c r="M248" s="300" t="s">
        <v>132</v>
      </c>
      <c r="N248" s="300" t="s">
        <v>131</v>
      </c>
      <c r="O248" s="38">
        <f t="shared" si="226"/>
        <v>0</v>
      </c>
      <c r="P248" s="11">
        <f t="shared" si="227"/>
        <v>0</v>
      </c>
      <c r="Q248" s="41"/>
      <c r="R248" s="41"/>
      <c r="S248" s="41"/>
      <c r="T248" s="41"/>
      <c r="U248" s="41">
        <v>0</v>
      </c>
      <c r="V248" s="11">
        <f t="shared" ref="V248" si="280">U248*E248</f>
        <v>0</v>
      </c>
      <c r="W248" s="51"/>
      <c r="X248" s="53"/>
    </row>
    <row r="249" spans="1:24" s="12" customFormat="1" ht="40.5" customHeight="1">
      <c r="A249" s="9">
        <v>27</v>
      </c>
      <c r="B249" s="199" t="s">
        <v>118</v>
      </c>
      <c r="C249" s="203" t="s">
        <v>38</v>
      </c>
      <c r="D249" s="203" t="s">
        <v>121</v>
      </c>
      <c r="E249" s="40">
        <v>2.96</v>
      </c>
      <c r="F249" s="41">
        <v>0</v>
      </c>
      <c r="G249" s="13">
        <v>0</v>
      </c>
      <c r="H249" s="202">
        <v>45962</v>
      </c>
      <c r="I249" s="10">
        <v>44273</v>
      </c>
      <c r="J249" s="14">
        <v>470</v>
      </c>
      <c r="K249" s="39">
        <v>110</v>
      </c>
      <c r="L249" s="13">
        <f t="shared" ref="L249" si="281">K249*E249</f>
        <v>325.60000000000002</v>
      </c>
      <c r="M249" s="300" t="s">
        <v>132</v>
      </c>
      <c r="N249" s="300" t="s">
        <v>131</v>
      </c>
      <c r="O249" s="38">
        <f t="shared" si="226"/>
        <v>0</v>
      </c>
      <c r="P249" s="11">
        <f t="shared" si="227"/>
        <v>0</v>
      </c>
      <c r="Q249" s="41"/>
      <c r="R249" s="41"/>
      <c r="S249" s="41"/>
      <c r="T249" s="41"/>
      <c r="U249" s="41">
        <v>0</v>
      </c>
      <c r="V249" s="11">
        <f t="shared" ref="V249" si="282">U249*E249</f>
        <v>0</v>
      </c>
      <c r="W249" s="51"/>
      <c r="X249" s="53"/>
    </row>
    <row r="250" spans="1:24" s="12" customFormat="1" ht="40.5" customHeight="1">
      <c r="A250" s="9">
        <v>28</v>
      </c>
      <c r="B250" s="199" t="s">
        <v>118</v>
      </c>
      <c r="C250" s="203" t="s">
        <v>38</v>
      </c>
      <c r="D250" s="203" t="s">
        <v>121</v>
      </c>
      <c r="E250" s="40">
        <v>2.96</v>
      </c>
      <c r="F250" s="41">
        <v>0</v>
      </c>
      <c r="G250" s="13">
        <v>0</v>
      </c>
      <c r="H250" s="202">
        <v>45962</v>
      </c>
      <c r="I250" s="10">
        <v>44274</v>
      </c>
      <c r="J250" s="14">
        <v>481</v>
      </c>
      <c r="K250" s="39">
        <v>115</v>
      </c>
      <c r="L250" s="13">
        <f t="shared" ref="L250" si="283">K250*E250</f>
        <v>340.4</v>
      </c>
      <c r="M250" s="300" t="s">
        <v>132</v>
      </c>
      <c r="N250" s="300" t="s">
        <v>131</v>
      </c>
      <c r="O250" s="38">
        <f t="shared" si="226"/>
        <v>0</v>
      </c>
      <c r="P250" s="11">
        <f t="shared" si="227"/>
        <v>0</v>
      </c>
      <c r="Q250" s="41"/>
      <c r="R250" s="41"/>
      <c r="S250" s="41"/>
      <c r="T250" s="41"/>
      <c r="U250" s="41">
        <v>0</v>
      </c>
      <c r="V250" s="11">
        <f t="shared" ref="V250" si="284">U250*E250</f>
        <v>0</v>
      </c>
      <c r="W250" s="51"/>
      <c r="X250" s="53"/>
    </row>
    <row r="251" spans="1:24" s="12" customFormat="1" ht="40.5" customHeight="1">
      <c r="A251" s="9">
        <v>29</v>
      </c>
      <c r="B251" s="199" t="s">
        <v>118</v>
      </c>
      <c r="C251" s="203" t="s">
        <v>38</v>
      </c>
      <c r="D251" s="203" t="s">
        <v>121</v>
      </c>
      <c r="E251" s="40">
        <v>2.96</v>
      </c>
      <c r="F251" s="41">
        <v>0</v>
      </c>
      <c r="G251" s="13">
        <v>0</v>
      </c>
      <c r="H251" s="202">
        <v>45962</v>
      </c>
      <c r="I251" s="10">
        <v>44277</v>
      </c>
      <c r="J251" s="14">
        <v>520</v>
      </c>
      <c r="K251" s="39">
        <v>110</v>
      </c>
      <c r="L251" s="13">
        <f t="shared" ref="L251" si="285">K251*E251</f>
        <v>325.60000000000002</v>
      </c>
      <c r="M251" s="300" t="s">
        <v>132</v>
      </c>
      <c r="N251" s="300" t="s">
        <v>131</v>
      </c>
      <c r="O251" s="38">
        <f t="shared" si="226"/>
        <v>0</v>
      </c>
      <c r="P251" s="11">
        <f t="shared" si="227"/>
        <v>0</v>
      </c>
      <c r="Q251" s="41"/>
      <c r="R251" s="41"/>
      <c r="S251" s="41"/>
      <c r="T251" s="41"/>
      <c r="U251" s="41">
        <v>0</v>
      </c>
      <c r="V251" s="11">
        <f t="shared" ref="V251" si="286">U251*E251</f>
        <v>0</v>
      </c>
      <c r="W251" s="51"/>
      <c r="X251" s="53"/>
    </row>
    <row r="252" spans="1:24" s="12" customFormat="1" ht="40.5" customHeight="1">
      <c r="A252" s="9">
        <v>30</v>
      </c>
      <c r="B252" s="199" t="s">
        <v>118</v>
      </c>
      <c r="C252" s="203" t="s">
        <v>38</v>
      </c>
      <c r="D252" s="203" t="s">
        <v>121</v>
      </c>
      <c r="E252" s="40">
        <v>2.96</v>
      </c>
      <c r="F252" s="41">
        <v>0</v>
      </c>
      <c r="G252" s="13">
        <v>0</v>
      </c>
      <c r="H252" s="202">
        <v>45962</v>
      </c>
      <c r="I252" s="10">
        <v>44278</v>
      </c>
      <c r="J252" s="14">
        <v>552</v>
      </c>
      <c r="K252" s="39">
        <v>220</v>
      </c>
      <c r="L252" s="13">
        <f t="shared" ref="L252" si="287">K252*E252</f>
        <v>651.20000000000005</v>
      </c>
      <c r="M252" s="300" t="s">
        <v>132</v>
      </c>
      <c r="N252" s="300" t="s">
        <v>131</v>
      </c>
      <c r="O252" s="38">
        <f t="shared" si="226"/>
        <v>0</v>
      </c>
      <c r="P252" s="11">
        <f t="shared" si="227"/>
        <v>0</v>
      </c>
      <c r="Q252" s="41"/>
      <c r="R252" s="41"/>
      <c r="S252" s="41"/>
      <c r="T252" s="41"/>
      <c r="U252" s="41">
        <v>0</v>
      </c>
      <c r="V252" s="11">
        <f t="shared" ref="V252" si="288">U252*E252</f>
        <v>0</v>
      </c>
      <c r="W252" s="51"/>
      <c r="X252" s="53"/>
    </row>
    <row r="253" spans="1:24" s="12" customFormat="1" ht="40.5" customHeight="1">
      <c r="A253" s="9">
        <v>31</v>
      </c>
      <c r="B253" s="199" t="s">
        <v>118</v>
      </c>
      <c r="C253" s="203" t="s">
        <v>38</v>
      </c>
      <c r="D253" s="203" t="s">
        <v>121</v>
      </c>
      <c r="E253" s="40">
        <v>2.96</v>
      </c>
      <c r="F253" s="41">
        <v>0</v>
      </c>
      <c r="G253" s="13">
        <v>0</v>
      </c>
      <c r="H253" s="202">
        <v>45962</v>
      </c>
      <c r="I253" s="10">
        <v>44280</v>
      </c>
      <c r="J253" s="14">
        <v>570</v>
      </c>
      <c r="K253" s="39">
        <v>110</v>
      </c>
      <c r="L253" s="13">
        <f t="shared" ref="L253" si="289">K253*E253</f>
        <v>325.60000000000002</v>
      </c>
      <c r="M253" s="300" t="s">
        <v>132</v>
      </c>
      <c r="N253" s="300" t="s">
        <v>131</v>
      </c>
      <c r="O253" s="38">
        <f t="shared" si="226"/>
        <v>0</v>
      </c>
      <c r="P253" s="11">
        <f t="shared" si="227"/>
        <v>0</v>
      </c>
      <c r="Q253" s="41"/>
      <c r="R253" s="41"/>
      <c r="S253" s="41"/>
      <c r="T253" s="41"/>
      <c r="U253" s="41">
        <v>0</v>
      </c>
      <c r="V253" s="11">
        <f t="shared" ref="V253" si="290">U253*E253</f>
        <v>0</v>
      </c>
      <c r="W253" s="51"/>
      <c r="X253" s="53"/>
    </row>
    <row r="254" spans="1:24" s="12" customFormat="1" ht="40.5" customHeight="1">
      <c r="A254" s="9">
        <v>32</v>
      </c>
      <c r="B254" s="199" t="s">
        <v>118</v>
      </c>
      <c r="C254" s="203" t="s">
        <v>38</v>
      </c>
      <c r="D254" s="203" t="s">
        <v>121</v>
      </c>
      <c r="E254" s="40">
        <v>2.96</v>
      </c>
      <c r="F254" s="41">
        <v>0</v>
      </c>
      <c r="G254" s="13">
        <v>0</v>
      </c>
      <c r="H254" s="202">
        <v>45962</v>
      </c>
      <c r="I254" s="10">
        <v>44281</v>
      </c>
      <c r="J254" s="14">
        <v>624</v>
      </c>
      <c r="K254" s="39">
        <v>110</v>
      </c>
      <c r="L254" s="13">
        <f t="shared" ref="L254" si="291">K254*E254</f>
        <v>325.60000000000002</v>
      </c>
      <c r="M254" s="300" t="s">
        <v>132</v>
      </c>
      <c r="N254" s="300" t="s">
        <v>131</v>
      </c>
      <c r="O254" s="38">
        <f t="shared" si="226"/>
        <v>0</v>
      </c>
      <c r="P254" s="11">
        <f t="shared" si="227"/>
        <v>0</v>
      </c>
      <c r="Q254" s="41"/>
      <c r="R254" s="41"/>
      <c r="S254" s="41"/>
      <c r="T254" s="41"/>
      <c r="U254" s="41">
        <v>0</v>
      </c>
      <c r="V254" s="11">
        <f t="shared" ref="V254" si="292">U254*E254</f>
        <v>0</v>
      </c>
      <c r="W254" s="51"/>
      <c r="X254" s="53"/>
    </row>
    <row r="255" spans="1:24" s="12" customFormat="1" ht="40.5" customHeight="1">
      <c r="A255" s="9">
        <v>33</v>
      </c>
      <c r="B255" s="199" t="s">
        <v>118</v>
      </c>
      <c r="C255" s="203" t="s">
        <v>38</v>
      </c>
      <c r="D255" s="203" t="s">
        <v>121</v>
      </c>
      <c r="E255" s="40">
        <v>2.96</v>
      </c>
      <c r="F255" s="41">
        <v>0</v>
      </c>
      <c r="G255" s="13">
        <v>0</v>
      </c>
      <c r="H255" s="202">
        <v>45962</v>
      </c>
      <c r="I255" s="10">
        <v>44284</v>
      </c>
      <c r="J255" s="14">
        <v>630</v>
      </c>
      <c r="K255" s="39">
        <v>110</v>
      </c>
      <c r="L255" s="13">
        <f t="shared" ref="L255" si="293">K255*E255</f>
        <v>325.60000000000002</v>
      </c>
      <c r="M255" s="300" t="s">
        <v>132</v>
      </c>
      <c r="N255" s="300" t="s">
        <v>131</v>
      </c>
      <c r="O255" s="38">
        <f t="shared" si="226"/>
        <v>0</v>
      </c>
      <c r="P255" s="11">
        <f t="shared" si="227"/>
        <v>0</v>
      </c>
      <c r="Q255" s="41"/>
      <c r="R255" s="41"/>
      <c r="S255" s="41"/>
      <c r="T255" s="41"/>
      <c r="U255" s="41">
        <v>0</v>
      </c>
      <c r="V255" s="11">
        <f t="shared" ref="V255" si="294">U255*E255</f>
        <v>0</v>
      </c>
      <c r="W255" s="51"/>
      <c r="X255" s="53"/>
    </row>
    <row r="256" spans="1:24" s="12" customFormat="1" ht="40.5" customHeight="1">
      <c r="A256" s="9">
        <v>34</v>
      </c>
      <c r="B256" s="199" t="s">
        <v>118</v>
      </c>
      <c r="C256" s="203" t="s">
        <v>38</v>
      </c>
      <c r="D256" s="203" t="s">
        <v>121</v>
      </c>
      <c r="E256" s="40">
        <v>2.96</v>
      </c>
      <c r="F256" s="41">
        <v>0</v>
      </c>
      <c r="G256" s="13">
        <v>0</v>
      </c>
      <c r="H256" s="202">
        <v>45962</v>
      </c>
      <c r="I256" s="10">
        <v>44285</v>
      </c>
      <c r="J256" s="14">
        <v>647</v>
      </c>
      <c r="K256" s="39">
        <v>110</v>
      </c>
      <c r="L256" s="13">
        <f t="shared" ref="L256" si="295">K256*E256</f>
        <v>325.60000000000002</v>
      </c>
      <c r="M256" s="300" t="s">
        <v>132</v>
      </c>
      <c r="N256" s="300" t="s">
        <v>131</v>
      </c>
      <c r="O256" s="38">
        <f t="shared" si="226"/>
        <v>0</v>
      </c>
      <c r="P256" s="11">
        <f t="shared" si="227"/>
        <v>0</v>
      </c>
      <c r="Q256" s="41"/>
      <c r="R256" s="41"/>
      <c r="S256" s="41"/>
      <c r="T256" s="41"/>
      <c r="U256" s="41">
        <v>0</v>
      </c>
      <c r="V256" s="11">
        <f t="shared" ref="V256" si="296">U256*E256</f>
        <v>0</v>
      </c>
      <c r="W256" s="51"/>
      <c r="X256" s="53"/>
    </row>
    <row r="257" spans="1:24" s="12" customFormat="1" ht="40.5" customHeight="1">
      <c r="A257" s="9">
        <v>35</v>
      </c>
      <c r="B257" s="199" t="s">
        <v>118</v>
      </c>
      <c r="C257" s="203" t="s">
        <v>38</v>
      </c>
      <c r="D257" s="203" t="s">
        <v>121</v>
      </c>
      <c r="E257" s="40">
        <v>2.96</v>
      </c>
      <c r="F257" s="41">
        <v>0</v>
      </c>
      <c r="G257" s="13">
        <v>0</v>
      </c>
      <c r="H257" s="202">
        <v>45962</v>
      </c>
      <c r="I257" s="10">
        <v>44286</v>
      </c>
      <c r="J257" s="14">
        <v>647</v>
      </c>
      <c r="K257" s="39">
        <v>110</v>
      </c>
      <c r="L257" s="13">
        <f t="shared" ref="L257" si="297">K257*E257</f>
        <v>325.60000000000002</v>
      </c>
      <c r="M257" s="300" t="s">
        <v>132</v>
      </c>
      <c r="N257" s="300" t="s">
        <v>131</v>
      </c>
      <c r="O257" s="38">
        <f t="shared" si="226"/>
        <v>0</v>
      </c>
      <c r="P257" s="11">
        <f t="shared" si="227"/>
        <v>0</v>
      </c>
      <c r="Q257" s="41"/>
      <c r="R257" s="41"/>
      <c r="S257" s="41"/>
      <c r="T257" s="41"/>
      <c r="U257" s="41">
        <v>0</v>
      </c>
      <c r="V257" s="11">
        <f t="shared" ref="V257" si="298">U257*E257</f>
        <v>0</v>
      </c>
      <c r="W257" s="51"/>
      <c r="X257" s="53"/>
    </row>
    <row r="258" spans="1:24" s="12" customFormat="1" ht="40.5" customHeight="1">
      <c r="A258" s="9">
        <v>36</v>
      </c>
      <c r="B258" s="199" t="s">
        <v>118</v>
      </c>
      <c r="C258" s="203" t="s">
        <v>38</v>
      </c>
      <c r="D258" s="203" t="s">
        <v>121</v>
      </c>
      <c r="E258" s="40">
        <v>2.96</v>
      </c>
      <c r="F258" s="41">
        <v>0</v>
      </c>
      <c r="G258" s="13">
        <v>0</v>
      </c>
      <c r="H258" s="202">
        <v>45962</v>
      </c>
      <c r="I258" s="10">
        <v>44287</v>
      </c>
      <c r="J258" s="14">
        <v>675</v>
      </c>
      <c r="K258" s="39">
        <v>110</v>
      </c>
      <c r="L258" s="13">
        <f t="shared" ref="L258" si="299">K258*E258</f>
        <v>325.60000000000002</v>
      </c>
      <c r="M258" s="300" t="s">
        <v>132</v>
      </c>
      <c r="N258" s="300" t="s">
        <v>131</v>
      </c>
      <c r="O258" s="38">
        <f t="shared" si="226"/>
        <v>0</v>
      </c>
      <c r="P258" s="11">
        <f t="shared" ref="P258" si="300">O258*E258</f>
        <v>0</v>
      </c>
      <c r="Q258" s="41"/>
      <c r="R258" s="41"/>
      <c r="S258" s="41"/>
      <c r="T258" s="41"/>
      <c r="U258" s="41">
        <v>0</v>
      </c>
      <c r="V258" s="11">
        <f t="shared" ref="V258" si="301">U258*E258</f>
        <v>0</v>
      </c>
      <c r="W258" s="51"/>
      <c r="X258" s="53"/>
    </row>
    <row r="259" spans="1:24" s="12" customFormat="1" ht="40.5" customHeight="1">
      <c r="A259" s="9">
        <v>37</v>
      </c>
      <c r="B259" s="199" t="s">
        <v>118</v>
      </c>
      <c r="C259" s="203" t="s">
        <v>38</v>
      </c>
      <c r="D259" s="203" t="s">
        <v>121</v>
      </c>
      <c r="E259" s="40">
        <v>2.96</v>
      </c>
      <c r="F259" s="41">
        <v>0</v>
      </c>
      <c r="G259" s="13">
        <v>0</v>
      </c>
      <c r="H259" s="202">
        <v>45962</v>
      </c>
      <c r="I259" s="10">
        <v>44288</v>
      </c>
      <c r="J259" s="14">
        <v>680</v>
      </c>
      <c r="K259" s="39">
        <v>110</v>
      </c>
      <c r="L259" s="13">
        <f t="shared" ref="L259" si="302">K259*E259</f>
        <v>325.60000000000002</v>
      </c>
      <c r="M259" s="300" t="s">
        <v>132</v>
      </c>
      <c r="N259" s="300" t="s">
        <v>131</v>
      </c>
      <c r="O259" s="38">
        <f t="shared" si="226"/>
        <v>0</v>
      </c>
      <c r="P259" s="11">
        <f t="shared" ref="P259" si="303">O259*E259</f>
        <v>0</v>
      </c>
      <c r="Q259" s="41"/>
      <c r="R259" s="41"/>
      <c r="S259" s="41"/>
      <c r="T259" s="41"/>
      <c r="U259" s="41">
        <v>0</v>
      </c>
      <c r="V259" s="11">
        <f t="shared" ref="V259" si="304">U259*E259</f>
        <v>0</v>
      </c>
      <c r="W259" s="51"/>
      <c r="X259" s="53"/>
    </row>
    <row r="260" spans="1:24" s="12" customFormat="1" ht="40.5" customHeight="1">
      <c r="A260" s="9">
        <v>38</v>
      </c>
      <c r="B260" s="199" t="s">
        <v>118</v>
      </c>
      <c r="C260" s="203" t="s">
        <v>38</v>
      </c>
      <c r="D260" s="203" t="s">
        <v>121</v>
      </c>
      <c r="E260" s="40">
        <v>2.96</v>
      </c>
      <c r="F260" s="41">
        <v>0</v>
      </c>
      <c r="G260" s="13">
        <v>0</v>
      </c>
      <c r="H260" s="202">
        <v>45962</v>
      </c>
      <c r="I260" s="10">
        <v>44291</v>
      </c>
      <c r="J260" s="14">
        <v>690</v>
      </c>
      <c r="K260" s="39">
        <v>110</v>
      </c>
      <c r="L260" s="13">
        <f t="shared" ref="L260" si="305">K260*E260</f>
        <v>325.60000000000002</v>
      </c>
      <c r="M260" s="300" t="s">
        <v>132</v>
      </c>
      <c r="N260" s="300" t="s">
        <v>131</v>
      </c>
      <c r="O260" s="38">
        <f t="shared" si="226"/>
        <v>0</v>
      </c>
      <c r="P260" s="11">
        <f t="shared" ref="P260" si="306">O260*E260</f>
        <v>0</v>
      </c>
      <c r="Q260" s="41"/>
      <c r="R260" s="41"/>
      <c r="S260" s="41"/>
      <c r="T260" s="41"/>
      <c r="U260" s="41">
        <v>0</v>
      </c>
      <c r="V260" s="11">
        <f t="shared" ref="V260" si="307">U260*E260</f>
        <v>0</v>
      </c>
      <c r="W260" s="51"/>
      <c r="X260" s="53"/>
    </row>
    <row r="261" spans="1:24" s="12" customFormat="1" ht="40.5" customHeight="1">
      <c r="A261" s="9">
        <v>39</v>
      </c>
      <c r="B261" s="199" t="s">
        <v>118</v>
      </c>
      <c r="C261" s="203" t="s">
        <v>38</v>
      </c>
      <c r="D261" s="203" t="s">
        <v>121</v>
      </c>
      <c r="E261" s="40">
        <v>2.96</v>
      </c>
      <c r="F261" s="41">
        <v>0</v>
      </c>
      <c r="G261" s="13">
        <v>0</v>
      </c>
      <c r="H261" s="202">
        <v>45962</v>
      </c>
      <c r="I261" s="10">
        <v>44292</v>
      </c>
      <c r="J261" s="14">
        <v>697</v>
      </c>
      <c r="K261" s="39">
        <v>113</v>
      </c>
      <c r="L261" s="13">
        <f t="shared" ref="L261" si="308">K261*E261</f>
        <v>334.48</v>
      </c>
      <c r="M261" s="300" t="s">
        <v>132</v>
      </c>
      <c r="N261" s="300" t="s">
        <v>131</v>
      </c>
      <c r="O261" s="38">
        <f t="shared" si="226"/>
        <v>0</v>
      </c>
      <c r="P261" s="11">
        <f t="shared" ref="P261" si="309">O261*E261</f>
        <v>0</v>
      </c>
      <c r="Q261" s="41"/>
      <c r="R261" s="41"/>
      <c r="S261" s="41"/>
      <c r="T261" s="41"/>
      <c r="U261" s="41">
        <v>0</v>
      </c>
      <c r="V261" s="11">
        <f t="shared" ref="V261" si="310">U261*E261</f>
        <v>0</v>
      </c>
      <c r="W261" s="51"/>
      <c r="X261" s="53"/>
    </row>
    <row r="262" spans="1:24" s="12" customFormat="1" ht="40.5" customHeight="1">
      <c r="A262" s="9">
        <v>40</v>
      </c>
      <c r="B262" s="199" t="s">
        <v>118</v>
      </c>
      <c r="C262" s="203" t="s">
        <v>38</v>
      </c>
      <c r="D262" s="203" t="s">
        <v>121</v>
      </c>
      <c r="E262" s="40">
        <v>2.96</v>
      </c>
      <c r="F262" s="41">
        <v>0</v>
      </c>
      <c r="G262" s="13">
        <v>0</v>
      </c>
      <c r="H262" s="202">
        <v>45962</v>
      </c>
      <c r="I262" s="10">
        <v>44293</v>
      </c>
      <c r="J262" s="14">
        <v>702</v>
      </c>
      <c r="K262" s="39">
        <v>110</v>
      </c>
      <c r="L262" s="13">
        <f t="shared" ref="L262" si="311">K262*E262</f>
        <v>325.60000000000002</v>
      </c>
      <c r="M262" s="300" t="s">
        <v>132</v>
      </c>
      <c r="N262" s="300" t="s">
        <v>131</v>
      </c>
      <c r="O262" s="38">
        <f t="shared" si="226"/>
        <v>0</v>
      </c>
      <c r="P262" s="11">
        <f t="shared" ref="P262" si="312">O262*E262</f>
        <v>0</v>
      </c>
      <c r="Q262" s="41"/>
      <c r="R262" s="41"/>
      <c r="S262" s="41"/>
      <c r="T262" s="41"/>
      <c r="U262" s="41">
        <v>0</v>
      </c>
      <c r="V262" s="11">
        <f t="shared" ref="V262" si="313">U262*E262</f>
        <v>0</v>
      </c>
      <c r="W262" s="51"/>
      <c r="X262" s="53"/>
    </row>
    <row r="263" spans="1:24" s="12" customFormat="1" ht="40.5" customHeight="1">
      <c r="A263" s="9">
        <v>41</v>
      </c>
      <c r="B263" s="199" t="s">
        <v>118</v>
      </c>
      <c r="C263" s="203" t="s">
        <v>38</v>
      </c>
      <c r="D263" s="203" t="s">
        <v>121</v>
      </c>
      <c r="E263" s="40">
        <v>2.96</v>
      </c>
      <c r="F263" s="41">
        <v>0</v>
      </c>
      <c r="G263" s="13">
        <v>0</v>
      </c>
      <c r="H263" s="202">
        <v>45962</v>
      </c>
      <c r="I263" s="10">
        <v>44294</v>
      </c>
      <c r="J263" s="14">
        <v>762</v>
      </c>
      <c r="K263" s="39">
        <v>110</v>
      </c>
      <c r="L263" s="13">
        <f t="shared" ref="L263" si="314">K263*E263</f>
        <v>325.60000000000002</v>
      </c>
      <c r="M263" s="300" t="s">
        <v>132</v>
      </c>
      <c r="N263" s="300" t="s">
        <v>131</v>
      </c>
      <c r="O263" s="38">
        <f t="shared" si="226"/>
        <v>0</v>
      </c>
      <c r="P263" s="11">
        <f t="shared" ref="P263" si="315">O263*E263</f>
        <v>0</v>
      </c>
      <c r="Q263" s="41"/>
      <c r="R263" s="41"/>
      <c r="S263" s="41"/>
      <c r="T263" s="41"/>
      <c r="U263" s="41">
        <v>0</v>
      </c>
      <c r="V263" s="11">
        <f t="shared" ref="V263" si="316">U263*E263</f>
        <v>0</v>
      </c>
      <c r="W263" s="51"/>
      <c r="X263" s="53"/>
    </row>
    <row r="264" spans="1:24" s="12" customFormat="1" ht="40.5" customHeight="1">
      <c r="A264" s="9">
        <v>42</v>
      </c>
      <c r="B264" s="199" t="s">
        <v>124</v>
      </c>
      <c r="C264" s="200" t="s">
        <v>38</v>
      </c>
      <c r="D264" s="204">
        <v>44119</v>
      </c>
      <c r="E264" s="40">
        <v>24.14</v>
      </c>
      <c r="F264" s="41">
        <v>0</v>
      </c>
      <c r="G264" s="13">
        <v>0</v>
      </c>
      <c r="H264" s="202" t="s">
        <v>122</v>
      </c>
      <c r="I264" s="10">
        <v>44266</v>
      </c>
      <c r="J264" s="14">
        <v>315</v>
      </c>
      <c r="K264" s="39">
        <v>1</v>
      </c>
      <c r="L264" s="13">
        <f t="shared" si="273"/>
        <v>24.14</v>
      </c>
      <c r="M264" s="300" t="s">
        <v>132</v>
      </c>
      <c r="N264" s="300" t="s">
        <v>131</v>
      </c>
      <c r="O264" s="38">
        <f t="shared" si="226"/>
        <v>0</v>
      </c>
      <c r="P264" s="11">
        <f t="shared" si="227"/>
        <v>0</v>
      </c>
      <c r="Q264" s="41"/>
      <c r="R264" s="41"/>
      <c r="S264" s="41"/>
      <c r="T264" s="41"/>
      <c r="U264" s="41">
        <v>0</v>
      </c>
      <c r="V264" s="11">
        <f t="shared" si="274"/>
        <v>0</v>
      </c>
      <c r="W264" s="51"/>
      <c r="X264" s="53"/>
    </row>
    <row r="265" spans="1:24" s="12" customFormat="1" ht="40.5" customHeight="1">
      <c r="A265" s="9">
        <v>43</v>
      </c>
      <c r="B265" s="199" t="s">
        <v>124</v>
      </c>
      <c r="C265" s="200" t="s">
        <v>38</v>
      </c>
      <c r="D265" s="204">
        <v>44119</v>
      </c>
      <c r="E265" s="40">
        <v>24.14</v>
      </c>
      <c r="F265" s="41">
        <v>0</v>
      </c>
      <c r="G265" s="13">
        <v>0</v>
      </c>
      <c r="H265" s="202" t="s">
        <v>122</v>
      </c>
      <c r="I265" s="10">
        <v>44267</v>
      </c>
      <c r="J265" s="14">
        <v>324</v>
      </c>
      <c r="K265" s="39">
        <v>1</v>
      </c>
      <c r="L265" s="13">
        <f t="shared" si="273"/>
        <v>24.14</v>
      </c>
      <c r="M265" s="300" t="s">
        <v>132</v>
      </c>
      <c r="N265" s="300" t="s">
        <v>131</v>
      </c>
      <c r="O265" s="38">
        <f t="shared" si="226"/>
        <v>0</v>
      </c>
      <c r="P265" s="11">
        <f t="shared" si="227"/>
        <v>0</v>
      </c>
      <c r="Q265" s="41"/>
      <c r="R265" s="41"/>
      <c r="S265" s="41"/>
      <c r="T265" s="41"/>
      <c r="U265" s="41">
        <v>0</v>
      </c>
      <c r="V265" s="11">
        <f t="shared" si="274"/>
        <v>0</v>
      </c>
      <c r="W265" s="51"/>
      <c r="X265" s="53"/>
    </row>
    <row r="266" spans="1:24" s="12" customFormat="1" ht="40.5" customHeight="1">
      <c r="A266" s="9">
        <v>44</v>
      </c>
      <c r="B266" s="199" t="s">
        <v>124</v>
      </c>
      <c r="C266" s="200" t="s">
        <v>38</v>
      </c>
      <c r="D266" s="204">
        <v>44119</v>
      </c>
      <c r="E266" s="40">
        <v>24.14</v>
      </c>
      <c r="F266" s="41">
        <v>0</v>
      </c>
      <c r="G266" s="13">
        <v>0</v>
      </c>
      <c r="H266" s="202" t="s">
        <v>122</v>
      </c>
      <c r="I266" s="10">
        <v>44270</v>
      </c>
      <c r="J266" s="14">
        <v>329</v>
      </c>
      <c r="K266" s="39">
        <v>1</v>
      </c>
      <c r="L266" s="13">
        <f t="shared" ref="L266" si="317">K266*E266</f>
        <v>24.14</v>
      </c>
      <c r="M266" s="300" t="s">
        <v>132</v>
      </c>
      <c r="N266" s="300" t="s">
        <v>131</v>
      </c>
      <c r="O266" s="38">
        <f t="shared" si="226"/>
        <v>0</v>
      </c>
      <c r="P266" s="11">
        <f t="shared" si="227"/>
        <v>0</v>
      </c>
      <c r="Q266" s="41"/>
      <c r="R266" s="41"/>
      <c r="S266" s="41"/>
      <c r="T266" s="41"/>
      <c r="U266" s="41">
        <v>0</v>
      </c>
      <c r="V266" s="11">
        <f t="shared" ref="V266" si="318">U266*E266</f>
        <v>0</v>
      </c>
      <c r="W266" s="51"/>
      <c r="X266" s="53"/>
    </row>
    <row r="267" spans="1:24" s="12" customFormat="1" ht="40.5" customHeight="1">
      <c r="A267" s="9">
        <v>45</v>
      </c>
      <c r="B267" s="199" t="s">
        <v>124</v>
      </c>
      <c r="C267" s="200" t="s">
        <v>38</v>
      </c>
      <c r="D267" s="204">
        <v>44119</v>
      </c>
      <c r="E267" s="40">
        <v>24.14</v>
      </c>
      <c r="F267" s="41">
        <v>0</v>
      </c>
      <c r="G267" s="13">
        <v>0</v>
      </c>
      <c r="H267" s="202" t="s">
        <v>122</v>
      </c>
      <c r="I267" s="10">
        <v>44271</v>
      </c>
      <c r="J267" s="14">
        <v>379</v>
      </c>
      <c r="K267" s="39">
        <v>1</v>
      </c>
      <c r="L267" s="13">
        <f t="shared" ref="L267" si="319">K267*E267</f>
        <v>24.14</v>
      </c>
      <c r="M267" s="300" t="s">
        <v>132</v>
      </c>
      <c r="N267" s="300" t="s">
        <v>131</v>
      </c>
      <c r="O267" s="38">
        <f t="shared" si="226"/>
        <v>0</v>
      </c>
      <c r="P267" s="11">
        <f t="shared" si="227"/>
        <v>0</v>
      </c>
      <c r="Q267" s="41"/>
      <c r="R267" s="41"/>
      <c r="S267" s="41"/>
      <c r="T267" s="41"/>
      <c r="U267" s="41">
        <v>0</v>
      </c>
      <c r="V267" s="11">
        <f t="shared" ref="V267" si="320">U267*E267</f>
        <v>0</v>
      </c>
      <c r="W267" s="51"/>
      <c r="X267" s="53"/>
    </row>
    <row r="268" spans="1:24" s="12" customFormat="1" ht="40.5" customHeight="1">
      <c r="A268" s="9">
        <v>46</v>
      </c>
      <c r="B268" s="199" t="s">
        <v>124</v>
      </c>
      <c r="C268" s="200" t="s">
        <v>38</v>
      </c>
      <c r="D268" s="204">
        <v>44119</v>
      </c>
      <c r="E268" s="40">
        <v>24.14</v>
      </c>
      <c r="F268" s="41">
        <v>0</v>
      </c>
      <c r="G268" s="13">
        <v>0</v>
      </c>
      <c r="H268" s="202" t="s">
        <v>122</v>
      </c>
      <c r="I268" s="10">
        <v>44272</v>
      </c>
      <c r="J268" s="14">
        <v>460</v>
      </c>
      <c r="K268" s="39">
        <v>1</v>
      </c>
      <c r="L268" s="13">
        <f t="shared" ref="L268" si="321">K268*E268</f>
        <v>24.14</v>
      </c>
      <c r="M268" s="300" t="s">
        <v>132</v>
      </c>
      <c r="N268" s="300" t="s">
        <v>131</v>
      </c>
      <c r="O268" s="38">
        <f t="shared" si="226"/>
        <v>0</v>
      </c>
      <c r="P268" s="11">
        <f t="shared" si="227"/>
        <v>0</v>
      </c>
      <c r="Q268" s="41"/>
      <c r="R268" s="41"/>
      <c r="S268" s="41"/>
      <c r="T268" s="41"/>
      <c r="U268" s="41">
        <v>0</v>
      </c>
      <c r="V268" s="11">
        <f t="shared" ref="V268" si="322">U268*E268</f>
        <v>0</v>
      </c>
      <c r="W268" s="51"/>
      <c r="X268" s="53"/>
    </row>
    <row r="269" spans="1:24" s="12" customFormat="1" ht="40.5" customHeight="1">
      <c r="A269" s="9">
        <v>47</v>
      </c>
      <c r="B269" s="199" t="s">
        <v>124</v>
      </c>
      <c r="C269" s="200" t="s">
        <v>38</v>
      </c>
      <c r="D269" s="204">
        <v>44119</v>
      </c>
      <c r="E269" s="40">
        <v>24.14</v>
      </c>
      <c r="F269" s="41">
        <v>0</v>
      </c>
      <c r="G269" s="13">
        <v>0</v>
      </c>
      <c r="H269" s="202" t="s">
        <v>122</v>
      </c>
      <c r="I269" s="10">
        <v>44273</v>
      </c>
      <c r="J269" s="14">
        <v>470</v>
      </c>
      <c r="K269" s="39">
        <v>1</v>
      </c>
      <c r="L269" s="13">
        <f t="shared" ref="L269" si="323">K269*E269</f>
        <v>24.14</v>
      </c>
      <c r="M269" s="300" t="s">
        <v>132</v>
      </c>
      <c r="N269" s="300" t="s">
        <v>131</v>
      </c>
      <c r="O269" s="38">
        <f t="shared" si="226"/>
        <v>0</v>
      </c>
      <c r="P269" s="11">
        <f t="shared" si="227"/>
        <v>0</v>
      </c>
      <c r="Q269" s="41"/>
      <c r="R269" s="41"/>
      <c r="S269" s="41"/>
      <c r="T269" s="41"/>
      <c r="U269" s="41">
        <v>0</v>
      </c>
      <c r="V269" s="11">
        <f t="shared" ref="V269" si="324">U269*E269</f>
        <v>0</v>
      </c>
      <c r="W269" s="51"/>
      <c r="X269" s="53"/>
    </row>
    <row r="270" spans="1:24" s="12" customFormat="1" ht="40.5" customHeight="1">
      <c r="A270" s="9">
        <v>48</v>
      </c>
      <c r="B270" s="199" t="s">
        <v>124</v>
      </c>
      <c r="C270" s="200" t="s">
        <v>38</v>
      </c>
      <c r="D270" s="204">
        <v>44119</v>
      </c>
      <c r="E270" s="40">
        <v>24.14</v>
      </c>
      <c r="F270" s="41">
        <v>0</v>
      </c>
      <c r="G270" s="13">
        <v>0</v>
      </c>
      <c r="H270" s="202" t="s">
        <v>122</v>
      </c>
      <c r="I270" s="10">
        <v>44274</v>
      </c>
      <c r="J270" s="14">
        <v>481</v>
      </c>
      <c r="K270" s="39">
        <v>1</v>
      </c>
      <c r="L270" s="13">
        <f t="shared" ref="L270" si="325">K270*E270</f>
        <v>24.14</v>
      </c>
      <c r="M270" s="300" t="s">
        <v>132</v>
      </c>
      <c r="N270" s="300" t="s">
        <v>131</v>
      </c>
      <c r="O270" s="38">
        <f t="shared" si="226"/>
        <v>0</v>
      </c>
      <c r="P270" s="11">
        <f t="shared" si="227"/>
        <v>0</v>
      </c>
      <c r="Q270" s="41"/>
      <c r="R270" s="41"/>
      <c r="S270" s="41"/>
      <c r="T270" s="41"/>
      <c r="U270" s="41">
        <v>0</v>
      </c>
      <c r="V270" s="11">
        <f t="shared" ref="V270" si="326">U270*E270</f>
        <v>0</v>
      </c>
      <c r="W270" s="51"/>
      <c r="X270" s="53"/>
    </row>
    <row r="271" spans="1:24" s="12" customFormat="1" ht="40.5" customHeight="1">
      <c r="A271" s="9">
        <v>49</v>
      </c>
      <c r="B271" s="199" t="s">
        <v>124</v>
      </c>
      <c r="C271" s="200" t="s">
        <v>38</v>
      </c>
      <c r="D271" s="204">
        <v>44119</v>
      </c>
      <c r="E271" s="40">
        <v>24.14</v>
      </c>
      <c r="F271" s="41">
        <v>0</v>
      </c>
      <c r="G271" s="13">
        <v>0</v>
      </c>
      <c r="H271" s="202" t="s">
        <v>122</v>
      </c>
      <c r="I271" s="10">
        <v>44277</v>
      </c>
      <c r="J271" s="14">
        <v>520</v>
      </c>
      <c r="K271" s="39">
        <v>1</v>
      </c>
      <c r="L271" s="13">
        <f t="shared" ref="L271" si="327">K271*E271</f>
        <v>24.14</v>
      </c>
      <c r="M271" s="300" t="s">
        <v>132</v>
      </c>
      <c r="N271" s="300" t="s">
        <v>131</v>
      </c>
      <c r="O271" s="38">
        <f t="shared" si="226"/>
        <v>0</v>
      </c>
      <c r="P271" s="11">
        <f t="shared" si="227"/>
        <v>0</v>
      </c>
      <c r="Q271" s="41"/>
      <c r="R271" s="41"/>
      <c r="S271" s="41"/>
      <c r="T271" s="41"/>
      <c r="U271" s="41">
        <v>0</v>
      </c>
      <c r="V271" s="11">
        <f t="shared" ref="V271" si="328">U271*E271</f>
        <v>0</v>
      </c>
      <c r="W271" s="51"/>
      <c r="X271" s="53"/>
    </row>
    <row r="272" spans="1:24" s="12" customFormat="1" ht="40.5" customHeight="1">
      <c r="A272" s="9">
        <v>50</v>
      </c>
      <c r="B272" s="199" t="s">
        <v>124</v>
      </c>
      <c r="C272" s="200" t="s">
        <v>38</v>
      </c>
      <c r="D272" s="204">
        <v>44119</v>
      </c>
      <c r="E272" s="40">
        <v>24.14</v>
      </c>
      <c r="F272" s="41">
        <v>0</v>
      </c>
      <c r="G272" s="13">
        <v>0</v>
      </c>
      <c r="H272" s="202" t="s">
        <v>122</v>
      </c>
      <c r="I272" s="10">
        <v>44278</v>
      </c>
      <c r="J272" s="14">
        <v>552</v>
      </c>
      <c r="K272" s="39">
        <v>2</v>
      </c>
      <c r="L272" s="13">
        <f t="shared" ref="L272" si="329">K272*E272</f>
        <v>48.28</v>
      </c>
      <c r="M272" s="300" t="s">
        <v>132</v>
      </c>
      <c r="N272" s="300" t="s">
        <v>131</v>
      </c>
      <c r="O272" s="38">
        <f t="shared" si="226"/>
        <v>0</v>
      </c>
      <c r="P272" s="11">
        <f t="shared" si="227"/>
        <v>0</v>
      </c>
      <c r="Q272" s="41"/>
      <c r="R272" s="41"/>
      <c r="S272" s="41"/>
      <c r="T272" s="41"/>
      <c r="U272" s="41">
        <v>0</v>
      </c>
      <c r="V272" s="11">
        <f t="shared" ref="V272" si="330">U272*E272</f>
        <v>0</v>
      </c>
      <c r="W272" s="51"/>
      <c r="X272" s="53"/>
    </row>
    <row r="273" spans="1:24" s="12" customFormat="1" ht="40.5" customHeight="1">
      <c r="A273" s="9">
        <v>51</v>
      </c>
      <c r="B273" s="199" t="s">
        <v>124</v>
      </c>
      <c r="C273" s="200" t="s">
        <v>38</v>
      </c>
      <c r="D273" s="204">
        <v>44119</v>
      </c>
      <c r="E273" s="40">
        <v>24.14</v>
      </c>
      <c r="F273" s="41">
        <v>0</v>
      </c>
      <c r="G273" s="13">
        <v>0</v>
      </c>
      <c r="H273" s="202" t="s">
        <v>122</v>
      </c>
      <c r="I273" s="10">
        <v>44280</v>
      </c>
      <c r="J273" s="14">
        <v>570</v>
      </c>
      <c r="K273" s="39">
        <v>1</v>
      </c>
      <c r="L273" s="13">
        <f t="shared" ref="L273" si="331">K273*E273</f>
        <v>24.14</v>
      </c>
      <c r="M273" s="300" t="s">
        <v>132</v>
      </c>
      <c r="N273" s="300" t="s">
        <v>131</v>
      </c>
      <c r="O273" s="38">
        <f t="shared" si="226"/>
        <v>0</v>
      </c>
      <c r="P273" s="11">
        <f t="shared" si="227"/>
        <v>0</v>
      </c>
      <c r="Q273" s="41"/>
      <c r="R273" s="41"/>
      <c r="S273" s="41"/>
      <c r="T273" s="41"/>
      <c r="U273" s="41">
        <v>0</v>
      </c>
      <c r="V273" s="11">
        <f t="shared" ref="V273" si="332">U273*E273</f>
        <v>0</v>
      </c>
      <c r="W273" s="51"/>
      <c r="X273" s="53"/>
    </row>
    <row r="274" spans="1:24" s="12" customFormat="1" ht="40.5" customHeight="1">
      <c r="A274" s="9">
        <v>52</v>
      </c>
      <c r="B274" s="199" t="s">
        <v>124</v>
      </c>
      <c r="C274" s="200" t="s">
        <v>38</v>
      </c>
      <c r="D274" s="204">
        <v>44119</v>
      </c>
      <c r="E274" s="40">
        <v>24.14</v>
      </c>
      <c r="F274" s="41">
        <v>0</v>
      </c>
      <c r="G274" s="13">
        <v>0</v>
      </c>
      <c r="H274" s="202" t="s">
        <v>122</v>
      </c>
      <c r="I274" s="10">
        <v>44281</v>
      </c>
      <c r="J274" s="14">
        <v>624</v>
      </c>
      <c r="K274" s="39">
        <v>1</v>
      </c>
      <c r="L274" s="13">
        <f t="shared" ref="L274" si="333">K274*E274</f>
        <v>24.14</v>
      </c>
      <c r="M274" s="300" t="s">
        <v>132</v>
      </c>
      <c r="N274" s="300" t="s">
        <v>131</v>
      </c>
      <c r="O274" s="38">
        <f t="shared" si="226"/>
        <v>0</v>
      </c>
      <c r="P274" s="11">
        <f t="shared" si="227"/>
        <v>0</v>
      </c>
      <c r="Q274" s="41"/>
      <c r="R274" s="41"/>
      <c r="S274" s="41"/>
      <c r="T274" s="41"/>
      <c r="U274" s="41">
        <v>0</v>
      </c>
      <c r="V274" s="11">
        <f t="shared" ref="V274" si="334">U274*E274</f>
        <v>0</v>
      </c>
      <c r="W274" s="51"/>
      <c r="X274" s="53"/>
    </row>
    <row r="275" spans="1:24" s="12" customFormat="1" ht="40.5" customHeight="1">
      <c r="A275" s="9">
        <v>53</v>
      </c>
      <c r="B275" s="199" t="s">
        <v>124</v>
      </c>
      <c r="C275" s="200" t="s">
        <v>38</v>
      </c>
      <c r="D275" s="204">
        <v>44119</v>
      </c>
      <c r="E275" s="40">
        <v>24.14</v>
      </c>
      <c r="F275" s="41">
        <v>0</v>
      </c>
      <c r="G275" s="13">
        <v>0</v>
      </c>
      <c r="H275" s="202" t="s">
        <v>122</v>
      </c>
      <c r="I275" s="10">
        <v>44284</v>
      </c>
      <c r="J275" s="14">
        <v>630</v>
      </c>
      <c r="K275" s="39">
        <v>1</v>
      </c>
      <c r="L275" s="13">
        <f t="shared" ref="L275" si="335">K275*E275</f>
        <v>24.14</v>
      </c>
      <c r="M275" s="300" t="s">
        <v>132</v>
      </c>
      <c r="N275" s="300" t="s">
        <v>131</v>
      </c>
      <c r="O275" s="38">
        <f t="shared" si="226"/>
        <v>0</v>
      </c>
      <c r="P275" s="11">
        <f t="shared" si="227"/>
        <v>0</v>
      </c>
      <c r="Q275" s="41"/>
      <c r="R275" s="41"/>
      <c r="S275" s="41"/>
      <c r="T275" s="41"/>
      <c r="U275" s="41">
        <v>0</v>
      </c>
      <c r="V275" s="11">
        <f t="shared" ref="V275" si="336">U275*E275</f>
        <v>0</v>
      </c>
      <c r="W275" s="51"/>
      <c r="X275" s="53"/>
    </row>
    <row r="276" spans="1:24" s="12" customFormat="1" ht="40.5" customHeight="1">
      <c r="A276" s="9">
        <v>54</v>
      </c>
      <c r="B276" s="199" t="s">
        <v>124</v>
      </c>
      <c r="C276" s="200" t="s">
        <v>38</v>
      </c>
      <c r="D276" s="204">
        <v>44119</v>
      </c>
      <c r="E276" s="40">
        <v>24.14</v>
      </c>
      <c r="F276" s="41">
        <v>0</v>
      </c>
      <c r="G276" s="13">
        <v>0</v>
      </c>
      <c r="H276" s="202" t="s">
        <v>122</v>
      </c>
      <c r="I276" s="10">
        <v>44285</v>
      </c>
      <c r="J276" s="14">
        <v>647</v>
      </c>
      <c r="K276" s="39">
        <v>1</v>
      </c>
      <c r="L276" s="13">
        <f t="shared" ref="L276:L277" si="337">K276*E276</f>
        <v>24.14</v>
      </c>
      <c r="M276" s="300" t="s">
        <v>132</v>
      </c>
      <c r="N276" s="300" t="s">
        <v>131</v>
      </c>
      <c r="O276" s="38">
        <f t="shared" si="226"/>
        <v>0</v>
      </c>
      <c r="P276" s="11">
        <f t="shared" si="227"/>
        <v>0</v>
      </c>
      <c r="Q276" s="41"/>
      <c r="R276" s="41"/>
      <c r="S276" s="41"/>
      <c r="T276" s="41"/>
      <c r="U276" s="41">
        <v>0</v>
      </c>
      <c r="V276" s="11">
        <f t="shared" ref="V276:V277" si="338">U276*E276</f>
        <v>0</v>
      </c>
      <c r="W276" s="51"/>
      <c r="X276" s="53"/>
    </row>
    <row r="277" spans="1:24" s="12" customFormat="1" ht="40.5" customHeight="1">
      <c r="A277" s="9">
        <v>55</v>
      </c>
      <c r="B277" s="199" t="s">
        <v>124</v>
      </c>
      <c r="C277" s="200" t="s">
        <v>38</v>
      </c>
      <c r="D277" s="204">
        <v>44119</v>
      </c>
      <c r="E277" s="40">
        <v>24.14</v>
      </c>
      <c r="F277" s="41">
        <v>0</v>
      </c>
      <c r="G277" s="13">
        <v>0</v>
      </c>
      <c r="H277" s="202" t="s">
        <v>122</v>
      </c>
      <c r="I277" s="10">
        <v>44286</v>
      </c>
      <c r="J277" s="14">
        <v>661</v>
      </c>
      <c r="K277" s="39">
        <v>1</v>
      </c>
      <c r="L277" s="13">
        <f t="shared" si="337"/>
        <v>24.14</v>
      </c>
      <c r="M277" s="300" t="s">
        <v>132</v>
      </c>
      <c r="N277" s="300" t="s">
        <v>131</v>
      </c>
      <c r="O277" s="38">
        <f t="shared" ref="O277:O281" si="339">F277-U277</f>
        <v>0</v>
      </c>
      <c r="P277" s="11">
        <f t="shared" ref="P277" si="340">O277*E277</f>
        <v>0</v>
      </c>
      <c r="Q277" s="41"/>
      <c r="R277" s="41"/>
      <c r="S277" s="41"/>
      <c r="T277" s="41"/>
      <c r="U277" s="41">
        <v>0</v>
      </c>
      <c r="V277" s="11">
        <f t="shared" si="338"/>
        <v>0</v>
      </c>
      <c r="W277" s="51"/>
      <c r="X277" s="53"/>
    </row>
    <row r="278" spans="1:24" s="12" customFormat="1" ht="40.5" customHeight="1">
      <c r="A278" s="9">
        <v>56</v>
      </c>
      <c r="B278" s="199" t="s">
        <v>124</v>
      </c>
      <c r="C278" s="200" t="s">
        <v>38</v>
      </c>
      <c r="D278" s="204">
        <v>44119</v>
      </c>
      <c r="E278" s="40">
        <v>24.14</v>
      </c>
      <c r="F278" s="41">
        <v>0</v>
      </c>
      <c r="G278" s="13">
        <v>0</v>
      </c>
      <c r="H278" s="202" t="s">
        <v>122</v>
      </c>
      <c r="I278" s="10">
        <v>44287</v>
      </c>
      <c r="J278" s="14">
        <v>675</v>
      </c>
      <c r="K278" s="39">
        <v>1</v>
      </c>
      <c r="L278" s="13">
        <f t="shared" ref="L278:L287" si="341">K278*E278</f>
        <v>24.14</v>
      </c>
      <c r="M278" s="300" t="s">
        <v>132</v>
      </c>
      <c r="N278" s="300" t="s">
        <v>131</v>
      </c>
      <c r="O278" s="38">
        <f t="shared" si="339"/>
        <v>0</v>
      </c>
      <c r="P278" s="11">
        <f t="shared" ref="P278:P287" si="342">O278*E278</f>
        <v>0</v>
      </c>
      <c r="Q278" s="41"/>
      <c r="R278" s="41"/>
      <c r="S278" s="41"/>
      <c r="T278" s="41"/>
      <c r="U278" s="41">
        <v>0</v>
      </c>
      <c r="V278" s="11">
        <f t="shared" ref="V278:V287" si="343">U278*E278</f>
        <v>0</v>
      </c>
      <c r="W278" s="51"/>
      <c r="X278" s="53"/>
    </row>
    <row r="279" spans="1:24" s="12" customFormat="1" ht="40.5" customHeight="1">
      <c r="A279" s="9">
        <v>57</v>
      </c>
      <c r="B279" s="199" t="s">
        <v>124</v>
      </c>
      <c r="C279" s="200" t="s">
        <v>38</v>
      </c>
      <c r="D279" s="204">
        <v>44119</v>
      </c>
      <c r="E279" s="40">
        <v>24.14</v>
      </c>
      <c r="F279" s="41">
        <v>0</v>
      </c>
      <c r="G279" s="13">
        <v>0</v>
      </c>
      <c r="H279" s="202" t="s">
        <v>122</v>
      </c>
      <c r="I279" s="10">
        <v>44288</v>
      </c>
      <c r="J279" s="14">
        <v>680</v>
      </c>
      <c r="K279" s="39">
        <v>1</v>
      </c>
      <c r="L279" s="13">
        <f t="shared" si="341"/>
        <v>24.14</v>
      </c>
      <c r="M279" s="300" t="s">
        <v>132</v>
      </c>
      <c r="N279" s="300" t="s">
        <v>131</v>
      </c>
      <c r="O279" s="38">
        <f t="shared" si="339"/>
        <v>0</v>
      </c>
      <c r="P279" s="11">
        <f t="shared" si="342"/>
        <v>0</v>
      </c>
      <c r="Q279" s="41"/>
      <c r="R279" s="41"/>
      <c r="S279" s="41"/>
      <c r="T279" s="41"/>
      <c r="U279" s="41">
        <v>0</v>
      </c>
      <c r="V279" s="11">
        <f t="shared" si="343"/>
        <v>0</v>
      </c>
      <c r="W279" s="51"/>
      <c r="X279" s="53"/>
    </row>
    <row r="280" spans="1:24" s="12" customFormat="1" ht="40.5" customHeight="1">
      <c r="A280" s="9">
        <v>58</v>
      </c>
      <c r="B280" s="199" t="s">
        <v>124</v>
      </c>
      <c r="C280" s="200" t="s">
        <v>38</v>
      </c>
      <c r="D280" s="204">
        <v>44119</v>
      </c>
      <c r="E280" s="40">
        <v>24.14</v>
      </c>
      <c r="F280" s="41">
        <v>0</v>
      </c>
      <c r="G280" s="13">
        <v>0</v>
      </c>
      <c r="H280" s="202" t="s">
        <v>122</v>
      </c>
      <c r="I280" s="10">
        <v>44291</v>
      </c>
      <c r="J280" s="14">
        <v>690</v>
      </c>
      <c r="K280" s="39">
        <v>1</v>
      </c>
      <c r="L280" s="13">
        <f t="shared" si="341"/>
        <v>24.14</v>
      </c>
      <c r="M280" s="300" t="s">
        <v>132</v>
      </c>
      <c r="N280" s="300" t="s">
        <v>131</v>
      </c>
      <c r="O280" s="38">
        <f t="shared" si="339"/>
        <v>0</v>
      </c>
      <c r="P280" s="11">
        <f t="shared" si="342"/>
        <v>0</v>
      </c>
      <c r="Q280" s="41"/>
      <c r="R280" s="41"/>
      <c r="S280" s="41"/>
      <c r="T280" s="41"/>
      <c r="U280" s="41">
        <v>0</v>
      </c>
      <c r="V280" s="11">
        <f t="shared" si="343"/>
        <v>0</v>
      </c>
      <c r="W280" s="51"/>
      <c r="X280" s="53"/>
    </row>
    <row r="281" spans="1:24" s="12" customFormat="1" ht="40.5" customHeight="1">
      <c r="A281" s="9">
        <v>59</v>
      </c>
      <c r="B281" s="199" t="s">
        <v>124</v>
      </c>
      <c r="C281" s="200" t="s">
        <v>38</v>
      </c>
      <c r="D281" s="204">
        <v>44119</v>
      </c>
      <c r="E281" s="40">
        <v>24.14</v>
      </c>
      <c r="F281" s="41">
        <v>0</v>
      </c>
      <c r="G281" s="13">
        <v>0</v>
      </c>
      <c r="H281" s="202" t="s">
        <v>122</v>
      </c>
      <c r="I281" s="10">
        <v>44292</v>
      </c>
      <c r="J281" s="14">
        <v>697</v>
      </c>
      <c r="K281" s="39">
        <v>1</v>
      </c>
      <c r="L281" s="13">
        <f t="shared" si="341"/>
        <v>24.14</v>
      </c>
      <c r="M281" s="300" t="s">
        <v>132</v>
      </c>
      <c r="N281" s="300" t="s">
        <v>131</v>
      </c>
      <c r="O281" s="38">
        <f t="shared" si="339"/>
        <v>0</v>
      </c>
      <c r="P281" s="11">
        <f t="shared" si="342"/>
        <v>0</v>
      </c>
      <c r="Q281" s="41"/>
      <c r="R281" s="41"/>
      <c r="S281" s="41"/>
      <c r="T281" s="41"/>
      <c r="U281" s="41">
        <v>0</v>
      </c>
      <c r="V281" s="11">
        <f t="shared" si="343"/>
        <v>0</v>
      </c>
      <c r="W281" s="51"/>
      <c r="X281" s="53"/>
    </row>
    <row r="282" spans="1:24" s="12" customFormat="1" ht="40.5" customHeight="1">
      <c r="A282" s="9">
        <v>60</v>
      </c>
      <c r="B282" s="199" t="s">
        <v>124</v>
      </c>
      <c r="C282" s="200" t="s">
        <v>38</v>
      </c>
      <c r="D282" s="204">
        <v>44119</v>
      </c>
      <c r="E282" s="40">
        <v>24.14</v>
      </c>
      <c r="F282" s="41">
        <v>0</v>
      </c>
      <c r="G282" s="13">
        <v>0</v>
      </c>
      <c r="H282" s="202" t="s">
        <v>122</v>
      </c>
      <c r="I282" s="10">
        <v>44293</v>
      </c>
      <c r="J282" s="14">
        <v>702</v>
      </c>
      <c r="K282" s="39">
        <v>1</v>
      </c>
      <c r="L282" s="13">
        <f t="shared" si="341"/>
        <v>24.14</v>
      </c>
      <c r="M282" s="300" t="s">
        <v>132</v>
      </c>
      <c r="N282" s="300" t="s">
        <v>131</v>
      </c>
      <c r="O282" s="38">
        <f t="shared" ref="O282" si="344">F282-U282</f>
        <v>0</v>
      </c>
      <c r="P282" s="11">
        <f t="shared" si="342"/>
        <v>0</v>
      </c>
      <c r="Q282" s="41"/>
      <c r="R282" s="41"/>
      <c r="S282" s="41"/>
      <c r="T282" s="41"/>
      <c r="U282" s="41">
        <v>0</v>
      </c>
      <c r="V282" s="11">
        <f t="shared" si="343"/>
        <v>0</v>
      </c>
      <c r="W282" s="51"/>
      <c r="X282" s="53"/>
    </row>
    <row r="283" spans="1:24" s="12" customFormat="1" ht="47.25" customHeight="1">
      <c r="A283" s="9">
        <v>61</v>
      </c>
      <c r="B283" s="328" t="s">
        <v>196</v>
      </c>
      <c r="C283" s="9" t="s">
        <v>31</v>
      </c>
      <c r="D283" s="9" t="s">
        <v>197</v>
      </c>
      <c r="E283" s="332">
        <v>0</v>
      </c>
      <c r="F283" s="298">
        <v>0</v>
      </c>
      <c r="G283" s="266">
        <v>0</v>
      </c>
      <c r="H283" s="329">
        <v>44469</v>
      </c>
      <c r="I283" s="10">
        <v>44376</v>
      </c>
      <c r="J283" s="14">
        <v>1883</v>
      </c>
      <c r="K283" s="39">
        <v>186</v>
      </c>
      <c r="L283" s="13">
        <f t="shared" si="341"/>
        <v>0</v>
      </c>
      <c r="M283" s="300"/>
      <c r="N283" s="300"/>
      <c r="O283" s="38">
        <f>K283-U283</f>
        <v>186</v>
      </c>
      <c r="P283" s="333">
        <f t="shared" si="342"/>
        <v>0</v>
      </c>
      <c r="Q283" s="41"/>
      <c r="R283" s="41"/>
      <c r="S283" s="41"/>
      <c r="T283" s="41"/>
      <c r="U283" s="38">
        <v>0</v>
      </c>
      <c r="V283" s="11">
        <f t="shared" si="343"/>
        <v>0</v>
      </c>
      <c r="W283" s="51"/>
      <c r="X283" s="53"/>
    </row>
    <row r="284" spans="1:24" s="12" customFormat="1" ht="47.25" customHeight="1">
      <c r="A284" s="9">
        <v>62</v>
      </c>
      <c r="B284" s="330" t="s">
        <v>199</v>
      </c>
      <c r="C284" s="331" t="s">
        <v>200</v>
      </c>
      <c r="D284" s="9">
        <v>11033003</v>
      </c>
      <c r="E284" s="332">
        <v>0</v>
      </c>
      <c r="F284" s="298">
        <v>0</v>
      </c>
      <c r="G284" s="266">
        <v>0</v>
      </c>
      <c r="H284" s="329">
        <v>45017</v>
      </c>
      <c r="I284" s="10">
        <v>44376</v>
      </c>
      <c r="J284" s="14">
        <v>1855</v>
      </c>
      <c r="K284" s="39">
        <v>31</v>
      </c>
      <c r="L284" s="13">
        <f t="shared" si="341"/>
        <v>0</v>
      </c>
      <c r="M284" s="300"/>
      <c r="N284" s="300"/>
      <c r="O284" s="38">
        <f t="shared" ref="O284:O287" si="345">K284-U284</f>
        <v>31</v>
      </c>
      <c r="P284" s="333">
        <f t="shared" si="342"/>
        <v>0</v>
      </c>
      <c r="Q284" s="41"/>
      <c r="R284" s="41"/>
      <c r="S284" s="41"/>
      <c r="T284" s="41"/>
      <c r="U284" s="38">
        <v>0</v>
      </c>
      <c r="V284" s="11">
        <f t="shared" si="343"/>
        <v>0</v>
      </c>
      <c r="W284" s="51"/>
      <c r="X284" s="53"/>
    </row>
    <row r="285" spans="1:24" s="12" customFormat="1" ht="47.25" customHeight="1">
      <c r="A285" s="9">
        <v>63</v>
      </c>
      <c r="B285" s="199" t="s">
        <v>202</v>
      </c>
      <c r="C285" s="203" t="s">
        <v>38</v>
      </c>
      <c r="D285" s="206"/>
      <c r="E285" s="334">
        <v>1.10277</v>
      </c>
      <c r="F285" s="41"/>
      <c r="G285" s="13"/>
      <c r="H285" s="204"/>
      <c r="I285" s="10">
        <v>44376</v>
      </c>
      <c r="J285" s="14">
        <v>1855</v>
      </c>
      <c r="K285" s="39">
        <v>186</v>
      </c>
      <c r="L285" s="13">
        <f t="shared" si="341"/>
        <v>205.11521999999999</v>
      </c>
      <c r="M285" s="300"/>
      <c r="N285" s="300"/>
      <c r="O285" s="38">
        <f t="shared" si="345"/>
        <v>186</v>
      </c>
      <c r="P285" s="333">
        <f t="shared" si="342"/>
        <v>205.11521999999999</v>
      </c>
      <c r="Q285" s="41"/>
      <c r="R285" s="41"/>
      <c r="S285" s="41"/>
      <c r="T285" s="41"/>
      <c r="U285" s="38">
        <v>0</v>
      </c>
      <c r="V285" s="11">
        <f t="shared" si="343"/>
        <v>0</v>
      </c>
      <c r="W285" s="51"/>
      <c r="X285" s="53"/>
    </row>
    <row r="286" spans="1:24" s="12" customFormat="1" ht="47.25" customHeight="1">
      <c r="A286" s="9">
        <v>64</v>
      </c>
      <c r="B286" s="199" t="s">
        <v>203</v>
      </c>
      <c r="C286" s="203" t="s">
        <v>38</v>
      </c>
      <c r="D286" s="206"/>
      <c r="E286" s="334">
        <v>1.02302</v>
      </c>
      <c r="F286" s="41"/>
      <c r="G286" s="13"/>
      <c r="H286" s="204"/>
      <c r="I286" s="10">
        <v>44376</v>
      </c>
      <c r="J286" s="14">
        <v>1855</v>
      </c>
      <c r="K286" s="39">
        <v>31</v>
      </c>
      <c r="L286" s="13">
        <f t="shared" si="341"/>
        <v>31.713620000000002</v>
      </c>
      <c r="M286" s="300"/>
      <c r="N286" s="300"/>
      <c r="O286" s="38">
        <f t="shared" si="345"/>
        <v>31</v>
      </c>
      <c r="P286" s="333">
        <f t="shared" si="342"/>
        <v>31.713620000000002</v>
      </c>
      <c r="Q286" s="41"/>
      <c r="R286" s="41"/>
      <c r="S286" s="41"/>
      <c r="T286" s="41"/>
      <c r="U286" s="38">
        <v>0</v>
      </c>
      <c r="V286" s="11">
        <f t="shared" si="343"/>
        <v>0</v>
      </c>
      <c r="W286" s="51"/>
      <c r="X286" s="53"/>
    </row>
    <row r="287" spans="1:24" s="12" customFormat="1" ht="47.25" customHeight="1">
      <c r="A287" s="9">
        <v>65</v>
      </c>
      <c r="B287" s="199" t="s">
        <v>124</v>
      </c>
      <c r="C287" s="203" t="s">
        <v>38</v>
      </c>
      <c r="D287" s="206"/>
      <c r="E287" s="334">
        <v>12.37518</v>
      </c>
      <c r="F287" s="41"/>
      <c r="G287" s="13"/>
      <c r="H287" s="204"/>
      <c r="I287" s="10">
        <v>44376</v>
      </c>
      <c r="J287" s="14">
        <v>1855</v>
      </c>
      <c r="K287" s="39">
        <v>3</v>
      </c>
      <c r="L287" s="13">
        <f t="shared" si="341"/>
        <v>37.125540000000001</v>
      </c>
      <c r="M287" s="300"/>
      <c r="N287" s="300"/>
      <c r="O287" s="38">
        <f t="shared" si="345"/>
        <v>3</v>
      </c>
      <c r="P287" s="333">
        <f t="shared" si="342"/>
        <v>37.125540000000001</v>
      </c>
      <c r="Q287" s="41"/>
      <c r="R287" s="41"/>
      <c r="S287" s="41"/>
      <c r="T287" s="41"/>
      <c r="U287" s="38">
        <v>0</v>
      </c>
      <c r="V287" s="11">
        <f t="shared" si="343"/>
        <v>0</v>
      </c>
      <c r="W287" s="51"/>
      <c r="X287" s="53"/>
    </row>
    <row r="288" spans="1:24" s="68" customFormat="1" ht="39" customHeight="1">
      <c r="A288" s="41"/>
      <c r="B288" s="209" t="s">
        <v>14</v>
      </c>
      <c r="C288" s="210"/>
      <c r="D288" s="211"/>
      <c r="E288" s="65"/>
      <c r="F288" s="41">
        <f>SUM(F223:F287)</f>
        <v>0</v>
      </c>
      <c r="G288" s="11">
        <f>SUM(G223:G287)</f>
        <v>0</v>
      </c>
      <c r="H288" s="212"/>
      <c r="I288" s="66"/>
      <c r="J288" s="41"/>
      <c r="K288" s="41">
        <f>SUM(K223:K287)</f>
        <v>4507</v>
      </c>
      <c r="L288" s="11">
        <f>SUM(L223:L287)</f>
        <v>7031.9543800000083</v>
      </c>
      <c r="M288" s="41"/>
      <c r="N288" s="66"/>
      <c r="O288" s="41">
        <f>SUM(O223:O287)</f>
        <v>437</v>
      </c>
      <c r="P288" s="333">
        <f>SUM(P223:P287)</f>
        <v>273.95438000000001</v>
      </c>
      <c r="Q288" s="41"/>
      <c r="R288" s="41"/>
      <c r="S288" s="41"/>
      <c r="T288" s="41"/>
      <c r="U288" s="41">
        <f>SUM(U223:U287)</f>
        <v>0</v>
      </c>
      <c r="V288" s="11">
        <f>SUM(V223:V287)</f>
        <v>0</v>
      </c>
      <c r="W288" s="67">
        <f>V288-G288</f>
        <v>0</v>
      </c>
      <c r="X288" s="178"/>
    </row>
    <row r="289" spans="1:24" s="12" customFormat="1" ht="39" customHeight="1">
      <c r="A289" s="340" t="s">
        <v>135</v>
      </c>
      <c r="B289" s="341"/>
      <c r="C289" s="341"/>
      <c r="D289" s="341"/>
      <c r="E289" s="341"/>
      <c r="F289" s="341"/>
      <c r="G289" s="341"/>
      <c r="H289" s="341"/>
      <c r="I289" s="341"/>
      <c r="J289" s="341"/>
      <c r="K289" s="341"/>
      <c r="L289" s="341"/>
      <c r="M289" s="341"/>
      <c r="N289" s="341"/>
      <c r="O289" s="341"/>
      <c r="P289" s="341"/>
      <c r="Q289" s="341"/>
      <c r="R289" s="341"/>
      <c r="S289" s="341"/>
      <c r="T289" s="341"/>
      <c r="U289" s="341"/>
      <c r="V289" s="342"/>
      <c r="W289" s="67">
        <f>V289-G289</f>
        <v>0</v>
      </c>
      <c r="X289" s="53"/>
    </row>
    <row r="290" spans="1:24" s="12" customFormat="1" ht="47.25" customHeight="1">
      <c r="A290" s="9">
        <v>1</v>
      </c>
      <c r="B290" s="205" t="s">
        <v>125</v>
      </c>
      <c r="C290" s="200" t="s">
        <v>31</v>
      </c>
      <c r="D290" s="206" t="s">
        <v>126</v>
      </c>
      <c r="E290" s="40">
        <v>0</v>
      </c>
      <c r="F290" s="41">
        <v>0</v>
      </c>
      <c r="G290" s="13">
        <f>E290*F290</f>
        <v>0</v>
      </c>
      <c r="H290" s="204">
        <v>44370</v>
      </c>
      <c r="I290" s="10">
        <v>44270</v>
      </c>
      <c r="J290" s="14">
        <v>315</v>
      </c>
      <c r="K290" s="39">
        <v>20</v>
      </c>
      <c r="L290" s="13">
        <f t="shared" ref="L290:L311" si="346">K290*E290</f>
        <v>0</v>
      </c>
      <c r="M290" s="300" t="s">
        <v>130</v>
      </c>
      <c r="N290" s="300" t="s">
        <v>131</v>
      </c>
      <c r="O290" s="38">
        <f>F290-U290</f>
        <v>0</v>
      </c>
      <c r="P290" s="11">
        <f t="shared" ref="P290" si="347">O290*E290</f>
        <v>0</v>
      </c>
      <c r="Q290" s="41"/>
      <c r="R290" s="41"/>
      <c r="S290" s="41"/>
      <c r="T290" s="41"/>
      <c r="U290" s="41">
        <v>0</v>
      </c>
      <c r="V290" s="11">
        <f t="shared" ref="V290:V332" si="348">U290*E290</f>
        <v>0</v>
      </c>
      <c r="W290" s="51"/>
      <c r="X290" s="53"/>
    </row>
    <row r="291" spans="1:24" s="12" customFormat="1" ht="47.25" customHeight="1">
      <c r="A291" s="9">
        <v>2</v>
      </c>
      <c r="B291" s="205" t="s">
        <v>125</v>
      </c>
      <c r="C291" s="200" t="s">
        <v>31</v>
      </c>
      <c r="D291" s="206" t="s">
        <v>126</v>
      </c>
      <c r="E291" s="40">
        <v>0</v>
      </c>
      <c r="F291" s="41">
        <v>0</v>
      </c>
      <c r="G291" s="13">
        <f t="shared" ref="G291:G332" si="349">E291*F291</f>
        <v>0</v>
      </c>
      <c r="H291" s="204">
        <v>44370</v>
      </c>
      <c r="I291" s="10">
        <v>44271</v>
      </c>
      <c r="J291" s="14">
        <v>377</v>
      </c>
      <c r="K291" s="39">
        <v>100</v>
      </c>
      <c r="L291" s="13">
        <f t="shared" ref="L291" si="350">K291*E291</f>
        <v>0</v>
      </c>
      <c r="M291" s="300" t="s">
        <v>130</v>
      </c>
      <c r="N291" s="300" t="s">
        <v>131</v>
      </c>
      <c r="O291" s="38">
        <f t="shared" ref="O291:O332" si="351">F291-U291</f>
        <v>0</v>
      </c>
      <c r="P291" s="11">
        <f t="shared" ref="P291:P332" si="352">O291*E291</f>
        <v>0</v>
      </c>
      <c r="Q291" s="41"/>
      <c r="R291" s="41"/>
      <c r="S291" s="41"/>
      <c r="T291" s="41"/>
      <c r="U291" s="41">
        <v>0</v>
      </c>
      <c r="V291" s="11">
        <f t="shared" si="348"/>
        <v>0</v>
      </c>
      <c r="W291" s="51"/>
      <c r="X291" s="53"/>
    </row>
    <row r="292" spans="1:24" s="12" customFormat="1" ht="47.25" customHeight="1">
      <c r="A292" s="9">
        <v>3</v>
      </c>
      <c r="B292" s="205" t="s">
        <v>125</v>
      </c>
      <c r="C292" s="200" t="s">
        <v>31</v>
      </c>
      <c r="D292" s="206" t="s">
        <v>126</v>
      </c>
      <c r="E292" s="40">
        <v>0</v>
      </c>
      <c r="F292" s="41">
        <v>0</v>
      </c>
      <c r="G292" s="13">
        <f t="shared" si="349"/>
        <v>0</v>
      </c>
      <c r="H292" s="204">
        <v>44370</v>
      </c>
      <c r="I292" s="10">
        <v>44272</v>
      </c>
      <c r="J292" s="14">
        <v>464</v>
      </c>
      <c r="K292" s="39">
        <v>100</v>
      </c>
      <c r="L292" s="13">
        <f t="shared" ref="L292" si="353">K292*E292</f>
        <v>0</v>
      </c>
      <c r="M292" s="300" t="s">
        <v>130</v>
      </c>
      <c r="N292" s="300" t="s">
        <v>131</v>
      </c>
      <c r="O292" s="38">
        <f t="shared" si="351"/>
        <v>0</v>
      </c>
      <c r="P292" s="11">
        <f t="shared" si="352"/>
        <v>0</v>
      </c>
      <c r="Q292" s="41"/>
      <c r="R292" s="41"/>
      <c r="S292" s="41"/>
      <c r="T292" s="41"/>
      <c r="U292" s="41">
        <v>0</v>
      </c>
      <c r="V292" s="11">
        <f t="shared" si="348"/>
        <v>0</v>
      </c>
      <c r="W292" s="51"/>
      <c r="X292" s="53"/>
    </row>
    <row r="293" spans="1:24" s="12" customFormat="1" ht="47.25" customHeight="1">
      <c r="A293" s="9">
        <v>4</v>
      </c>
      <c r="B293" s="205" t="s">
        <v>125</v>
      </c>
      <c r="C293" s="200" t="s">
        <v>31</v>
      </c>
      <c r="D293" s="206" t="s">
        <v>126</v>
      </c>
      <c r="E293" s="40">
        <v>0</v>
      </c>
      <c r="F293" s="41">
        <v>0</v>
      </c>
      <c r="G293" s="13">
        <f t="shared" si="349"/>
        <v>0</v>
      </c>
      <c r="H293" s="204">
        <v>44370</v>
      </c>
      <c r="I293" s="10">
        <v>44277</v>
      </c>
      <c r="J293" s="14">
        <v>517</v>
      </c>
      <c r="K293" s="39">
        <v>100</v>
      </c>
      <c r="L293" s="13">
        <f t="shared" ref="L293" si="354">K293*E293</f>
        <v>0</v>
      </c>
      <c r="M293" s="300" t="s">
        <v>130</v>
      </c>
      <c r="N293" s="300" t="s">
        <v>131</v>
      </c>
      <c r="O293" s="38">
        <f t="shared" si="351"/>
        <v>0</v>
      </c>
      <c r="P293" s="11">
        <f t="shared" si="352"/>
        <v>0</v>
      </c>
      <c r="Q293" s="41"/>
      <c r="R293" s="41"/>
      <c r="S293" s="41"/>
      <c r="T293" s="41"/>
      <c r="U293" s="41">
        <v>0</v>
      </c>
      <c r="V293" s="11">
        <f t="shared" si="348"/>
        <v>0</v>
      </c>
      <c r="W293" s="51"/>
      <c r="X293" s="53"/>
    </row>
    <row r="294" spans="1:24" s="12" customFormat="1" ht="47.25" customHeight="1">
      <c r="A294" s="9">
        <v>5</v>
      </c>
      <c r="B294" s="205" t="s">
        <v>125</v>
      </c>
      <c r="C294" s="200" t="s">
        <v>31</v>
      </c>
      <c r="D294" s="206" t="s">
        <v>126</v>
      </c>
      <c r="E294" s="40">
        <v>0</v>
      </c>
      <c r="F294" s="41">
        <v>0</v>
      </c>
      <c r="G294" s="13">
        <f t="shared" si="349"/>
        <v>0</v>
      </c>
      <c r="H294" s="204">
        <v>44370</v>
      </c>
      <c r="I294" s="10">
        <v>44281</v>
      </c>
      <c r="J294" s="14">
        <v>602</v>
      </c>
      <c r="K294" s="39">
        <v>100</v>
      </c>
      <c r="L294" s="13">
        <f t="shared" ref="L294" si="355">K294*E294</f>
        <v>0</v>
      </c>
      <c r="M294" s="300" t="s">
        <v>130</v>
      </c>
      <c r="N294" s="300" t="s">
        <v>131</v>
      </c>
      <c r="O294" s="38">
        <f t="shared" si="351"/>
        <v>0</v>
      </c>
      <c r="P294" s="11">
        <f t="shared" si="352"/>
        <v>0</v>
      </c>
      <c r="Q294" s="41"/>
      <c r="R294" s="41"/>
      <c r="S294" s="41"/>
      <c r="T294" s="41"/>
      <c r="U294" s="41">
        <v>0</v>
      </c>
      <c r="V294" s="11">
        <f t="shared" si="348"/>
        <v>0</v>
      </c>
      <c r="W294" s="51"/>
      <c r="X294" s="53"/>
    </row>
    <row r="295" spans="1:24" s="12" customFormat="1" ht="47.25" customHeight="1">
      <c r="A295" s="9">
        <v>6</v>
      </c>
      <c r="B295" s="205" t="s">
        <v>125</v>
      </c>
      <c r="C295" s="200" t="s">
        <v>31</v>
      </c>
      <c r="D295" s="206" t="s">
        <v>126</v>
      </c>
      <c r="E295" s="40">
        <v>0</v>
      </c>
      <c r="F295" s="41">
        <v>0</v>
      </c>
      <c r="G295" s="13">
        <f t="shared" si="349"/>
        <v>0</v>
      </c>
      <c r="H295" s="204">
        <v>44370</v>
      </c>
      <c r="I295" s="10">
        <v>44285</v>
      </c>
      <c r="J295" s="14">
        <v>642</v>
      </c>
      <c r="K295" s="39">
        <v>100</v>
      </c>
      <c r="L295" s="13">
        <f t="shared" ref="L295" si="356">K295*E295</f>
        <v>0</v>
      </c>
      <c r="M295" s="300" t="s">
        <v>130</v>
      </c>
      <c r="N295" s="300" t="s">
        <v>131</v>
      </c>
      <c r="O295" s="38">
        <f t="shared" si="351"/>
        <v>0</v>
      </c>
      <c r="P295" s="11">
        <f t="shared" si="352"/>
        <v>0</v>
      </c>
      <c r="Q295" s="41"/>
      <c r="R295" s="41"/>
      <c r="S295" s="41"/>
      <c r="T295" s="41"/>
      <c r="U295" s="41">
        <v>0</v>
      </c>
      <c r="V295" s="11">
        <f t="shared" si="348"/>
        <v>0</v>
      </c>
      <c r="W295" s="51"/>
      <c r="X295" s="53"/>
    </row>
    <row r="296" spans="1:24" s="12" customFormat="1" ht="47.25" customHeight="1">
      <c r="A296" s="9">
        <v>7</v>
      </c>
      <c r="B296" s="205" t="s">
        <v>125</v>
      </c>
      <c r="C296" s="200" t="s">
        <v>31</v>
      </c>
      <c r="D296" s="206" t="s">
        <v>126</v>
      </c>
      <c r="E296" s="40">
        <v>0</v>
      </c>
      <c r="F296" s="41">
        <v>0</v>
      </c>
      <c r="G296" s="13">
        <f t="shared" ref="G296:G297" si="357">E296*F296</f>
        <v>0</v>
      </c>
      <c r="H296" s="204">
        <v>44370</v>
      </c>
      <c r="I296" s="10">
        <v>44288</v>
      </c>
      <c r="J296" s="14">
        <v>678</v>
      </c>
      <c r="K296" s="39">
        <v>100</v>
      </c>
      <c r="L296" s="13">
        <f t="shared" ref="L296:L297" si="358">K296*E296</f>
        <v>0</v>
      </c>
      <c r="M296" s="300" t="s">
        <v>130</v>
      </c>
      <c r="N296" s="300" t="s">
        <v>131</v>
      </c>
      <c r="O296" s="38">
        <f t="shared" si="351"/>
        <v>0</v>
      </c>
      <c r="P296" s="11">
        <f t="shared" ref="P296:P297" si="359">O296*E296</f>
        <v>0</v>
      </c>
      <c r="Q296" s="41"/>
      <c r="R296" s="41"/>
      <c r="S296" s="41"/>
      <c r="T296" s="41"/>
      <c r="U296" s="41">
        <v>0</v>
      </c>
      <c r="V296" s="11">
        <f t="shared" si="348"/>
        <v>0</v>
      </c>
      <c r="W296" s="51"/>
      <c r="X296" s="53"/>
    </row>
    <row r="297" spans="1:24" s="12" customFormat="1" ht="47.25" customHeight="1">
      <c r="A297" s="9">
        <v>8</v>
      </c>
      <c r="B297" s="205" t="s">
        <v>125</v>
      </c>
      <c r="C297" s="200" t="s">
        <v>31</v>
      </c>
      <c r="D297" s="206" t="s">
        <v>126</v>
      </c>
      <c r="E297" s="40">
        <v>0</v>
      </c>
      <c r="F297" s="41">
        <v>0</v>
      </c>
      <c r="G297" s="13">
        <f t="shared" si="357"/>
        <v>0</v>
      </c>
      <c r="H297" s="204">
        <v>44370</v>
      </c>
      <c r="I297" s="10">
        <v>44291</v>
      </c>
      <c r="J297" s="14">
        <v>687</v>
      </c>
      <c r="K297" s="39">
        <v>100</v>
      </c>
      <c r="L297" s="13">
        <f t="shared" si="358"/>
        <v>0</v>
      </c>
      <c r="M297" s="300" t="s">
        <v>151</v>
      </c>
      <c r="N297" s="300" t="s">
        <v>152</v>
      </c>
      <c r="O297" s="38">
        <f t="shared" si="351"/>
        <v>0</v>
      </c>
      <c r="P297" s="11">
        <f t="shared" si="359"/>
        <v>0</v>
      </c>
      <c r="Q297" s="41"/>
      <c r="R297" s="41"/>
      <c r="S297" s="41"/>
      <c r="T297" s="41"/>
      <c r="U297" s="41">
        <v>0</v>
      </c>
      <c r="V297" s="11">
        <f t="shared" si="348"/>
        <v>0</v>
      </c>
      <c r="W297" s="51"/>
      <c r="X297" s="53"/>
    </row>
    <row r="298" spans="1:24" s="12" customFormat="1" ht="47.25" customHeight="1">
      <c r="A298" s="9">
        <v>9</v>
      </c>
      <c r="B298" s="205" t="s">
        <v>125</v>
      </c>
      <c r="C298" s="200" t="s">
        <v>31</v>
      </c>
      <c r="D298" s="206" t="s">
        <v>126</v>
      </c>
      <c r="E298" s="40">
        <v>0</v>
      </c>
      <c r="F298" s="41">
        <v>0</v>
      </c>
      <c r="G298" s="13">
        <f t="shared" ref="G298" si="360">E298*F298</f>
        <v>0</v>
      </c>
      <c r="H298" s="204">
        <v>44370</v>
      </c>
      <c r="I298" s="10">
        <v>44293</v>
      </c>
      <c r="J298" s="14">
        <v>701</v>
      </c>
      <c r="K298" s="39">
        <v>200</v>
      </c>
      <c r="L298" s="13">
        <f t="shared" ref="L298" si="361">K298*E298</f>
        <v>0</v>
      </c>
      <c r="M298" s="300" t="s">
        <v>130</v>
      </c>
      <c r="N298" s="300" t="s">
        <v>131</v>
      </c>
      <c r="O298" s="38">
        <f t="shared" si="351"/>
        <v>0</v>
      </c>
      <c r="P298" s="11">
        <f t="shared" ref="P298" si="362">O298*E298</f>
        <v>0</v>
      </c>
      <c r="Q298" s="41"/>
      <c r="R298" s="41"/>
      <c r="S298" s="41"/>
      <c r="T298" s="41"/>
      <c r="U298" s="41">
        <v>0</v>
      </c>
      <c r="V298" s="11">
        <f t="shared" si="348"/>
        <v>0</v>
      </c>
      <c r="W298" s="51"/>
      <c r="X298" s="53"/>
    </row>
    <row r="299" spans="1:24" s="12" customFormat="1" ht="47.25" customHeight="1">
      <c r="A299" s="9">
        <v>10</v>
      </c>
      <c r="B299" s="205" t="s">
        <v>125</v>
      </c>
      <c r="C299" s="200" t="s">
        <v>31</v>
      </c>
      <c r="D299" s="206" t="s">
        <v>126</v>
      </c>
      <c r="E299" s="40">
        <v>0</v>
      </c>
      <c r="F299" s="41">
        <v>0</v>
      </c>
      <c r="G299" s="13">
        <f t="shared" ref="G299" si="363">E299*F299</f>
        <v>0</v>
      </c>
      <c r="H299" s="204">
        <v>44370</v>
      </c>
      <c r="I299" s="10">
        <v>44298</v>
      </c>
      <c r="J299" s="14">
        <v>772</v>
      </c>
      <c r="K299" s="39">
        <v>300</v>
      </c>
      <c r="L299" s="13">
        <f t="shared" ref="L299" si="364">K299*E299</f>
        <v>0</v>
      </c>
      <c r="M299" s="300" t="s">
        <v>130</v>
      </c>
      <c r="N299" s="300" t="s">
        <v>131</v>
      </c>
      <c r="O299" s="38">
        <f t="shared" si="351"/>
        <v>0</v>
      </c>
      <c r="P299" s="11">
        <f t="shared" ref="P299" si="365">O299*E299</f>
        <v>0</v>
      </c>
      <c r="Q299" s="41"/>
      <c r="R299" s="41"/>
      <c r="S299" s="41"/>
      <c r="T299" s="41"/>
      <c r="U299" s="41">
        <v>0</v>
      </c>
      <c r="V299" s="11">
        <f t="shared" si="348"/>
        <v>0</v>
      </c>
      <c r="W299" s="51"/>
      <c r="X299" s="53"/>
    </row>
    <row r="300" spans="1:24" s="12" customFormat="1" ht="47.25" customHeight="1">
      <c r="A300" s="9">
        <v>11</v>
      </c>
      <c r="B300" s="205" t="s">
        <v>125</v>
      </c>
      <c r="C300" s="200" t="s">
        <v>31</v>
      </c>
      <c r="D300" s="206" t="s">
        <v>126</v>
      </c>
      <c r="E300" s="40">
        <v>0</v>
      </c>
      <c r="F300" s="41">
        <v>0</v>
      </c>
      <c r="G300" s="13">
        <f t="shared" ref="G300" si="366">E300*F300</f>
        <v>0</v>
      </c>
      <c r="H300" s="204">
        <v>44370</v>
      </c>
      <c r="I300" s="10">
        <v>44301</v>
      </c>
      <c r="J300" s="14">
        <v>798</v>
      </c>
      <c r="K300" s="39">
        <v>30</v>
      </c>
      <c r="L300" s="13">
        <f t="shared" ref="L300:L310" si="367">K300*E300</f>
        <v>0</v>
      </c>
      <c r="M300" s="300" t="s">
        <v>130</v>
      </c>
      <c r="N300" s="300" t="s">
        <v>131</v>
      </c>
      <c r="O300" s="38">
        <f t="shared" si="351"/>
        <v>0</v>
      </c>
      <c r="P300" s="11">
        <f t="shared" ref="P300:P310" si="368">O300*E300</f>
        <v>0</v>
      </c>
      <c r="Q300" s="41"/>
      <c r="R300" s="41"/>
      <c r="S300" s="41"/>
      <c r="T300" s="41"/>
      <c r="U300" s="41">
        <v>0</v>
      </c>
      <c r="V300" s="11">
        <f t="shared" si="348"/>
        <v>0</v>
      </c>
      <c r="W300" s="51"/>
      <c r="X300" s="53"/>
    </row>
    <row r="301" spans="1:24" s="12" customFormat="1" ht="47.25" customHeight="1">
      <c r="A301" s="9">
        <v>12</v>
      </c>
      <c r="B301" s="328" t="s">
        <v>196</v>
      </c>
      <c r="C301" s="9" t="s">
        <v>31</v>
      </c>
      <c r="D301" s="9" t="s">
        <v>197</v>
      </c>
      <c r="E301" s="9">
        <v>0</v>
      </c>
      <c r="F301" s="298">
        <v>0</v>
      </c>
      <c r="G301" s="266">
        <v>0</v>
      </c>
      <c r="H301" s="329">
        <v>44469</v>
      </c>
      <c r="I301" s="10">
        <v>44369</v>
      </c>
      <c r="J301" s="14">
        <v>1761</v>
      </c>
      <c r="K301" s="39">
        <v>360</v>
      </c>
      <c r="L301" s="13">
        <f t="shared" si="367"/>
        <v>0</v>
      </c>
      <c r="M301" s="300"/>
      <c r="N301" s="300"/>
      <c r="O301" s="38">
        <f>K301-U301</f>
        <v>360</v>
      </c>
      <c r="P301" s="11">
        <f t="shared" si="368"/>
        <v>0</v>
      </c>
      <c r="Q301" s="41"/>
      <c r="R301" s="41"/>
      <c r="S301" s="41"/>
      <c r="T301" s="41"/>
      <c r="U301" s="38">
        <v>0</v>
      </c>
      <c r="V301" s="11">
        <f t="shared" si="348"/>
        <v>0</v>
      </c>
      <c r="W301" s="51"/>
      <c r="X301" s="53"/>
    </row>
    <row r="302" spans="1:24" s="12" customFormat="1" ht="47.25" customHeight="1">
      <c r="A302" s="9">
        <v>13</v>
      </c>
      <c r="B302" s="330" t="s">
        <v>199</v>
      </c>
      <c r="C302" s="331" t="s">
        <v>200</v>
      </c>
      <c r="D302" s="9">
        <v>11033003</v>
      </c>
      <c r="E302" s="266">
        <v>0</v>
      </c>
      <c r="F302" s="298">
        <v>0</v>
      </c>
      <c r="G302" s="266">
        <v>0</v>
      </c>
      <c r="H302" s="329">
        <v>45017</v>
      </c>
      <c r="I302" s="10">
        <v>44369</v>
      </c>
      <c r="J302" s="14">
        <v>1761</v>
      </c>
      <c r="K302" s="39">
        <v>60</v>
      </c>
      <c r="L302" s="13">
        <f t="shared" si="367"/>
        <v>0</v>
      </c>
      <c r="M302" s="300"/>
      <c r="N302" s="300"/>
      <c r="O302" s="38">
        <f t="shared" ref="O302:O305" si="369">K302-U302</f>
        <v>60</v>
      </c>
      <c r="P302" s="11">
        <f t="shared" si="368"/>
        <v>0</v>
      </c>
      <c r="Q302" s="41"/>
      <c r="R302" s="41"/>
      <c r="S302" s="41"/>
      <c r="T302" s="41"/>
      <c r="U302" s="38">
        <v>0</v>
      </c>
      <c r="V302" s="11">
        <f t="shared" si="348"/>
        <v>0</v>
      </c>
      <c r="W302" s="51"/>
      <c r="X302" s="53"/>
    </row>
    <row r="303" spans="1:24" s="12" customFormat="1" ht="47.25" customHeight="1">
      <c r="A303" s="9">
        <v>14</v>
      </c>
      <c r="B303" s="199" t="s">
        <v>202</v>
      </c>
      <c r="C303" s="203" t="s">
        <v>38</v>
      </c>
      <c r="D303" s="206"/>
      <c r="E303" s="40">
        <v>1.10277</v>
      </c>
      <c r="F303" s="41"/>
      <c r="G303" s="13"/>
      <c r="H303" s="204"/>
      <c r="I303" s="10">
        <v>44369</v>
      </c>
      <c r="J303" s="14">
        <v>1761</v>
      </c>
      <c r="K303" s="39">
        <v>360</v>
      </c>
      <c r="L303" s="13">
        <f t="shared" si="367"/>
        <v>396.99720000000002</v>
      </c>
      <c r="M303" s="300"/>
      <c r="N303" s="300"/>
      <c r="O303" s="38">
        <f t="shared" si="369"/>
        <v>360</v>
      </c>
      <c r="P303" s="11">
        <f t="shared" si="368"/>
        <v>396.99720000000002</v>
      </c>
      <c r="Q303" s="41"/>
      <c r="R303" s="41"/>
      <c r="S303" s="41"/>
      <c r="T303" s="41"/>
      <c r="U303" s="38">
        <v>0</v>
      </c>
      <c r="V303" s="11">
        <f t="shared" si="348"/>
        <v>0</v>
      </c>
      <c r="W303" s="51"/>
      <c r="X303" s="53"/>
    </row>
    <row r="304" spans="1:24" s="12" customFormat="1" ht="47.25" customHeight="1">
      <c r="A304" s="9">
        <v>15</v>
      </c>
      <c r="B304" s="199" t="s">
        <v>203</v>
      </c>
      <c r="C304" s="203" t="s">
        <v>38</v>
      </c>
      <c r="D304" s="206"/>
      <c r="E304" s="40">
        <v>1.02302</v>
      </c>
      <c r="F304" s="41"/>
      <c r="G304" s="13"/>
      <c r="H304" s="204"/>
      <c r="I304" s="10">
        <v>44369</v>
      </c>
      <c r="J304" s="14">
        <v>1761</v>
      </c>
      <c r="K304" s="39">
        <v>60</v>
      </c>
      <c r="L304" s="13">
        <f t="shared" si="367"/>
        <v>61.3812</v>
      </c>
      <c r="M304" s="300"/>
      <c r="N304" s="300"/>
      <c r="O304" s="38">
        <f t="shared" si="369"/>
        <v>60</v>
      </c>
      <c r="P304" s="11">
        <f t="shared" si="368"/>
        <v>61.3812</v>
      </c>
      <c r="Q304" s="41"/>
      <c r="R304" s="41"/>
      <c r="S304" s="41"/>
      <c r="T304" s="41"/>
      <c r="U304" s="38">
        <v>0</v>
      </c>
      <c r="V304" s="11">
        <f t="shared" si="348"/>
        <v>0</v>
      </c>
      <c r="W304" s="51"/>
      <c r="X304" s="53"/>
    </row>
    <row r="305" spans="1:24" s="12" customFormat="1" ht="47.25" customHeight="1">
      <c r="A305" s="9">
        <v>16</v>
      </c>
      <c r="B305" s="199" t="s">
        <v>124</v>
      </c>
      <c r="C305" s="203" t="s">
        <v>38</v>
      </c>
      <c r="D305" s="206"/>
      <c r="E305" s="40">
        <v>12.37518</v>
      </c>
      <c r="F305" s="41"/>
      <c r="G305" s="13"/>
      <c r="H305" s="204"/>
      <c r="I305" s="10">
        <v>44369</v>
      </c>
      <c r="J305" s="14">
        <v>1761</v>
      </c>
      <c r="K305" s="39">
        <v>4</v>
      </c>
      <c r="L305" s="13">
        <f t="shared" si="367"/>
        <v>49.500720000000001</v>
      </c>
      <c r="M305" s="300"/>
      <c r="N305" s="300"/>
      <c r="O305" s="38">
        <f t="shared" si="369"/>
        <v>4</v>
      </c>
      <c r="P305" s="11">
        <f t="shared" si="368"/>
        <v>49.500720000000001</v>
      </c>
      <c r="Q305" s="41"/>
      <c r="R305" s="41"/>
      <c r="S305" s="41"/>
      <c r="T305" s="41"/>
      <c r="U305" s="38">
        <v>0</v>
      </c>
      <c r="V305" s="11">
        <f t="shared" si="348"/>
        <v>0</v>
      </c>
      <c r="W305" s="51"/>
      <c r="X305" s="53"/>
    </row>
    <row r="306" spans="1:24" s="12" customFormat="1" ht="47.25" customHeight="1">
      <c r="A306" s="9">
        <v>17</v>
      </c>
      <c r="B306" s="328" t="s">
        <v>196</v>
      </c>
      <c r="C306" s="9" t="s">
        <v>31</v>
      </c>
      <c r="D306" s="9" t="s">
        <v>197</v>
      </c>
      <c r="E306" s="9">
        <v>0</v>
      </c>
      <c r="F306" s="298">
        <v>0</v>
      </c>
      <c r="G306" s="266">
        <v>0</v>
      </c>
      <c r="H306" s="329">
        <v>44469</v>
      </c>
      <c r="I306" s="10">
        <v>44376</v>
      </c>
      <c r="J306" s="14">
        <v>1884</v>
      </c>
      <c r="K306" s="39">
        <v>126</v>
      </c>
      <c r="L306" s="13">
        <f t="shared" si="367"/>
        <v>0</v>
      </c>
      <c r="M306" s="300"/>
      <c r="N306" s="300"/>
      <c r="O306" s="38">
        <f>K306-U306</f>
        <v>24</v>
      </c>
      <c r="P306" s="11">
        <f t="shared" si="368"/>
        <v>0</v>
      </c>
      <c r="Q306" s="41"/>
      <c r="R306" s="41"/>
      <c r="S306" s="41"/>
      <c r="T306" s="41"/>
      <c r="U306" s="38">
        <v>102</v>
      </c>
      <c r="V306" s="11">
        <f t="shared" si="348"/>
        <v>0</v>
      </c>
      <c r="W306" s="51"/>
      <c r="X306" s="53"/>
    </row>
    <row r="307" spans="1:24" s="12" customFormat="1" ht="47.25" customHeight="1">
      <c r="A307" s="9">
        <v>18</v>
      </c>
      <c r="B307" s="330" t="s">
        <v>199</v>
      </c>
      <c r="C307" s="331" t="s">
        <v>200</v>
      </c>
      <c r="D307" s="9">
        <v>11033003</v>
      </c>
      <c r="E307" s="266">
        <v>0</v>
      </c>
      <c r="F307" s="298">
        <v>0</v>
      </c>
      <c r="G307" s="266">
        <v>0</v>
      </c>
      <c r="H307" s="329">
        <v>45017</v>
      </c>
      <c r="I307" s="10">
        <v>44376</v>
      </c>
      <c r="J307" s="14">
        <v>1884</v>
      </c>
      <c r="K307" s="39">
        <v>21</v>
      </c>
      <c r="L307" s="13">
        <f t="shared" si="367"/>
        <v>0</v>
      </c>
      <c r="M307" s="300"/>
      <c r="N307" s="300"/>
      <c r="O307" s="38">
        <f t="shared" ref="O307:O310" si="370">K307-U307</f>
        <v>4</v>
      </c>
      <c r="P307" s="11">
        <f t="shared" si="368"/>
        <v>0</v>
      </c>
      <c r="Q307" s="41"/>
      <c r="R307" s="41"/>
      <c r="S307" s="41"/>
      <c r="T307" s="41"/>
      <c r="U307" s="38">
        <v>17</v>
      </c>
      <c r="V307" s="11">
        <f t="shared" si="348"/>
        <v>0</v>
      </c>
      <c r="W307" s="51"/>
      <c r="X307" s="53"/>
    </row>
    <row r="308" spans="1:24" s="12" customFormat="1" ht="47.25" customHeight="1">
      <c r="A308" s="9">
        <v>19</v>
      </c>
      <c r="B308" s="199" t="s">
        <v>202</v>
      </c>
      <c r="C308" s="203" t="s">
        <v>38</v>
      </c>
      <c r="D308" s="206"/>
      <c r="E308" s="40">
        <v>1.10277</v>
      </c>
      <c r="F308" s="41"/>
      <c r="G308" s="13"/>
      <c r="H308" s="204"/>
      <c r="I308" s="10">
        <v>44376</v>
      </c>
      <c r="J308" s="14">
        <v>1884</v>
      </c>
      <c r="K308" s="39">
        <v>126</v>
      </c>
      <c r="L308" s="13">
        <f t="shared" si="367"/>
        <v>138.94901999999999</v>
      </c>
      <c r="M308" s="300"/>
      <c r="N308" s="300"/>
      <c r="O308" s="38">
        <f t="shared" si="370"/>
        <v>24</v>
      </c>
      <c r="P308" s="11">
        <f t="shared" si="368"/>
        <v>26.466480000000001</v>
      </c>
      <c r="Q308" s="41"/>
      <c r="R308" s="41"/>
      <c r="S308" s="41"/>
      <c r="T308" s="41"/>
      <c r="U308" s="38">
        <v>102</v>
      </c>
      <c r="V308" s="11">
        <f t="shared" si="348"/>
        <v>112.48254</v>
      </c>
      <c r="W308" s="51"/>
      <c r="X308" s="53"/>
    </row>
    <row r="309" spans="1:24" s="12" customFormat="1" ht="47.25" customHeight="1">
      <c r="A309" s="9">
        <v>20</v>
      </c>
      <c r="B309" s="199" t="s">
        <v>203</v>
      </c>
      <c r="C309" s="203" t="s">
        <v>38</v>
      </c>
      <c r="D309" s="206"/>
      <c r="E309" s="40">
        <v>1.02302</v>
      </c>
      <c r="F309" s="41"/>
      <c r="G309" s="13"/>
      <c r="H309" s="204"/>
      <c r="I309" s="10">
        <v>44376</v>
      </c>
      <c r="J309" s="14">
        <v>1884</v>
      </c>
      <c r="K309" s="39">
        <v>21</v>
      </c>
      <c r="L309" s="13">
        <f t="shared" si="367"/>
        <v>21.483420000000002</v>
      </c>
      <c r="M309" s="300"/>
      <c r="N309" s="300"/>
      <c r="O309" s="38">
        <f t="shared" si="370"/>
        <v>4</v>
      </c>
      <c r="P309" s="11">
        <f t="shared" si="368"/>
        <v>4.0920800000000002</v>
      </c>
      <c r="Q309" s="41"/>
      <c r="R309" s="41"/>
      <c r="S309" s="41"/>
      <c r="T309" s="41"/>
      <c r="U309" s="38">
        <v>17</v>
      </c>
      <c r="V309" s="11">
        <f t="shared" si="348"/>
        <v>17.39134</v>
      </c>
      <c r="W309" s="51"/>
      <c r="X309" s="53"/>
    </row>
    <row r="310" spans="1:24" s="12" customFormat="1" ht="47.25" customHeight="1">
      <c r="A310" s="9">
        <v>21</v>
      </c>
      <c r="B310" s="199" t="s">
        <v>124</v>
      </c>
      <c r="C310" s="203" t="s">
        <v>38</v>
      </c>
      <c r="D310" s="206"/>
      <c r="E310" s="40">
        <v>12.37518</v>
      </c>
      <c r="F310" s="41"/>
      <c r="G310" s="13"/>
      <c r="H310" s="204"/>
      <c r="I310" s="10">
        <v>44376</v>
      </c>
      <c r="J310" s="14">
        <v>1884</v>
      </c>
      <c r="K310" s="39">
        <v>2</v>
      </c>
      <c r="L310" s="13">
        <f t="shared" si="367"/>
        <v>24.750360000000001</v>
      </c>
      <c r="M310" s="300"/>
      <c r="N310" s="300"/>
      <c r="O310" s="38">
        <f t="shared" si="370"/>
        <v>0</v>
      </c>
      <c r="P310" s="11">
        <f t="shared" si="368"/>
        <v>0</v>
      </c>
      <c r="Q310" s="41"/>
      <c r="R310" s="41"/>
      <c r="S310" s="41"/>
      <c r="T310" s="41"/>
      <c r="U310" s="38">
        <f t="shared" ref="U310" si="371">K310</f>
        <v>2</v>
      </c>
      <c r="V310" s="11">
        <f t="shared" si="348"/>
        <v>24.750360000000001</v>
      </c>
      <c r="W310" s="51"/>
      <c r="X310" s="53"/>
    </row>
    <row r="311" spans="1:24" s="12" customFormat="1" ht="40.5" customHeight="1">
      <c r="A311" s="9">
        <v>22</v>
      </c>
      <c r="B311" s="199" t="s">
        <v>118</v>
      </c>
      <c r="C311" s="203" t="s">
        <v>38</v>
      </c>
      <c r="D311" s="203" t="s">
        <v>121</v>
      </c>
      <c r="E311" s="40">
        <v>2.96</v>
      </c>
      <c r="F311" s="41">
        <v>0</v>
      </c>
      <c r="G311" s="13">
        <f t="shared" si="349"/>
        <v>0</v>
      </c>
      <c r="H311" s="202">
        <v>45962</v>
      </c>
      <c r="I311" s="10">
        <v>44270</v>
      </c>
      <c r="J311" s="14">
        <v>315</v>
      </c>
      <c r="K311" s="39">
        <v>22</v>
      </c>
      <c r="L311" s="13">
        <f t="shared" si="346"/>
        <v>65.12</v>
      </c>
      <c r="M311" s="300" t="s">
        <v>132</v>
      </c>
      <c r="N311" s="300" t="s">
        <v>131</v>
      </c>
      <c r="O311" s="38">
        <f t="shared" si="351"/>
        <v>0</v>
      </c>
      <c r="P311" s="11">
        <f t="shared" si="352"/>
        <v>0</v>
      </c>
      <c r="Q311" s="41"/>
      <c r="R311" s="41"/>
      <c r="S311" s="41"/>
      <c r="T311" s="41"/>
      <c r="U311" s="41">
        <v>0</v>
      </c>
      <c r="V311" s="11">
        <f t="shared" si="348"/>
        <v>0</v>
      </c>
      <c r="W311" s="51"/>
      <c r="X311" s="53"/>
    </row>
    <row r="312" spans="1:24" s="12" customFormat="1" ht="40.5" customHeight="1">
      <c r="A312" s="9">
        <v>23</v>
      </c>
      <c r="B312" s="199" t="s">
        <v>118</v>
      </c>
      <c r="C312" s="203" t="s">
        <v>38</v>
      </c>
      <c r="D312" s="203" t="s">
        <v>121</v>
      </c>
      <c r="E312" s="40">
        <v>2.96</v>
      </c>
      <c r="F312" s="41">
        <v>0</v>
      </c>
      <c r="G312" s="13">
        <f t="shared" si="349"/>
        <v>0</v>
      </c>
      <c r="H312" s="202">
        <v>45962</v>
      </c>
      <c r="I312" s="10">
        <v>44271</v>
      </c>
      <c r="J312" s="14">
        <v>377</v>
      </c>
      <c r="K312" s="39">
        <v>110</v>
      </c>
      <c r="L312" s="13">
        <f t="shared" ref="L312" si="372">K312*E312</f>
        <v>325.60000000000002</v>
      </c>
      <c r="M312" s="300" t="s">
        <v>132</v>
      </c>
      <c r="N312" s="300" t="s">
        <v>131</v>
      </c>
      <c r="O312" s="38">
        <f t="shared" si="351"/>
        <v>0</v>
      </c>
      <c r="P312" s="11">
        <f t="shared" si="352"/>
        <v>0</v>
      </c>
      <c r="Q312" s="41"/>
      <c r="R312" s="41"/>
      <c r="S312" s="41"/>
      <c r="T312" s="41"/>
      <c r="U312" s="41">
        <v>0</v>
      </c>
      <c r="V312" s="11">
        <f t="shared" si="348"/>
        <v>0</v>
      </c>
      <c r="W312" s="51"/>
      <c r="X312" s="53"/>
    </row>
    <row r="313" spans="1:24" s="12" customFormat="1" ht="40.5" customHeight="1">
      <c r="A313" s="9">
        <v>24</v>
      </c>
      <c r="B313" s="199" t="s">
        <v>118</v>
      </c>
      <c r="C313" s="203" t="s">
        <v>38</v>
      </c>
      <c r="D313" s="203" t="s">
        <v>121</v>
      </c>
      <c r="E313" s="40">
        <v>2.96</v>
      </c>
      <c r="F313" s="41">
        <v>0</v>
      </c>
      <c r="G313" s="13">
        <f t="shared" si="349"/>
        <v>0</v>
      </c>
      <c r="H313" s="202">
        <v>45962</v>
      </c>
      <c r="I313" s="10">
        <v>44272</v>
      </c>
      <c r="J313" s="14">
        <v>464</v>
      </c>
      <c r="K313" s="39">
        <v>110</v>
      </c>
      <c r="L313" s="13">
        <f t="shared" ref="L313" si="373">K313*E313</f>
        <v>325.60000000000002</v>
      </c>
      <c r="M313" s="300" t="s">
        <v>132</v>
      </c>
      <c r="N313" s="300" t="s">
        <v>131</v>
      </c>
      <c r="O313" s="38">
        <f t="shared" si="351"/>
        <v>0</v>
      </c>
      <c r="P313" s="11">
        <f t="shared" si="352"/>
        <v>0</v>
      </c>
      <c r="Q313" s="41"/>
      <c r="R313" s="41"/>
      <c r="S313" s="41"/>
      <c r="T313" s="41"/>
      <c r="U313" s="41">
        <v>0</v>
      </c>
      <c r="V313" s="11">
        <f t="shared" si="348"/>
        <v>0</v>
      </c>
      <c r="W313" s="51"/>
      <c r="X313" s="53"/>
    </row>
    <row r="314" spans="1:24" s="12" customFormat="1" ht="40.5" customHeight="1">
      <c r="A314" s="9">
        <v>25</v>
      </c>
      <c r="B314" s="199" t="s">
        <v>118</v>
      </c>
      <c r="C314" s="203" t="s">
        <v>38</v>
      </c>
      <c r="D314" s="203" t="s">
        <v>121</v>
      </c>
      <c r="E314" s="40">
        <v>2.96</v>
      </c>
      <c r="F314" s="41">
        <v>0</v>
      </c>
      <c r="G314" s="13">
        <f t="shared" si="349"/>
        <v>0</v>
      </c>
      <c r="H314" s="202">
        <v>45962</v>
      </c>
      <c r="I314" s="10">
        <v>44277</v>
      </c>
      <c r="J314" s="14">
        <v>517</v>
      </c>
      <c r="K314" s="39">
        <v>110</v>
      </c>
      <c r="L314" s="13">
        <f t="shared" ref="L314" si="374">K314*E314</f>
        <v>325.60000000000002</v>
      </c>
      <c r="M314" s="300" t="s">
        <v>132</v>
      </c>
      <c r="N314" s="300" t="s">
        <v>131</v>
      </c>
      <c r="O314" s="38">
        <f t="shared" si="351"/>
        <v>0</v>
      </c>
      <c r="P314" s="11">
        <f t="shared" si="352"/>
        <v>0</v>
      </c>
      <c r="Q314" s="41"/>
      <c r="R314" s="41"/>
      <c r="S314" s="41"/>
      <c r="T314" s="41"/>
      <c r="U314" s="41">
        <v>0</v>
      </c>
      <c r="V314" s="11">
        <f t="shared" si="348"/>
        <v>0</v>
      </c>
      <c r="W314" s="51"/>
      <c r="X314" s="53"/>
    </row>
    <row r="315" spans="1:24" s="12" customFormat="1" ht="40.5" customHeight="1">
      <c r="A315" s="9">
        <v>26</v>
      </c>
      <c r="B315" s="199" t="s">
        <v>118</v>
      </c>
      <c r="C315" s="203" t="s">
        <v>38</v>
      </c>
      <c r="D315" s="203" t="s">
        <v>121</v>
      </c>
      <c r="E315" s="40">
        <v>2.96</v>
      </c>
      <c r="F315" s="41">
        <v>0</v>
      </c>
      <c r="G315" s="13">
        <f t="shared" si="349"/>
        <v>0</v>
      </c>
      <c r="H315" s="202">
        <v>45962</v>
      </c>
      <c r="I315" s="10">
        <v>44281</v>
      </c>
      <c r="J315" s="14">
        <v>602</v>
      </c>
      <c r="K315" s="39">
        <v>110</v>
      </c>
      <c r="L315" s="13">
        <f t="shared" ref="L315" si="375">K315*E315</f>
        <v>325.60000000000002</v>
      </c>
      <c r="M315" s="300" t="s">
        <v>132</v>
      </c>
      <c r="N315" s="300" t="s">
        <v>131</v>
      </c>
      <c r="O315" s="38">
        <f t="shared" si="351"/>
        <v>0</v>
      </c>
      <c r="P315" s="11">
        <f t="shared" si="352"/>
        <v>0</v>
      </c>
      <c r="Q315" s="41"/>
      <c r="R315" s="41"/>
      <c r="S315" s="41"/>
      <c r="T315" s="41"/>
      <c r="U315" s="41">
        <v>0</v>
      </c>
      <c r="V315" s="11">
        <f t="shared" si="348"/>
        <v>0</v>
      </c>
      <c r="W315" s="51"/>
      <c r="X315" s="53"/>
    </row>
    <row r="316" spans="1:24" s="12" customFormat="1" ht="40.5" customHeight="1">
      <c r="A316" s="9">
        <v>27</v>
      </c>
      <c r="B316" s="199" t="s">
        <v>118</v>
      </c>
      <c r="C316" s="203" t="s">
        <v>38</v>
      </c>
      <c r="D316" s="203" t="s">
        <v>121</v>
      </c>
      <c r="E316" s="40">
        <v>2.96</v>
      </c>
      <c r="F316" s="41">
        <v>0</v>
      </c>
      <c r="G316" s="13">
        <f t="shared" si="349"/>
        <v>0</v>
      </c>
      <c r="H316" s="202">
        <v>45962</v>
      </c>
      <c r="I316" s="10">
        <v>44285</v>
      </c>
      <c r="J316" s="14">
        <v>642</v>
      </c>
      <c r="K316" s="39">
        <v>110</v>
      </c>
      <c r="L316" s="13">
        <f t="shared" ref="L316" si="376">K316*E316</f>
        <v>325.60000000000002</v>
      </c>
      <c r="M316" s="300" t="s">
        <v>132</v>
      </c>
      <c r="N316" s="300" t="s">
        <v>131</v>
      </c>
      <c r="O316" s="38">
        <f t="shared" si="351"/>
        <v>0</v>
      </c>
      <c r="P316" s="11">
        <f t="shared" si="352"/>
        <v>0</v>
      </c>
      <c r="Q316" s="41"/>
      <c r="R316" s="41"/>
      <c r="S316" s="41"/>
      <c r="T316" s="41"/>
      <c r="U316" s="41">
        <v>0</v>
      </c>
      <c r="V316" s="11">
        <f t="shared" si="348"/>
        <v>0</v>
      </c>
      <c r="W316" s="51"/>
      <c r="X316" s="53"/>
    </row>
    <row r="317" spans="1:24" s="12" customFormat="1" ht="40.5" customHeight="1">
      <c r="A317" s="9">
        <v>28</v>
      </c>
      <c r="B317" s="199" t="s">
        <v>118</v>
      </c>
      <c r="C317" s="203" t="s">
        <v>38</v>
      </c>
      <c r="D317" s="203" t="s">
        <v>121</v>
      </c>
      <c r="E317" s="40">
        <v>2.96</v>
      </c>
      <c r="F317" s="41">
        <v>0</v>
      </c>
      <c r="G317" s="13">
        <f t="shared" ref="G317:G318" si="377">E317*F317</f>
        <v>0</v>
      </c>
      <c r="H317" s="202">
        <v>45962</v>
      </c>
      <c r="I317" s="10">
        <v>44288</v>
      </c>
      <c r="J317" s="14">
        <v>678</v>
      </c>
      <c r="K317" s="39">
        <v>110</v>
      </c>
      <c r="L317" s="13">
        <f t="shared" ref="L317:L318" si="378">K317*E317</f>
        <v>325.60000000000002</v>
      </c>
      <c r="M317" s="300" t="s">
        <v>132</v>
      </c>
      <c r="N317" s="300" t="s">
        <v>131</v>
      </c>
      <c r="O317" s="38">
        <f t="shared" si="351"/>
        <v>0</v>
      </c>
      <c r="P317" s="11">
        <f t="shared" ref="P317:P318" si="379">O317*E317</f>
        <v>0</v>
      </c>
      <c r="Q317" s="41"/>
      <c r="R317" s="41"/>
      <c r="S317" s="41"/>
      <c r="T317" s="41"/>
      <c r="U317" s="41">
        <v>0</v>
      </c>
      <c r="V317" s="11">
        <f t="shared" si="348"/>
        <v>0</v>
      </c>
      <c r="W317" s="51"/>
      <c r="X317" s="53"/>
    </row>
    <row r="318" spans="1:24" s="12" customFormat="1" ht="40.5" customHeight="1">
      <c r="A318" s="9">
        <v>29</v>
      </c>
      <c r="B318" s="199" t="s">
        <v>118</v>
      </c>
      <c r="C318" s="203" t="s">
        <v>38</v>
      </c>
      <c r="D318" s="203" t="s">
        <v>121</v>
      </c>
      <c r="E318" s="40">
        <v>2.96</v>
      </c>
      <c r="F318" s="41">
        <v>0</v>
      </c>
      <c r="G318" s="13">
        <f t="shared" si="377"/>
        <v>0</v>
      </c>
      <c r="H318" s="202">
        <v>45962</v>
      </c>
      <c r="I318" s="10">
        <v>44291</v>
      </c>
      <c r="J318" s="14">
        <v>687</v>
      </c>
      <c r="K318" s="39">
        <v>110</v>
      </c>
      <c r="L318" s="13">
        <f t="shared" si="378"/>
        <v>325.60000000000002</v>
      </c>
      <c r="M318" s="300" t="s">
        <v>149</v>
      </c>
      <c r="N318" s="300" t="s">
        <v>150</v>
      </c>
      <c r="O318" s="38">
        <f t="shared" si="351"/>
        <v>0</v>
      </c>
      <c r="P318" s="11">
        <f t="shared" si="379"/>
        <v>0</v>
      </c>
      <c r="Q318" s="41"/>
      <c r="R318" s="41"/>
      <c r="S318" s="41"/>
      <c r="T318" s="41"/>
      <c r="U318" s="41">
        <v>0</v>
      </c>
      <c r="V318" s="11">
        <f t="shared" si="348"/>
        <v>0</v>
      </c>
      <c r="W318" s="51"/>
      <c r="X318" s="53"/>
    </row>
    <row r="319" spans="1:24" s="12" customFormat="1" ht="40.5" customHeight="1">
      <c r="A319" s="9">
        <v>30</v>
      </c>
      <c r="B319" s="199" t="s">
        <v>118</v>
      </c>
      <c r="C319" s="203" t="s">
        <v>38</v>
      </c>
      <c r="D319" s="203" t="s">
        <v>121</v>
      </c>
      <c r="E319" s="40">
        <v>2.96</v>
      </c>
      <c r="F319" s="41">
        <v>0</v>
      </c>
      <c r="G319" s="13">
        <f t="shared" ref="G319" si="380">E319*F319</f>
        <v>0</v>
      </c>
      <c r="H319" s="202">
        <v>45962</v>
      </c>
      <c r="I319" s="10">
        <v>44293</v>
      </c>
      <c r="J319" s="14">
        <v>701</v>
      </c>
      <c r="K319" s="39">
        <v>220</v>
      </c>
      <c r="L319" s="13">
        <f t="shared" ref="L319" si="381">K319*E319</f>
        <v>651.20000000000005</v>
      </c>
      <c r="M319" s="300" t="s">
        <v>132</v>
      </c>
      <c r="N319" s="300" t="s">
        <v>131</v>
      </c>
      <c r="O319" s="38">
        <f t="shared" si="351"/>
        <v>0</v>
      </c>
      <c r="P319" s="11">
        <f t="shared" ref="P319" si="382">O319*E319</f>
        <v>0</v>
      </c>
      <c r="Q319" s="41"/>
      <c r="R319" s="41"/>
      <c r="S319" s="41"/>
      <c r="T319" s="41"/>
      <c r="U319" s="41">
        <v>0</v>
      </c>
      <c r="V319" s="11">
        <f t="shared" si="348"/>
        <v>0</v>
      </c>
      <c r="W319" s="51"/>
      <c r="X319" s="53"/>
    </row>
    <row r="320" spans="1:24" s="12" customFormat="1" ht="40.5" customHeight="1">
      <c r="A320" s="9">
        <v>31</v>
      </c>
      <c r="B320" s="199" t="s">
        <v>118</v>
      </c>
      <c r="C320" s="203" t="s">
        <v>38</v>
      </c>
      <c r="D320" s="203" t="s">
        <v>121</v>
      </c>
      <c r="E320" s="40">
        <v>2.96</v>
      </c>
      <c r="F320" s="41">
        <v>0</v>
      </c>
      <c r="G320" s="13">
        <f t="shared" ref="G320" si="383">E320*F320</f>
        <v>0</v>
      </c>
      <c r="H320" s="202">
        <v>45962</v>
      </c>
      <c r="I320" s="10">
        <v>44298</v>
      </c>
      <c r="J320" s="14">
        <v>772</v>
      </c>
      <c r="K320" s="39">
        <v>337</v>
      </c>
      <c r="L320" s="13">
        <f t="shared" ref="L320" si="384">K320*E320</f>
        <v>997.52</v>
      </c>
      <c r="M320" s="300" t="s">
        <v>132</v>
      </c>
      <c r="N320" s="300" t="s">
        <v>131</v>
      </c>
      <c r="O320" s="38">
        <f t="shared" si="351"/>
        <v>0</v>
      </c>
      <c r="P320" s="11">
        <f t="shared" ref="P320" si="385">O320*E320</f>
        <v>0</v>
      </c>
      <c r="Q320" s="41"/>
      <c r="R320" s="41"/>
      <c r="S320" s="41"/>
      <c r="T320" s="41"/>
      <c r="U320" s="41">
        <v>0</v>
      </c>
      <c r="V320" s="11">
        <f t="shared" si="348"/>
        <v>0</v>
      </c>
      <c r="W320" s="51"/>
      <c r="X320" s="53"/>
    </row>
    <row r="321" spans="1:24" s="12" customFormat="1" ht="40.5" customHeight="1">
      <c r="A321" s="9">
        <v>32</v>
      </c>
      <c r="B321" s="199" t="s">
        <v>118</v>
      </c>
      <c r="C321" s="203" t="s">
        <v>38</v>
      </c>
      <c r="D321" s="203" t="s">
        <v>121</v>
      </c>
      <c r="E321" s="40">
        <v>2.96</v>
      </c>
      <c r="F321" s="41">
        <v>0</v>
      </c>
      <c r="G321" s="13">
        <f t="shared" ref="G321" si="386">E321*F321</f>
        <v>0</v>
      </c>
      <c r="H321" s="202">
        <v>45962</v>
      </c>
      <c r="I321" s="10">
        <v>44301</v>
      </c>
      <c r="J321" s="14">
        <v>798</v>
      </c>
      <c r="K321" s="39">
        <v>26</v>
      </c>
      <c r="L321" s="13">
        <f t="shared" ref="L321" si="387">K321*E321</f>
        <v>76.959999999999994</v>
      </c>
      <c r="M321" s="300" t="s">
        <v>132</v>
      </c>
      <c r="N321" s="300" t="s">
        <v>131</v>
      </c>
      <c r="O321" s="38">
        <f t="shared" si="351"/>
        <v>0</v>
      </c>
      <c r="P321" s="11">
        <f t="shared" ref="P321" si="388">O321*E321</f>
        <v>0</v>
      </c>
      <c r="Q321" s="41"/>
      <c r="R321" s="41"/>
      <c r="S321" s="41"/>
      <c r="T321" s="41"/>
      <c r="U321" s="41">
        <v>0</v>
      </c>
      <c r="V321" s="11">
        <f t="shared" si="348"/>
        <v>0</v>
      </c>
      <c r="W321" s="51"/>
      <c r="X321" s="53"/>
    </row>
    <row r="322" spans="1:24" s="12" customFormat="1" ht="40.5" customHeight="1">
      <c r="A322" s="9">
        <v>33</v>
      </c>
      <c r="B322" s="199" t="s">
        <v>124</v>
      </c>
      <c r="C322" s="200" t="s">
        <v>38</v>
      </c>
      <c r="D322" s="204">
        <v>44119</v>
      </c>
      <c r="E322" s="40">
        <v>24.14</v>
      </c>
      <c r="F322" s="41">
        <v>0</v>
      </c>
      <c r="G322" s="13">
        <f t="shared" si="349"/>
        <v>0</v>
      </c>
      <c r="H322" s="202" t="s">
        <v>122</v>
      </c>
      <c r="I322" s="10">
        <v>44270</v>
      </c>
      <c r="J322" s="14">
        <v>315</v>
      </c>
      <c r="K322" s="39">
        <v>1</v>
      </c>
      <c r="L322" s="13">
        <f t="shared" ref="L322" si="389">K322*E322</f>
        <v>24.14</v>
      </c>
      <c r="M322" s="300" t="s">
        <v>132</v>
      </c>
      <c r="N322" s="300" t="s">
        <v>131</v>
      </c>
      <c r="O322" s="38">
        <f t="shared" si="351"/>
        <v>0</v>
      </c>
      <c r="P322" s="11">
        <f t="shared" si="352"/>
        <v>0</v>
      </c>
      <c r="Q322" s="41"/>
      <c r="R322" s="41"/>
      <c r="S322" s="41"/>
      <c r="T322" s="41"/>
      <c r="U322" s="41">
        <v>0</v>
      </c>
      <c r="V322" s="11">
        <f t="shared" si="348"/>
        <v>0</v>
      </c>
      <c r="W322" s="51"/>
      <c r="X322" s="53"/>
    </row>
    <row r="323" spans="1:24" s="12" customFormat="1" ht="40.5" customHeight="1">
      <c r="A323" s="9">
        <v>34</v>
      </c>
      <c r="B323" s="199" t="s">
        <v>124</v>
      </c>
      <c r="C323" s="200" t="s">
        <v>38</v>
      </c>
      <c r="D323" s="204">
        <v>44119</v>
      </c>
      <c r="E323" s="40">
        <v>24.14</v>
      </c>
      <c r="F323" s="41">
        <v>0</v>
      </c>
      <c r="G323" s="13">
        <f t="shared" si="349"/>
        <v>0</v>
      </c>
      <c r="H323" s="202" t="s">
        <v>122</v>
      </c>
      <c r="I323" s="10">
        <v>44271</v>
      </c>
      <c r="J323" s="14">
        <v>377</v>
      </c>
      <c r="K323" s="39">
        <v>1</v>
      </c>
      <c r="L323" s="13">
        <f t="shared" ref="L323" si="390">K323*E323</f>
        <v>24.14</v>
      </c>
      <c r="M323" s="300" t="s">
        <v>132</v>
      </c>
      <c r="N323" s="300" t="s">
        <v>131</v>
      </c>
      <c r="O323" s="38">
        <f t="shared" si="351"/>
        <v>0</v>
      </c>
      <c r="P323" s="11">
        <f t="shared" si="352"/>
        <v>0</v>
      </c>
      <c r="Q323" s="41"/>
      <c r="R323" s="41"/>
      <c r="S323" s="41"/>
      <c r="T323" s="41"/>
      <c r="U323" s="41">
        <v>0</v>
      </c>
      <c r="V323" s="11">
        <f t="shared" si="348"/>
        <v>0</v>
      </c>
      <c r="W323" s="51"/>
      <c r="X323" s="53"/>
    </row>
    <row r="324" spans="1:24" s="12" customFormat="1" ht="40.5" customHeight="1">
      <c r="A324" s="9">
        <v>35</v>
      </c>
      <c r="B324" s="199" t="s">
        <v>124</v>
      </c>
      <c r="C324" s="200" t="s">
        <v>38</v>
      </c>
      <c r="D324" s="204">
        <v>44119</v>
      </c>
      <c r="E324" s="40">
        <v>24.14</v>
      </c>
      <c r="F324" s="41">
        <v>0</v>
      </c>
      <c r="G324" s="13">
        <f t="shared" si="349"/>
        <v>0</v>
      </c>
      <c r="H324" s="202" t="s">
        <v>122</v>
      </c>
      <c r="I324" s="10">
        <v>44272</v>
      </c>
      <c r="J324" s="14">
        <v>464</v>
      </c>
      <c r="K324" s="39">
        <v>1</v>
      </c>
      <c r="L324" s="13">
        <f t="shared" ref="L324" si="391">K324*E324</f>
        <v>24.14</v>
      </c>
      <c r="M324" s="300" t="s">
        <v>132</v>
      </c>
      <c r="N324" s="300" t="s">
        <v>131</v>
      </c>
      <c r="O324" s="38">
        <f t="shared" si="351"/>
        <v>0</v>
      </c>
      <c r="P324" s="11">
        <f t="shared" si="352"/>
        <v>0</v>
      </c>
      <c r="Q324" s="41"/>
      <c r="R324" s="41"/>
      <c r="S324" s="41"/>
      <c r="T324" s="41"/>
      <c r="U324" s="41">
        <v>0</v>
      </c>
      <c r="V324" s="11">
        <f t="shared" si="348"/>
        <v>0</v>
      </c>
      <c r="W324" s="51"/>
      <c r="X324" s="53"/>
    </row>
    <row r="325" spans="1:24" s="12" customFormat="1" ht="40.5" customHeight="1">
      <c r="A325" s="9">
        <v>36</v>
      </c>
      <c r="B325" s="199" t="s">
        <v>124</v>
      </c>
      <c r="C325" s="200" t="s">
        <v>38</v>
      </c>
      <c r="D325" s="204">
        <v>44119</v>
      </c>
      <c r="E325" s="40">
        <v>24.14</v>
      </c>
      <c r="F325" s="41">
        <v>0</v>
      </c>
      <c r="G325" s="13">
        <f t="shared" si="349"/>
        <v>0</v>
      </c>
      <c r="H325" s="202" t="s">
        <v>122</v>
      </c>
      <c r="I325" s="10">
        <v>44277</v>
      </c>
      <c r="J325" s="14">
        <v>517</v>
      </c>
      <c r="K325" s="39">
        <v>1</v>
      </c>
      <c r="L325" s="13">
        <f t="shared" ref="L325" si="392">K325*E325</f>
        <v>24.14</v>
      </c>
      <c r="M325" s="300" t="s">
        <v>132</v>
      </c>
      <c r="N325" s="300" t="s">
        <v>131</v>
      </c>
      <c r="O325" s="38">
        <f t="shared" si="351"/>
        <v>0</v>
      </c>
      <c r="P325" s="11">
        <f t="shared" si="352"/>
        <v>0</v>
      </c>
      <c r="Q325" s="41"/>
      <c r="R325" s="41"/>
      <c r="S325" s="41"/>
      <c r="T325" s="41"/>
      <c r="U325" s="41">
        <v>0</v>
      </c>
      <c r="V325" s="11">
        <f t="shared" si="348"/>
        <v>0</v>
      </c>
      <c r="W325" s="51"/>
      <c r="X325" s="53"/>
    </row>
    <row r="326" spans="1:24" s="12" customFormat="1" ht="40.5" customHeight="1">
      <c r="A326" s="9">
        <v>37</v>
      </c>
      <c r="B326" s="199" t="s">
        <v>124</v>
      </c>
      <c r="C326" s="200" t="s">
        <v>38</v>
      </c>
      <c r="D326" s="204">
        <v>44119</v>
      </c>
      <c r="E326" s="40">
        <v>24.14</v>
      </c>
      <c r="F326" s="41">
        <v>0</v>
      </c>
      <c r="G326" s="13">
        <f t="shared" si="349"/>
        <v>0</v>
      </c>
      <c r="H326" s="202" t="s">
        <v>122</v>
      </c>
      <c r="I326" s="10">
        <v>44281</v>
      </c>
      <c r="J326" s="14">
        <v>602</v>
      </c>
      <c r="K326" s="39">
        <v>1</v>
      </c>
      <c r="L326" s="13">
        <f t="shared" ref="L326:L331" si="393">K326*E326</f>
        <v>24.14</v>
      </c>
      <c r="M326" s="300" t="s">
        <v>132</v>
      </c>
      <c r="N326" s="300" t="s">
        <v>131</v>
      </c>
      <c r="O326" s="38">
        <f t="shared" si="351"/>
        <v>0</v>
      </c>
      <c r="P326" s="11">
        <f t="shared" si="352"/>
        <v>0</v>
      </c>
      <c r="Q326" s="41"/>
      <c r="R326" s="41"/>
      <c r="S326" s="41"/>
      <c r="T326" s="41"/>
      <c r="U326" s="41">
        <v>0</v>
      </c>
      <c r="V326" s="11">
        <f t="shared" si="348"/>
        <v>0</v>
      </c>
      <c r="W326" s="51"/>
      <c r="X326" s="53"/>
    </row>
    <row r="327" spans="1:24" s="12" customFormat="1" ht="40.5" customHeight="1">
      <c r="A327" s="9">
        <v>38</v>
      </c>
      <c r="B327" s="199" t="s">
        <v>124</v>
      </c>
      <c r="C327" s="200" t="s">
        <v>38</v>
      </c>
      <c r="D327" s="204">
        <v>44119</v>
      </c>
      <c r="E327" s="40">
        <v>24.14</v>
      </c>
      <c r="F327" s="41">
        <v>0</v>
      </c>
      <c r="G327" s="13">
        <f t="shared" ref="G327:G331" si="394">E327*F327</f>
        <v>0</v>
      </c>
      <c r="H327" s="202" t="s">
        <v>122</v>
      </c>
      <c r="I327" s="10">
        <v>44285</v>
      </c>
      <c r="J327" s="14">
        <v>642</v>
      </c>
      <c r="K327" s="39">
        <v>1</v>
      </c>
      <c r="L327" s="13">
        <f t="shared" si="393"/>
        <v>24.14</v>
      </c>
      <c r="M327" s="300" t="s">
        <v>132</v>
      </c>
      <c r="N327" s="300" t="s">
        <v>131</v>
      </c>
      <c r="O327" s="38">
        <f t="shared" si="351"/>
        <v>0</v>
      </c>
      <c r="P327" s="11">
        <f t="shared" ref="P327:P331" si="395">O327*E327</f>
        <v>0</v>
      </c>
      <c r="Q327" s="41"/>
      <c r="R327" s="41"/>
      <c r="S327" s="41"/>
      <c r="T327" s="41"/>
      <c r="U327" s="41">
        <v>0</v>
      </c>
      <c r="V327" s="11">
        <f t="shared" si="348"/>
        <v>0</v>
      </c>
      <c r="W327" s="51"/>
      <c r="X327" s="53"/>
    </row>
    <row r="328" spans="1:24" s="12" customFormat="1" ht="40.5" customHeight="1">
      <c r="A328" s="9">
        <v>39</v>
      </c>
      <c r="B328" s="199" t="s">
        <v>124</v>
      </c>
      <c r="C328" s="200" t="s">
        <v>38</v>
      </c>
      <c r="D328" s="204">
        <v>44119</v>
      </c>
      <c r="E328" s="40">
        <v>24.14</v>
      </c>
      <c r="F328" s="41">
        <v>0</v>
      </c>
      <c r="G328" s="13">
        <f t="shared" si="394"/>
        <v>0</v>
      </c>
      <c r="H328" s="202" t="s">
        <v>122</v>
      </c>
      <c r="I328" s="10">
        <v>44288</v>
      </c>
      <c r="J328" s="14">
        <v>678</v>
      </c>
      <c r="K328" s="39">
        <v>1</v>
      </c>
      <c r="L328" s="13">
        <f t="shared" si="393"/>
        <v>24.14</v>
      </c>
      <c r="M328" s="300" t="s">
        <v>132</v>
      </c>
      <c r="N328" s="300" t="s">
        <v>131</v>
      </c>
      <c r="O328" s="38">
        <f t="shared" si="351"/>
        <v>0</v>
      </c>
      <c r="P328" s="11">
        <f t="shared" si="395"/>
        <v>0</v>
      </c>
      <c r="Q328" s="41"/>
      <c r="R328" s="41"/>
      <c r="S328" s="41"/>
      <c r="T328" s="41"/>
      <c r="U328" s="41">
        <v>0</v>
      </c>
      <c r="V328" s="11">
        <f t="shared" si="348"/>
        <v>0</v>
      </c>
      <c r="W328" s="51"/>
      <c r="X328" s="53"/>
    </row>
    <row r="329" spans="1:24" s="12" customFormat="1" ht="40.5" customHeight="1">
      <c r="A329" s="9">
        <v>40</v>
      </c>
      <c r="B329" s="199" t="s">
        <v>124</v>
      </c>
      <c r="C329" s="318" t="s">
        <v>38</v>
      </c>
      <c r="D329" s="335">
        <v>44119</v>
      </c>
      <c r="E329" s="320">
        <v>24.14</v>
      </c>
      <c r="F329" s="41">
        <v>0</v>
      </c>
      <c r="G329" s="13">
        <f t="shared" si="394"/>
        <v>0</v>
      </c>
      <c r="H329" s="321" t="s">
        <v>122</v>
      </c>
      <c r="I329" s="10">
        <v>44291</v>
      </c>
      <c r="J329" s="14">
        <v>687</v>
      </c>
      <c r="K329" s="322">
        <v>1</v>
      </c>
      <c r="L329" s="13">
        <f t="shared" si="393"/>
        <v>24.14</v>
      </c>
      <c r="M329" s="300" t="s">
        <v>149</v>
      </c>
      <c r="N329" s="300" t="s">
        <v>150</v>
      </c>
      <c r="O329" s="38">
        <f t="shared" si="351"/>
        <v>0</v>
      </c>
      <c r="P329" s="11">
        <f t="shared" si="395"/>
        <v>0</v>
      </c>
      <c r="Q329" s="41"/>
      <c r="R329" s="41"/>
      <c r="S329" s="41"/>
      <c r="T329" s="41"/>
      <c r="U329" s="41">
        <v>0</v>
      </c>
      <c r="V329" s="11">
        <f t="shared" si="348"/>
        <v>0</v>
      </c>
      <c r="W329" s="323"/>
    </row>
    <row r="330" spans="1:24" s="12" customFormat="1" ht="40.5" customHeight="1">
      <c r="A330" s="9">
        <v>41</v>
      </c>
      <c r="B330" s="199" t="s">
        <v>124</v>
      </c>
      <c r="C330" s="200" t="s">
        <v>38</v>
      </c>
      <c r="D330" s="204">
        <v>44119</v>
      </c>
      <c r="E330" s="40">
        <v>24.14</v>
      </c>
      <c r="F330" s="41">
        <v>0</v>
      </c>
      <c r="G330" s="13">
        <f t="shared" si="394"/>
        <v>0</v>
      </c>
      <c r="H330" s="202" t="s">
        <v>122</v>
      </c>
      <c r="I330" s="10">
        <v>44293</v>
      </c>
      <c r="J330" s="14">
        <v>701</v>
      </c>
      <c r="K330" s="39">
        <v>1</v>
      </c>
      <c r="L330" s="13">
        <f t="shared" si="393"/>
        <v>24.14</v>
      </c>
      <c r="M330" s="300" t="s">
        <v>132</v>
      </c>
      <c r="N330" s="300" t="s">
        <v>131</v>
      </c>
      <c r="O330" s="38">
        <f t="shared" si="351"/>
        <v>0</v>
      </c>
      <c r="P330" s="11">
        <f t="shared" si="395"/>
        <v>0</v>
      </c>
      <c r="Q330" s="41"/>
      <c r="R330" s="41"/>
      <c r="S330" s="41"/>
      <c r="T330" s="41"/>
      <c r="U330" s="41">
        <v>0</v>
      </c>
      <c r="V330" s="11">
        <f t="shared" si="348"/>
        <v>0</v>
      </c>
      <c r="W330" s="51"/>
      <c r="X330" s="53"/>
    </row>
    <row r="331" spans="1:24" s="12" customFormat="1" ht="40.5" customHeight="1">
      <c r="A331" s="9">
        <v>42</v>
      </c>
      <c r="B331" s="199" t="s">
        <v>124</v>
      </c>
      <c r="C331" s="200" t="s">
        <v>38</v>
      </c>
      <c r="D331" s="204">
        <v>44119</v>
      </c>
      <c r="E331" s="40">
        <v>24.14</v>
      </c>
      <c r="F331" s="41">
        <v>0</v>
      </c>
      <c r="G331" s="13">
        <f t="shared" si="394"/>
        <v>0</v>
      </c>
      <c r="H331" s="202" t="s">
        <v>122</v>
      </c>
      <c r="I331" s="10">
        <v>44298</v>
      </c>
      <c r="J331" s="14">
        <v>772</v>
      </c>
      <c r="K331" s="39">
        <v>3</v>
      </c>
      <c r="L331" s="13">
        <f t="shared" si="393"/>
        <v>72.42</v>
      </c>
      <c r="M331" s="300" t="s">
        <v>132</v>
      </c>
      <c r="N331" s="300" t="s">
        <v>131</v>
      </c>
      <c r="O331" s="38">
        <f t="shared" si="351"/>
        <v>0</v>
      </c>
      <c r="P331" s="11">
        <f t="shared" si="395"/>
        <v>0</v>
      </c>
      <c r="Q331" s="41"/>
      <c r="R331" s="41"/>
      <c r="S331" s="41"/>
      <c r="T331" s="41"/>
      <c r="U331" s="41">
        <v>0</v>
      </c>
      <c r="V331" s="11">
        <f t="shared" si="348"/>
        <v>0</v>
      </c>
      <c r="W331" s="51"/>
      <c r="X331" s="53"/>
    </row>
    <row r="332" spans="1:24" s="12" customFormat="1" ht="40.5" customHeight="1">
      <c r="A332" s="9">
        <v>43</v>
      </c>
      <c r="B332" s="199" t="s">
        <v>124</v>
      </c>
      <c r="C332" s="200" t="s">
        <v>38</v>
      </c>
      <c r="D332" s="204">
        <v>44119</v>
      </c>
      <c r="E332" s="40">
        <v>24.14</v>
      </c>
      <c r="F332" s="41">
        <v>0</v>
      </c>
      <c r="G332" s="13">
        <f t="shared" si="349"/>
        <v>0</v>
      </c>
      <c r="H332" s="202" t="s">
        <v>122</v>
      </c>
      <c r="I332" s="10">
        <v>44301</v>
      </c>
      <c r="J332" s="14">
        <v>798</v>
      </c>
      <c r="K332" s="39">
        <v>1</v>
      </c>
      <c r="L332" s="13">
        <f t="shared" ref="L332" si="396">K332*E332</f>
        <v>24.14</v>
      </c>
      <c r="M332" s="300" t="s">
        <v>132</v>
      </c>
      <c r="N332" s="300" t="s">
        <v>131</v>
      </c>
      <c r="O332" s="38">
        <f t="shared" si="351"/>
        <v>0</v>
      </c>
      <c r="P332" s="11">
        <f t="shared" si="352"/>
        <v>0</v>
      </c>
      <c r="Q332" s="41"/>
      <c r="R332" s="41"/>
      <c r="S332" s="41"/>
      <c r="T332" s="41"/>
      <c r="U332" s="41">
        <v>0</v>
      </c>
      <c r="V332" s="11">
        <f t="shared" si="348"/>
        <v>0</v>
      </c>
      <c r="W332" s="51"/>
      <c r="X332" s="53"/>
    </row>
    <row r="333" spans="1:24" s="68" customFormat="1" ht="39" customHeight="1">
      <c r="A333" s="41"/>
      <c r="B333" s="209" t="s">
        <v>14</v>
      </c>
      <c r="C333" s="210"/>
      <c r="D333" s="211"/>
      <c r="E333" s="65"/>
      <c r="F333" s="41">
        <f>SUM(F290:F332)</f>
        <v>0</v>
      </c>
      <c r="G333" s="11">
        <f>SUM(G290:G332)</f>
        <v>0</v>
      </c>
      <c r="H333" s="212"/>
      <c r="I333" s="66"/>
      <c r="J333" s="41"/>
      <c r="K333" s="38">
        <f>SUM(K290:K332)</f>
        <v>3778</v>
      </c>
      <c r="L333" s="11">
        <f>SUM(L290:L332)</f>
        <v>5076.8819200000025</v>
      </c>
      <c r="M333" s="41"/>
      <c r="N333" s="66"/>
      <c r="O333" s="41">
        <f>SUM(O290:O332)</f>
        <v>900</v>
      </c>
      <c r="P333" s="11">
        <f>SUM(P290:P332)</f>
        <v>538.43768</v>
      </c>
      <c r="Q333" s="41"/>
      <c r="R333" s="41"/>
      <c r="S333" s="41"/>
      <c r="T333" s="41"/>
      <c r="U333" s="41">
        <f>SUM(U290:U332)</f>
        <v>240</v>
      </c>
      <c r="V333" s="11">
        <f>SUM(V290:V332)</f>
        <v>154.62423999999999</v>
      </c>
      <c r="W333" s="67">
        <f>V333-G333</f>
        <v>154.62423999999999</v>
      </c>
      <c r="X333" s="178"/>
    </row>
    <row r="334" spans="1:24" s="12" customFormat="1" ht="39" customHeight="1">
      <c r="A334" s="340" t="s">
        <v>136</v>
      </c>
      <c r="B334" s="341"/>
      <c r="C334" s="341"/>
      <c r="D334" s="341"/>
      <c r="E334" s="341"/>
      <c r="F334" s="341"/>
      <c r="G334" s="341"/>
      <c r="H334" s="341"/>
      <c r="I334" s="341"/>
      <c r="J334" s="341"/>
      <c r="K334" s="341"/>
      <c r="L334" s="341"/>
      <c r="M334" s="341"/>
      <c r="N334" s="341"/>
      <c r="O334" s="341"/>
      <c r="P334" s="341"/>
      <c r="Q334" s="341"/>
      <c r="R334" s="341"/>
      <c r="S334" s="341"/>
      <c r="T334" s="341"/>
      <c r="U334" s="341"/>
      <c r="V334" s="342"/>
      <c r="W334" s="67">
        <f>V334-G334</f>
        <v>0</v>
      </c>
      <c r="X334" s="53"/>
    </row>
    <row r="335" spans="1:24" s="12" customFormat="1" ht="87" customHeight="1">
      <c r="A335" s="9">
        <v>1</v>
      </c>
      <c r="B335" s="205" t="s">
        <v>125</v>
      </c>
      <c r="C335" s="200" t="s">
        <v>31</v>
      </c>
      <c r="D335" s="206" t="s">
        <v>126</v>
      </c>
      <c r="E335" s="40">
        <v>0</v>
      </c>
      <c r="F335" s="41">
        <v>0</v>
      </c>
      <c r="G335" s="13">
        <f>F335*E335</f>
        <v>0</v>
      </c>
      <c r="H335" s="204">
        <v>44370</v>
      </c>
      <c r="I335" s="10">
        <v>44266</v>
      </c>
      <c r="J335" s="14">
        <v>319</v>
      </c>
      <c r="K335" s="39">
        <v>20</v>
      </c>
      <c r="L335" s="13">
        <f t="shared" ref="L335:L358" si="397">K335*E335</f>
        <v>0</v>
      </c>
      <c r="M335" s="300" t="s">
        <v>130</v>
      </c>
      <c r="N335" s="300" t="s">
        <v>131</v>
      </c>
      <c r="O335" s="38">
        <f>F335-U335</f>
        <v>0</v>
      </c>
      <c r="P335" s="11">
        <f t="shared" ref="P335" si="398">O335*E335</f>
        <v>0</v>
      </c>
      <c r="Q335" s="41"/>
      <c r="R335" s="41"/>
      <c r="S335" s="41"/>
      <c r="T335" s="41"/>
      <c r="U335" s="41">
        <v>0</v>
      </c>
      <c r="V335" s="11">
        <f t="shared" ref="V335:V358" si="399">U335*E335</f>
        <v>0</v>
      </c>
      <c r="W335" s="51"/>
      <c r="X335" s="53"/>
    </row>
    <row r="336" spans="1:24" s="12" customFormat="1" ht="87" customHeight="1">
      <c r="A336" s="9">
        <v>2</v>
      </c>
      <c r="B336" s="205" t="s">
        <v>125</v>
      </c>
      <c r="C336" s="200" t="s">
        <v>31</v>
      </c>
      <c r="D336" s="206" t="s">
        <v>126</v>
      </c>
      <c r="E336" s="40">
        <v>0</v>
      </c>
      <c r="F336" s="41">
        <v>0</v>
      </c>
      <c r="G336" s="13">
        <f t="shared" ref="G336:G358" si="400">F336*E336</f>
        <v>0</v>
      </c>
      <c r="H336" s="204">
        <v>44370</v>
      </c>
      <c r="I336" s="10">
        <v>44267</v>
      </c>
      <c r="J336" s="14">
        <v>322</v>
      </c>
      <c r="K336" s="39">
        <v>20</v>
      </c>
      <c r="L336" s="13">
        <f t="shared" ref="L336" si="401">K336*E336</f>
        <v>0</v>
      </c>
      <c r="M336" s="300" t="s">
        <v>130</v>
      </c>
      <c r="N336" s="300" t="s">
        <v>131</v>
      </c>
      <c r="O336" s="38">
        <f t="shared" ref="O336:O358" si="402">F336-U336</f>
        <v>0</v>
      </c>
      <c r="P336" s="11">
        <f t="shared" ref="P336:P358" si="403">O336*E336</f>
        <v>0</v>
      </c>
      <c r="Q336" s="41"/>
      <c r="R336" s="41"/>
      <c r="S336" s="41"/>
      <c r="T336" s="41"/>
      <c r="U336" s="41">
        <v>0</v>
      </c>
      <c r="V336" s="11">
        <f t="shared" ref="V336" si="404">U336*E336</f>
        <v>0</v>
      </c>
      <c r="W336" s="51"/>
      <c r="X336" s="53"/>
    </row>
    <row r="337" spans="1:24" s="12" customFormat="1" ht="87" customHeight="1">
      <c r="A337" s="9">
        <v>3</v>
      </c>
      <c r="B337" s="205" t="s">
        <v>125</v>
      </c>
      <c r="C337" s="200" t="s">
        <v>31</v>
      </c>
      <c r="D337" s="206" t="s">
        <v>126</v>
      </c>
      <c r="E337" s="40">
        <v>0</v>
      </c>
      <c r="F337" s="41">
        <v>0</v>
      </c>
      <c r="G337" s="13">
        <f t="shared" si="400"/>
        <v>0</v>
      </c>
      <c r="H337" s="204">
        <v>44370</v>
      </c>
      <c r="I337" s="10">
        <v>44271</v>
      </c>
      <c r="J337" s="14">
        <v>381</v>
      </c>
      <c r="K337" s="39">
        <v>100</v>
      </c>
      <c r="L337" s="13">
        <f t="shared" ref="L337" si="405">K337*E337</f>
        <v>0</v>
      </c>
      <c r="M337" s="300" t="s">
        <v>130</v>
      </c>
      <c r="N337" s="300" t="s">
        <v>131</v>
      </c>
      <c r="O337" s="38">
        <f t="shared" si="402"/>
        <v>0</v>
      </c>
      <c r="P337" s="11">
        <f t="shared" si="403"/>
        <v>0</v>
      </c>
      <c r="Q337" s="41"/>
      <c r="R337" s="41"/>
      <c r="S337" s="41"/>
      <c r="T337" s="41"/>
      <c r="U337" s="41">
        <v>0</v>
      </c>
      <c r="V337" s="11">
        <f t="shared" ref="V337" si="406">U337*E337</f>
        <v>0</v>
      </c>
      <c r="W337" s="51"/>
      <c r="X337" s="53"/>
    </row>
    <row r="338" spans="1:24" s="12" customFormat="1" ht="87" customHeight="1">
      <c r="A338" s="9">
        <v>4</v>
      </c>
      <c r="B338" s="205" t="s">
        <v>125</v>
      </c>
      <c r="C338" s="200" t="s">
        <v>31</v>
      </c>
      <c r="D338" s="206" t="s">
        <v>126</v>
      </c>
      <c r="E338" s="40">
        <v>0</v>
      </c>
      <c r="F338" s="41">
        <v>0</v>
      </c>
      <c r="G338" s="13">
        <f t="shared" si="400"/>
        <v>0</v>
      </c>
      <c r="H338" s="204">
        <v>44370</v>
      </c>
      <c r="I338" s="10">
        <v>44273</v>
      </c>
      <c r="J338" s="14">
        <v>474</v>
      </c>
      <c r="K338" s="39">
        <v>200</v>
      </c>
      <c r="L338" s="13">
        <f t="shared" ref="L338" si="407">K338*E338</f>
        <v>0</v>
      </c>
      <c r="M338" s="300" t="s">
        <v>130</v>
      </c>
      <c r="N338" s="300" t="s">
        <v>131</v>
      </c>
      <c r="O338" s="38">
        <f t="shared" si="402"/>
        <v>0</v>
      </c>
      <c r="P338" s="11">
        <f t="shared" si="403"/>
        <v>0</v>
      </c>
      <c r="Q338" s="41"/>
      <c r="R338" s="41"/>
      <c r="S338" s="41"/>
      <c r="T338" s="41"/>
      <c r="U338" s="41">
        <v>0</v>
      </c>
      <c r="V338" s="11">
        <f t="shared" ref="V338" si="408">U338*E338</f>
        <v>0</v>
      </c>
      <c r="W338" s="51"/>
      <c r="X338" s="53"/>
    </row>
    <row r="339" spans="1:24" s="12" customFormat="1" ht="87" customHeight="1">
      <c r="A339" s="9">
        <v>5</v>
      </c>
      <c r="B339" s="205" t="s">
        <v>125</v>
      </c>
      <c r="C339" s="200" t="s">
        <v>31</v>
      </c>
      <c r="D339" s="206" t="s">
        <v>126</v>
      </c>
      <c r="E339" s="40">
        <v>0</v>
      </c>
      <c r="F339" s="41">
        <v>0</v>
      </c>
      <c r="G339" s="13">
        <f t="shared" si="400"/>
        <v>0</v>
      </c>
      <c r="H339" s="204">
        <v>44370</v>
      </c>
      <c r="I339" s="10">
        <v>44277</v>
      </c>
      <c r="J339" s="14">
        <v>518</v>
      </c>
      <c r="K339" s="39">
        <v>100</v>
      </c>
      <c r="L339" s="13">
        <f t="shared" ref="L339" si="409">K339*E339</f>
        <v>0</v>
      </c>
      <c r="M339" s="300" t="s">
        <v>130</v>
      </c>
      <c r="N339" s="300" t="s">
        <v>131</v>
      </c>
      <c r="O339" s="38">
        <f t="shared" si="402"/>
        <v>0</v>
      </c>
      <c r="P339" s="11">
        <f t="shared" si="403"/>
        <v>0</v>
      </c>
      <c r="Q339" s="41"/>
      <c r="R339" s="41"/>
      <c r="S339" s="41"/>
      <c r="T339" s="41"/>
      <c r="U339" s="41">
        <v>0</v>
      </c>
      <c r="V339" s="11">
        <f t="shared" ref="V339" si="410">U339*E339</f>
        <v>0</v>
      </c>
      <c r="W339" s="51"/>
      <c r="X339" s="53"/>
    </row>
    <row r="340" spans="1:24" s="12" customFormat="1" ht="87" customHeight="1">
      <c r="A340" s="9">
        <v>6</v>
      </c>
      <c r="B340" s="205" t="s">
        <v>125</v>
      </c>
      <c r="C340" s="200" t="s">
        <v>31</v>
      </c>
      <c r="D340" s="206" t="s">
        <v>126</v>
      </c>
      <c r="E340" s="40">
        <v>0</v>
      </c>
      <c r="F340" s="41">
        <v>0</v>
      </c>
      <c r="G340" s="13">
        <f t="shared" si="400"/>
        <v>0</v>
      </c>
      <c r="H340" s="204">
        <v>44370</v>
      </c>
      <c r="I340" s="10">
        <v>44281</v>
      </c>
      <c r="J340" s="14">
        <v>622</v>
      </c>
      <c r="K340" s="39">
        <v>100</v>
      </c>
      <c r="L340" s="13">
        <f t="shared" ref="L340" si="411">K340*E340</f>
        <v>0</v>
      </c>
      <c r="M340" s="300" t="s">
        <v>130</v>
      </c>
      <c r="N340" s="300" t="s">
        <v>131</v>
      </c>
      <c r="O340" s="38">
        <f t="shared" si="402"/>
        <v>0</v>
      </c>
      <c r="P340" s="11">
        <f t="shared" si="403"/>
        <v>0</v>
      </c>
      <c r="Q340" s="41"/>
      <c r="R340" s="41"/>
      <c r="S340" s="41"/>
      <c r="T340" s="41"/>
      <c r="U340" s="41">
        <v>0</v>
      </c>
      <c r="V340" s="11">
        <f t="shared" ref="V340" si="412">U340*E340</f>
        <v>0</v>
      </c>
      <c r="W340" s="51"/>
      <c r="X340" s="53"/>
    </row>
    <row r="341" spans="1:24" s="12" customFormat="1" ht="87" customHeight="1">
      <c r="A341" s="9">
        <v>7</v>
      </c>
      <c r="B341" s="205" t="s">
        <v>125</v>
      </c>
      <c r="C341" s="200" t="s">
        <v>31</v>
      </c>
      <c r="D341" s="206" t="s">
        <v>126</v>
      </c>
      <c r="E341" s="40">
        <v>0</v>
      </c>
      <c r="F341" s="41">
        <v>0</v>
      </c>
      <c r="G341" s="13">
        <f t="shared" si="400"/>
        <v>0</v>
      </c>
      <c r="H341" s="204">
        <v>44370</v>
      </c>
      <c r="I341" s="10">
        <v>44285</v>
      </c>
      <c r="J341" s="14">
        <v>645</v>
      </c>
      <c r="K341" s="39">
        <v>150</v>
      </c>
      <c r="L341" s="13">
        <f t="shared" ref="L341" si="413">K341*E341</f>
        <v>0</v>
      </c>
      <c r="M341" s="300" t="s">
        <v>130</v>
      </c>
      <c r="N341" s="300" t="s">
        <v>131</v>
      </c>
      <c r="O341" s="38">
        <f t="shared" si="402"/>
        <v>0</v>
      </c>
      <c r="P341" s="11">
        <f t="shared" si="403"/>
        <v>0</v>
      </c>
      <c r="Q341" s="41"/>
      <c r="R341" s="41"/>
      <c r="S341" s="41"/>
      <c r="T341" s="41"/>
      <c r="U341" s="41">
        <v>0</v>
      </c>
      <c r="V341" s="11">
        <f t="shared" ref="V341" si="414">U341*E341</f>
        <v>0</v>
      </c>
      <c r="W341" s="51"/>
      <c r="X341" s="53"/>
    </row>
    <row r="342" spans="1:24" s="12" customFormat="1" ht="87" customHeight="1">
      <c r="A342" s="9">
        <v>8</v>
      </c>
      <c r="B342" s="205" t="s">
        <v>125</v>
      </c>
      <c r="C342" s="200" t="s">
        <v>31</v>
      </c>
      <c r="D342" s="206" t="s">
        <v>126</v>
      </c>
      <c r="E342" s="40">
        <v>0</v>
      </c>
      <c r="F342" s="41">
        <v>0</v>
      </c>
      <c r="G342" s="13">
        <f t="shared" ref="G342" si="415">F342*E342</f>
        <v>0</v>
      </c>
      <c r="H342" s="204">
        <v>44370</v>
      </c>
      <c r="I342" s="10">
        <v>44291</v>
      </c>
      <c r="J342" s="14">
        <v>686</v>
      </c>
      <c r="K342" s="39">
        <v>300</v>
      </c>
      <c r="L342" s="13">
        <f t="shared" ref="L342" si="416">K342*E342</f>
        <v>0</v>
      </c>
      <c r="M342" s="300" t="s">
        <v>130</v>
      </c>
      <c r="N342" s="300" t="s">
        <v>131</v>
      </c>
      <c r="O342" s="38">
        <f t="shared" si="402"/>
        <v>0</v>
      </c>
      <c r="P342" s="11">
        <f t="shared" ref="P342" si="417">O342*E342</f>
        <v>0</v>
      </c>
      <c r="Q342" s="41"/>
      <c r="R342" s="41"/>
      <c r="S342" s="41"/>
      <c r="T342" s="41"/>
      <c r="U342" s="41">
        <v>0</v>
      </c>
      <c r="V342" s="11">
        <f t="shared" ref="V342" si="418">U342*E342</f>
        <v>0</v>
      </c>
      <c r="W342" s="51"/>
      <c r="X342" s="53"/>
    </row>
    <row r="343" spans="1:24" s="12" customFormat="1" ht="87" customHeight="1">
      <c r="A343" s="9">
        <v>9</v>
      </c>
      <c r="B343" s="205" t="s">
        <v>125</v>
      </c>
      <c r="C343" s="200" t="s">
        <v>31</v>
      </c>
      <c r="D343" s="206" t="s">
        <v>126</v>
      </c>
      <c r="E343" s="40">
        <v>0</v>
      </c>
      <c r="F343" s="41">
        <v>0</v>
      </c>
      <c r="G343" s="13">
        <f t="shared" ref="G343" si="419">F343*E343</f>
        <v>0</v>
      </c>
      <c r="H343" s="204">
        <v>44370</v>
      </c>
      <c r="I343" s="10">
        <v>44295</v>
      </c>
      <c r="J343" s="14">
        <v>767</v>
      </c>
      <c r="K343" s="39">
        <v>200</v>
      </c>
      <c r="L343" s="13">
        <f t="shared" ref="L343" si="420">K343*E343</f>
        <v>0</v>
      </c>
      <c r="M343" s="300" t="s">
        <v>130</v>
      </c>
      <c r="N343" s="300" t="s">
        <v>131</v>
      </c>
      <c r="O343" s="38">
        <f t="shared" si="402"/>
        <v>0</v>
      </c>
      <c r="P343" s="11">
        <f t="shared" ref="P343" si="421">O343*E343</f>
        <v>0</v>
      </c>
      <c r="Q343" s="41"/>
      <c r="R343" s="41"/>
      <c r="S343" s="41"/>
      <c r="T343" s="41"/>
      <c r="U343" s="41">
        <v>0</v>
      </c>
      <c r="V343" s="11">
        <f t="shared" ref="V343" si="422">U343*E343</f>
        <v>0</v>
      </c>
      <c r="W343" s="51"/>
      <c r="X343" s="53"/>
    </row>
    <row r="344" spans="1:24" s="12" customFormat="1" ht="87" customHeight="1">
      <c r="A344" s="9">
        <v>10</v>
      </c>
      <c r="B344" s="205" t="s">
        <v>125</v>
      </c>
      <c r="C344" s="200" t="s">
        <v>31</v>
      </c>
      <c r="D344" s="206" t="s">
        <v>126</v>
      </c>
      <c r="E344" s="40">
        <v>0</v>
      </c>
      <c r="F344" s="41">
        <v>0</v>
      </c>
      <c r="G344" s="13">
        <f t="shared" ref="G344" si="423">F344*E344</f>
        <v>0</v>
      </c>
      <c r="H344" s="204">
        <v>44370</v>
      </c>
      <c r="I344" s="10">
        <v>44300</v>
      </c>
      <c r="J344" s="14">
        <v>787</v>
      </c>
      <c r="K344" s="39">
        <v>310</v>
      </c>
      <c r="L344" s="13">
        <f t="shared" ref="L344:L354" si="424">K344*E344</f>
        <v>0</v>
      </c>
      <c r="M344" s="300" t="s">
        <v>130</v>
      </c>
      <c r="N344" s="300" t="s">
        <v>131</v>
      </c>
      <c r="O344" s="38">
        <f t="shared" si="402"/>
        <v>0</v>
      </c>
      <c r="P344" s="11">
        <f t="shared" ref="P344:P354" si="425">O344*E344</f>
        <v>0</v>
      </c>
      <c r="Q344" s="41"/>
      <c r="R344" s="41"/>
      <c r="S344" s="41"/>
      <c r="T344" s="41"/>
      <c r="U344" s="41">
        <v>0</v>
      </c>
      <c r="V344" s="11">
        <f t="shared" ref="V344:V354" si="426">U344*E344</f>
        <v>0</v>
      </c>
      <c r="W344" s="51"/>
      <c r="X344" s="53"/>
    </row>
    <row r="345" spans="1:24" s="12" customFormat="1" ht="47.25" customHeight="1">
      <c r="A345" s="9">
        <v>11</v>
      </c>
      <c r="B345" s="328" t="s">
        <v>196</v>
      </c>
      <c r="C345" s="9" t="s">
        <v>31</v>
      </c>
      <c r="D345" s="9" t="s">
        <v>197</v>
      </c>
      <c r="E345" s="9">
        <v>0</v>
      </c>
      <c r="F345" s="298">
        <v>0</v>
      </c>
      <c r="G345" s="266">
        <v>0</v>
      </c>
      <c r="H345" s="329">
        <v>44469</v>
      </c>
      <c r="I345" s="10">
        <v>44369</v>
      </c>
      <c r="J345" s="14">
        <v>1762</v>
      </c>
      <c r="K345" s="39">
        <v>390</v>
      </c>
      <c r="L345" s="13">
        <f t="shared" si="424"/>
        <v>0</v>
      </c>
      <c r="M345" s="300"/>
      <c r="N345" s="300"/>
      <c r="O345" s="38">
        <f>K345-U345</f>
        <v>390</v>
      </c>
      <c r="P345" s="11">
        <f t="shared" si="425"/>
        <v>0</v>
      </c>
      <c r="Q345" s="41"/>
      <c r="R345" s="41"/>
      <c r="S345" s="41"/>
      <c r="T345" s="41"/>
      <c r="U345" s="38">
        <v>0</v>
      </c>
      <c r="V345" s="11">
        <f t="shared" si="426"/>
        <v>0</v>
      </c>
      <c r="W345" s="51"/>
      <c r="X345" s="53"/>
    </row>
    <row r="346" spans="1:24" s="12" customFormat="1" ht="47.25" customHeight="1">
      <c r="A346" s="9">
        <v>12</v>
      </c>
      <c r="B346" s="330" t="s">
        <v>199</v>
      </c>
      <c r="C346" s="331" t="s">
        <v>200</v>
      </c>
      <c r="D346" s="9">
        <v>11033003</v>
      </c>
      <c r="E346" s="266">
        <v>0</v>
      </c>
      <c r="F346" s="298">
        <v>0</v>
      </c>
      <c r="G346" s="266">
        <v>0</v>
      </c>
      <c r="H346" s="329">
        <v>45017</v>
      </c>
      <c r="I346" s="10">
        <v>44369</v>
      </c>
      <c r="J346" s="14">
        <v>1762</v>
      </c>
      <c r="K346" s="39">
        <v>65</v>
      </c>
      <c r="L346" s="13">
        <f t="shared" si="424"/>
        <v>0</v>
      </c>
      <c r="M346" s="300"/>
      <c r="N346" s="300"/>
      <c r="O346" s="38">
        <f t="shared" ref="O346:O349" si="427">K346-U346</f>
        <v>65</v>
      </c>
      <c r="P346" s="11">
        <f t="shared" si="425"/>
        <v>0</v>
      </c>
      <c r="Q346" s="41"/>
      <c r="R346" s="41"/>
      <c r="S346" s="41"/>
      <c r="T346" s="41"/>
      <c r="U346" s="38">
        <v>0</v>
      </c>
      <c r="V346" s="11">
        <f t="shared" si="426"/>
        <v>0</v>
      </c>
      <c r="W346" s="51"/>
      <c r="X346" s="53"/>
    </row>
    <row r="347" spans="1:24" s="12" customFormat="1" ht="47.25" customHeight="1">
      <c r="A347" s="9">
        <v>13</v>
      </c>
      <c r="B347" s="199" t="s">
        <v>202</v>
      </c>
      <c r="C347" s="203" t="s">
        <v>38</v>
      </c>
      <c r="D347" s="206"/>
      <c r="E347" s="40">
        <v>1.10277</v>
      </c>
      <c r="F347" s="41"/>
      <c r="G347" s="13"/>
      <c r="H347" s="204"/>
      <c r="I347" s="10">
        <v>44369</v>
      </c>
      <c r="J347" s="14">
        <v>1762</v>
      </c>
      <c r="K347" s="39">
        <v>390</v>
      </c>
      <c r="L347" s="13">
        <f t="shared" si="424"/>
        <v>430.08030000000002</v>
      </c>
      <c r="M347" s="300"/>
      <c r="N347" s="300"/>
      <c r="O347" s="38">
        <f t="shared" si="427"/>
        <v>390</v>
      </c>
      <c r="P347" s="11">
        <f t="shared" si="425"/>
        <v>430.08030000000002</v>
      </c>
      <c r="Q347" s="41"/>
      <c r="R347" s="41"/>
      <c r="S347" s="41"/>
      <c r="T347" s="41"/>
      <c r="U347" s="38">
        <v>0</v>
      </c>
      <c r="V347" s="11">
        <f t="shared" si="426"/>
        <v>0</v>
      </c>
      <c r="W347" s="51"/>
      <c r="X347" s="53"/>
    </row>
    <row r="348" spans="1:24" s="12" customFormat="1" ht="47.25" customHeight="1">
      <c r="A348" s="9">
        <v>14</v>
      </c>
      <c r="B348" s="199" t="s">
        <v>203</v>
      </c>
      <c r="C348" s="203" t="s">
        <v>38</v>
      </c>
      <c r="D348" s="206"/>
      <c r="E348" s="40">
        <v>1.02302</v>
      </c>
      <c r="F348" s="41"/>
      <c r="G348" s="13"/>
      <c r="H348" s="204"/>
      <c r="I348" s="10">
        <v>44369</v>
      </c>
      <c r="J348" s="14">
        <v>1762</v>
      </c>
      <c r="K348" s="39">
        <v>65</v>
      </c>
      <c r="L348" s="13">
        <f t="shared" si="424"/>
        <v>66.496300000000005</v>
      </c>
      <c r="M348" s="300"/>
      <c r="N348" s="300"/>
      <c r="O348" s="38">
        <f t="shared" si="427"/>
        <v>65</v>
      </c>
      <c r="P348" s="11">
        <f t="shared" si="425"/>
        <v>66.496300000000005</v>
      </c>
      <c r="Q348" s="41"/>
      <c r="R348" s="41"/>
      <c r="S348" s="41"/>
      <c r="T348" s="41"/>
      <c r="U348" s="38">
        <v>0</v>
      </c>
      <c r="V348" s="11">
        <f t="shared" si="426"/>
        <v>0</v>
      </c>
      <c r="W348" s="51"/>
      <c r="X348" s="53"/>
    </row>
    <row r="349" spans="1:24" s="12" customFormat="1" ht="47.25" customHeight="1">
      <c r="A349" s="9">
        <v>15</v>
      </c>
      <c r="B349" s="199" t="s">
        <v>124</v>
      </c>
      <c r="C349" s="203" t="s">
        <v>38</v>
      </c>
      <c r="D349" s="206"/>
      <c r="E349" s="40">
        <v>12.37518</v>
      </c>
      <c r="F349" s="41"/>
      <c r="G349" s="13"/>
      <c r="H349" s="204"/>
      <c r="I349" s="10">
        <v>44369</v>
      </c>
      <c r="J349" s="14">
        <v>1762</v>
      </c>
      <c r="K349" s="39">
        <v>4</v>
      </c>
      <c r="L349" s="13">
        <f t="shared" si="424"/>
        <v>49.500720000000001</v>
      </c>
      <c r="M349" s="300"/>
      <c r="N349" s="300"/>
      <c r="O349" s="38">
        <f t="shared" si="427"/>
        <v>4</v>
      </c>
      <c r="P349" s="11">
        <f t="shared" si="425"/>
        <v>49.500720000000001</v>
      </c>
      <c r="Q349" s="41"/>
      <c r="R349" s="41"/>
      <c r="S349" s="41"/>
      <c r="T349" s="41"/>
      <c r="U349" s="38">
        <v>0</v>
      </c>
      <c r="V349" s="11">
        <f t="shared" si="426"/>
        <v>0</v>
      </c>
      <c r="W349" s="51"/>
      <c r="X349" s="53"/>
    </row>
    <row r="350" spans="1:24" s="12" customFormat="1" ht="47.25" customHeight="1">
      <c r="A350" s="9">
        <v>16</v>
      </c>
      <c r="B350" s="328" t="s">
        <v>196</v>
      </c>
      <c r="C350" s="9" t="s">
        <v>31</v>
      </c>
      <c r="D350" s="9" t="s">
        <v>197</v>
      </c>
      <c r="E350" s="9">
        <v>0</v>
      </c>
      <c r="F350" s="298">
        <v>0</v>
      </c>
      <c r="G350" s="266">
        <v>0</v>
      </c>
      <c r="H350" s="329">
        <v>44469</v>
      </c>
      <c r="I350" s="10">
        <v>44376</v>
      </c>
      <c r="J350" s="14">
        <v>1885</v>
      </c>
      <c r="K350" s="39">
        <v>78</v>
      </c>
      <c r="L350" s="13">
        <f t="shared" si="424"/>
        <v>0</v>
      </c>
      <c r="M350" s="300"/>
      <c r="N350" s="300"/>
      <c r="O350" s="38">
        <f>K350-U350</f>
        <v>78</v>
      </c>
      <c r="P350" s="11">
        <f t="shared" si="425"/>
        <v>0</v>
      </c>
      <c r="Q350" s="41"/>
      <c r="R350" s="41"/>
      <c r="S350" s="41"/>
      <c r="T350" s="41"/>
      <c r="U350" s="38">
        <v>0</v>
      </c>
      <c r="V350" s="11">
        <f t="shared" si="426"/>
        <v>0</v>
      </c>
      <c r="W350" s="51"/>
      <c r="X350" s="53"/>
    </row>
    <row r="351" spans="1:24" s="12" customFormat="1" ht="47.25" customHeight="1">
      <c r="A351" s="9">
        <v>17</v>
      </c>
      <c r="B351" s="330" t="s">
        <v>199</v>
      </c>
      <c r="C351" s="331" t="s">
        <v>200</v>
      </c>
      <c r="D351" s="9">
        <v>11033003</v>
      </c>
      <c r="E351" s="266">
        <v>0</v>
      </c>
      <c r="F351" s="298">
        <v>0</v>
      </c>
      <c r="G351" s="266">
        <v>0</v>
      </c>
      <c r="H351" s="329">
        <v>45017</v>
      </c>
      <c r="I351" s="10">
        <v>44376</v>
      </c>
      <c r="J351" s="14">
        <v>1885</v>
      </c>
      <c r="K351" s="39">
        <v>13</v>
      </c>
      <c r="L351" s="13">
        <f t="shared" si="424"/>
        <v>0</v>
      </c>
      <c r="M351" s="300"/>
      <c r="N351" s="300"/>
      <c r="O351" s="38">
        <f t="shared" ref="O351:O354" si="428">K351-U351</f>
        <v>13</v>
      </c>
      <c r="P351" s="11">
        <f t="shared" si="425"/>
        <v>0</v>
      </c>
      <c r="Q351" s="41"/>
      <c r="R351" s="41"/>
      <c r="S351" s="41"/>
      <c r="T351" s="41"/>
      <c r="U351" s="38">
        <v>0</v>
      </c>
      <c r="V351" s="11">
        <f t="shared" si="426"/>
        <v>0</v>
      </c>
      <c r="W351" s="51"/>
      <c r="X351" s="53"/>
    </row>
    <row r="352" spans="1:24" s="12" customFormat="1" ht="47.25" customHeight="1">
      <c r="A352" s="9">
        <v>18</v>
      </c>
      <c r="B352" s="199" t="s">
        <v>202</v>
      </c>
      <c r="C352" s="203" t="s">
        <v>38</v>
      </c>
      <c r="D352" s="206"/>
      <c r="E352" s="40">
        <v>1.10277</v>
      </c>
      <c r="F352" s="41"/>
      <c r="G352" s="13"/>
      <c r="H352" s="204"/>
      <c r="I352" s="10">
        <v>44376</v>
      </c>
      <c r="J352" s="14">
        <v>1885</v>
      </c>
      <c r="K352" s="39">
        <v>78</v>
      </c>
      <c r="L352" s="13">
        <f t="shared" si="424"/>
        <v>86.016059999999996</v>
      </c>
      <c r="M352" s="300"/>
      <c r="N352" s="300"/>
      <c r="O352" s="38">
        <f t="shared" si="428"/>
        <v>78</v>
      </c>
      <c r="P352" s="11">
        <f t="shared" si="425"/>
        <v>86.016059999999996</v>
      </c>
      <c r="Q352" s="41"/>
      <c r="R352" s="41"/>
      <c r="S352" s="41"/>
      <c r="T352" s="41"/>
      <c r="U352" s="38">
        <v>0</v>
      </c>
      <c r="V352" s="11">
        <f t="shared" si="426"/>
        <v>0</v>
      </c>
      <c r="W352" s="51"/>
      <c r="X352" s="53"/>
    </row>
    <row r="353" spans="1:24" s="12" customFormat="1" ht="47.25" customHeight="1">
      <c r="A353" s="9">
        <v>19</v>
      </c>
      <c r="B353" s="199" t="s">
        <v>203</v>
      </c>
      <c r="C353" s="203" t="s">
        <v>38</v>
      </c>
      <c r="D353" s="206"/>
      <c r="E353" s="40">
        <v>1.02302</v>
      </c>
      <c r="F353" s="41"/>
      <c r="G353" s="13"/>
      <c r="H353" s="204"/>
      <c r="I353" s="10">
        <v>44376</v>
      </c>
      <c r="J353" s="14">
        <v>1885</v>
      </c>
      <c r="K353" s="39">
        <v>13</v>
      </c>
      <c r="L353" s="13">
        <f t="shared" si="424"/>
        <v>13.29926</v>
      </c>
      <c r="M353" s="300"/>
      <c r="N353" s="300"/>
      <c r="O353" s="38">
        <f t="shared" si="428"/>
        <v>13</v>
      </c>
      <c r="P353" s="11">
        <f t="shared" si="425"/>
        <v>13.29926</v>
      </c>
      <c r="Q353" s="41"/>
      <c r="R353" s="41"/>
      <c r="S353" s="41"/>
      <c r="T353" s="41"/>
      <c r="U353" s="38">
        <v>0</v>
      </c>
      <c r="V353" s="11">
        <f t="shared" si="426"/>
        <v>0</v>
      </c>
      <c r="W353" s="51"/>
      <c r="X353" s="53"/>
    </row>
    <row r="354" spans="1:24" s="12" customFormat="1" ht="47.25" customHeight="1">
      <c r="A354" s="9">
        <v>20</v>
      </c>
      <c r="B354" s="199" t="s">
        <v>124</v>
      </c>
      <c r="C354" s="203" t="s">
        <v>38</v>
      </c>
      <c r="D354" s="206"/>
      <c r="E354" s="40">
        <v>12.37518</v>
      </c>
      <c r="F354" s="41"/>
      <c r="G354" s="13"/>
      <c r="H354" s="204"/>
      <c r="I354" s="10">
        <v>44376</v>
      </c>
      <c r="J354" s="14">
        <v>1885</v>
      </c>
      <c r="K354" s="39">
        <v>1</v>
      </c>
      <c r="L354" s="13">
        <f t="shared" si="424"/>
        <v>12.37518</v>
      </c>
      <c r="M354" s="300"/>
      <c r="N354" s="300"/>
      <c r="O354" s="38">
        <f t="shared" si="428"/>
        <v>1</v>
      </c>
      <c r="P354" s="11">
        <f t="shared" si="425"/>
        <v>12.37518</v>
      </c>
      <c r="Q354" s="41"/>
      <c r="R354" s="41"/>
      <c r="S354" s="41"/>
      <c r="T354" s="41"/>
      <c r="U354" s="38">
        <v>0</v>
      </c>
      <c r="V354" s="11">
        <f t="shared" si="426"/>
        <v>0</v>
      </c>
      <c r="W354" s="51"/>
      <c r="X354" s="53"/>
    </row>
    <row r="355" spans="1:24" s="12" customFormat="1" ht="40.5" customHeight="1">
      <c r="A355" s="9">
        <v>21</v>
      </c>
      <c r="B355" s="199" t="s">
        <v>118</v>
      </c>
      <c r="C355" s="203" t="s">
        <v>38</v>
      </c>
      <c r="D355" s="203" t="s">
        <v>121</v>
      </c>
      <c r="E355" s="40">
        <v>2.96</v>
      </c>
      <c r="F355" s="41">
        <v>0</v>
      </c>
      <c r="G355" s="13">
        <f t="shared" si="400"/>
        <v>0</v>
      </c>
      <c r="H355" s="202">
        <v>45962</v>
      </c>
      <c r="I355" s="10">
        <v>44266</v>
      </c>
      <c r="J355" s="14">
        <v>319</v>
      </c>
      <c r="K355" s="39">
        <v>20</v>
      </c>
      <c r="L355" s="13">
        <f t="shared" si="397"/>
        <v>59.2</v>
      </c>
      <c r="M355" s="300" t="s">
        <v>132</v>
      </c>
      <c r="N355" s="300" t="s">
        <v>131</v>
      </c>
      <c r="O355" s="38">
        <f t="shared" si="402"/>
        <v>0</v>
      </c>
      <c r="P355" s="11">
        <f t="shared" si="403"/>
        <v>0</v>
      </c>
      <c r="Q355" s="41"/>
      <c r="R355" s="41"/>
      <c r="S355" s="41"/>
      <c r="T355" s="41"/>
      <c r="U355" s="41">
        <v>0</v>
      </c>
      <c r="V355" s="11">
        <f t="shared" si="399"/>
        <v>0</v>
      </c>
      <c r="W355" s="51"/>
      <c r="X355" s="53"/>
    </row>
    <row r="356" spans="1:24" s="12" customFormat="1" ht="40.5" customHeight="1">
      <c r="A356" s="9">
        <v>22</v>
      </c>
      <c r="B356" s="199" t="s">
        <v>118</v>
      </c>
      <c r="C356" s="203" t="s">
        <v>38</v>
      </c>
      <c r="D356" s="203" t="s">
        <v>121</v>
      </c>
      <c r="E356" s="40">
        <v>2.96</v>
      </c>
      <c r="F356" s="41">
        <v>260</v>
      </c>
      <c r="G356" s="13">
        <f t="shared" si="400"/>
        <v>769.6</v>
      </c>
      <c r="H356" s="202">
        <v>45962</v>
      </c>
      <c r="I356" s="10">
        <v>44267</v>
      </c>
      <c r="J356" s="14">
        <v>322</v>
      </c>
      <c r="K356" s="39">
        <v>2180</v>
      </c>
      <c r="L356" s="13">
        <f t="shared" ref="L356:L357" si="429">K356*E356</f>
        <v>6452.8</v>
      </c>
      <c r="M356" s="300" t="s">
        <v>132</v>
      </c>
      <c r="N356" s="300" t="s">
        <v>131</v>
      </c>
      <c r="O356" s="38">
        <f t="shared" si="402"/>
        <v>260</v>
      </c>
      <c r="P356" s="11">
        <f t="shared" si="403"/>
        <v>769.6</v>
      </c>
      <c r="Q356" s="41"/>
      <c r="R356" s="41"/>
      <c r="S356" s="41"/>
      <c r="T356" s="41"/>
      <c r="U356" s="41">
        <v>0</v>
      </c>
      <c r="V356" s="11">
        <f t="shared" ref="V356:V357" si="430">U356*E356</f>
        <v>0</v>
      </c>
      <c r="W356" s="51"/>
      <c r="X356" s="53"/>
    </row>
    <row r="357" spans="1:24" s="12" customFormat="1" ht="40.5" customHeight="1">
      <c r="A357" s="9">
        <v>23</v>
      </c>
      <c r="B357" s="199" t="s">
        <v>124</v>
      </c>
      <c r="C357" s="200" t="s">
        <v>38</v>
      </c>
      <c r="D357" s="204">
        <v>44119</v>
      </c>
      <c r="E357" s="40">
        <v>24.14</v>
      </c>
      <c r="F357" s="41">
        <v>0</v>
      </c>
      <c r="G357" s="13">
        <f t="shared" si="400"/>
        <v>0</v>
      </c>
      <c r="H357" s="202" t="s">
        <v>122</v>
      </c>
      <c r="I357" s="10">
        <v>44266</v>
      </c>
      <c r="J357" s="14">
        <v>319</v>
      </c>
      <c r="K357" s="39">
        <v>1</v>
      </c>
      <c r="L357" s="13">
        <f t="shared" si="429"/>
        <v>24.14</v>
      </c>
      <c r="M357" s="300" t="s">
        <v>132</v>
      </c>
      <c r="N357" s="300" t="s">
        <v>131</v>
      </c>
      <c r="O357" s="38">
        <f t="shared" si="402"/>
        <v>0</v>
      </c>
      <c r="P357" s="11">
        <f t="shared" si="403"/>
        <v>0</v>
      </c>
      <c r="Q357" s="41"/>
      <c r="R357" s="41"/>
      <c r="S357" s="41"/>
      <c r="T357" s="41"/>
      <c r="U357" s="41">
        <v>0</v>
      </c>
      <c r="V357" s="11">
        <f t="shared" si="430"/>
        <v>0</v>
      </c>
      <c r="W357" s="51"/>
      <c r="X357" s="53"/>
    </row>
    <row r="358" spans="1:24" s="12" customFormat="1" ht="40.5" customHeight="1">
      <c r="A358" s="9">
        <v>24</v>
      </c>
      <c r="B358" s="199" t="s">
        <v>124</v>
      </c>
      <c r="C358" s="200" t="s">
        <v>38</v>
      </c>
      <c r="D358" s="204">
        <v>44119</v>
      </c>
      <c r="E358" s="40">
        <v>24.14</v>
      </c>
      <c r="F358" s="41">
        <v>1</v>
      </c>
      <c r="G358" s="13">
        <f t="shared" si="400"/>
        <v>24.14</v>
      </c>
      <c r="H358" s="202" t="s">
        <v>122</v>
      </c>
      <c r="I358" s="10">
        <v>44267</v>
      </c>
      <c r="J358" s="14">
        <v>322</v>
      </c>
      <c r="K358" s="39">
        <v>19</v>
      </c>
      <c r="L358" s="13">
        <f t="shared" si="397"/>
        <v>458.66</v>
      </c>
      <c r="M358" s="300" t="s">
        <v>132</v>
      </c>
      <c r="N358" s="300" t="s">
        <v>131</v>
      </c>
      <c r="O358" s="38">
        <f t="shared" si="402"/>
        <v>1</v>
      </c>
      <c r="P358" s="11">
        <f t="shared" si="403"/>
        <v>24.14</v>
      </c>
      <c r="Q358" s="41"/>
      <c r="R358" s="41"/>
      <c r="S358" s="41"/>
      <c r="T358" s="41"/>
      <c r="U358" s="41">
        <v>0</v>
      </c>
      <c r="V358" s="11">
        <f t="shared" si="399"/>
        <v>0</v>
      </c>
      <c r="W358" s="51"/>
      <c r="X358" s="53"/>
    </row>
    <row r="359" spans="1:24" s="68" customFormat="1" ht="39" customHeight="1">
      <c r="A359" s="41"/>
      <c r="B359" s="209" t="s">
        <v>14</v>
      </c>
      <c r="C359" s="210"/>
      <c r="D359" s="211"/>
      <c r="E359" s="65"/>
      <c r="F359" s="41">
        <f>SUM(F335:F358)</f>
        <v>261</v>
      </c>
      <c r="G359" s="11">
        <f>SUM(G335:G358)</f>
        <v>793.74</v>
      </c>
      <c r="H359" s="212"/>
      <c r="I359" s="66"/>
      <c r="J359" s="41"/>
      <c r="K359" s="41">
        <f>SUM(K335:K358)</f>
        <v>4817</v>
      </c>
      <c r="L359" s="11">
        <f>SUM(L335:L358)</f>
        <v>7652.5678200000002</v>
      </c>
      <c r="M359" s="41"/>
      <c r="N359" s="66"/>
      <c r="O359" s="41">
        <f>SUM(O335:O358)</f>
        <v>1358</v>
      </c>
      <c r="P359" s="11">
        <f>SUM(P335:P358)</f>
        <v>1451.5078200000003</v>
      </c>
      <c r="Q359" s="41"/>
      <c r="R359" s="41"/>
      <c r="S359" s="41"/>
      <c r="T359" s="41"/>
      <c r="U359" s="41">
        <f>SUM(U335:U358)</f>
        <v>0</v>
      </c>
      <c r="V359" s="11">
        <f>SUM(V335:V358)</f>
        <v>0</v>
      </c>
      <c r="W359" s="67">
        <f>V359-G359</f>
        <v>-793.74</v>
      </c>
      <c r="X359" s="178"/>
    </row>
    <row r="360" spans="1:24" s="12" customFormat="1" ht="39" customHeight="1">
      <c r="A360" s="340" t="s">
        <v>29</v>
      </c>
      <c r="B360" s="341"/>
      <c r="C360" s="341"/>
      <c r="D360" s="341"/>
      <c r="E360" s="341"/>
      <c r="F360" s="341"/>
      <c r="G360" s="341"/>
      <c r="H360" s="341"/>
      <c r="I360" s="341"/>
      <c r="J360" s="341"/>
      <c r="K360" s="341"/>
      <c r="L360" s="341"/>
      <c r="M360" s="341"/>
      <c r="N360" s="341"/>
      <c r="O360" s="341"/>
      <c r="P360" s="341"/>
      <c r="Q360" s="341"/>
      <c r="R360" s="341"/>
      <c r="S360" s="341"/>
      <c r="T360" s="341"/>
      <c r="U360" s="341"/>
      <c r="V360" s="342"/>
      <c r="W360" s="67">
        <f>V360-G360</f>
        <v>0</v>
      </c>
      <c r="X360" s="53"/>
    </row>
    <row r="361" spans="1:24" s="12" customFormat="1" ht="39" customHeight="1">
      <c r="A361" s="9">
        <v>1</v>
      </c>
      <c r="B361" s="199" t="s">
        <v>32</v>
      </c>
      <c r="C361" s="200" t="s">
        <v>31</v>
      </c>
      <c r="D361" s="201" t="s">
        <v>33</v>
      </c>
      <c r="E361" s="40">
        <v>297.11</v>
      </c>
      <c r="F361" s="41">
        <v>64</v>
      </c>
      <c r="G361" s="13">
        <f>F361*E361</f>
        <v>19015.04</v>
      </c>
      <c r="H361" s="202">
        <v>44561</v>
      </c>
      <c r="I361" s="10"/>
      <c r="J361" s="14"/>
      <c r="K361" s="316"/>
      <c r="L361" s="9">
        <f>K361*E361</f>
        <v>0</v>
      </c>
      <c r="M361" s="9">
        <v>894</v>
      </c>
      <c r="N361" s="10">
        <v>43676</v>
      </c>
      <c r="O361" s="38">
        <f>F361-U361</f>
        <v>9</v>
      </c>
      <c r="P361" s="11">
        <f t="shared" ref="P361" si="431">O361*E361</f>
        <v>2673.9900000000002</v>
      </c>
      <c r="Q361" s="41"/>
      <c r="R361" s="41"/>
      <c r="S361" s="41"/>
      <c r="T361" s="41"/>
      <c r="U361" s="41">
        <v>55</v>
      </c>
      <c r="V361" s="11">
        <f>U361*E361</f>
        <v>16341.050000000001</v>
      </c>
      <c r="W361" s="51"/>
      <c r="X361" s="53"/>
    </row>
    <row r="362" spans="1:24" s="12" customFormat="1" ht="47.25" customHeight="1">
      <c r="A362" s="9">
        <v>2</v>
      </c>
      <c r="B362" s="205" t="s">
        <v>125</v>
      </c>
      <c r="C362" s="200" t="s">
        <v>31</v>
      </c>
      <c r="D362" s="206" t="s">
        <v>126</v>
      </c>
      <c r="E362" s="40">
        <v>0</v>
      </c>
      <c r="F362" s="41">
        <v>0</v>
      </c>
      <c r="G362" s="13">
        <f t="shared" ref="G362:G392" si="432">F362*E362</f>
        <v>0</v>
      </c>
      <c r="H362" s="204">
        <v>44370</v>
      </c>
      <c r="I362" s="10">
        <v>44266</v>
      </c>
      <c r="J362" s="14">
        <v>314</v>
      </c>
      <c r="K362" s="39">
        <v>10</v>
      </c>
      <c r="L362" s="13">
        <f t="shared" ref="L362:L377" si="433">K362*E362</f>
        <v>0</v>
      </c>
      <c r="M362" s="300" t="s">
        <v>130</v>
      </c>
      <c r="N362" s="300" t="s">
        <v>131</v>
      </c>
      <c r="O362" s="38">
        <f t="shared" ref="O362:O392" si="434">F362-U362</f>
        <v>0</v>
      </c>
      <c r="P362" s="11">
        <f t="shared" ref="P362:P392" si="435">O362*E362</f>
        <v>0</v>
      </c>
      <c r="Q362" s="41"/>
      <c r="R362" s="41"/>
      <c r="S362" s="41"/>
      <c r="T362" s="41"/>
      <c r="U362" s="41">
        <v>0</v>
      </c>
      <c r="V362" s="11">
        <f t="shared" ref="V362:V377" si="436">U362*E362</f>
        <v>0</v>
      </c>
      <c r="W362" s="51"/>
      <c r="X362" s="53"/>
    </row>
    <row r="363" spans="1:24" s="12" customFormat="1" ht="47.25" customHeight="1">
      <c r="A363" s="9">
        <v>3</v>
      </c>
      <c r="B363" s="205" t="s">
        <v>125</v>
      </c>
      <c r="C363" s="200" t="s">
        <v>31</v>
      </c>
      <c r="D363" s="206" t="s">
        <v>126</v>
      </c>
      <c r="E363" s="40">
        <v>0</v>
      </c>
      <c r="F363" s="41">
        <v>0</v>
      </c>
      <c r="G363" s="13">
        <f t="shared" si="432"/>
        <v>0</v>
      </c>
      <c r="H363" s="204">
        <v>44370</v>
      </c>
      <c r="I363" s="10">
        <v>44267</v>
      </c>
      <c r="J363" s="14">
        <v>325</v>
      </c>
      <c r="K363" s="39">
        <v>10</v>
      </c>
      <c r="L363" s="13">
        <f t="shared" ref="L363" si="437">K363*E363</f>
        <v>0</v>
      </c>
      <c r="M363" s="300" t="s">
        <v>130</v>
      </c>
      <c r="N363" s="300" t="s">
        <v>131</v>
      </c>
      <c r="O363" s="38">
        <f t="shared" si="434"/>
        <v>0</v>
      </c>
      <c r="P363" s="11">
        <f t="shared" si="435"/>
        <v>0</v>
      </c>
      <c r="Q363" s="41"/>
      <c r="R363" s="41"/>
      <c r="S363" s="41"/>
      <c r="T363" s="41"/>
      <c r="U363" s="41">
        <v>0</v>
      </c>
      <c r="V363" s="11">
        <f t="shared" ref="V363" si="438">U363*E363</f>
        <v>0</v>
      </c>
      <c r="W363" s="51"/>
      <c r="X363" s="53"/>
    </row>
    <row r="364" spans="1:24" s="12" customFormat="1" ht="47.25" customHeight="1">
      <c r="A364" s="9">
        <v>4</v>
      </c>
      <c r="B364" s="205" t="s">
        <v>125</v>
      </c>
      <c r="C364" s="200" t="s">
        <v>31</v>
      </c>
      <c r="D364" s="206" t="s">
        <v>126</v>
      </c>
      <c r="E364" s="40">
        <v>0</v>
      </c>
      <c r="F364" s="41">
        <v>0</v>
      </c>
      <c r="G364" s="13">
        <f t="shared" si="432"/>
        <v>0</v>
      </c>
      <c r="H364" s="204">
        <v>44370</v>
      </c>
      <c r="I364" s="10">
        <v>44270</v>
      </c>
      <c r="J364" s="14">
        <v>328</v>
      </c>
      <c r="K364" s="39">
        <v>70</v>
      </c>
      <c r="L364" s="13">
        <f t="shared" ref="L364" si="439">K364*E364</f>
        <v>0</v>
      </c>
      <c r="M364" s="300" t="s">
        <v>130</v>
      </c>
      <c r="N364" s="300" t="s">
        <v>131</v>
      </c>
      <c r="O364" s="38">
        <f t="shared" si="434"/>
        <v>0</v>
      </c>
      <c r="P364" s="11">
        <f t="shared" si="435"/>
        <v>0</v>
      </c>
      <c r="Q364" s="41"/>
      <c r="R364" s="41"/>
      <c r="S364" s="41"/>
      <c r="T364" s="41"/>
      <c r="U364" s="41">
        <v>0</v>
      </c>
      <c r="V364" s="11">
        <f t="shared" ref="V364" si="440">U364*E364</f>
        <v>0</v>
      </c>
      <c r="W364" s="51"/>
      <c r="X364" s="53"/>
    </row>
    <row r="365" spans="1:24" s="12" customFormat="1" ht="47.25" customHeight="1">
      <c r="A365" s="9">
        <v>5</v>
      </c>
      <c r="B365" s="205" t="s">
        <v>125</v>
      </c>
      <c r="C365" s="200" t="s">
        <v>31</v>
      </c>
      <c r="D365" s="206" t="s">
        <v>126</v>
      </c>
      <c r="E365" s="40">
        <v>0</v>
      </c>
      <c r="F365" s="41">
        <v>0</v>
      </c>
      <c r="G365" s="13">
        <f t="shared" si="432"/>
        <v>0</v>
      </c>
      <c r="H365" s="204">
        <v>44370</v>
      </c>
      <c r="I365" s="10">
        <v>44271</v>
      </c>
      <c r="J365" s="14">
        <v>382</v>
      </c>
      <c r="K365" s="39">
        <v>100</v>
      </c>
      <c r="L365" s="13">
        <f t="shared" ref="L365" si="441">K365*E365</f>
        <v>0</v>
      </c>
      <c r="M365" s="300" t="s">
        <v>130</v>
      </c>
      <c r="N365" s="300" t="s">
        <v>131</v>
      </c>
      <c r="O365" s="38">
        <f t="shared" si="434"/>
        <v>0</v>
      </c>
      <c r="P365" s="11">
        <f t="shared" si="435"/>
        <v>0</v>
      </c>
      <c r="Q365" s="41"/>
      <c r="R365" s="41"/>
      <c r="S365" s="41"/>
      <c r="T365" s="41"/>
      <c r="U365" s="41">
        <v>0</v>
      </c>
      <c r="V365" s="11">
        <f t="shared" ref="V365" si="442">U365*E365</f>
        <v>0</v>
      </c>
      <c r="W365" s="51"/>
      <c r="X365" s="53"/>
    </row>
    <row r="366" spans="1:24" s="12" customFormat="1" ht="47.25" customHeight="1">
      <c r="A366" s="9">
        <v>6</v>
      </c>
      <c r="B366" s="205" t="s">
        <v>125</v>
      </c>
      <c r="C366" s="200" t="s">
        <v>31</v>
      </c>
      <c r="D366" s="206" t="s">
        <v>126</v>
      </c>
      <c r="E366" s="40">
        <v>0</v>
      </c>
      <c r="F366" s="41">
        <v>0</v>
      </c>
      <c r="G366" s="13">
        <f t="shared" si="432"/>
        <v>0</v>
      </c>
      <c r="H366" s="204">
        <v>44370</v>
      </c>
      <c r="I366" s="10">
        <v>44272</v>
      </c>
      <c r="J366" s="14">
        <v>462</v>
      </c>
      <c r="K366" s="39">
        <v>100</v>
      </c>
      <c r="L366" s="13">
        <f t="shared" ref="L366" si="443">K366*E366</f>
        <v>0</v>
      </c>
      <c r="M366" s="300" t="s">
        <v>130</v>
      </c>
      <c r="N366" s="300" t="s">
        <v>131</v>
      </c>
      <c r="O366" s="38">
        <f t="shared" si="434"/>
        <v>0</v>
      </c>
      <c r="P366" s="11">
        <f t="shared" si="435"/>
        <v>0</v>
      </c>
      <c r="Q366" s="41"/>
      <c r="R366" s="41"/>
      <c r="S366" s="41"/>
      <c r="T366" s="41"/>
      <c r="U366" s="41">
        <v>0</v>
      </c>
      <c r="V366" s="11">
        <f t="shared" ref="V366" si="444">U366*E366</f>
        <v>0</v>
      </c>
      <c r="W366" s="51"/>
      <c r="X366" s="53"/>
    </row>
    <row r="367" spans="1:24" s="12" customFormat="1" ht="47.25" customHeight="1">
      <c r="A367" s="9">
        <v>7</v>
      </c>
      <c r="B367" s="205" t="s">
        <v>125</v>
      </c>
      <c r="C367" s="200" t="s">
        <v>31</v>
      </c>
      <c r="D367" s="206" t="s">
        <v>126</v>
      </c>
      <c r="E367" s="40">
        <v>0</v>
      </c>
      <c r="F367" s="41">
        <v>0</v>
      </c>
      <c r="G367" s="13">
        <f t="shared" si="432"/>
        <v>0</v>
      </c>
      <c r="H367" s="204">
        <v>44370</v>
      </c>
      <c r="I367" s="10">
        <v>44273</v>
      </c>
      <c r="J367" s="14">
        <v>469</v>
      </c>
      <c r="K367" s="39">
        <v>300</v>
      </c>
      <c r="L367" s="13">
        <f t="shared" ref="L367" si="445">K367*E367</f>
        <v>0</v>
      </c>
      <c r="M367" s="300" t="s">
        <v>130</v>
      </c>
      <c r="N367" s="300" t="s">
        <v>131</v>
      </c>
      <c r="O367" s="38">
        <f t="shared" si="434"/>
        <v>0</v>
      </c>
      <c r="P367" s="11">
        <f t="shared" si="435"/>
        <v>0</v>
      </c>
      <c r="Q367" s="41"/>
      <c r="R367" s="41"/>
      <c r="S367" s="41"/>
      <c r="T367" s="41"/>
      <c r="U367" s="41">
        <v>0</v>
      </c>
      <c r="V367" s="11">
        <f t="shared" ref="V367" si="446">U367*E367</f>
        <v>0</v>
      </c>
      <c r="W367" s="51"/>
      <c r="X367" s="53"/>
    </row>
    <row r="368" spans="1:24" s="12" customFormat="1" ht="47.25" customHeight="1">
      <c r="A368" s="9">
        <v>8</v>
      </c>
      <c r="B368" s="205" t="s">
        <v>125</v>
      </c>
      <c r="C368" s="200" t="s">
        <v>31</v>
      </c>
      <c r="D368" s="206" t="s">
        <v>126</v>
      </c>
      <c r="E368" s="40">
        <v>0</v>
      </c>
      <c r="F368" s="41">
        <v>0</v>
      </c>
      <c r="G368" s="13">
        <f t="shared" si="432"/>
        <v>0</v>
      </c>
      <c r="H368" s="204">
        <v>44370</v>
      </c>
      <c r="I368" s="10">
        <v>44279</v>
      </c>
      <c r="J368" s="14">
        <v>561</v>
      </c>
      <c r="K368" s="39">
        <v>200</v>
      </c>
      <c r="L368" s="13">
        <f t="shared" ref="L368" si="447">K368*E368</f>
        <v>0</v>
      </c>
      <c r="M368" s="300" t="s">
        <v>130</v>
      </c>
      <c r="N368" s="300" t="s">
        <v>131</v>
      </c>
      <c r="O368" s="38">
        <f t="shared" si="434"/>
        <v>0</v>
      </c>
      <c r="P368" s="11">
        <f t="shared" si="435"/>
        <v>0</v>
      </c>
      <c r="Q368" s="41"/>
      <c r="R368" s="41"/>
      <c r="S368" s="41"/>
      <c r="T368" s="41"/>
      <c r="U368" s="41">
        <v>0</v>
      </c>
      <c r="V368" s="11">
        <f t="shared" ref="V368" si="448">U368*E368</f>
        <v>0</v>
      </c>
      <c r="W368" s="51"/>
      <c r="X368" s="53"/>
    </row>
    <row r="369" spans="1:24" s="12" customFormat="1" ht="47.25" customHeight="1">
      <c r="A369" s="9">
        <v>9</v>
      </c>
      <c r="B369" s="205" t="s">
        <v>125</v>
      </c>
      <c r="C369" s="200" t="s">
        <v>31</v>
      </c>
      <c r="D369" s="206" t="s">
        <v>126</v>
      </c>
      <c r="E369" s="40">
        <v>0</v>
      </c>
      <c r="F369" s="41">
        <v>0</v>
      </c>
      <c r="G369" s="13">
        <f t="shared" si="432"/>
        <v>0</v>
      </c>
      <c r="H369" s="204">
        <v>44370</v>
      </c>
      <c r="I369" s="10">
        <v>44285</v>
      </c>
      <c r="J369" s="14">
        <v>644</v>
      </c>
      <c r="K369" s="39">
        <v>200</v>
      </c>
      <c r="L369" s="13">
        <f t="shared" ref="L369" si="449">K369*E369</f>
        <v>0</v>
      </c>
      <c r="M369" s="300" t="s">
        <v>130</v>
      </c>
      <c r="N369" s="300" t="s">
        <v>131</v>
      </c>
      <c r="O369" s="38">
        <f t="shared" si="434"/>
        <v>0</v>
      </c>
      <c r="P369" s="11">
        <f t="shared" si="435"/>
        <v>0</v>
      </c>
      <c r="Q369" s="41"/>
      <c r="R369" s="41"/>
      <c r="S369" s="41"/>
      <c r="T369" s="41"/>
      <c r="U369" s="41">
        <v>0</v>
      </c>
      <c r="V369" s="11">
        <f t="shared" ref="V369" si="450">U369*E369</f>
        <v>0</v>
      </c>
      <c r="W369" s="51"/>
      <c r="X369" s="53"/>
    </row>
    <row r="370" spans="1:24" s="12" customFormat="1" ht="63" customHeight="1">
      <c r="A370" s="9">
        <v>10</v>
      </c>
      <c r="B370" s="205" t="s">
        <v>125</v>
      </c>
      <c r="C370" s="200" t="s">
        <v>31</v>
      </c>
      <c r="D370" s="206" t="s">
        <v>126</v>
      </c>
      <c r="E370" s="40">
        <v>0</v>
      </c>
      <c r="F370" s="41">
        <v>0</v>
      </c>
      <c r="G370" s="13">
        <f t="shared" ref="G370" si="451">F370*E370</f>
        <v>0</v>
      </c>
      <c r="H370" s="204">
        <v>44370</v>
      </c>
      <c r="I370" s="10">
        <v>44291</v>
      </c>
      <c r="J370" s="14">
        <v>688</v>
      </c>
      <c r="K370" s="39">
        <v>200</v>
      </c>
      <c r="L370" s="13">
        <f t="shared" ref="L370" si="452">K370*E370</f>
        <v>0</v>
      </c>
      <c r="M370" s="300" t="s">
        <v>130</v>
      </c>
      <c r="N370" s="300" t="s">
        <v>131</v>
      </c>
      <c r="O370" s="38">
        <f t="shared" si="434"/>
        <v>0</v>
      </c>
      <c r="P370" s="11">
        <f t="shared" ref="P370" si="453">O370*E370</f>
        <v>0</v>
      </c>
      <c r="Q370" s="41"/>
      <c r="R370" s="41"/>
      <c r="S370" s="41"/>
      <c r="T370" s="41"/>
      <c r="U370" s="41">
        <v>0</v>
      </c>
      <c r="V370" s="11">
        <f t="shared" ref="V370" si="454">U370*E370</f>
        <v>0</v>
      </c>
      <c r="W370" s="51"/>
      <c r="X370" s="53"/>
    </row>
    <row r="371" spans="1:24" s="12" customFormat="1" ht="63" customHeight="1">
      <c r="A371" s="9">
        <v>11</v>
      </c>
      <c r="B371" s="205" t="s">
        <v>125</v>
      </c>
      <c r="C371" s="200" t="s">
        <v>31</v>
      </c>
      <c r="D371" s="206" t="s">
        <v>126</v>
      </c>
      <c r="E371" s="40">
        <v>0</v>
      </c>
      <c r="F371" s="41">
        <v>0</v>
      </c>
      <c r="G371" s="13">
        <f t="shared" ref="G371" si="455">F371*E371</f>
        <v>0</v>
      </c>
      <c r="H371" s="204">
        <v>44370</v>
      </c>
      <c r="I371" s="10">
        <v>44295</v>
      </c>
      <c r="J371" s="14">
        <v>765</v>
      </c>
      <c r="K371" s="39">
        <v>200</v>
      </c>
      <c r="L371" s="13">
        <f t="shared" ref="L371:L376" si="456">K371*E371</f>
        <v>0</v>
      </c>
      <c r="M371" s="300" t="s">
        <v>130</v>
      </c>
      <c r="N371" s="300" t="s">
        <v>131</v>
      </c>
      <c r="O371" s="38">
        <f t="shared" si="434"/>
        <v>0</v>
      </c>
      <c r="P371" s="11">
        <f t="shared" ref="P371:P376" si="457">O371*E371</f>
        <v>0</v>
      </c>
      <c r="Q371" s="41"/>
      <c r="R371" s="41"/>
      <c r="S371" s="41"/>
      <c r="T371" s="41"/>
      <c r="U371" s="41">
        <v>0</v>
      </c>
      <c r="V371" s="11">
        <f t="shared" ref="V371:V376" si="458">U371*E371</f>
        <v>0</v>
      </c>
      <c r="W371" s="51"/>
      <c r="X371" s="53"/>
    </row>
    <row r="372" spans="1:24" s="12" customFormat="1" ht="47.25" customHeight="1">
      <c r="A372" s="9">
        <v>12</v>
      </c>
      <c r="B372" s="328" t="s">
        <v>196</v>
      </c>
      <c r="C372" s="9" t="s">
        <v>31</v>
      </c>
      <c r="D372" s="9" t="s">
        <v>197</v>
      </c>
      <c r="E372" s="9">
        <v>0</v>
      </c>
      <c r="F372" s="298">
        <v>0</v>
      </c>
      <c r="G372" s="266">
        <v>0</v>
      </c>
      <c r="H372" s="329">
        <v>44469</v>
      </c>
      <c r="I372" s="10">
        <v>44376</v>
      </c>
      <c r="J372" s="14">
        <v>1886</v>
      </c>
      <c r="K372" s="39">
        <v>150</v>
      </c>
      <c r="L372" s="13">
        <f t="shared" si="456"/>
        <v>0</v>
      </c>
      <c r="M372" s="300"/>
      <c r="N372" s="300"/>
      <c r="O372" s="38">
        <f>K372-U372</f>
        <v>0</v>
      </c>
      <c r="P372" s="11">
        <f t="shared" si="457"/>
        <v>0</v>
      </c>
      <c r="Q372" s="41"/>
      <c r="R372" s="41"/>
      <c r="S372" s="41"/>
      <c r="T372" s="41"/>
      <c r="U372" s="38">
        <f>K372</f>
        <v>150</v>
      </c>
      <c r="V372" s="11">
        <f t="shared" si="458"/>
        <v>0</v>
      </c>
      <c r="W372" s="51"/>
      <c r="X372" s="53"/>
    </row>
    <row r="373" spans="1:24" s="12" customFormat="1" ht="47.25" customHeight="1">
      <c r="A373" s="9">
        <v>13</v>
      </c>
      <c r="B373" s="330" t="s">
        <v>199</v>
      </c>
      <c r="C373" s="331" t="s">
        <v>200</v>
      </c>
      <c r="D373" s="9">
        <v>11033003</v>
      </c>
      <c r="E373" s="266">
        <v>0</v>
      </c>
      <c r="F373" s="298">
        <v>0</v>
      </c>
      <c r="G373" s="266">
        <v>0</v>
      </c>
      <c r="H373" s="329">
        <v>45017</v>
      </c>
      <c r="I373" s="10">
        <v>44376</v>
      </c>
      <c r="J373" s="14">
        <v>1886</v>
      </c>
      <c r="K373" s="39">
        <v>25</v>
      </c>
      <c r="L373" s="13">
        <f t="shared" si="456"/>
        <v>0</v>
      </c>
      <c r="M373" s="300"/>
      <c r="N373" s="300"/>
      <c r="O373" s="38">
        <f t="shared" ref="O373:O376" si="459">K373-U373</f>
        <v>0</v>
      </c>
      <c r="P373" s="11">
        <f t="shared" si="457"/>
        <v>0</v>
      </c>
      <c r="Q373" s="41"/>
      <c r="R373" s="41"/>
      <c r="S373" s="41"/>
      <c r="T373" s="41"/>
      <c r="U373" s="38">
        <f t="shared" ref="U373:U376" si="460">K373</f>
        <v>25</v>
      </c>
      <c r="V373" s="11">
        <f t="shared" si="458"/>
        <v>0</v>
      </c>
      <c r="W373" s="51"/>
      <c r="X373" s="53"/>
    </row>
    <row r="374" spans="1:24" s="12" customFormat="1" ht="47.25" customHeight="1">
      <c r="A374" s="9">
        <v>14</v>
      </c>
      <c r="B374" s="199" t="s">
        <v>202</v>
      </c>
      <c r="C374" s="203" t="s">
        <v>38</v>
      </c>
      <c r="D374" s="206"/>
      <c r="E374" s="40">
        <v>1.10277</v>
      </c>
      <c r="F374" s="41"/>
      <c r="G374" s="13"/>
      <c r="H374" s="204"/>
      <c r="I374" s="10">
        <v>44376</v>
      </c>
      <c r="J374" s="14">
        <v>1886</v>
      </c>
      <c r="K374" s="39">
        <v>150</v>
      </c>
      <c r="L374" s="13">
        <f t="shared" si="456"/>
        <v>165.41550000000001</v>
      </c>
      <c r="M374" s="300"/>
      <c r="N374" s="300"/>
      <c r="O374" s="38">
        <f t="shared" si="459"/>
        <v>0</v>
      </c>
      <c r="P374" s="11">
        <f t="shared" si="457"/>
        <v>0</v>
      </c>
      <c r="Q374" s="41"/>
      <c r="R374" s="41"/>
      <c r="S374" s="41"/>
      <c r="T374" s="41"/>
      <c r="U374" s="38">
        <f t="shared" si="460"/>
        <v>150</v>
      </c>
      <c r="V374" s="11">
        <f t="shared" si="458"/>
        <v>165.41550000000001</v>
      </c>
      <c r="W374" s="51"/>
      <c r="X374" s="53"/>
    </row>
    <row r="375" spans="1:24" s="12" customFormat="1" ht="47.25" customHeight="1">
      <c r="A375" s="9">
        <v>15</v>
      </c>
      <c r="B375" s="199" t="s">
        <v>203</v>
      </c>
      <c r="C375" s="203" t="s">
        <v>38</v>
      </c>
      <c r="D375" s="206"/>
      <c r="E375" s="40">
        <v>1.02302</v>
      </c>
      <c r="F375" s="41"/>
      <c r="G375" s="13"/>
      <c r="H375" s="204"/>
      <c r="I375" s="10">
        <v>44376</v>
      </c>
      <c r="J375" s="14">
        <v>1886</v>
      </c>
      <c r="K375" s="39">
        <v>25</v>
      </c>
      <c r="L375" s="13">
        <f t="shared" si="456"/>
        <v>25.575500000000002</v>
      </c>
      <c r="M375" s="300"/>
      <c r="N375" s="300"/>
      <c r="O375" s="38">
        <f t="shared" si="459"/>
        <v>0</v>
      </c>
      <c r="P375" s="11">
        <f t="shared" si="457"/>
        <v>0</v>
      </c>
      <c r="Q375" s="41"/>
      <c r="R375" s="41"/>
      <c r="S375" s="41"/>
      <c r="T375" s="41"/>
      <c r="U375" s="38">
        <f t="shared" si="460"/>
        <v>25</v>
      </c>
      <c r="V375" s="11">
        <f t="shared" si="458"/>
        <v>25.575500000000002</v>
      </c>
      <c r="W375" s="51"/>
      <c r="X375" s="53"/>
    </row>
    <row r="376" spans="1:24" s="12" customFormat="1" ht="47.25" customHeight="1">
      <c r="A376" s="9">
        <v>16</v>
      </c>
      <c r="B376" s="199" t="s">
        <v>124</v>
      </c>
      <c r="C376" s="203" t="s">
        <v>38</v>
      </c>
      <c r="D376" s="206"/>
      <c r="E376" s="40">
        <v>12.37518</v>
      </c>
      <c r="F376" s="41"/>
      <c r="G376" s="13"/>
      <c r="H376" s="204"/>
      <c r="I376" s="10">
        <v>44376</v>
      </c>
      <c r="J376" s="14">
        <v>1886</v>
      </c>
      <c r="K376" s="39">
        <v>2</v>
      </c>
      <c r="L376" s="13">
        <f t="shared" si="456"/>
        <v>24.750360000000001</v>
      </c>
      <c r="M376" s="300"/>
      <c r="N376" s="300"/>
      <c r="O376" s="38">
        <f t="shared" si="459"/>
        <v>0</v>
      </c>
      <c r="P376" s="11">
        <f t="shared" si="457"/>
        <v>0</v>
      </c>
      <c r="Q376" s="41"/>
      <c r="R376" s="41"/>
      <c r="S376" s="41"/>
      <c r="T376" s="41"/>
      <c r="U376" s="38">
        <f t="shared" si="460"/>
        <v>2</v>
      </c>
      <c r="V376" s="11">
        <f t="shared" si="458"/>
        <v>24.750360000000001</v>
      </c>
      <c r="W376" s="51"/>
      <c r="X376" s="53"/>
    </row>
    <row r="377" spans="1:24" s="12" customFormat="1" ht="40.5" customHeight="1">
      <c r="A377" s="9">
        <v>17</v>
      </c>
      <c r="B377" s="199" t="s">
        <v>118</v>
      </c>
      <c r="C377" s="203" t="s">
        <v>38</v>
      </c>
      <c r="D377" s="203" t="s">
        <v>121</v>
      </c>
      <c r="E377" s="40">
        <v>2.96</v>
      </c>
      <c r="F377" s="41">
        <v>0</v>
      </c>
      <c r="G377" s="13">
        <f t="shared" si="432"/>
        <v>0</v>
      </c>
      <c r="H377" s="202">
        <v>45962</v>
      </c>
      <c r="I377" s="10">
        <v>44266</v>
      </c>
      <c r="J377" s="14">
        <v>314</v>
      </c>
      <c r="K377" s="39">
        <v>11</v>
      </c>
      <c r="L377" s="13">
        <f t="shared" si="433"/>
        <v>32.56</v>
      </c>
      <c r="M377" s="300" t="s">
        <v>132</v>
      </c>
      <c r="N377" s="300" t="s">
        <v>131</v>
      </c>
      <c r="O377" s="38">
        <f t="shared" si="434"/>
        <v>0</v>
      </c>
      <c r="P377" s="11">
        <f t="shared" si="435"/>
        <v>0</v>
      </c>
      <c r="Q377" s="41"/>
      <c r="R377" s="41"/>
      <c r="S377" s="41"/>
      <c r="T377" s="41"/>
      <c r="U377" s="41">
        <v>0</v>
      </c>
      <c r="V377" s="11">
        <f t="shared" si="436"/>
        <v>0</v>
      </c>
      <c r="W377" s="51"/>
      <c r="X377" s="53"/>
    </row>
    <row r="378" spans="1:24" s="12" customFormat="1" ht="40.5" customHeight="1">
      <c r="A378" s="9">
        <v>18</v>
      </c>
      <c r="B378" s="199" t="s">
        <v>118</v>
      </c>
      <c r="C378" s="203" t="s">
        <v>38</v>
      </c>
      <c r="D378" s="203" t="s">
        <v>121</v>
      </c>
      <c r="E378" s="40">
        <v>2.96</v>
      </c>
      <c r="F378" s="41">
        <v>0</v>
      </c>
      <c r="G378" s="13">
        <f t="shared" si="432"/>
        <v>0</v>
      </c>
      <c r="H378" s="202">
        <v>45962</v>
      </c>
      <c r="I378" s="10">
        <v>44267</v>
      </c>
      <c r="J378" s="14">
        <v>325</v>
      </c>
      <c r="K378" s="39">
        <v>11</v>
      </c>
      <c r="L378" s="13">
        <f t="shared" ref="L378" si="461">K378*E378</f>
        <v>32.56</v>
      </c>
      <c r="M378" s="300" t="s">
        <v>132</v>
      </c>
      <c r="N378" s="300" t="s">
        <v>131</v>
      </c>
      <c r="O378" s="38">
        <f t="shared" si="434"/>
        <v>0</v>
      </c>
      <c r="P378" s="11">
        <f t="shared" si="435"/>
        <v>0</v>
      </c>
      <c r="Q378" s="41"/>
      <c r="R378" s="41"/>
      <c r="S378" s="41"/>
      <c r="T378" s="41"/>
      <c r="U378" s="41">
        <v>0</v>
      </c>
      <c r="V378" s="11">
        <f t="shared" ref="V378" si="462">U378*E378</f>
        <v>0</v>
      </c>
      <c r="W378" s="51"/>
      <c r="X378" s="53"/>
    </row>
    <row r="379" spans="1:24" s="12" customFormat="1" ht="40.5" customHeight="1">
      <c r="A379" s="9">
        <v>19</v>
      </c>
      <c r="B379" s="199" t="s">
        <v>118</v>
      </c>
      <c r="C379" s="203" t="s">
        <v>38</v>
      </c>
      <c r="D379" s="203" t="s">
        <v>121</v>
      </c>
      <c r="E379" s="40">
        <v>2.96</v>
      </c>
      <c r="F379" s="41">
        <v>0</v>
      </c>
      <c r="G379" s="13">
        <f t="shared" si="432"/>
        <v>0</v>
      </c>
      <c r="H379" s="202">
        <v>45962</v>
      </c>
      <c r="I379" s="10">
        <v>44270</v>
      </c>
      <c r="J379" s="14">
        <v>328</v>
      </c>
      <c r="K379" s="39">
        <v>77</v>
      </c>
      <c r="L379" s="13">
        <f t="shared" ref="L379:L386" si="463">K379*E379</f>
        <v>227.92</v>
      </c>
      <c r="M379" s="300" t="s">
        <v>132</v>
      </c>
      <c r="N379" s="300" t="s">
        <v>131</v>
      </c>
      <c r="O379" s="38">
        <f t="shared" si="434"/>
        <v>0</v>
      </c>
      <c r="P379" s="11">
        <f t="shared" si="435"/>
        <v>0</v>
      </c>
      <c r="Q379" s="41"/>
      <c r="R379" s="41"/>
      <c r="S379" s="41"/>
      <c r="T379" s="41"/>
      <c r="U379" s="41">
        <v>0</v>
      </c>
      <c r="V379" s="11">
        <f t="shared" ref="V379:V386" si="464">U379*E379</f>
        <v>0</v>
      </c>
      <c r="W379" s="51"/>
      <c r="X379" s="53"/>
    </row>
    <row r="380" spans="1:24" s="12" customFormat="1" ht="40.5" customHeight="1">
      <c r="A380" s="9">
        <v>20</v>
      </c>
      <c r="B380" s="199" t="s">
        <v>118</v>
      </c>
      <c r="C380" s="203" t="s">
        <v>38</v>
      </c>
      <c r="D380" s="203" t="s">
        <v>121</v>
      </c>
      <c r="E380" s="40">
        <v>2.96</v>
      </c>
      <c r="F380" s="41">
        <v>0</v>
      </c>
      <c r="G380" s="13">
        <f t="shared" si="432"/>
        <v>0</v>
      </c>
      <c r="H380" s="202">
        <v>45962</v>
      </c>
      <c r="I380" s="10">
        <v>44271</v>
      </c>
      <c r="J380" s="14">
        <v>382</v>
      </c>
      <c r="K380" s="39">
        <v>110</v>
      </c>
      <c r="L380" s="13">
        <f t="shared" ref="L380" si="465">K380*E380</f>
        <v>325.60000000000002</v>
      </c>
      <c r="M380" s="300" t="s">
        <v>132</v>
      </c>
      <c r="N380" s="300" t="s">
        <v>131</v>
      </c>
      <c r="O380" s="38">
        <f t="shared" si="434"/>
        <v>0</v>
      </c>
      <c r="P380" s="11">
        <f t="shared" si="435"/>
        <v>0</v>
      </c>
      <c r="Q380" s="41"/>
      <c r="R380" s="41"/>
      <c r="S380" s="41"/>
      <c r="T380" s="41"/>
      <c r="U380" s="41">
        <v>0</v>
      </c>
      <c r="V380" s="11">
        <f t="shared" ref="V380" si="466">U380*E380</f>
        <v>0</v>
      </c>
      <c r="W380" s="51"/>
      <c r="X380" s="53"/>
    </row>
    <row r="381" spans="1:24" s="12" customFormat="1" ht="40.5" customHeight="1">
      <c r="A381" s="9">
        <v>21</v>
      </c>
      <c r="B381" s="199" t="s">
        <v>118</v>
      </c>
      <c r="C381" s="203" t="s">
        <v>38</v>
      </c>
      <c r="D381" s="203" t="s">
        <v>121</v>
      </c>
      <c r="E381" s="40">
        <v>2.96</v>
      </c>
      <c r="F381" s="41">
        <v>0</v>
      </c>
      <c r="G381" s="13">
        <f t="shared" si="432"/>
        <v>0</v>
      </c>
      <c r="H381" s="202">
        <v>45962</v>
      </c>
      <c r="I381" s="10">
        <v>44272</v>
      </c>
      <c r="J381" s="14">
        <v>462</v>
      </c>
      <c r="K381" s="39">
        <v>110</v>
      </c>
      <c r="L381" s="13">
        <f t="shared" ref="L381" si="467">K381*E381</f>
        <v>325.60000000000002</v>
      </c>
      <c r="M381" s="300" t="s">
        <v>132</v>
      </c>
      <c r="N381" s="300" t="s">
        <v>131</v>
      </c>
      <c r="O381" s="38">
        <f t="shared" si="434"/>
        <v>0</v>
      </c>
      <c r="P381" s="11">
        <f t="shared" si="435"/>
        <v>0</v>
      </c>
      <c r="Q381" s="41"/>
      <c r="R381" s="41"/>
      <c r="S381" s="41"/>
      <c r="T381" s="41"/>
      <c r="U381" s="41">
        <v>0</v>
      </c>
      <c r="V381" s="11">
        <f t="shared" ref="V381" si="468">U381*E381</f>
        <v>0</v>
      </c>
      <c r="W381" s="51"/>
      <c r="X381" s="53"/>
    </row>
    <row r="382" spans="1:24" s="12" customFormat="1" ht="40.5" customHeight="1">
      <c r="A382" s="9">
        <v>22</v>
      </c>
      <c r="B382" s="199" t="s">
        <v>118</v>
      </c>
      <c r="C382" s="203" t="s">
        <v>38</v>
      </c>
      <c r="D382" s="203" t="s">
        <v>121</v>
      </c>
      <c r="E382" s="40">
        <v>2.96</v>
      </c>
      <c r="F382" s="41">
        <v>0</v>
      </c>
      <c r="G382" s="13">
        <f t="shared" si="432"/>
        <v>0</v>
      </c>
      <c r="H382" s="202">
        <v>45962</v>
      </c>
      <c r="I382" s="10">
        <v>44273</v>
      </c>
      <c r="J382" s="14">
        <v>469</v>
      </c>
      <c r="K382" s="39">
        <v>330</v>
      </c>
      <c r="L382" s="13">
        <f t="shared" ref="L382" si="469">K382*E382</f>
        <v>976.8</v>
      </c>
      <c r="M382" s="300" t="s">
        <v>132</v>
      </c>
      <c r="N382" s="300" t="s">
        <v>131</v>
      </c>
      <c r="O382" s="38">
        <f t="shared" si="434"/>
        <v>0</v>
      </c>
      <c r="P382" s="11">
        <f t="shared" si="435"/>
        <v>0</v>
      </c>
      <c r="Q382" s="41"/>
      <c r="R382" s="41"/>
      <c r="S382" s="41"/>
      <c r="T382" s="41"/>
      <c r="U382" s="41">
        <v>0</v>
      </c>
      <c r="V382" s="11">
        <f t="shared" ref="V382" si="470">U382*E382</f>
        <v>0</v>
      </c>
      <c r="W382" s="51"/>
      <c r="X382" s="53"/>
    </row>
    <row r="383" spans="1:24" s="12" customFormat="1" ht="40.5" customHeight="1">
      <c r="A383" s="9">
        <v>23</v>
      </c>
      <c r="B383" s="199" t="s">
        <v>118</v>
      </c>
      <c r="C383" s="203" t="s">
        <v>38</v>
      </c>
      <c r="D383" s="203" t="s">
        <v>121</v>
      </c>
      <c r="E383" s="40">
        <v>2.96</v>
      </c>
      <c r="F383" s="41">
        <v>0</v>
      </c>
      <c r="G383" s="13">
        <f t="shared" si="432"/>
        <v>0</v>
      </c>
      <c r="H383" s="202">
        <v>45962</v>
      </c>
      <c r="I383" s="10">
        <v>44279</v>
      </c>
      <c r="J383" s="14">
        <v>561</v>
      </c>
      <c r="K383" s="39">
        <v>220</v>
      </c>
      <c r="L383" s="13">
        <f t="shared" ref="L383" si="471">K383*E383</f>
        <v>651.20000000000005</v>
      </c>
      <c r="M383" s="300" t="s">
        <v>132</v>
      </c>
      <c r="N383" s="300" t="s">
        <v>131</v>
      </c>
      <c r="O383" s="38">
        <f t="shared" si="434"/>
        <v>0</v>
      </c>
      <c r="P383" s="11">
        <f t="shared" si="435"/>
        <v>0</v>
      </c>
      <c r="Q383" s="41"/>
      <c r="R383" s="41"/>
      <c r="S383" s="41"/>
      <c r="T383" s="41"/>
      <c r="U383" s="41">
        <v>0</v>
      </c>
      <c r="V383" s="11">
        <f t="shared" ref="V383" si="472">U383*E383</f>
        <v>0</v>
      </c>
      <c r="W383" s="51"/>
      <c r="X383" s="53"/>
    </row>
    <row r="384" spans="1:24" s="12" customFormat="1" ht="40.5" customHeight="1">
      <c r="A384" s="9">
        <v>24</v>
      </c>
      <c r="B384" s="199" t="s">
        <v>118</v>
      </c>
      <c r="C384" s="203" t="s">
        <v>38</v>
      </c>
      <c r="D384" s="203" t="s">
        <v>121</v>
      </c>
      <c r="E384" s="40">
        <v>2.96</v>
      </c>
      <c r="F384" s="41">
        <v>0</v>
      </c>
      <c r="G384" s="13">
        <f t="shared" si="432"/>
        <v>0</v>
      </c>
      <c r="H384" s="202">
        <v>45962</v>
      </c>
      <c r="I384" s="10">
        <v>44285</v>
      </c>
      <c r="J384" s="14">
        <v>644</v>
      </c>
      <c r="K384" s="39">
        <v>1331</v>
      </c>
      <c r="L384" s="13">
        <f t="shared" ref="L384" si="473">K384*E384</f>
        <v>3939.7599999999998</v>
      </c>
      <c r="M384" s="300" t="s">
        <v>132</v>
      </c>
      <c r="N384" s="300" t="s">
        <v>131</v>
      </c>
      <c r="O384" s="38">
        <f t="shared" si="434"/>
        <v>0</v>
      </c>
      <c r="P384" s="11">
        <f t="shared" si="435"/>
        <v>0</v>
      </c>
      <c r="Q384" s="41"/>
      <c r="R384" s="41"/>
      <c r="S384" s="41"/>
      <c r="T384" s="41"/>
      <c r="U384" s="41">
        <v>0</v>
      </c>
      <c r="V384" s="11">
        <f t="shared" ref="V384" si="474">U384*E384</f>
        <v>0</v>
      </c>
      <c r="W384" s="51"/>
      <c r="X384" s="53"/>
    </row>
    <row r="385" spans="1:24" s="12" customFormat="1" ht="40.5" customHeight="1">
      <c r="A385" s="9">
        <v>25</v>
      </c>
      <c r="B385" s="199" t="s">
        <v>124</v>
      </c>
      <c r="C385" s="200" t="s">
        <v>38</v>
      </c>
      <c r="D385" s="204">
        <v>44119</v>
      </c>
      <c r="E385" s="40">
        <v>24.14</v>
      </c>
      <c r="F385" s="41">
        <v>0</v>
      </c>
      <c r="G385" s="13">
        <f t="shared" si="432"/>
        <v>0</v>
      </c>
      <c r="H385" s="202" t="s">
        <v>122</v>
      </c>
      <c r="I385" s="10">
        <v>44266</v>
      </c>
      <c r="J385" s="14">
        <v>314</v>
      </c>
      <c r="K385" s="39">
        <v>1</v>
      </c>
      <c r="L385" s="13">
        <f t="shared" si="463"/>
        <v>24.14</v>
      </c>
      <c r="M385" s="300" t="s">
        <v>132</v>
      </c>
      <c r="N385" s="300" t="s">
        <v>131</v>
      </c>
      <c r="O385" s="38">
        <f t="shared" si="434"/>
        <v>0</v>
      </c>
      <c r="P385" s="11">
        <f t="shared" si="435"/>
        <v>0</v>
      </c>
      <c r="Q385" s="41"/>
      <c r="R385" s="41"/>
      <c r="S385" s="41"/>
      <c r="T385" s="41"/>
      <c r="U385" s="41">
        <v>0</v>
      </c>
      <c r="V385" s="11">
        <f t="shared" si="464"/>
        <v>0</v>
      </c>
      <c r="W385" s="51"/>
      <c r="X385" s="53"/>
    </row>
    <row r="386" spans="1:24" s="12" customFormat="1" ht="40.5" customHeight="1">
      <c r="A386" s="9">
        <v>26</v>
      </c>
      <c r="B386" s="199" t="s">
        <v>124</v>
      </c>
      <c r="C386" s="200" t="s">
        <v>38</v>
      </c>
      <c r="D386" s="204">
        <v>44119</v>
      </c>
      <c r="E386" s="40">
        <v>24.14</v>
      </c>
      <c r="F386" s="41">
        <v>0</v>
      </c>
      <c r="G386" s="13">
        <f t="shared" si="432"/>
        <v>0</v>
      </c>
      <c r="H386" s="202" t="s">
        <v>122</v>
      </c>
      <c r="I386" s="10">
        <v>44267</v>
      </c>
      <c r="J386" s="14">
        <v>325</v>
      </c>
      <c r="K386" s="39">
        <v>1</v>
      </c>
      <c r="L386" s="13">
        <f t="shared" si="463"/>
        <v>24.14</v>
      </c>
      <c r="M386" s="300" t="s">
        <v>132</v>
      </c>
      <c r="N386" s="300" t="s">
        <v>131</v>
      </c>
      <c r="O386" s="38">
        <f t="shared" si="434"/>
        <v>0</v>
      </c>
      <c r="P386" s="11">
        <f t="shared" si="435"/>
        <v>0</v>
      </c>
      <c r="Q386" s="41"/>
      <c r="R386" s="41"/>
      <c r="S386" s="41"/>
      <c r="T386" s="41"/>
      <c r="U386" s="41">
        <v>0</v>
      </c>
      <c r="V386" s="11">
        <f t="shared" si="464"/>
        <v>0</v>
      </c>
      <c r="W386" s="51"/>
      <c r="X386" s="53"/>
    </row>
    <row r="387" spans="1:24" s="12" customFormat="1" ht="40.5" customHeight="1">
      <c r="A387" s="9">
        <v>27</v>
      </c>
      <c r="B387" s="199" t="s">
        <v>124</v>
      </c>
      <c r="C387" s="200" t="s">
        <v>38</v>
      </c>
      <c r="D387" s="204">
        <v>44119</v>
      </c>
      <c r="E387" s="40">
        <v>24.14</v>
      </c>
      <c r="F387" s="41">
        <v>0</v>
      </c>
      <c r="G387" s="13">
        <f t="shared" si="432"/>
        <v>0</v>
      </c>
      <c r="H387" s="202" t="s">
        <v>122</v>
      </c>
      <c r="I387" s="10">
        <v>44270</v>
      </c>
      <c r="J387" s="14">
        <v>328</v>
      </c>
      <c r="K387" s="39">
        <v>1</v>
      </c>
      <c r="L387" s="13">
        <f t="shared" ref="L387" si="475">K387*E387</f>
        <v>24.14</v>
      </c>
      <c r="M387" s="300" t="s">
        <v>132</v>
      </c>
      <c r="N387" s="300" t="s">
        <v>131</v>
      </c>
      <c r="O387" s="38">
        <f t="shared" si="434"/>
        <v>0</v>
      </c>
      <c r="P387" s="11">
        <f t="shared" si="435"/>
        <v>0</v>
      </c>
      <c r="Q387" s="41"/>
      <c r="R387" s="41"/>
      <c r="S387" s="41"/>
      <c r="T387" s="41"/>
      <c r="U387" s="41">
        <v>0</v>
      </c>
      <c r="V387" s="11">
        <f t="shared" ref="V387" si="476">U387*E387</f>
        <v>0</v>
      </c>
      <c r="W387" s="51"/>
      <c r="X387" s="53"/>
    </row>
    <row r="388" spans="1:24" s="12" customFormat="1" ht="40.5" customHeight="1">
      <c r="A388" s="9">
        <v>28</v>
      </c>
      <c r="B388" s="199" t="s">
        <v>124</v>
      </c>
      <c r="C388" s="200" t="s">
        <v>38</v>
      </c>
      <c r="D388" s="204">
        <v>44119</v>
      </c>
      <c r="E388" s="40">
        <v>24.14</v>
      </c>
      <c r="F388" s="41">
        <v>0</v>
      </c>
      <c r="G388" s="13">
        <f t="shared" si="432"/>
        <v>0</v>
      </c>
      <c r="H388" s="202" t="s">
        <v>122</v>
      </c>
      <c r="I388" s="10">
        <v>44271</v>
      </c>
      <c r="J388" s="14">
        <v>382</v>
      </c>
      <c r="K388" s="39">
        <v>1</v>
      </c>
      <c r="L388" s="13">
        <f t="shared" ref="L388" si="477">K388*E388</f>
        <v>24.14</v>
      </c>
      <c r="M388" s="300" t="s">
        <v>132</v>
      </c>
      <c r="N388" s="300" t="s">
        <v>131</v>
      </c>
      <c r="O388" s="38">
        <f t="shared" si="434"/>
        <v>0</v>
      </c>
      <c r="P388" s="11">
        <f t="shared" si="435"/>
        <v>0</v>
      </c>
      <c r="Q388" s="41"/>
      <c r="R388" s="41"/>
      <c r="S388" s="41"/>
      <c r="T388" s="41"/>
      <c r="U388" s="41">
        <v>0</v>
      </c>
      <c r="V388" s="11">
        <f t="shared" ref="V388" si="478">U388*E388</f>
        <v>0</v>
      </c>
      <c r="W388" s="51"/>
      <c r="X388" s="53"/>
    </row>
    <row r="389" spans="1:24" s="12" customFormat="1" ht="40.5" customHeight="1">
      <c r="A389" s="9">
        <v>29</v>
      </c>
      <c r="B389" s="199" t="s">
        <v>124</v>
      </c>
      <c r="C389" s="200" t="s">
        <v>38</v>
      </c>
      <c r="D389" s="204">
        <v>44119</v>
      </c>
      <c r="E389" s="40">
        <v>24.14</v>
      </c>
      <c r="F389" s="41">
        <v>0</v>
      </c>
      <c r="G389" s="13">
        <f t="shared" si="432"/>
        <v>0</v>
      </c>
      <c r="H389" s="202" t="s">
        <v>122</v>
      </c>
      <c r="I389" s="10">
        <v>44272</v>
      </c>
      <c r="J389" s="14">
        <v>462</v>
      </c>
      <c r="K389" s="39">
        <v>1</v>
      </c>
      <c r="L389" s="13">
        <f t="shared" ref="L389" si="479">K389*E389</f>
        <v>24.14</v>
      </c>
      <c r="M389" s="300" t="s">
        <v>132</v>
      </c>
      <c r="N389" s="300" t="s">
        <v>131</v>
      </c>
      <c r="O389" s="38">
        <f t="shared" si="434"/>
        <v>0</v>
      </c>
      <c r="P389" s="11">
        <f t="shared" si="435"/>
        <v>0</v>
      </c>
      <c r="Q389" s="41"/>
      <c r="R389" s="41"/>
      <c r="S389" s="41"/>
      <c r="T389" s="41"/>
      <c r="U389" s="41">
        <v>0</v>
      </c>
      <c r="V389" s="11">
        <f t="shared" ref="V389" si="480">U389*E389</f>
        <v>0</v>
      </c>
      <c r="W389" s="51"/>
      <c r="X389" s="53"/>
    </row>
    <row r="390" spans="1:24" s="12" customFormat="1" ht="40.5" customHeight="1">
      <c r="A390" s="9">
        <v>30</v>
      </c>
      <c r="B390" s="199" t="s">
        <v>124</v>
      </c>
      <c r="C390" s="200" t="s">
        <v>38</v>
      </c>
      <c r="D390" s="204">
        <v>44119</v>
      </c>
      <c r="E390" s="40">
        <v>24.14</v>
      </c>
      <c r="F390" s="41">
        <v>0</v>
      </c>
      <c r="G390" s="13">
        <f t="shared" si="432"/>
        <v>0</v>
      </c>
      <c r="H390" s="202" t="s">
        <v>122</v>
      </c>
      <c r="I390" s="10">
        <v>44273</v>
      </c>
      <c r="J390" s="14">
        <v>469</v>
      </c>
      <c r="K390" s="39">
        <v>3</v>
      </c>
      <c r="L390" s="13">
        <f t="shared" ref="L390" si="481">K390*E390</f>
        <v>72.42</v>
      </c>
      <c r="M390" s="300" t="s">
        <v>132</v>
      </c>
      <c r="N390" s="300" t="s">
        <v>131</v>
      </c>
      <c r="O390" s="38">
        <f t="shared" si="434"/>
        <v>0</v>
      </c>
      <c r="P390" s="11">
        <f t="shared" si="435"/>
        <v>0</v>
      </c>
      <c r="Q390" s="41"/>
      <c r="R390" s="41"/>
      <c r="S390" s="41"/>
      <c r="T390" s="41"/>
      <c r="U390" s="41">
        <v>0</v>
      </c>
      <c r="V390" s="11">
        <f t="shared" ref="V390" si="482">U390*E390</f>
        <v>0</v>
      </c>
      <c r="W390" s="51"/>
      <c r="X390" s="53"/>
    </row>
    <row r="391" spans="1:24" s="12" customFormat="1" ht="40.5" customHeight="1">
      <c r="A391" s="9">
        <v>31</v>
      </c>
      <c r="B391" s="199" t="s">
        <v>124</v>
      </c>
      <c r="C391" s="200" t="s">
        <v>38</v>
      </c>
      <c r="D391" s="204">
        <v>44119</v>
      </c>
      <c r="E391" s="40">
        <v>24.14</v>
      </c>
      <c r="F391" s="41">
        <v>0</v>
      </c>
      <c r="G391" s="13">
        <f t="shared" si="432"/>
        <v>0</v>
      </c>
      <c r="H391" s="202" t="s">
        <v>122</v>
      </c>
      <c r="I391" s="10">
        <v>44279</v>
      </c>
      <c r="J391" s="14">
        <v>561</v>
      </c>
      <c r="K391" s="39">
        <v>2</v>
      </c>
      <c r="L391" s="13">
        <f t="shared" ref="L391" si="483">K391*E391</f>
        <v>48.28</v>
      </c>
      <c r="M391" s="300" t="s">
        <v>132</v>
      </c>
      <c r="N391" s="300" t="s">
        <v>131</v>
      </c>
      <c r="O391" s="38">
        <f t="shared" si="434"/>
        <v>0</v>
      </c>
      <c r="P391" s="11">
        <f t="shared" si="435"/>
        <v>0</v>
      </c>
      <c r="Q391" s="41"/>
      <c r="R391" s="41"/>
      <c r="S391" s="41"/>
      <c r="T391" s="41"/>
      <c r="U391" s="41">
        <v>0</v>
      </c>
      <c r="V391" s="11">
        <f t="shared" ref="V391" si="484">U391*E391</f>
        <v>0</v>
      </c>
      <c r="W391" s="51"/>
      <c r="X391" s="53"/>
    </row>
    <row r="392" spans="1:24" s="12" customFormat="1" ht="40.5" customHeight="1">
      <c r="A392" s="9">
        <v>32</v>
      </c>
      <c r="B392" s="199" t="s">
        <v>124</v>
      </c>
      <c r="C392" s="200" t="s">
        <v>38</v>
      </c>
      <c r="D392" s="204">
        <v>44119</v>
      </c>
      <c r="E392" s="40">
        <v>24.14</v>
      </c>
      <c r="F392" s="41">
        <v>0</v>
      </c>
      <c r="G392" s="13">
        <f t="shared" si="432"/>
        <v>0</v>
      </c>
      <c r="H392" s="202" t="s">
        <v>122</v>
      </c>
      <c r="I392" s="10">
        <v>44285</v>
      </c>
      <c r="J392" s="14">
        <v>644</v>
      </c>
      <c r="K392" s="39">
        <v>10</v>
      </c>
      <c r="L392" s="13">
        <f t="shared" ref="L392" si="485">K392*E392</f>
        <v>241.4</v>
      </c>
      <c r="M392" s="300" t="s">
        <v>132</v>
      </c>
      <c r="N392" s="300" t="s">
        <v>131</v>
      </c>
      <c r="O392" s="38">
        <f t="shared" si="434"/>
        <v>0</v>
      </c>
      <c r="P392" s="11">
        <f t="shared" si="435"/>
        <v>0</v>
      </c>
      <c r="Q392" s="41"/>
      <c r="R392" s="41"/>
      <c r="S392" s="41"/>
      <c r="T392" s="41"/>
      <c r="U392" s="41">
        <v>0</v>
      </c>
      <c r="V392" s="11">
        <f t="shared" ref="V392" si="486">U392*E392</f>
        <v>0</v>
      </c>
      <c r="W392" s="51"/>
      <c r="X392" s="53"/>
    </row>
    <row r="393" spans="1:24" s="68" customFormat="1" ht="30" customHeight="1">
      <c r="A393" s="41"/>
      <c r="B393" s="209" t="s">
        <v>14</v>
      </c>
      <c r="C393" s="210"/>
      <c r="D393" s="211"/>
      <c r="E393" s="65"/>
      <c r="F393" s="317">
        <f>SUM(F361:F392)</f>
        <v>64</v>
      </c>
      <c r="G393" s="11">
        <f>SUM(G361:G392)</f>
        <v>19015.04</v>
      </c>
      <c r="H393" s="212"/>
      <c r="I393" s="66"/>
      <c r="J393" s="41"/>
      <c r="K393" s="317">
        <f>SUM(K361:K392)</f>
        <v>3962</v>
      </c>
      <c r="L393" s="11">
        <f>SUM(L361:L392)</f>
        <v>7210.5413600000011</v>
      </c>
      <c r="M393" s="41"/>
      <c r="N393" s="66"/>
      <c r="O393" s="317">
        <f>SUM(O361:O392)</f>
        <v>9</v>
      </c>
      <c r="P393" s="11">
        <f>SUM(P361:P392)</f>
        <v>2673.9900000000002</v>
      </c>
      <c r="Q393" s="41"/>
      <c r="R393" s="41"/>
      <c r="S393" s="41"/>
      <c r="T393" s="41"/>
      <c r="U393" s="317">
        <f>SUM(U361:U392)</f>
        <v>407</v>
      </c>
      <c r="V393" s="11">
        <f>SUM(V361:V392)</f>
        <v>16556.791360000003</v>
      </c>
      <c r="W393" s="67">
        <f>V393-G393</f>
        <v>-2458.248639999998</v>
      </c>
      <c r="X393" s="178"/>
    </row>
    <row r="394" spans="1:24" s="12" customFormat="1" ht="27.75" customHeight="1">
      <c r="A394" s="340" t="s">
        <v>26</v>
      </c>
      <c r="B394" s="341"/>
      <c r="C394" s="341"/>
      <c r="D394" s="341"/>
      <c r="E394" s="341"/>
      <c r="F394" s="341"/>
      <c r="G394" s="341"/>
      <c r="H394" s="341"/>
      <c r="I394" s="341"/>
      <c r="J394" s="341"/>
      <c r="K394" s="341"/>
      <c r="L394" s="341"/>
      <c r="M394" s="341"/>
      <c r="N394" s="341"/>
      <c r="O394" s="341"/>
      <c r="P394" s="341"/>
      <c r="Q394" s="341"/>
      <c r="R394" s="341"/>
      <c r="S394" s="341"/>
      <c r="T394" s="341"/>
      <c r="U394" s="341"/>
      <c r="V394" s="342"/>
      <c r="W394" s="67">
        <f>V394-G394</f>
        <v>0</v>
      </c>
      <c r="X394" s="53"/>
    </row>
    <row r="395" spans="1:24" s="12" customFormat="1" ht="46.5" customHeight="1">
      <c r="A395" s="9">
        <v>1</v>
      </c>
      <c r="B395" s="199" t="s">
        <v>32</v>
      </c>
      <c r="C395" s="200" t="s">
        <v>31</v>
      </c>
      <c r="D395" s="201" t="s">
        <v>33</v>
      </c>
      <c r="E395" s="40">
        <v>297.11</v>
      </c>
      <c r="F395" s="41">
        <v>19</v>
      </c>
      <c r="G395" s="13">
        <f>F395*E395</f>
        <v>5645.09</v>
      </c>
      <c r="H395" s="202">
        <v>44561</v>
      </c>
      <c r="I395" s="10"/>
      <c r="J395" s="14"/>
      <c r="K395" s="316"/>
      <c r="L395" s="9">
        <f>K395*E395</f>
        <v>0</v>
      </c>
      <c r="M395" s="9">
        <v>894</v>
      </c>
      <c r="N395" s="10">
        <v>43676</v>
      </c>
      <c r="O395" s="38">
        <f>F395-U395</f>
        <v>19</v>
      </c>
      <c r="P395" s="11">
        <f>O395*E395</f>
        <v>5645.09</v>
      </c>
      <c r="Q395" s="41"/>
      <c r="R395" s="41"/>
      <c r="S395" s="41"/>
      <c r="T395" s="41"/>
      <c r="U395" s="41">
        <v>0</v>
      </c>
      <c r="V395" s="11">
        <f>U395*E395</f>
        <v>0</v>
      </c>
      <c r="W395" s="51"/>
      <c r="X395" s="53"/>
    </row>
    <row r="396" spans="1:24" s="12" customFormat="1" ht="47.25" customHeight="1">
      <c r="A396" s="9">
        <v>2</v>
      </c>
      <c r="B396" s="205" t="s">
        <v>125</v>
      </c>
      <c r="C396" s="200" t="s">
        <v>31</v>
      </c>
      <c r="D396" s="206" t="s">
        <v>126</v>
      </c>
      <c r="E396" s="40">
        <v>0</v>
      </c>
      <c r="F396" s="41">
        <v>0</v>
      </c>
      <c r="G396" s="13">
        <f t="shared" ref="G396:G425" si="487">F396*E396</f>
        <v>0</v>
      </c>
      <c r="H396" s="204">
        <v>44370</v>
      </c>
      <c r="I396" s="10">
        <v>44266</v>
      </c>
      <c r="J396" s="14">
        <v>318</v>
      </c>
      <c r="K396" s="39">
        <v>100</v>
      </c>
      <c r="L396" s="13">
        <f t="shared" ref="L396:L413" si="488">K396*E396</f>
        <v>0</v>
      </c>
      <c r="M396" s="300" t="s">
        <v>130</v>
      </c>
      <c r="N396" s="300" t="s">
        <v>131</v>
      </c>
      <c r="O396" s="38">
        <f t="shared" ref="O396:O425" si="489">F396-U396</f>
        <v>0</v>
      </c>
      <c r="P396" s="11">
        <f t="shared" ref="P396:P425" si="490">O396*E396</f>
        <v>0</v>
      </c>
      <c r="Q396" s="41"/>
      <c r="R396" s="41"/>
      <c r="S396" s="41"/>
      <c r="T396" s="41"/>
      <c r="U396" s="41">
        <v>0</v>
      </c>
      <c r="V396" s="11">
        <f t="shared" ref="V396:V413" si="491">U396*E396</f>
        <v>0</v>
      </c>
      <c r="W396" s="51"/>
      <c r="X396" s="53"/>
    </row>
    <row r="397" spans="1:24" s="12" customFormat="1" ht="47.25" customHeight="1">
      <c r="A397" s="9">
        <v>3</v>
      </c>
      <c r="B397" s="205" t="s">
        <v>125</v>
      </c>
      <c r="C397" s="200" t="s">
        <v>31</v>
      </c>
      <c r="D397" s="206" t="s">
        <v>126</v>
      </c>
      <c r="E397" s="40">
        <v>0</v>
      </c>
      <c r="F397" s="41">
        <v>0</v>
      </c>
      <c r="G397" s="13">
        <f t="shared" si="487"/>
        <v>0</v>
      </c>
      <c r="H397" s="204">
        <v>44370</v>
      </c>
      <c r="I397" s="10">
        <v>44270</v>
      </c>
      <c r="J397" s="14">
        <v>341</v>
      </c>
      <c r="K397" s="39">
        <v>300</v>
      </c>
      <c r="L397" s="13">
        <f t="shared" ref="L397" si="492">K397*E397</f>
        <v>0</v>
      </c>
      <c r="M397" s="300" t="s">
        <v>130</v>
      </c>
      <c r="N397" s="300" t="s">
        <v>131</v>
      </c>
      <c r="O397" s="38">
        <f t="shared" si="489"/>
        <v>0</v>
      </c>
      <c r="P397" s="11">
        <f t="shared" si="490"/>
        <v>0</v>
      </c>
      <c r="Q397" s="41"/>
      <c r="R397" s="41"/>
      <c r="S397" s="41"/>
      <c r="T397" s="41"/>
      <c r="U397" s="41">
        <v>0</v>
      </c>
      <c r="V397" s="11">
        <f t="shared" ref="V397" si="493">U397*E397</f>
        <v>0</v>
      </c>
      <c r="W397" s="51"/>
      <c r="X397" s="53"/>
    </row>
    <row r="398" spans="1:24" s="12" customFormat="1" ht="47.25" customHeight="1">
      <c r="A398" s="9">
        <v>4</v>
      </c>
      <c r="B398" s="205" t="s">
        <v>125</v>
      </c>
      <c r="C398" s="200" t="s">
        <v>31</v>
      </c>
      <c r="D398" s="206" t="s">
        <v>126</v>
      </c>
      <c r="E398" s="40">
        <v>0</v>
      </c>
      <c r="F398" s="41">
        <v>0</v>
      </c>
      <c r="G398" s="13">
        <f t="shared" si="487"/>
        <v>0</v>
      </c>
      <c r="H398" s="204">
        <v>44370</v>
      </c>
      <c r="I398" s="10">
        <v>44274</v>
      </c>
      <c r="J398" s="14">
        <v>478</v>
      </c>
      <c r="K398" s="39">
        <v>300</v>
      </c>
      <c r="L398" s="13">
        <f t="shared" ref="L398" si="494">K398*E398</f>
        <v>0</v>
      </c>
      <c r="M398" s="300" t="s">
        <v>130</v>
      </c>
      <c r="N398" s="300" t="s">
        <v>131</v>
      </c>
      <c r="O398" s="38">
        <f t="shared" si="489"/>
        <v>0</v>
      </c>
      <c r="P398" s="11">
        <f t="shared" si="490"/>
        <v>0</v>
      </c>
      <c r="Q398" s="41"/>
      <c r="R398" s="41"/>
      <c r="S398" s="41"/>
      <c r="T398" s="41"/>
      <c r="U398" s="41">
        <v>0</v>
      </c>
      <c r="V398" s="11">
        <f t="shared" ref="V398" si="495">U398*E398</f>
        <v>0</v>
      </c>
      <c r="W398" s="51"/>
      <c r="X398" s="53"/>
    </row>
    <row r="399" spans="1:24" s="12" customFormat="1" ht="47.25" customHeight="1">
      <c r="A399" s="9">
        <v>5</v>
      </c>
      <c r="B399" s="205" t="s">
        <v>125</v>
      </c>
      <c r="C399" s="200" t="s">
        <v>31</v>
      </c>
      <c r="D399" s="206" t="s">
        <v>126</v>
      </c>
      <c r="E399" s="40">
        <v>0</v>
      </c>
      <c r="F399" s="41">
        <v>0</v>
      </c>
      <c r="G399" s="13">
        <f t="shared" si="487"/>
        <v>0</v>
      </c>
      <c r="H399" s="204">
        <v>44370</v>
      </c>
      <c r="I399" s="10">
        <v>44281</v>
      </c>
      <c r="J399" s="14">
        <v>627</v>
      </c>
      <c r="K399" s="39">
        <v>300</v>
      </c>
      <c r="L399" s="13">
        <f t="shared" ref="L399" si="496">K399*E399</f>
        <v>0</v>
      </c>
      <c r="M399" s="300" t="s">
        <v>130</v>
      </c>
      <c r="N399" s="300" t="s">
        <v>131</v>
      </c>
      <c r="O399" s="38">
        <f t="shared" si="489"/>
        <v>0</v>
      </c>
      <c r="P399" s="11">
        <f t="shared" si="490"/>
        <v>0</v>
      </c>
      <c r="Q399" s="41"/>
      <c r="R399" s="41"/>
      <c r="S399" s="41"/>
      <c r="T399" s="41"/>
      <c r="U399" s="41">
        <v>0</v>
      </c>
      <c r="V399" s="11">
        <f t="shared" ref="V399" si="497">U399*E399</f>
        <v>0</v>
      </c>
      <c r="W399" s="51"/>
      <c r="X399" s="53"/>
    </row>
    <row r="400" spans="1:24" s="12" customFormat="1" ht="47.25" customHeight="1">
      <c r="A400" s="9">
        <v>6</v>
      </c>
      <c r="B400" s="205" t="s">
        <v>125</v>
      </c>
      <c r="C400" s="200" t="s">
        <v>31</v>
      </c>
      <c r="D400" s="206" t="s">
        <v>126</v>
      </c>
      <c r="E400" s="40">
        <v>0</v>
      </c>
      <c r="F400" s="41">
        <v>0</v>
      </c>
      <c r="G400" s="13">
        <f t="shared" ref="G400" si="498">F400*E400</f>
        <v>0</v>
      </c>
      <c r="H400" s="204">
        <v>44370</v>
      </c>
      <c r="I400" s="10">
        <v>44288</v>
      </c>
      <c r="J400" s="14">
        <v>684</v>
      </c>
      <c r="K400" s="39">
        <v>300</v>
      </c>
      <c r="L400" s="13">
        <f t="shared" ref="L400" si="499">K400*E400</f>
        <v>0</v>
      </c>
      <c r="M400" s="300" t="s">
        <v>130</v>
      </c>
      <c r="N400" s="300" t="s">
        <v>131</v>
      </c>
      <c r="O400" s="38">
        <f t="shared" si="489"/>
        <v>0</v>
      </c>
      <c r="P400" s="11">
        <f t="shared" ref="P400" si="500">O400*E400</f>
        <v>0</v>
      </c>
      <c r="Q400" s="41"/>
      <c r="R400" s="41"/>
      <c r="S400" s="41"/>
      <c r="T400" s="41"/>
      <c r="U400" s="41">
        <v>0</v>
      </c>
      <c r="V400" s="11">
        <f t="shared" ref="V400" si="501">U400*E400</f>
        <v>0</v>
      </c>
      <c r="W400" s="51"/>
      <c r="X400" s="53"/>
    </row>
    <row r="401" spans="1:24" s="12" customFormat="1" ht="47.25" customHeight="1">
      <c r="A401" s="9">
        <v>7</v>
      </c>
      <c r="B401" s="205" t="s">
        <v>125</v>
      </c>
      <c r="C401" s="200" t="s">
        <v>31</v>
      </c>
      <c r="D401" s="206" t="s">
        <v>126</v>
      </c>
      <c r="E401" s="40">
        <v>0</v>
      </c>
      <c r="F401" s="41">
        <v>0</v>
      </c>
      <c r="G401" s="13">
        <f t="shared" ref="G401" si="502">F401*E401</f>
        <v>0</v>
      </c>
      <c r="H401" s="204">
        <v>44370</v>
      </c>
      <c r="I401" s="10">
        <v>44292</v>
      </c>
      <c r="J401" s="14">
        <v>700</v>
      </c>
      <c r="K401" s="39">
        <v>500</v>
      </c>
      <c r="L401" s="13">
        <f t="shared" ref="L401" si="503">K401*E401</f>
        <v>0</v>
      </c>
      <c r="M401" s="300" t="s">
        <v>130</v>
      </c>
      <c r="N401" s="300" t="s">
        <v>131</v>
      </c>
      <c r="O401" s="38">
        <f t="shared" si="489"/>
        <v>0</v>
      </c>
      <c r="P401" s="11">
        <f t="shared" ref="P401" si="504">O401*E401</f>
        <v>0</v>
      </c>
      <c r="Q401" s="41"/>
      <c r="R401" s="41"/>
      <c r="S401" s="41"/>
      <c r="T401" s="41"/>
      <c r="U401" s="41">
        <v>0</v>
      </c>
      <c r="V401" s="11">
        <f t="shared" ref="V401" si="505">U401*E401</f>
        <v>0</v>
      </c>
      <c r="W401" s="51"/>
      <c r="X401" s="53"/>
    </row>
    <row r="402" spans="1:24" s="12" customFormat="1" ht="47.25" customHeight="1">
      <c r="A402" s="9">
        <v>8</v>
      </c>
      <c r="B402" s="205" t="s">
        <v>125</v>
      </c>
      <c r="C402" s="200" t="s">
        <v>31</v>
      </c>
      <c r="D402" s="206" t="s">
        <v>126</v>
      </c>
      <c r="E402" s="40">
        <v>0</v>
      </c>
      <c r="F402" s="41">
        <v>0</v>
      </c>
      <c r="G402" s="13">
        <f t="shared" ref="G402" si="506">F402*E402</f>
        <v>0</v>
      </c>
      <c r="H402" s="204">
        <v>44370</v>
      </c>
      <c r="I402" s="10">
        <v>44295</v>
      </c>
      <c r="J402" s="14">
        <v>766</v>
      </c>
      <c r="K402" s="39">
        <v>100</v>
      </c>
      <c r="L402" s="13">
        <f t="shared" ref="L402:L407" si="507">K402*E402</f>
        <v>0</v>
      </c>
      <c r="M402" s="300" t="s">
        <v>130</v>
      </c>
      <c r="N402" s="300" t="s">
        <v>131</v>
      </c>
      <c r="O402" s="38">
        <f t="shared" si="489"/>
        <v>0</v>
      </c>
      <c r="P402" s="11">
        <f t="shared" ref="P402:P407" si="508">O402*E402</f>
        <v>0</v>
      </c>
      <c r="Q402" s="41"/>
      <c r="R402" s="41"/>
      <c r="S402" s="41"/>
      <c r="T402" s="41"/>
      <c r="U402" s="41">
        <v>0</v>
      </c>
      <c r="V402" s="11">
        <f t="shared" ref="V402:V407" si="509">U402*E402</f>
        <v>0</v>
      </c>
      <c r="W402" s="51"/>
      <c r="X402" s="53"/>
    </row>
    <row r="403" spans="1:24" s="12" customFormat="1" ht="47.25" customHeight="1">
      <c r="A403" s="9">
        <v>9</v>
      </c>
      <c r="B403" s="328" t="s">
        <v>196</v>
      </c>
      <c r="C403" s="9" t="s">
        <v>31</v>
      </c>
      <c r="D403" s="9" t="s">
        <v>197</v>
      </c>
      <c r="E403" s="9">
        <v>0</v>
      </c>
      <c r="F403" s="298">
        <v>0</v>
      </c>
      <c r="G403" s="266">
        <v>0</v>
      </c>
      <c r="H403" s="329">
        <v>44469</v>
      </c>
      <c r="I403" s="10">
        <v>44369</v>
      </c>
      <c r="J403" s="14">
        <v>1764</v>
      </c>
      <c r="K403" s="39">
        <v>504</v>
      </c>
      <c r="L403" s="13">
        <f t="shared" si="507"/>
        <v>0</v>
      </c>
      <c r="M403" s="300"/>
      <c r="N403" s="300"/>
      <c r="O403" s="38">
        <f>K403-U403</f>
        <v>504</v>
      </c>
      <c r="P403" s="11">
        <f t="shared" si="508"/>
        <v>0</v>
      </c>
      <c r="Q403" s="41"/>
      <c r="R403" s="41"/>
      <c r="S403" s="41"/>
      <c r="T403" s="41"/>
      <c r="U403" s="38">
        <v>0</v>
      </c>
      <c r="V403" s="11">
        <f t="shared" si="509"/>
        <v>0</v>
      </c>
      <c r="W403" s="51"/>
      <c r="X403" s="53"/>
    </row>
    <row r="404" spans="1:24" s="12" customFormat="1" ht="47.25" customHeight="1">
      <c r="A404" s="9">
        <v>10</v>
      </c>
      <c r="B404" s="330" t="s">
        <v>199</v>
      </c>
      <c r="C404" s="331" t="s">
        <v>200</v>
      </c>
      <c r="D404" s="9">
        <v>11033003</v>
      </c>
      <c r="E404" s="266">
        <v>0</v>
      </c>
      <c r="F404" s="298">
        <v>0</v>
      </c>
      <c r="G404" s="266">
        <v>0</v>
      </c>
      <c r="H404" s="329">
        <v>45017</v>
      </c>
      <c r="I404" s="10">
        <v>44369</v>
      </c>
      <c r="J404" s="14">
        <v>1764</v>
      </c>
      <c r="K404" s="39">
        <v>84</v>
      </c>
      <c r="L404" s="13">
        <f t="shared" si="507"/>
        <v>0</v>
      </c>
      <c r="M404" s="300"/>
      <c r="N404" s="300"/>
      <c r="O404" s="38">
        <f t="shared" ref="O404:O407" si="510">K404-U404</f>
        <v>84</v>
      </c>
      <c r="P404" s="11">
        <f t="shared" si="508"/>
        <v>0</v>
      </c>
      <c r="Q404" s="41"/>
      <c r="R404" s="41"/>
      <c r="S404" s="41"/>
      <c r="T404" s="41"/>
      <c r="U404" s="38">
        <v>0</v>
      </c>
      <c r="V404" s="11">
        <f t="shared" si="509"/>
        <v>0</v>
      </c>
      <c r="W404" s="51"/>
      <c r="X404" s="53"/>
    </row>
    <row r="405" spans="1:24" s="12" customFormat="1" ht="47.25" customHeight="1">
      <c r="A405" s="9">
        <v>11</v>
      </c>
      <c r="B405" s="199" t="s">
        <v>202</v>
      </c>
      <c r="C405" s="203" t="s">
        <v>38</v>
      </c>
      <c r="D405" s="206"/>
      <c r="E405" s="40">
        <v>1.10277</v>
      </c>
      <c r="F405" s="41"/>
      <c r="G405" s="13"/>
      <c r="H405" s="204"/>
      <c r="I405" s="10">
        <v>44369</v>
      </c>
      <c r="J405" s="14">
        <v>1764</v>
      </c>
      <c r="K405" s="39">
        <v>504</v>
      </c>
      <c r="L405" s="13">
        <f t="shared" si="507"/>
        <v>555.79607999999996</v>
      </c>
      <c r="M405" s="300"/>
      <c r="N405" s="300"/>
      <c r="O405" s="38">
        <f t="shared" si="510"/>
        <v>504</v>
      </c>
      <c r="P405" s="11">
        <f t="shared" si="508"/>
        <v>555.79607999999996</v>
      </c>
      <c r="Q405" s="41"/>
      <c r="R405" s="41"/>
      <c r="S405" s="41"/>
      <c r="T405" s="41"/>
      <c r="U405" s="38">
        <v>0</v>
      </c>
      <c r="V405" s="11">
        <f t="shared" si="509"/>
        <v>0</v>
      </c>
      <c r="W405" s="51"/>
      <c r="X405" s="53"/>
    </row>
    <row r="406" spans="1:24" s="12" customFormat="1" ht="47.25" customHeight="1">
      <c r="A406" s="9">
        <v>12</v>
      </c>
      <c r="B406" s="199" t="s">
        <v>203</v>
      </c>
      <c r="C406" s="203" t="s">
        <v>38</v>
      </c>
      <c r="D406" s="206"/>
      <c r="E406" s="40">
        <v>1.02302</v>
      </c>
      <c r="F406" s="41"/>
      <c r="G406" s="13"/>
      <c r="H406" s="204"/>
      <c r="I406" s="10">
        <v>44369</v>
      </c>
      <c r="J406" s="14">
        <v>1764</v>
      </c>
      <c r="K406" s="39">
        <v>84</v>
      </c>
      <c r="L406" s="13">
        <f t="shared" si="507"/>
        <v>85.93368000000001</v>
      </c>
      <c r="M406" s="300"/>
      <c r="N406" s="300"/>
      <c r="O406" s="38">
        <f t="shared" si="510"/>
        <v>84</v>
      </c>
      <c r="P406" s="11">
        <f t="shared" si="508"/>
        <v>85.93368000000001</v>
      </c>
      <c r="Q406" s="41"/>
      <c r="R406" s="41"/>
      <c r="S406" s="41"/>
      <c r="T406" s="41"/>
      <c r="U406" s="38">
        <v>0</v>
      </c>
      <c r="V406" s="11">
        <f t="shared" si="509"/>
        <v>0</v>
      </c>
      <c r="W406" s="51"/>
      <c r="X406" s="53"/>
    </row>
    <row r="407" spans="1:24" s="12" customFormat="1" ht="47.25" customHeight="1">
      <c r="A407" s="9">
        <v>13</v>
      </c>
      <c r="B407" s="199" t="s">
        <v>124</v>
      </c>
      <c r="C407" s="203" t="s">
        <v>38</v>
      </c>
      <c r="D407" s="206"/>
      <c r="E407" s="40">
        <v>12.37518</v>
      </c>
      <c r="F407" s="41"/>
      <c r="G407" s="13"/>
      <c r="H407" s="204"/>
      <c r="I407" s="10">
        <v>44369</v>
      </c>
      <c r="J407" s="14">
        <v>1764</v>
      </c>
      <c r="K407" s="39">
        <v>5</v>
      </c>
      <c r="L407" s="13">
        <f t="shared" si="507"/>
        <v>61.875900000000001</v>
      </c>
      <c r="M407" s="300"/>
      <c r="N407" s="300"/>
      <c r="O407" s="38">
        <f t="shared" si="510"/>
        <v>5</v>
      </c>
      <c r="P407" s="11">
        <f t="shared" si="508"/>
        <v>61.875900000000001</v>
      </c>
      <c r="Q407" s="41"/>
      <c r="R407" s="41"/>
      <c r="S407" s="41"/>
      <c r="T407" s="41"/>
      <c r="U407" s="38">
        <v>0</v>
      </c>
      <c r="V407" s="11">
        <f t="shared" si="509"/>
        <v>0</v>
      </c>
      <c r="W407" s="51"/>
      <c r="X407" s="53"/>
    </row>
    <row r="408" spans="1:24" s="12" customFormat="1" ht="47.25" customHeight="1">
      <c r="A408" s="9">
        <v>14</v>
      </c>
      <c r="B408" s="328" t="s">
        <v>196</v>
      </c>
      <c r="C408" s="9" t="s">
        <v>31</v>
      </c>
      <c r="D408" s="9" t="s">
        <v>197</v>
      </c>
      <c r="E408" s="9">
        <v>0</v>
      </c>
      <c r="F408" s="298">
        <v>0</v>
      </c>
      <c r="G408" s="266">
        <v>0</v>
      </c>
      <c r="H408" s="329">
        <v>44469</v>
      </c>
      <c r="I408" s="10">
        <v>44376</v>
      </c>
      <c r="J408" s="14">
        <v>1888</v>
      </c>
      <c r="K408" s="39">
        <v>120</v>
      </c>
      <c r="L408" s="13">
        <f t="shared" ref="L408:L412" si="511">K408*E408</f>
        <v>0</v>
      </c>
      <c r="M408" s="300"/>
      <c r="N408" s="300"/>
      <c r="O408" s="38">
        <f>K408-U408</f>
        <v>120</v>
      </c>
      <c r="P408" s="11">
        <f t="shared" ref="P408:P412" si="512">O408*E408</f>
        <v>0</v>
      </c>
      <c r="Q408" s="41"/>
      <c r="R408" s="41"/>
      <c r="S408" s="41"/>
      <c r="T408" s="41"/>
      <c r="U408" s="38">
        <v>0</v>
      </c>
      <c r="V408" s="11">
        <f t="shared" ref="V408:V412" si="513">U408*E408</f>
        <v>0</v>
      </c>
      <c r="W408" s="51"/>
      <c r="X408" s="53"/>
    </row>
    <row r="409" spans="1:24" s="12" customFormat="1" ht="47.25" customHeight="1">
      <c r="A409" s="9">
        <v>15</v>
      </c>
      <c r="B409" s="330" t="s">
        <v>199</v>
      </c>
      <c r="C409" s="331" t="s">
        <v>200</v>
      </c>
      <c r="D409" s="9">
        <v>11033003</v>
      </c>
      <c r="E409" s="266">
        <v>0</v>
      </c>
      <c r="F409" s="298">
        <v>0</v>
      </c>
      <c r="G409" s="266">
        <v>0</v>
      </c>
      <c r="H409" s="329">
        <v>45017</v>
      </c>
      <c r="I409" s="10">
        <v>44376</v>
      </c>
      <c r="J409" s="14">
        <v>1888</v>
      </c>
      <c r="K409" s="39">
        <v>20</v>
      </c>
      <c r="L409" s="13">
        <f t="shared" si="511"/>
        <v>0</v>
      </c>
      <c r="M409" s="300"/>
      <c r="N409" s="300"/>
      <c r="O409" s="38">
        <f t="shared" ref="O409:O412" si="514">K409-U409</f>
        <v>20</v>
      </c>
      <c r="P409" s="11">
        <f t="shared" si="512"/>
        <v>0</v>
      </c>
      <c r="Q409" s="41"/>
      <c r="R409" s="41"/>
      <c r="S409" s="41"/>
      <c r="T409" s="41"/>
      <c r="U409" s="38">
        <v>0</v>
      </c>
      <c r="V409" s="11">
        <f t="shared" si="513"/>
        <v>0</v>
      </c>
      <c r="W409" s="51"/>
      <c r="X409" s="53"/>
    </row>
    <row r="410" spans="1:24" s="12" customFormat="1" ht="47.25" customHeight="1">
      <c r="A410" s="9">
        <v>16</v>
      </c>
      <c r="B410" s="199" t="s">
        <v>202</v>
      </c>
      <c r="C410" s="203" t="s">
        <v>38</v>
      </c>
      <c r="D410" s="206"/>
      <c r="E410" s="40">
        <v>1.10277</v>
      </c>
      <c r="F410" s="41"/>
      <c r="G410" s="13"/>
      <c r="H410" s="204"/>
      <c r="I410" s="10">
        <v>44376</v>
      </c>
      <c r="J410" s="14">
        <v>1888</v>
      </c>
      <c r="K410" s="39">
        <v>120</v>
      </c>
      <c r="L410" s="13">
        <f t="shared" si="511"/>
        <v>132.33240000000001</v>
      </c>
      <c r="M410" s="300"/>
      <c r="N410" s="300"/>
      <c r="O410" s="38">
        <f t="shared" si="514"/>
        <v>120</v>
      </c>
      <c r="P410" s="11">
        <f t="shared" si="512"/>
        <v>132.33240000000001</v>
      </c>
      <c r="Q410" s="41"/>
      <c r="R410" s="41"/>
      <c r="S410" s="41"/>
      <c r="T410" s="41"/>
      <c r="U410" s="38">
        <v>0</v>
      </c>
      <c r="V410" s="11">
        <f t="shared" si="513"/>
        <v>0</v>
      </c>
      <c r="W410" s="51"/>
      <c r="X410" s="53"/>
    </row>
    <row r="411" spans="1:24" s="12" customFormat="1" ht="47.25" customHeight="1">
      <c r="A411" s="9">
        <v>17</v>
      </c>
      <c r="B411" s="199" t="s">
        <v>203</v>
      </c>
      <c r="C411" s="203" t="s">
        <v>38</v>
      </c>
      <c r="D411" s="206"/>
      <c r="E411" s="40">
        <v>1.02302</v>
      </c>
      <c r="F411" s="41"/>
      <c r="G411" s="13"/>
      <c r="H411" s="204"/>
      <c r="I411" s="10">
        <v>44376</v>
      </c>
      <c r="J411" s="14">
        <v>1888</v>
      </c>
      <c r="K411" s="39">
        <v>20</v>
      </c>
      <c r="L411" s="13">
        <f t="shared" si="511"/>
        <v>20.4604</v>
      </c>
      <c r="M411" s="300"/>
      <c r="N411" s="300"/>
      <c r="O411" s="38">
        <f t="shared" si="514"/>
        <v>20</v>
      </c>
      <c r="P411" s="11">
        <f t="shared" si="512"/>
        <v>20.4604</v>
      </c>
      <c r="Q411" s="41"/>
      <c r="R411" s="41"/>
      <c r="S411" s="41"/>
      <c r="T411" s="41"/>
      <c r="U411" s="38">
        <v>0</v>
      </c>
      <c r="V411" s="11">
        <f t="shared" si="513"/>
        <v>0</v>
      </c>
      <c r="W411" s="51"/>
      <c r="X411" s="53"/>
    </row>
    <row r="412" spans="1:24" s="12" customFormat="1" ht="47.25" customHeight="1">
      <c r="A412" s="9">
        <v>18</v>
      </c>
      <c r="B412" s="199" t="s">
        <v>124</v>
      </c>
      <c r="C412" s="203" t="s">
        <v>38</v>
      </c>
      <c r="D412" s="206"/>
      <c r="E412" s="40">
        <v>12.37518</v>
      </c>
      <c r="F412" s="41"/>
      <c r="G412" s="13"/>
      <c r="H412" s="204"/>
      <c r="I412" s="10">
        <v>44376</v>
      </c>
      <c r="J412" s="14">
        <v>1888</v>
      </c>
      <c r="K412" s="39">
        <v>2</v>
      </c>
      <c r="L412" s="13">
        <f t="shared" si="511"/>
        <v>24.750360000000001</v>
      </c>
      <c r="M412" s="300"/>
      <c r="N412" s="300"/>
      <c r="O412" s="38">
        <f t="shared" si="514"/>
        <v>2</v>
      </c>
      <c r="P412" s="11">
        <f t="shared" si="512"/>
        <v>24.750360000000001</v>
      </c>
      <c r="Q412" s="41"/>
      <c r="R412" s="41"/>
      <c r="S412" s="41"/>
      <c r="T412" s="41"/>
      <c r="U412" s="38">
        <v>0</v>
      </c>
      <c r="V412" s="11">
        <f t="shared" si="513"/>
        <v>0</v>
      </c>
      <c r="W412" s="51"/>
      <c r="X412" s="53"/>
    </row>
    <row r="413" spans="1:24" s="12" customFormat="1" ht="40.5" customHeight="1">
      <c r="A413" s="9">
        <v>19</v>
      </c>
      <c r="B413" s="199" t="s">
        <v>118</v>
      </c>
      <c r="C413" s="203" t="s">
        <v>38</v>
      </c>
      <c r="D413" s="203" t="s">
        <v>121</v>
      </c>
      <c r="E413" s="40">
        <v>2.96</v>
      </c>
      <c r="F413" s="41">
        <v>0</v>
      </c>
      <c r="G413" s="13">
        <f t="shared" si="487"/>
        <v>0</v>
      </c>
      <c r="H413" s="202">
        <v>45962</v>
      </c>
      <c r="I413" s="10">
        <v>44266</v>
      </c>
      <c r="J413" s="14">
        <v>318</v>
      </c>
      <c r="K413" s="39">
        <v>110</v>
      </c>
      <c r="L413" s="13">
        <f t="shared" si="488"/>
        <v>325.60000000000002</v>
      </c>
      <c r="M413" s="300" t="s">
        <v>132</v>
      </c>
      <c r="N413" s="300" t="s">
        <v>131</v>
      </c>
      <c r="O413" s="38">
        <f t="shared" si="489"/>
        <v>0</v>
      </c>
      <c r="P413" s="11">
        <f t="shared" si="490"/>
        <v>0</v>
      </c>
      <c r="Q413" s="41"/>
      <c r="R413" s="41"/>
      <c r="S413" s="41"/>
      <c r="T413" s="41"/>
      <c r="U413" s="41">
        <v>0</v>
      </c>
      <c r="V413" s="11">
        <f t="shared" si="491"/>
        <v>0</v>
      </c>
      <c r="W413" s="51"/>
      <c r="X413" s="53"/>
    </row>
    <row r="414" spans="1:24" s="12" customFormat="1" ht="40.5" customHeight="1">
      <c r="A414" s="9">
        <v>20</v>
      </c>
      <c r="B414" s="199" t="s">
        <v>118</v>
      </c>
      <c r="C414" s="203" t="s">
        <v>38</v>
      </c>
      <c r="D414" s="203" t="s">
        <v>121</v>
      </c>
      <c r="E414" s="40">
        <v>2.96</v>
      </c>
      <c r="F414" s="41">
        <v>0</v>
      </c>
      <c r="G414" s="13">
        <f t="shared" si="487"/>
        <v>0</v>
      </c>
      <c r="H414" s="202">
        <v>45962</v>
      </c>
      <c r="I414" s="10">
        <v>44270</v>
      </c>
      <c r="J414" s="14">
        <v>341</v>
      </c>
      <c r="K414" s="39">
        <v>330</v>
      </c>
      <c r="L414" s="13">
        <f t="shared" ref="L414:L421" si="515">K414*E414</f>
        <v>976.8</v>
      </c>
      <c r="M414" s="300" t="s">
        <v>132</v>
      </c>
      <c r="N414" s="300" t="s">
        <v>131</v>
      </c>
      <c r="O414" s="38">
        <f t="shared" si="489"/>
        <v>0</v>
      </c>
      <c r="P414" s="11">
        <f t="shared" si="490"/>
        <v>0</v>
      </c>
      <c r="Q414" s="41"/>
      <c r="R414" s="41"/>
      <c r="S414" s="41"/>
      <c r="T414" s="41"/>
      <c r="U414" s="41">
        <v>0</v>
      </c>
      <c r="V414" s="11">
        <f t="shared" ref="V414:V421" si="516">U414*E414</f>
        <v>0</v>
      </c>
      <c r="W414" s="51"/>
      <c r="X414" s="53"/>
    </row>
    <row r="415" spans="1:24" s="12" customFormat="1" ht="40.5" customHeight="1">
      <c r="A415" s="9">
        <v>21</v>
      </c>
      <c r="B415" s="199" t="s">
        <v>118</v>
      </c>
      <c r="C415" s="203" t="s">
        <v>38</v>
      </c>
      <c r="D415" s="203" t="s">
        <v>121</v>
      </c>
      <c r="E415" s="40">
        <v>2.96</v>
      </c>
      <c r="F415" s="41">
        <v>0</v>
      </c>
      <c r="G415" s="13">
        <f t="shared" si="487"/>
        <v>0</v>
      </c>
      <c r="H415" s="202">
        <v>45962</v>
      </c>
      <c r="I415" s="10">
        <v>44274</v>
      </c>
      <c r="J415" s="14">
        <v>478</v>
      </c>
      <c r="K415" s="39">
        <v>330</v>
      </c>
      <c r="L415" s="13">
        <f t="shared" ref="L415" si="517">K415*E415</f>
        <v>976.8</v>
      </c>
      <c r="M415" s="300" t="s">
        <v>132</v>
      </c>
      <c r="N415" s="300" t="s">
        <v>131</v>
      </c>
      <c r="O415" s="38">
        <f t="shared" si="489"/>
        <v>0</v>
      </c>
      <c r="P415" s="11">
        <f t="shared" si="490"/>
        <v>0</v>
      </c>
      <c r="Q415" s="41"/>
      <c r="R415" s="41"/>
      <c r="S415" s="41"/>
      <c r="T415" s="41"/>
      <c r="U415" s="41">
        <v>0</v>
      </c>
      <c r="V415" s="11">
        <f t="shared" ref="V415" si="518">U415*E415</f>
        <v>0</v>
      </c>
      <c r="W415" s="51"/>
      <c r="X415" s="53"/>
    </row>
    <row r="416" spans="1:24" s="12" customFormat="1" ht="40.5" customHeight="1">
      <c r="A416" s="9">
        <v>22</v>
      </c>
      <c r="B416" s="199" t="s">
        <v>118</v>
      </c>
      <c r="C416" s="203" t="s">
        <v>38</v>
      </c>
      <c r="D416" s="203" t="s">
        <v>121</v>
      </c>
      <c r="E416" s="40">
        <v>2.96</v>
      </c>
      <c r="F416" s="41">
        <v>0</v>
      </c>
      <c r="G416" s="13">
        <f t="shared" si="487"/>
        <v>0</v>
      </c>
      <c r="H416" s="202">
        <v>45962</v>
      </c>
      <c r="I416" s="10">
        <v>44281</v>
      </c>
      <c r="J416" s="14">
        <v>627</v>
      </c>
      <c r="K416" s="39">
        <v>330</v>
      </c>
      <c r="L416" s="13">
        <f t="shared" ref="L416" si="519">K416*E416</f>
        <v>976.8</v>
      </c>
      <c r="M416" s="300" t="s">
        <v>132</v>
      </c>
      <c r="N416" s="300" t="s">
        <v>131</v>
      </c>
      <c r="O416" s="38">
        <f t="shared" si="489"/>
        <v>0</v>
      </c>
      <c r="P416" s="11">
        <f t="shared" si="490"/>
        <v>0</v>
      </c>
      <c r="Q416" s="41"/>
      <c r="R416" s="41"/>
      <c r="S416" s="41"/>
      <c r="T416" s="41"/>
      <c r="U416" s="41">
        <v>0</v>
      </c>
      <c r="V416" s="11">
        <f t="shared" ref="V416" si="520">U416*E416</f>
        <v>0</v>
      </c>
      <c r="W416" s="51"/>
      <c r="X416" s="53"/>
    </row>
    <row r="417" spans="1:24" s="12" customFormat="1" ht="40.5" customHeight="1">
      <c r="A417" s="9">
        <v>23</v>
      </c>
      <c r="B417" s="199" t="s">
        <v>118</v>
      </c>
      <c r="C417" s="203" t="s">
        <v>38</v>
      </c>
      <c r="D417" s="203" t="s">
        <v>121</v>
      </c>
      <c r="E417" s="40">
        <v>2.96</v>
      </c>
      <c r="F417" s="41">
        <v>0</v>
      </c>
      <c r="G417" s="13">
        <f t="shared" ref="G417" si="521">F417*E417</f>
        <v>0</v>
      </c>
      <c r="H417" s="202">
        <v>45962</v>
      </c>
      <c r="I417" s="10">
        <v>44288</v>
      </c>
      <c r="J417" s="14">
        <v>684</v>
      </c>
      <c r="K417" s="39">
        <v>330</v>
      </c>
      <c r="L417" s="13">
        <f t="shared" ref="L417" si="522">K417*E417</f>
        <v>976.8</v>
      </c>
      <c r="M417" s="300" t="s">
        <v>132</v>
      </c>
      <c r="N417" s="300" t="s">
        <v>131</v>
      </c>
      <c r="O417" s="38">
        <f t="shared" si="489"/>
        <v>0</v>
      </c>
      <c r="P417" s="11">
        <f t="shared" ref="P417" si="523">O417*E417</f>
        <v>0</v>
      </c>
      <c r="Q417" s="41"/>
      <c r="R417" s="41"/>
      <c r="S417" s="41"/>
      <c r="T417" s="41"/>
      <c r="U417" s="41">
        <v>0</v>
      </c>
      <c r="V417" s="11">
        <f t="shared" ref="V417" si="524">U417*E417</f>
        <v>0</v>
      </c>
      <c r="W417" s="51"/>
      <c r="X417" s="53"/>
    </row>
    <row r="418" spans="1:24" s="12" customFormat="1" ht="40.5" customHeight="1">
      <c r="A418" s="9">
        <v>24</v>
      </c>
      <c r="B418" s="199" t="s">
        <v>118</v>
      </c>
      <c r="C418" s="203" t="s">
        <v>38</v>
      </c>
      <c r="D418" s="203" t="s">
        <v>121</v>
      </c>
      <c r="E418" s="40">
        <v>2.96</v>
      </c>
      <c r="F418" s="41">
        <v>0</v>
      </c>
      <c r="G418" s="13">
        <f t="shared" ref="G418" si="525">F418*E418</f>
        <v>0</v>
      </c>
      <c r="H418" s="202">
        <v>45962</v>
      </c>
      <c r="I418" s="10">
        <v>44292</v>
      </c>
      <c r="J418" s="14">
        <v>700</v>
      </c>
      <c r="K418" s="39">
        <v>550</v>
      </c>
      <c r="L418" s="13">
        <f t="shared" ref="L418" si="526">K418*E418</f>
        <v>1628</v>
      </c>
      <c r="M418" s="300" t="s">
        <v>132</v>
      </c>
      <c r="N418" s="300" t="s">
        <v>131</v>
      </c>
      <c r="O418" s="38">
        <f t="shared" si="489"/>
        <v>0</v>
      </c>
      <c r="P418" s="11">
        <f t="shared" ref="P418" si="527">O418*E418</f>
        <v>0</v>
      </c>
      <c r="Q418" s="41"/>
      <c r="R418" s="41"/>
      <c r="S418" s="41"/>
      <c r="T418" s="41"/>
      <c r="U418" s="41">
        <v>0</v>
      </c>
      <c r="V418" s="11">
        <f t="shared" ref="V418" si="528">U418*E418</f>
        <v>0</v>
      </c>
      <c r="W418" s="51"/>
      <c r="X418" s="53"/>
    </row>
    <row r="419" spans="1:24" s="12" customFormat="1" ht="40.5" customHeight="1">
      <c r="A419" s="9">
        <v>25</v>
      </c>
      <c r="B419" s="199" t="s">
        <v>118</v>
      </c>
      <c r="C419" s="203" t="s">
        <v>38</v>
      </c>
      <c r="D419" s="203" t="s">
        <v>121</v>
      </c>
      <c r="E419" s="40">
        <v>2.96</v>
      </c>
      <c r="F419" s="41">
        <v>0</v>
      </c>
      <c r="G419" s="13">
        <f t="shared" ref="G419" si="529">F419*E419</f>
        <v>0</v>
      </c>
      <c r="H419" s="202">
        <v>45962</v>
      </c>
      <c r="I419" s="10">
        <v>44295</v>
      </c>
      <c r="J419" s="14">
        <v>766</v>
      </c>
      <c r="K419" s="39">
        <v>110</v>
      </c>
      <c r="L419" s="13">
        <f t="shared" ref="L419" si="530">K419*E419</f>
        <v>325.60000000000002</v>
      </c>
      <c r="M419" s="300" t="s">
        <v>132</v>
      </c>
      <c r="N419" s="300" t="s">
        <v>131</v>
      </c>
      <c r="O419" s="38">
        <f t="shared" si="489"/>
        <v>0</v>
      </c>
      <c r="P419" s="11">
        <f t="shared" ref="P419" si="531">O419*E419</f>
        <v>0</v>
      </c>
      <c r="Q419" s="41"/>
      <c r="R419" s="41"/>
      <c r="S419" s="41"/>
      <c r="T419" s="41"/>
      <c r="U419" s="41">
        <v>0</v>
      </c>
      <c r="V419" s="11">
        <f t="shared" ref="V419" si="532">U419*E419</f>
        <v>0</v>
      </c>
      <c r="W419" s="51"/>
      <c r="X419" s="53"/>
    </row>
    <row r="420" spans="1:24" s="12" customFormat="1" ht="40.5" customHeight="1">
      <c r="A420" s="9">
        <v>26</v>
      </c>
      <c r="B420" s="199" t="s">
        <v>124</v>
      </c>
      <c r="C420" s="200" t="s">
        <v>38</v>
      </c>
      <c r="D420" s="204">
        <v>44119</v>
      </c>
      <c r="E420" s="40">
        <v>24.14</v>
      </c>
      <c r="F420" s="41">
        <v>0</v>
      </c>
      <c r="G420" s="13">
        <f t="shared" si="487"/>
        <v>0</v>
      </c>
      <c r="H420" s="202" t="s">
        <v>122</v>
      </c>
      <c r="I420" s="10">
        <v>44266</v>
      </c>
      <c r="J420" s="14">
        <v>318</v>
      </c>
      <c r="K420" s="39">
        <v>1</v>
      </c>
      <c r="L420" s="13">
        <f t="shared" si="515"/>
        <v>24.14</v>
      </c>
      <c r="M420" s="300" t="s">
        <v>132</v>
      </c>
      <c r="N420" s="300" t="s">
        <v>131</v>
      </c>
      <c r="O420" s="38">
        <f t="shared" si="489"/>
        <v>0</v>
      </c>
      <c r="P420" s="11">
        <f t="shared" si="490"/>
        <v>0</v>
      </c>
      <c r="Q420" s="41"/>
      <c r="R420" s="41"/>
      <c r="S420" s="41"/>
      <c r="T420" s="41"/>
      <c r="U420" s="41">
        <v>0</v>
      </c>
      <c r="V420" s="11">
        <f t="shared" si="516"/>
        <v>0</v>
      </c>
      <c r="W420" s="51"/>
      <c r="X420" s="53"/>
    </row>
    <row r="421" spans="1:24" s="12" customFormat="1" ht="40.5" customHeight="1">
      <c r="A421" s="9">
        <v>27</v>
      </c>
      <c r="B421" s="199" t="s">
        <v>124</v>
      </c>
      <c r="C421" s="200" t="s">
        <v>38</v>
      </c>
      <c r="D421" s="204">
        <v>44119</v>
      </c>
      <c r="E421" s="40">
        <v>24.14</v>
      </c>
      <c r="F421" s="41">
        <v>0</v>
      </c>
      <c r="G421" s="13">
        <f t="shared" si="487"/>
        <v>0</v>
      </c>
      <c r="H421" s="202" t="s">
        <v>122</v>
      </c>
      <c r="I421" s="10">
        <v>44270</v>
      </c>
      <c r="J421" s="14">
        <v>341</v>
      </c>
      <c r="K421" s="39">
        <v>3</v>
      </c>
      <c r="L421" s="13">
        <f t="shared" si="515"/>
        <v>72.42</v>
      </c>
      <c r="M421" s="300" t="s">
        <v>132</v>
      </c>
      <c r="N421" s="300" t="s">
        <v>131</v>
      </c>
      <c r="O421" s="38">
        <f t="shared" si="489"/>
        <v>0</v>
      </c>
      <c r="P421" s="11">
        <f t="shared" si="490"/>
        <v>0</v>
      </c>
      <c r="Q421" s="41"/>
      <c r="R421" s="41"/>
      <c r="S421" s="41"/>
      <c r="T421" s="41"/>
      <c r="U421" s="41">
        <v>0</v>
      </c>
      <c r="V421" s="11">
        <f t="shared" si="516"/>
        <v>0</v>
      </c>
      <c r="W421" s="51"/>
      <c r="X421" s="53"/>
    </row>
    <row r="422" spans="1:24" s="12" customFormat="1" ht="40.5" customHeight="1">
      <c r="A422" s="9">
        <v>28</v>
      </c>
      <c r="B422" s="199" t="s">
        <v>124</v>
      </c>
      <c r="C422" s="200" t="s">
        <v>38</v>
      </c>
      <c r="D422" s="204">
        <v>44119</v>
      </c>
      <c r="E422" s="40">
        <v>24.14</v>
      </c>
      <c r="F422" s="41">
        <v>0</v>
      </c>
      <c r="G422" s="13">
        <f t="shared" si="487"/>
        <v>0</v>
      </c>
      <c r="H422" s="202" t="s">
        <v>122</v>
      </c>
      <c r="I422" s="10">
        <v>44274</v>
      </c>
      <c r="J422" s="14">
        <v>478</v>
      </c>
      <c r="K422" s="39">
        <v>3</v>
      </c>
      <c r="L422" s="13">
        <f t="shared" ref="L422:L424" si="533">K422*E422</f>
        <v>72.42</v>
      </c>
      <c r="M422" s="300" t="s">
        <v>132</v>
      </c>
      <c r="N422" s="300" t="s">
        <v>131</v>
      </c>
      <c r="O422" s="38">
        <f t="shared" si="489"/>
        <v>0</v>
      </c>
      <c r="P422" s="11">
        <f t="shared" si="490"/>
        <v>0</v>
      </c>
      <c r="Q422" s="41"/>
      <c r="R422" s="41"/>
      <c r="S422" s="41"/>
      <c r="T422" s="41"/>
      <c r="U422" s="41">
        <v>0</v>
      </c>
      <c r="V422" s="11">
        <f t="shared" ref="V422:V424" si="534">U422*E422</f>
        <v>0</v>
      </c>
      <c r="W422" s="51"/>
      <c r="X422" s="53"/>
    </row>
    <row r="423" spans="1:24" s="12" customFormat="1" ht="40.5" customHeight="1">
      <c r="A423" s="9">
        <v>29</v>
      </c>
      <c r="B423" s="199" t="s">
        <v>124</v>
      </c>
      <c r="C423" s="200" t="s">
        <v>38</v>
      </c>
      <c r="D423" s="204">
        <v>44119</v>
      </c>
      <c r="E423" s="40">
        <v>24.14</v>
      </c>
      <c r="F423" s="41">
        <v>0</v>
      </c>
      <c r="G423" s="13">
        <f t="shared" ref="G423:G424" si="535">F423*E423</f>
        <v>0</v>
      </c>
      <c r="H423" s="202" t="s">
        <v>122</v>
      </c>
      <c r="I423" s="10">
        <v>44281</v>
      </c>
      <c r="J423" s="14">
        <v>627</v>
      </c>
      <c r="K423" s="39">
        <v>3</v>
      </c>
      <c r="L423" s="13">
        <f t="shared" si="533"/>
        <v>72.42</v>
      </c>
      <c r="M423" s="300" t="s">
        <v>132</v>
      </c>
      <c r="N423" s="300" t="s">
        <v>131</v>
      </c>
      <c r="O423" s="38">
        <f t="shared" si="489"/>
        <v>0</v>
      </c>
      <c r="P423" s="11">
        <f t="shared" ref="P423:P424" si="536">O423*E423</f>
        <v>0</v>
      </c>
      <c r="Q423" s="41"/>
      <c r="R423" s="41"/>
      <c r="S423" s="41"/>
      <c r="T423" s="41"/>
      <c r="U423" s="41">
        <v>0</v>
      </c>
      <c r="V423" s="11">
        <f t="shared" si="534"/>
        <v>0</v>
      </c>
      <c r="W423" s="51"/>
      <c r="X423" s="53"/>
    </row>
    <row r="424" spans="1:24" s="12" customFormat="1" ht="40.5" customHeight="1">
      <c r="A424" s="9">
        <v>30</v>
      </c>
      <c r="B424" s="199" t="s">
        <v>124</v>
      </c>
      <c r="C424" s="200" t="s">
        <v>38</v>
      </c>
      <c r="D424" s="204">
        <v>44119</v>
      </c>
      <c r="E424" s="40">
        <v>24.14</v>
      </c>
      <c r="F424" s="41">
        <v>0</v>
      </c>
      <c r="G424" s="13">
        <f t="shared" si="535"/>
        <v>0</v>
      </c>
      <c r="H424" s="202" t="s">
        <v>122</v>
      </c>
      <c r="I424" s="10">
        <v>44288</v>
      </c>
      <c r="J424" s="14">
        <v>684</v>
      </c>
      <c r="K424" s="39">
        <v>3</v>
      </c>
      <c r="L424" s="13">
        <f t="shared" si="533"/>
        <v>72.42</v>
      </c>
      <c r="M424" s="300" t="s">
        <v>132</v>
      </c>
      <c r="N424" s="300" t="s">
        <v>131</v>
      </c>
      <c r="O424" s="38">
        <f t="shared" si="489"/>
        <v>0</v>
      </c>
      <c r="P424" s="11">
        <f t="shared" si="536"/>
        <v>0</v>
      </c>
      <c r="Q424" s="41"/>
      <c r="R424" s="41"/>
      <c r="S424" s="41"/>
      <c r="T424" s="41"/>
      <c r="U424" s="41">
        <v>0</v>
      </c>
      <c r="V424" s="11">
        <f t="shared" si="534"/>
        <v>0</v>
      </c>
      <c r="W424" s="51"/>
      <c r="X424" s="53"/>
    </row>
    <row r="425" spans="1:24" s="12" customFormat="1" ht="40.5" customHeight="1">
      <c r="A425" s="9">
        <v>31</v>
      </c>
      <c r="B425" s="199" t="s">
        <v>124</v>
      </c>
      <c r="C425" s="200" t="s">
        <v>38</v>
      </c>
      <c r="D425" s="204">
        <v>44119</v>
      </c>
      <c r="E425" s="40">
        <v>24.14</v>
      </c>
      <c r="F425" s="41">
        <v>0</v>
      </c>
      <c r="G425" s="13">
        <f t="shared" si="487"/>
        <v>0</v>
      </c>
      <c r="H425" s="202" t="s">
        <v>122</v>
      </c>
      <c r="I425" s="10">
        <v>44292</v>
      </c>
      <c r="J425" s="14">
        <v>700</v>
      </c>
      <c r="K425" s="39">
        <v>5</v>
      </c>
      <c r="L425" s="13">
        <f t="shared" ref="L425" si="537">K425*E425</f>
        <v>120.7</v>
      </c>
      <c r="M425" s="300" t="s">
        <v>132</v>
      </c>
      <c r="N425" s="300" t="s">
        <v>131</v>
      </c>
      <c r="O425" s="38">
        <f t="shared" si="489"/>
        <v>0</v>
      </c>
      <c r="P425" s="11">
        <f t="shared" si="490"/>
        <v>0</v>
      </c>
      <c r="Q425" s="41"/>
      <c r="R425" s="41"/>
      <c r="S425" s="41"/>
      <c r="T425" s="41"/>
      <c r="U425" s="41">
        <v>0</v>
      </c>
      <c r="V425" s="11">
        <f t="shared" ref="V425" si="538">U425*E425</f>
        <v>0</v>
      </c>
      <c r="W425" s="51"/>
      <c r="X425" s="53"/>
    </row>
    <row r="426" spans="1:24" s="68" customFormat="1" ht="27.75" customHeight="1">
      <c r="A426" s="41"/>
      <c r="B426" s="209" t="s">
        <v>14</v>
      </c>
      <c r="C426" s="210"/>
      <c r="D426" s="211"/>
      <c r="E426" s="65"/>
      <c r="F426" s="41">
        <f>SUM(F395:F425)</f>
        <v>19</v>
      </c>
      <c r="G426" s="11">
        <f>SUM(G395:G425)</f>
        <v>5645.09</v>
      </c>
      <c r="H426" s="212"/>
      <c r="I426" s="66"/>
      <c r="J426" s="41"/>
      <c r="K426" s="41">
        <f>SUM(K395:K425)</f>
        <v>5471</v>
      </c>
      <c r="L426" s="11">
        <f>SUM(L395:L425)</f>
        <v>7502.0688200000013</v>
      </c>
      <c r="M426" s="41"/>
      <c r="N426" s="66"/>
      <c r="O426" s="41">
        <f>SUM(O395:O425)</f>
        <v>1482</v>
      </c>
      <c r="P426" s="11">
        <f>SUM(P395:P425)</f>
        <v>6526.2388200000005</v>
      </c>
      <c r="Q426" s="41"/>
      <c r="R426" s="41"/>
      <c r="S426" s="41"/>
      <c r="T426" s="41"/>
      <c r="U426" s="41">
        <f>SUM(U395:U425)</f>
        <v>0</v>
      </c>
      <c r="V426" s="11">
        <f>SUM(V395:V425)</f>
        <v>0</v>
      </c>
      <c r="W426" s="67">
        <f>V426-G426</f>
        <v>-5645.09</v>
      </c>
      <c r="X426" s="178"/>
    </row>
    <row r="427" spans="1:24" s="12" customFormat="1" ht="27.75" customHeight="1">
      <c r="A427" s="340" t="s">
        <v>137</v>
      </c>
      <c r="B427" s="341"/>
      <c r="C427" s="341"/>
      <c r="D427" s="341"/>
      <c r="E427" s="341"/>
      <c r="F427" s="341"/>
      <c r="G427" s="341"/>
      <c r="H427" s="341"/>
      <c r="I427" s="341"/>
      <c r="J427" s="341"/>
      <c r="K427" s="341"/>
      <c r="L427" s="341"/>
      <c r="M427" s="341"/>
      <c r="N427" s="341"/>
      <c r="O427" s="341"/>
      <c r="P427" s="341"/>
      <c r="Q427" s="341"/>
      <c r="R427" s="341"/>
      <c r="S427" s="341"/>
      <c r="T427" s="341"/>
      <c r="U427" s="341"/>
      <c r="V427" s="342"/>
      <c r="W427" s="67">
        <f>V427-G427</f>
        <v>0</v>
      </c>
      <c r="X427" s="53"/>
    </row>
    <row r="428" spans="1:24" s="12" customFormat="1" ht="63.75" customHeight="1">
      <c r="A428" s="9">
        <v>1</v>
      </c>
      <c r="B428" s="205" t="s">
        <v>125</v>
      </c>
      <c r="C428" s="200" t="s">
        <v>31</v>
      </c>
      <c r="D428" s="206" t="s">
        <v>126</v>
      </c>
      <c r="E428" s="40">
        <v>0</v>
      </c>
      <c r="F428" s="41">
        <v>0</v>
      </c>
      <c r="G428" s="13">
        <f>E428*F428</f>
        <v>0</v>
      </c>
      <c r="H428" s="204">
        <v>44370</v>
      </c>
      <c r="I428" s="10">
        <v>44270</v>
      </c>
      <c r="J428" s="14">
        <v>331</v>
      </c>
      <c r="K428" s="39">
        <v>100</v>
      </c>
      <c r="L428" s="13">
        <f t="shared" ref="L428:L451" si="539">K428*E428</f>
        <v>0</v>
      </c>
      <c r="M428" s="300" t="s">
        <v>130</v>
      </c>
      <c r="N428" s="300" t="s">
        <v>131</v>
      </c>
      <c r="O428" s="38">
        <f>F428-U428</f>
        <v>0</v>
      </c>
      <c r="P428" s="11">
        <f t="shared" ref="P428" si="540">O428*E428</f>
        <v>0</v>
      </c>
      <c r="Q428" s="41"/>
      <c r="R428" s="41"/>
      <c r="S428" s="41"/>
      <c r="T428" s="41"/>
      <c r="U428" s="41">
        <v>0</v>
      </c>
      <c r="V428" s="11">
        <f t="shared" ref="V428:V451" si="541">U428*E428</f>
        <v>0</v>
      </c>
      <c r="W428" s="51"/>
      <c r="X428" s="53"/>
    </row>
    <row r="429" spans="1:24" s="12" customFormat="1" ht="72" customHeight="1">
      <c r="A429" s="9">
        <v>2</v>
      </c>
      <c r="B429" s="205" t="s">
        <v>125</v>
      </c>
      <c r="C429" s="200" t="s">
        <v>31</v>
      </c>
      <c r="D429" s="206" t="s">
        <v>126</v>
      </c>
      <c r="E429" s="40">
        <v>0</v>
      </c>
      <c r="F429" s="41">
        <v>0</v>
      </c>
      <c r="G429" s="13">
        <f t="shared" ref="G429:G451" si="542">E429*F429</f>
        <v>0</v>
      </c>
      <c r="H429" s="204">
        <v>44370</v>
      </c>
      <c r="I429" s="10">
        <v>44271</v>
      </c>
      <c r="J429" s="14">
        <v>388</v>
      </c>
      <c r="K429" s="39">
        <v>100</v>
      </c>
      <c r="L429" s="13">
        <f t="shared" si="539"/>
        <v>0</v>
      </c>
      <c r="M429" s="300" t="s">
        <v>130</v>
      </c>
      <c r="N429" s="300" t="s">
        <v>131</v>
      </c>
      <c r="O429" s="38">
        <f t="shared" ref="O429:O451" si="543">F429-U429</f>
        <v>0</v>
      </c>
      <c r="P429" s="11">
        <f t="shared" ref="P429:P451" si="544">O429*E429</f>
        <v>0</v>
      </c>
      <c r="Q429" s="41"/>
      <c r="R429" s="41"/>
      <c r="S429" s="41"/>
      <c r="T429" s="41"/>
      <c r="U429" s="41">
        <v>0</v>
      </c>
      <c r="V429" s="11">
        <f t="shared" si="541"/>
        <v>0</v>
      </c>
      <c r="W429" s="51"/>
      <c r="X429" s="53"/>
    </row>
    <row r="430" spans="1:24" s="12" customFormat="1" ht="64.5" customHeight="1">
      <c r="A430" s="9">
        <v>3</v>
      </c>
      <c r="B430" s="205" t="s">
        <v>125</v>
      </c>
      <c r="C430" s="200" t="s">
        <v>31</v>
      </c>
      <c r="D430" s="206" t="s">
        <v>126</v>
      </c>
      <c r="E430" s="40">
        <v>0</v>
      </c>
      <c r="F430" s="41">
        <v>0</v>
      </c>
      <c r="G430" s="13">
        <f t="shared" si="542"/>
        <v>0</v>
      </c>
      <c r="H430" s="204">
        <v>44370</v>
      </c>
      <c r="I430" s="10">
        <v>44273</v>
      </c>
      <c r="J430" s="14">
        <v>477</v>
      </c>
      <c r="K430" s="39">
        <v>300</v>
      </c>
      <c r="L430" s="13">
        <f t="shared" ref="L430" si="545">K430*E430</f>
        <v>0</v>
      </c>
      <c r="M430" s="300" t="s">
        <v>130</v>
      </c>
      <c r="N430" s="300" t="s">
        <v>131</v>
      </c>
      <c r="O430" s="38">
        <f t="shared" si="543"/>
        <v>0</v>
      </c>
      <c r="P430" s="11">
        <f t="shared" si="544"/>
        <v>0</v>
      </c>
      <c r="Q430" s="41"/>
      <c r="R430" s="41"/>
      <c r="S430" s="41"/>
      <c r="T430" s="41"/>
      <c r="U430" s="41">
        <v>0</v>
      </c>
      <c r="V430" s="11">
        <f t="shared" ref="V430" si="546">U430*E430</f>
        <v>0</v>
      </c>
      <c r="W430" s="51"/>
      <c r="X430" s="53"/>
    </row>
    <row r="431" spans="1:24" s="12" customFormat="1" ht="52.5" customHeight="1">
      <c r="A431" s="9">
        <v>4</v>
      </c>
      <c r="B431" s="205" t="s">
        <v>125</v>
      </c>
      <c r="C431" s="200" t="s">
        <v>31</v>
      </c>
      <c r="D431" s="206" t="s">
        <v>126</v>
      </c>
      <c r="E431" s="40">
        <v>0</v>
      </c>
      <c r="F431" s="41">
        <v>0</v>
      </c>
      <c r="G431" s="13">
        <f t="shared" si="542"/>
        <v>0</v>
      </c>
      <c r="H431" s="204">
        <v>44370</v>
      </c>
      <c r="I431" s="10">
        <v>44278</v>
      </c>
      <c r="J431" s="14">
        <v>554</v>
      </c>
      <c r="K431" s="39">
        <v>200</v>
      </c>
      <c r="L431" s="13">
        <f t="shared" ref="L431" si="547">K431*E431</f>
        <v>0</v>
      </c>
      <c r="M431" s="300" t="s">
        <v>130</v>
      </c>
      <c r="N431" s="300" t="s">
        <v>131</v>
      </c>
      <c r="O431" s="38">
        <f t="shared" si="543"/>
        <v>0</v>
      </c>
      <c r="P431" s="11">
        <f t="shared" si="544"/>
        <v>0</v>
      </c>
      <c r="Q431" s="41"/>
      <c r="R431" s="41"/>
      <c r="S431" s="41"/>
      <c r="T431" s="41"/>
      <c r="U431" s="41">
        <v>0</v>
      </c>
      <c r="V431" s="11">
        <f t="shared" ref="V431" si="548">U431*E431</f>
        <v>0</v>
      </c>
      <c r="W431" s="51"/>
      <c r="X431" s="53"/>
    </row>
    <row r="432" spans="1:24" s="12" customFormat="1" ht="47.25" customHeight="1">
      <c r="A432" s="9">
        <v>5</v>
      </c>
      <c r="B432" s="205" t="s">
        <v>125</v>
      </c>
      <c r="C432" s="200" t="s">
        <v>31</v>
      </c>
      <c r="D432" s="206" t="s">
        <v>126</v>
      </c>
      <c r="E432" s="40">
        <v>0</v>
      </c>
      <c r="F432" s="41">
        <v>0</v>
      </c>
      <c r="G432" s="13">
        <f t="shared" si="542"/>
        <v>0</v>
      </c>
      <c r="H432" s="204">
        <v>44370</v>
      </c>
      <c r="I432" s="10">
        <v>44280</v>
      </c>
      <c r="J432" s="14">
        <v>626</v>
      </c>
      <c r="K432" s="39">
        <v>300</v>
      </c>
      <c r="L432" s="13">
        <f t="shared" ref="L432" si="549">K432*E432</f>
        <v>0</v>
      </c>
      <c r="M432" s="300" t="s">
        <v>130</v>
      </c>
      <c r="N432" s="300" t="s">
        <v>131</v>
      </c>
      <c r="O432" s="38">
        <f t="shared" si="543"/>
        <v>0</v>
      </c>
      <c r="P432" s="11">
        <f t="shared" si="544"/>
        <v>0</v>
      </c>
      <c r="Q432" s="41"/>
      <c r="R432" s="41"/>
      <c r="S432" s="41"/>
      <c r="T432" s="41"/>
      <c r="U432" s="41">
        <v>0</v>
      </c>
      <c r="V432" s="11">
        <f t="shared" ref="V432" si="550">U432*E432</f>
        <v>0</v>
      </c>
      <c r="W432" s="51"/>
      <c r="X432" s="53"/>
    </row>
    <row r="433" spans="1:24" s="12" customFormat="1" ht="47.25" customHeight="1">
      <c r="A433" s="9">
        <v>6</v>
      </c>
      <c r="B433" s="205" t="s">
        <v>125</v>
      </c>
      <c r="C433" s="200" t="s">
        <v>31</v>
      </c>
      <c r="D433" s="206" t="s">
        <v>126</v>
      </c>
      <c r="E433" s="40">
        <v>0</v>
      </c>
      <c r="F433" s="41">
        <v>0</v>
      </c>
      <c r="G433" s="13">
        <f t="shared" si="542"/>
        <v>0</v>
      </c>
      <c r="H433" s="204">
        <v>44370</v>
      </c>
      <c r="I433" s="10">
        <v>44284</v>
      </c>
      <c r="J433" s="14">
        <v>640</v>
      </c>
      <c r="K433" s="39">
        <v>300</v>
      </c>
      <c r="L433" s="13">
        <f t="shared" ref="L433" si="551">K433*E433</f>
        <v>0</v>
      </c>
      <c r="M433" s="300" t="s">
        <v>130</v>
      </c>
      <c r="N433" s="300" t="s">
        <v>131</v>
      </c>
      <c r="O433" s="38">
        <f t="shared" si="543"/>
        <v>0</v>
      </c>
      <c r="P433" s="11">
        <f t="shared" si="544"/>
        <v>0</v>
      </c>
      <c r="Q433" s="41"/>
      <c r="R433" s="41"/>
      <c r="S433" s="41"/>
      <c r="T433" s="41"/>
      <c r="U433" s="41">
        <v>0</v>
      </c>
      <c r="V433" s="11">
        <f t="shared" ref="V433" si="552">U433*E433</f>
        <v>0</v>
      </c>
      <c r="W433" s="51"/>
      <c r="X433" s="53"/>
    </row>
    <row r="434" spans="1:24" s="12" customFormat="1" ht="47.25" customHeight="1">
      <c r="A434" s="9">
        <v>7</v>
      </c>
      <c r="B434" s="205" t="s">
        <v>125</v>
      </c>
      <c r="C434" s="200" t="s">
        <v>31</v>
      </c>
      <c r="D434" s="206" t="s">
        <v>126</v>
      </c>
      <c r="E434" s="40">
        <v>0</v>
      </c>
      <c r="F434" s="41">
        <v>0</v>
      </c>
      <c r="G434" s="13">
        <f t="shared" si="542"/>
        <v>0</v>
      </c>
      <c r="H434" s="204">
        <v>44370</v>
      </c>
      <c r="I434" s="10">
        <v>44286</v>
      </c>
      <c r="J434" s="14">
        <v>667</v>
      </c>
      <c r="K434" s="39">
        <v>300</v>
      </c>
      <c r="L434" s="13">
        <f t="shared" ref="L434" si="553">K434*E434</f>
        <v>0</v>
      </c>
      <c r="M434" s="300" t="s">
        <v>130</v>
      </c>
      <c r="N434" s="300" t="s">
        <v>131</v>
      </c>
      <c r="O434" s="38">
        <f t="shared" si="543"/>
        <v>0</v>
      </c>
      <c r="P434" s="11">
        <f t="shared" si="544"/>
        <v>0</v>
      </c>
      <c r="Q434" s="41"/>
      <c r="R434" s="41"/>
      <c r="S434" s="41"/>
      <c r="T434" s="41"/>
      <c r="U434" s="41">
        <v>0</v>
      </c>
      <c r="V434" s="11">
        <f t="shared" ref="V434" si="554">U434*E434</f>
        <v>0</v>
      </c>
      <c r="W434" s="51"/>
      <c r="X434" s="53"/>
    </row>
    <row r="435" spans="1:24" s="12" customFormat="1" ht="47.25" customHeight="1">
      <c r="A435" s="9">
        <v>8</v>
      </c>
      <c r="B435" s="205" t="s">
        <v>125</v>
      </c>
      <c r="C435" s="200" t="s">
        <v>31</v>
      </c>
      <c r="D435" s="206" t="s">
        <v>126</v>
      </c>
      <c r="E435" s="40">
        <v>0</v>
      </c>
      <c r="F435" s="41">
        <v>0</v>
      </c>
      <c r="G435" s="13">
        <f t="shared" ref="G435" si="555">E435*F435</f>
        <v>0</v>
      </c>
      <c r="H435" s="204">
        <v>44370</v>
      </c>
      <c r="I435" s="10">
        <v>44291</v>
      </c>
      <c r="J435" s="14">
        <v>691</v>
      </c>
      <c r="K435" s="39">
        <v>400</v>
      </c>
      <c r="L435" s="13">
        <f t="shared" ref="L435" si="556">K435*E435</f>
        <v>0</v>
      </c>
      <c r="M435" s="300" t="s">
        <v>130</v>
      </c>
      <c r="N435" s="300" t="s">
        <v>131</v>
      </c>
      <c r="O435" s="38">
        <f t="shared" si="543"/>
        <v>0</v>
      </c>
      <c r="P435" s="11">
        <f t="shared" ref="P435" si="557">O435*E435</f>
        <v>0</v>
      </c>
      <c r="Q435" s="41"/>
      <c r="R435" s="41"/>
      <c r="S435" s="41"/>
      <c r="T435" s="41"/>
      <c r="U435" s="41">
        <v>0</v>
      </c>
      <c r="V435" s="11">
        <f t="shared" ref="V435" si="558">U435*E435</f>
        <v>0</v>
      </c>
      <c r="W435" s="51"/>
      <c r="X435" s="53"/>
    </row>
    <row r="436" spans="1:24" s="12" customFormat="1" ht="47.25" customHeight="1">
      <c r="A436" s="9">
        <v>9</v>
      </c>
      <c r="B436" s="205" t="s">
        <v>125</v>
      </c>
      <c r="C436" s="200" t="s">
        <v>31</v>
      </c>
      <c r="D436" s="206" t="s">
        <v>126</v>
      </c>
      <c r="E436" s="40">
        <v>0</v>
      </c>
      <c r="F436" s="41">
        <v>0</v>
      </c>
      <c r="G436" s="13">
        <f t="shared" ref="G436" si="559">E436*F436</f>
        <v>0</v>
      </c>
      <c r="H436" s="204">
        <v>44370</v>
      </c>
      <c r="I436" s="10">
        <v>44295</v>
      </c>
      <c r="J436" s="14">
        <v>769</v>
      </c>
      <c r="K436" s="39">
        <v>250</v>
      </c>
      <c r="L436" s="13">
        <f t="shared" ref="L436" si="560">K436*E436</f>
        <v>0</v>
      </c>
      <c r="M436" s="300" t="s">
        <v>164</v>
      </c>
      <c r="N436" s="300" t="s">
        <v>131</v>
      </c>
      <c r="O436" s="38">
        <f t="shared" si="543"/>
        <v>0</v>
      </c>
      <c r="P436" s="11">
        <f t="shared" ref="P436" si="561">O436*E436</f>
        <v>0</v>
      </c>
      <c r="Q436" s="41"/>
      <c r="R436" s="41"/>
      <c r="S436" s="41"/>
      <c r="T436" s="41"/>
      <c r="U436" s="41">
        <v>0</v>
      </c>
      <c r="V436" s="11">
        <f t="shared" ref="V436" si="562">U436*E436</f>
        <v>0</v>
      </c>
      <c r="W436" s="51"/>
      <c r="X436" s="53"/>
    </row>
    <row r="437" spans="1:24" s="12" customFormat="1" ht="47.25" customHeight="1">
      <c r="A437" s="9">
        <v>10</v>
      </c>
      <c r="B437" s="205" t="s">
        <v>125</v>
      </c>
      <c r="C437" s="200" t="s">
        <v>31</v>
      </c>
      <c r="D437" s="206" t="s">
        <v>126</v>
      </c>
      <c r="E437" s="40">
        <v>0</v>
      </c>
      <c r="F437" s="41">
        <v>0</v>
      </c>
      <c r="G437" s="13">
        <f t="shared" ref="G437" si="563">E437*F437</f>
        <v>0</v>
      </c>
      <c r="H437" s="204">
        <v>44370</v>
      </c>
      <c r="I437" s="10">
        <v>44298</v>
      </c>
      <c r="J437" s="14">
        <v>781</v>
      </c>
      <c r="K437" s="39">
        <v>230</v>
      </c>
      <c r="L437" s="13">
        <f t="shared" ref="L437" si="564">K437*E437</f>
        <v>0</v>
      </c>
      <c r="M437" s="300" t="s">
        <v>164</v>
      </c>
      <c r="N437" s="300" t="s">
        <v>131</v>
      </c>
      <c r="O437" s="38">
        <f t="shared" si="543"/>
        <v>0</v>
      </c>
      <c r="P437" s="11">
        <f t="shared" ref="P437" si="565">O437*E437</f>
        <v>0</v>
      </c>
      <c r="Q437" s="41"/>
      <c r="R437" s="41"/>
      <c r="S437" s="41"/>
      <c r="T437" s="41"/>
      <c r="U437" s="41">
        <v>0</v>
      </c>
      <c r="V437" s="11">
        <f t="shared" ref="V437:V443" si="566">U437*E437</f>
        <v>0</v>
      </c>
      <c r="W437" s="51"/>
      <c r="X437" s="53"/>
    </row>
    <row r="438" spans="1:24" s="12" customFormat="1" ht="47.25" customHeight="1">
      <c r="A438" s="9">
        <v>11</v>
      </c>
      <c r="B438" s="205" t="s">
        <v>125</v>
      </c>
      <c r="C438" s="200" t="s">
        <v>31</v>
      </c>
      <c r="D438" s="206" t="s">
        <v>126</v>
      </c>
      <c r="E438" s="40">
        <v>0</v>
      </c>
      <c r="F438" s="41">
        <v>0</v>
      </c>
      <c r="G438" s="13">
        <f t="shared" ref="G438" si="567">E438*F438</f>
        <v>0</v>
      </c>
      <c r="H438" s="204">
        <v>44370</v>
      </c>
      <c r="I438" s="10">
        <v>44300</v>
      </c>
      <c r="J438" s="14">
        <v>793</v>
      </c>
      <c r="K438" s="39">
        <v>150</v>
      </c>
      <c r="L438" s="13">
        <f t="shared" ref="L438:L443" si="568">K438*E438</f>
        <v>0</v>
      </c>
      <c r="M438" s="300" t="s">
        <v>164</v>
      </c>
      <c r="N438" s="300" t="s">
        <v>131</v>
      </c>
      <c r="O438" s="38">
        <f t="shared" si="543"/>
        <v>0</v>
      </c>
      <c r="P438" s="11">
        <f t="shared" ref="P438:P443" si="569">O438*E438</f>
        <v>0</v>
      </c>
      <c r="Q438" s="41"/>
      <c r="R438" s="41"/>
      <c r="S438" s="41"/>
      <c r="T438" s="41"/>
      <c r="U438" s="41">
        <v>0</v>
      </c>
      <c r="V438" s="11">
        <f t="shared" si="566"/>
        <v>0</v>
      </c>
      <c r="W438" s="51"/>
      <c r="X438" s="53"/>
    </row>
    <row r="439" spans="1:24" s="12" customFormat="1" ht="47.25" customHeight="1">
      <c r="A439" s="9">
        <v>12</v>
      </c>
      <c r="B439" s="328" t="s">
        <v>196</v>
      </c>
      <c r="C439" s="9" t="s">
        <v>31</v>
      </c>
      <c r="D439" s="9" t="s">
        <v>197</v>
      </c>
      <c r="E439" s="9">
        <v>0</v>
      </c>
      <c r="F439" s="298">
        <v>0</v>
      </c>
      <c r="G439" s="266">
        <v>0</v>
      </c>
      <c r="H439" s="329">
        <v>44469</v>
      </c>
      <c r="I439" s="10">
        <v>44376</v>
      </c>
      <c r="J439" s="14">
        <v>1890</v>
      </c>
      <c r="K439" s="39">
        <v>282</v>
      </c>
      <c r="L439" s="13">
        <f t="shared" si="568"/>
        <v>0</v>
      </c>
      <c r="M439" s="300"/>
      <c r="N439" s="300"/>
      <c r="O439" s="38">
        <f>K439-U439</f>
        <v>0</v>
      </c>
      <c r="P439" s="11">
        <f t="shared" si="569"/>
        <v>0</v>
      </c>
      <c r="Q439" s="41"/>
      <c r="R439" s="41"/>
      <c r="S439" s="41"/>
      <c r="T439" s="41"/>
      <c r="U439" s="38">
        <f>K439</f>
        <v>282</v>
      </c>
      <c r="V439" s="11">
        <f t="shared" si="566"/>
        <v>0</v>
      </c>
      <c r="W439" s="51"/>
      <c r="X439" s="53"/>
    </row>
    <row r="440" spans="1:24" s="12" customFormat="1" ht="47.25" customHeight="1">
      <c r="A440" s="9">
        <v>13</v>
      </c>
      <c r="B440" s="330" t="s">
        <v>199</v>
      </c>
      <c r="C440" s="331" t="s">
        <v>200</v>
      </c>
      <c r="D440" s="9">
        <v>11033003</v>
      </c>
      <c r="E440" s="266">
        <v>0</v>
      </c>
      <c r="F440" s="298">
        <v>0</v>
      </c>
      <c r="G440" s="266">
        <v>0</v>
      </c>
      <c r="H440" s="329">
        <v>45017</v>
      </c>
      <c r="I440" s="10">
        <v>44376</v>
      </c>
      <c r="J440" s="14">
        <v>1890</v>
      </c>
      <c r="K440" s="39">
        <v>47</v>
      </c>
      <c r="L440" s="13">
        <f t="shared" si="568"/>
        <v>0</v>
      </c>
      <c r="M440" s="300"/>
      <c r="N440" s="300"/>
      <c r="O440" s="38">
        <f t="shared" ref="O440:O443" si="570">K440-U440</f>
        <v>0</v>
      </c>
      <c r="P440" s="11">
        <f t="shared" si="569"/>
        <v>0</v>
      </c>
      <c r="Q440" s="41"/>
      <c r="R440" s="41"/>
      <c r="S440" s="41"/>
      <c r="T440" s="41"/>
      <c r="U440" s="38">
        <f t="shared" ref="U440:U443" si="571">K440</f>
        <v>47</v>
      </c>
      <c r="V440" s="11">
        <f t="shared" si="566"/>
        <v>0</v>
      </c>
      <c r="W440" s="51"/>
      <c r="X440" s="53"/>
    </row>
    <row r="441" spans="1:24" s="12" customFormat="1" ht="47.25" customHeight="1">
      <c r="A441" s="9">
        <v>14</v>
      </c>
      <c r="B441" s="199" t="s">
        <v>202</v>
      </c>
      <c r="C441" s="203" t="s">
        <v>38</v>
      </c>
      <c r="D441" s="206"/>
      <c r="E441" s="40">
        <v>1.10277</v>
      </c>
      <c r="F441" s="41"/>
      <c r="G441" s="13"/>
      <c r="H441" s="204"/>
      <c r="I441" s="10">
        <v>44376</v>
      </c>
      <c r="J441" s="14">
        <v>1890</v>
      </c>
      <c r="K441" s="39">
        <v>282</v>
      </c>
      <c r="L441" s="13">
        <f t="shared" si="568"/>
        <v>310.98113999999998</v>
      </c>
      <c r="M441" s="300"/>
      <c r="N441" s="300"/>
      <c r="O441" s="38">
        <f t="shared" si="570"/>
        <v>0</v>
      </c>
      <c r="P441" s="11">
        <f t="shared" si="569"/>
        <v>0</v>
      </c>
      <c r="Q441" s="41"/>
      <c r="R441" s="41"/>
      <c r="S441" s="41"/>
      <c r="T441" s="41"/>
      <c r="U441" s="38">
        <f t="shared" si="571"/>
        <v>282</v>
      </c>
      <c r="V441" s="11">
        <f t="shared" si="566"/>
        <v>310.98113999999998</v>
      </c>
      <c r="W441" s="51"/>
      <c r="X441" s="53"/>
    </row>
    <row r="442" spans="1:24" s="12" customFormat="1" ht="47.25" customHeight="1">
      <c r="A442" s="9">
        <v>15</v>
      </c>
      <c r="B442" s="199" t="s">
        <v>203</v>
      </c>
      <c r="C442" s="203" t="s">
        <v>38</v>
      </c>
      <c r="D442" s="206"/>
      <c r="E442" s="40">
        <v>1.02302</v>
      </c>
      <c r="F442" s="41"/>
      <c r="G442" s="13"/>
      <c r="H442" s="204"/>
      <c r="I442" s="10">
        <v>44376</v>
      </c>
      <c r="J442" s="14">
        <v>1890</v>
      </c>
      <c r="K442" s="39">
        <v>47</v>
      </c>
      <c r="L442" s="13">
        <f t="shared" si="568"/>
        <v>48.081940000000003</v>
      </c>
      <c r="M442" s="300"/>
      <c r="N442" s="300"/>
      <c r="O442" s="38">
        <f t="shared" si="570"/>
        <v>0</v>
      </c>
      <c r="P442" s="11">
        <f t="shared" si="569"/>
        <v>0</v>
      </c>
      <c r="Q442" s="41"/>
      <c r="R442" s="41"/>
      <c r="S442" s="41"/>
      <c r="T442" s="41"/>
      <c r="U442" s="38">
        <f t="shared" si="571"/>
        <v>47</v>
      </c>
      <c r="V442" s="11">
        <f t="shared" si="566"/>
        <v>48.081940000000003</v>
      </c>
      <c r="W442" s="51"/>
      <c r="X442" s="53"/>
    </row>
    <row r="443" spans="1:24" s="12" customFormat="1" ht="47.25" customHeight="1">
      <c r="A443" s="9">
        <v>16</v>
      </c>
      <c r="B443" s="199" t="s">
        <v>124</v>
      </c>
      <c r="C443" s="203" t="s">
        <v>38</v>
      </c>
      <c r="D443" s="206"/>
      <c r="E443" s="40">
        <v>12.37518</v>
      </c>
      <c r="F443" s="41"/>
      <c r="G443" s="13"/>
      <c r="H443" s="204"/>
      <c r="I443" s="10">
        <v>44376</v>
      </c>
      <c r="J443" s="14">
        <v>1890</v>
      </c>
      <c r="K443" s="39">
        <v>4</v>
      </c>
      <c r="L443" s="13">
        <f t="shared" si="568"/>
        <v>49.500720000000001</v>
      </c>
      <c r="M443" s="300"/>
      <c r="N443" s="300"/>
      <c r="O443" s="38">
        <f t="shared" si="570"/>
        <v>0</v>
      </c>
      <c r="P443" s="11">
        <f t="shared" si="569"/>
        <v>0</v>
      </c>
      <c r="Q443" s="41"/>
      <c r="R443" s="41"/>
      <c r="S443" s="41"/>
      <c r="T443" s="41"/>
      <c r="U443" s="38">
        <f t="shared" si="571"/>
        <v>4</v>
      </c>
      <c r="V443" s="11">
        <f t="shared" si="566"/>
        <v>49.500720000000001</v>
      </c>
      <c r="W443" s="51"/>
      <c r="X443" s="53"/>
    </row>
    <row r="444" spans="1:24" s="12" customFormat="1" ht="40.5" customHeight="1">
      <c r="A444" s="9">
        <v>17</v>
      </c>
      <c r="B444" s="199" t="s">
        <v>118</v>
      </c>
      <c r="C444" s="203" t="s">
        <v>38</v>
      </c>
      <c r="D444" s="203" t="s">
        <v>121</v>
      </c>
      <c r="E444" s="40">
        <v>2.96</v>
      </c>
      <c r="F444" s="41">
        <v>0</v>
      </c>
      <c r="G444" s="13">
        <f t="shared" si="542"/>
        <v>0</v>
      </c>
      <c r="H444" s="202">
        <v>45962</v>
      </c>
      <c r="I444" s="10">
        <v>44270</v>
      </c>
      <c r="J444" s="14">
        <v>331</v>
      </c>
      <c r="K444" s="39">
        <v>2200</v>
      </c>
      <c r="L444" s="13">
        <f t="shared" si="539"/>
        <v>6512</v>
      </c>
      <c r="M444" s="300" t="s">
        <v>132</v>
      </c>
      <c r="N444" s="300" t="s">
        <v>131</v>
      </c>
      <c r="O444" s="38">
        <f t="shared" si="543"/>
        <v>0</v>
      </c>
      <c r="P444" s="11">
        <f t="shared" si="544"/>
        <v>0</v>
      </c>
      <c r="Q444" s="41"/>
      <c r="R444" s="41"/>
      <c r="S444" s="41"/>
      <c r="T444" s="41"/>
      <c r="U444" s="41">
        <v>0</v>
      </c>
      <c r="V444" s="11">
        <f t="shared" si="541"/>
        <v>0</v>
      </c>
      <c r="W444" s="51"/>
      <c r="X444" s="53"/>
    </row>
    <row r="445" spans="1:24" s="12" customFormat="1" ht="40.5" customHeight="1">
      <c r="A445" s="9">
        <v>18</v>
      </c>
      <c r="B445" s="199" t="s">
        <v>118</v>
      </c>
      <c r="C445" s="203" t="s">
        <v>38</v>
      </c>
      <c r="D445" s="203" t="s">
        <v>121</v>
      </c>
      <c r="E445" s="40">
        <v>2.96</v>
      </c>
      <c r="F445" s="41">
        <v>0</v>
      </c>
      <c r="G445" s="13">
        <f t="shared" ref="G445:G450" si="572">E445*F445</f>
        <v>0</v>
      </c>
      <c r="H445" s="202">
        <v>45962</v>
      </c>
      <c r="I445" s="10">
        <v>44295</v>
      </c>
      <c r="J445" s="14">
        <v>769</v>
      </c>
      <c r="K445" s="39">
        <v>275</v>
      </c>
      <c r="L445" s="13">
        <f t="shared" ref="L445:L450" si="573">K445*E445</f>
        <v>814</v>
      </c>
      <c r="M445" s="300" t="s">
        <v>149</v>
      </c>
      <c r="N445" s="300" t="s">
        <v>131</v>
      </c>
      <c r="O445" s="38">
        <f t="shared" si="543"/>
        <v>0</v>
      </c>
      <c r="P445" s="11">
        <f t="shared" ref="P445:P450" si="574">O445*E445</f>
        <v>0</v>
      </c>
      <c r="Q445" s="41"/>
      <c r="R445" s="41"/>
      <c r="S445" s="41"/>
      <c r="T445" s="41"/>
      <c r="U445" s="41">
        <v>0</v>
      </c>
      <c r="V445" s="11">
        <f t="shared" ref="V445:V450" si="575">U445*E445</f>
        <v>0</v>
      </c>
      <c r="W445" s="51"/>
      <c r="X445" s="53"/>
    </row>
    <row r="446" spans="1:24" s="12" customFormat="1" ht="40.5" customHeight="1">
      <c r="A446" s="9">
        <v>19</v>
      </c>
      <c r="B446" s="199" t="s">
        <v>118</v>
      </c>
      <c r="C446" s="203" t="s">
        <v>38</v>
      </c>
      <c r="D446" s="203" t="s">
        <v>121</v>
      </c>
      <c r="E446" s="40">
        <v>2.96</v>
      </c>
      <c r="F446" s="41">
        <v>0</v>
      </c>
      <c r="G446" s="13">
        <f t="shared" ref="G446" si="576">E446*F446</f>
        <v>0</v>
      </c>
      <c r="H446" s="202">
        <v>45962</v>
      </c>
      <c r="I446" s="10">
        <v>44298</v>
      </c>
      <c r="J446" s="14">
        <v>781</v>
      </c>
      <c r="K446" s="39">
        <v>143</v>
      </c>
      <c r="L446" s="13">
        <f t="shared" ref="L446" si="577">K446*E446</f>
        <v>423.28</v>
      </c>
      <c r="M446" s="300" t="s">
        <v>149</v>
      </c>
      <c r="N446" s="300" t="s">
        <v>131</v>
      </c>
      <c r="O446" s="38">
        <f t="shared" si="543"/>
        <v>0</v>
      </c>
      <c r="P446" s="11">
        <f t="shared" ref="P446" si="578">O446*E446</f>
        <v>0</v>
      </c>
      <c r="Q446" s="41"/>
      <c r="R446" s="41"/>
      <c r="S446" s="41"/>
      <c r="T446" s="41"/>
      <c r="U446" s="41">
        <v>0</v>
      </c>
      <c r="V446" s="11">
        <f t="shared" ref="V446" si="579">U446*E446</f>
        <v>0</v>
      </c>
      <c r="W446" s="51"/>
      <c r="X446" s="53"/>
    </row>
    <row r="447" spans="1:24" s="12" customFormat="1" ht="40.5" customHeight="1">
      <c r="A447" s="9">
        <v>20</v>
      </c>
      <c r="B447" s="199" t="s">
        <v>118</v>
      </c>
      <c r="C447" s="203" t="s">
        <v>38</v>
      </c>
      <c r="D447" s="203" t="s">
        <v>121</v>
      </c>
      <c r="E447" s="40">
        <v>2.96</v>
      </c>
      <c r="F447" s="41">
        <v>0</v>
      </c>
      <c r="G447" s="13">
        <f t="shared" ref="G447" si="580">E447*F447</f>
        <v>0</v>
      </c>
      <c r="H447" s="202">
        <v>45962</v>
      </c>
      <c r="I447" s="10">
        <v>44300</v>
      </c>
      <c r="J447" s="14">
        <v>793</v>
      </c>
      <c r="K447" s="39">
        <v>165</v>
      </c>
      <c r="L447" s="13">
        <f t="shared" ref="L447" si="581">K447*E447</f>
        <v>488.4</v>
      </c>
      <c r="M447" s="300" t="s">
        <v>149</v>
      </c>
      <c r="N447" s="300" t="s">
        <v>131</v>
      </c>
      <c r="O447" s="38">
        <f t="shared" si="543"/>
        <v>0</v>
      </c>
      <c r="P447" s="11">
        <f t="shared" ref="P447" si="582">O447*E447</f>
        <v>0</v>
      </c>
      <c r="Q447" s="41"/>
      <c r="R447" s="41"/>
      <c r="S447" s="41"/>
      <c r="T447" s="41"/>
      <c r="U447" s="41">
        <v>0</v>
      </c>
      <c r="V447" s="11">
        <f t="shared" ref="V447" si="583">U447*E447</f>
        <v>0</v>
      </c>
      <c r="W447" s="51"/>
      <c r="X447" s="53"/>
    </row>
    <row r="448" spans="1:24" s="12" customFormat="1" ht="40.5" customHeight="1">
      <c r="A448" s="9">
        <v>21</v>
      </c>
      <c r="B448" s="199" t="s">
        <v>124</v>
      </c>
      <c r="C448" s="200" t="s">
        <v>38</v>
      </c>
      <c r="D448" s="204">
        <v>44119</v>
      </c>
      <c r="E448" s="40">
        <v>24.14</v>
      </c>
      <c r="F448" s="41">
        <v>0</v>
      </c>
      <c r="G448" s="13">
        <f t="shared" si="572"/>
        <v>0</v>
      </c>
      <c r="H448" s="202" t="s">
        <v>122</v>
      </c>
      <c r="I448" s="10">
        <v>44270</v>
      </c>
      <c r="J448" s="14">
        <v>331</v>
      </c>
      <c r="K448" s="39">
        <v>20</v>
      </c>
      <c r="L448" s="13">
        <f t="shared" si="573"/>
        <v>482.8</v>
      </c>
      <c r="M448" s="300" t="s">
        <v>132</v>
      </c>
      <c r="N448" s="300" t="s">
        <v>131</v>
      </c>
      <c r="O448" s="38">
        <f t="shared" si="543"/>
        <v>0</v>
      </c>
      <c r="P448" s="11">
        <f t="shared" si="574"/>
        <v>0</v>
      </c>
      <c r="Q448" s="41"/>
      <c r="R448" s="41"/>
      <c r="S448" s="41"/>
      <c r="T448" s="41"/>
      <c r="U448" s="41">
        <v>0</v>
      </c>
      <c r="V448" s="11">
        <f t="shared" si="575"/>
        <v>0</v>
      </c>
      <c r="W448" s="51"/>
      <c r="X448" s="53"/>
    </row>
    <row r="449" spans="1:24" s="12" customFormat="1" ht="40.5" customHeight="1">
      <c r="A449" s="9">
        <v>22</v>
      </c>
      <c r="B449" s="199" t="s">
        <v>124</v>
      </c>
      <c r="C449" s="200" t="s">
        <v>38</v>
      </c>
      <c r="D449" s="204">
        <v>44119</v>
      </c>
      <c r="E449" s="40">
        <v>24.14</v>
      </c>
      <c r="F449" s="41">
        <v>0</v>
      </c>
      <c r="G449" s="13">
        <f t="shared" si="572"/>
        <v>0</v>
      </c>
      <c r="H449" s="202" t="s">
        <v>122</v>
      </c>
      <c r="I449" s="10">
        <v>44295</v>
      </c>
      <c r="J449" s="14">
        <v>769</v>
      </c>
      <c r="K449" s="39">
        <v>2</v>
      </c>
      <c r="L449" s="13">
        <f t="shared" si="573"/>
        <v>48.28</v>
      </c>
      <c r="M449" s="300" t="s">
        <v>132</v>
      </c>
      <c r="N449" s="300" t="s">
        <v>131</v>
      </c>
      <c r="O449" s="38">
        <f t="shared" si="543"/>
        <v>0</v>
      </c>
      <c r="P449" s="11">
        <f t="shared" si="574"/>
        <v>0</v>
      </c>
      <c r="Q449" s="41"/>
      <c r="R449" s="41"/>
      <c r="S449" s="41"/>
      <c r="T449" s="41"/>
      <c r="U449" s="41">
        <v>0</v>
      </c>
      <c r="V449" s="11">
        <f t="shared" si="575"/>
        <v>0</v>
      </c>
      <c r="W449" s="51"/>
      <c r="X449" s="53"/>
    </row>
    <row r="450" spans="1:24" s="12" customFormat="1" ht="40.5" customHeight="1">
      <c r="A450" s="9">
        <v>23</v>
      </c>
      <c r="B450" s="199" t="s">
        <v>124</v>
      </c>
      <c r="C450" s="200" t="s">
        <v>38</v>
      </c>
      <c r="D450" s="204">
        <v>44119</v>
      </c>
      <c r="E450" s="40">
        <v>24.14</v>
      </c>
      <c r="F450" s="41">
        <v>0</v>
      </c>
      <c r="G450" s="13">
        <f t="shared" si="572"/>
        <v>0</v>
      </c>
      <c r="H450" s="202" t="s">
        <v>122</v>
      </c>
      <c r="I450" s="10">
        <v>44298</v>
      </c>
      <c r="J450" s="14">
        <v>781</v>
      </c>
      <c r="K450" s="39">
        <v>2</v>
      </c>
      <c r="L450" s="13">
        <f t="shared" si="573"/>
        <v>48.28</v>
      </c>
      <c r="M450" s="300" t="s">
        <v>132</v>
      </c>
      <c r="N450" s="300" t="s">
        <v>131</v>
      </c>
      <c r="O450" s="38">
        <f t="shared" si="543"/>
        <v>0</v>
      </c>
      <c r="P450" s="11">
        <f t="shared" si="574"/>
        <v>0</v>
      </c>
      <c r="Q450" s="41"/>
      <c r="R450" s="41"/>
      <c r="S450" s="41"/>
      <c r="T450" s="41"/>
      <c r="U450" s="41">
        <v>0</v>
      </c>
      <c r="V450" s="11">
        <f t="shared" si="575"/>
        <v>0</v>
      </c>
      <c r="W450" s="51"/>
      <c r="X450" s="53"/>
    </row>
    <row r="451" spans="1:24" s="12" customFormat="1" ht="40.5" customHeight="1">
      <c r="A451" s="9">
        <v>24</v>
      </c>
      <c r="B451" s="199" t="s">
        <v>124</v>
      </c>
      <c r="C451" s="200" t="s">
        <v>38</v>
      </c>
      <c r="D451" s="204">
        <v>44119</v>
      </c>
      <c r="E451" s="40">
        <v>24.14</v>
      </c>
      <c r="F451" s="41">
        <v>0</v>
      </c>
      <c r="G451" s="13">
        <f t="shared" si="542"/>
        <v>0</v>
      </c>
      <c r="H451" s="202" t="s">
        <v>122</v>
      </c>
      <c r="I451" s="10">
        <v>44300</v>
      </c>
      <c r="J451" s="14">
        <v>793</v>
      </c>
      <c r="K451" s="39">
        <v>1</v>
      </c>
      <c r="L451" s="13">
        <f t="shared" si="539"/>
        <v>24.14</v>
      </c>
      <c r="M451" s="300" t="s">
        <v>132</v>
      </c>
      <c r="N451" s="300" t="s">
        <v>131</v>
      </c>
      <c r="O451" s="38">
        <f t="shared" si="543"/>
        <v>0</v>
      </c>
      <c r="P451" s="11">
        <f t="shared" si="544"/>
        <v>0</v>
      </c>
      <c r="Q451" s="41"/>
      <c r="R451" s="41"/>
      <c r="S451" s="41"/>
      <c r="T451" s="41"/>
      <c r="U451" s="41">
        <v>0</v>
      </c>
      <c r="V451" s="11">
        <f t="shared" si="541"/>
        <v>0</v>
      </c>
      <c r="W451" s="51"/>
      <c r="X451" s="53"/>
    </row>
    <row r="452" spans="1:24" s="68" customFormat="1" ht="27.75" customHeight="1">
      <c r="A452" s="41"/>
      <c r="B452" s="209" t="s">
        <v>14</v>
      </c>
      <c r="C452" s="210"/>
      <c r="D452" s="211"/>
      <c r="E452" s="65"/>
      <c r="F452" s="41">
        <f>SUM(F428:F451)</f>
        <v>0</v>
      </c>
      <c r="G452" s="11">
        <f>SUM(G428:G451)</f>
        <v>0</v>
      </c>
      <c r="H452" s="212"/>
      <c r="I452" s="66"/>
      <c r="J452" s="41"/>
      <c r="K452" s="41">
        <f>SUM(K428:K451)</f>
        <v>6100</v>
      </c>
      <c r="L452" s="11">
        <f>SUM(L428:L451)</f>
        <v>9249.7438000000002</v>
      </c>
      <c r="M452" s="41"/>
      <c r="N452" s="66"/>
      <c r="O452" s="41">
        <f>SUM(O428:O451)</f>
        <v>0</v>
      </c>
      <c r="P452" s="11">
        <f>SUM(P428:P451)</f>
        <v>0</v>
      </c>
      <c r="Q452" s="41"/>
      <c r="R452" s="41"/>
      <c r="S452" s="41"/>
      <c r="T452" s="41"/>
      <c r="U452" s="41">
        <f>SUM(U428:U451)</f>
        <v>662</v>
      </c>
      <c r="V452" s="11">
        <f>SUM(V428:V451)</f>
        <v>408.56380000000001</v>
      </c>
      <c r="W452" s="67">
        <f>V452-G452</f>
        <v>408.56380000000001</v>
      </c>
      <c r="X452" s="178"/>
    </row>
    <row r="453" spans="1:24" s="12" customFormat="1" ht="27.75" customHeight="1">
      <c r="A453" s="340" t="s">
        <v>30</v>
      </c>
      <c r="B453" s="341"/>
      <c r="C453" s="341"/>
      <c r="D453" s="341"/>
      <c r="E453" s="341"/>
      <c r="F453" s="341"/>
      <c r="G453" s="341"/>
      <c r="H453" s="341"/>
      <c r="I453" s="341"/>
      <c r="J453" s="341"/>
      <c r="K453" s="341"/>
      <c r="L453" s="341"/>
      <c r="M453" s="341"/>
      <c r="N453" s="341"/>
      <c r="O453" s="341"/>
      <c r="P453" s="341"/>
      <c r="Q453" s="341"/>
      <c r="R453" s="341"/>
      <c r="S453" s="341"/>
      <c r="T453" s="341"/>
      <c r="U453" s="341"/>
      <c r="V453" s="342"/>
      <c r="W453" s="67">
        <f>V453-G453</f>
        <v>0</v>
      </c>
      <c r="X453" s="53"/>
    </row>
    <row r="454" spans="1:24" s="12" customFormat="1" ht="27.75" customHeight="1">
      <c r="A454" s="9">
        <v>1</v>
      </c>
      <c r="B454" s="199" t="s">
        <v>201</v>
      </c>
      <c r="C454" s="200" t="s">
        <v>31</v>
      </c>
      <c r="D454" s="201" t="s">
        <v>33</v>
      </c>
      <c r="E454" s="40">
        <v>297.11</v>
      </c>
      <c r="F454" s="41">
        <v>0</v>
      </c>
      <c r="G454" s="13">
        <f>F454*E454</f>
        <v>0</v>
      </c>
      <c r="H454" s="202">
        <v>44561</v>
      </c>
      <c r="I454" s="10">
        <v>44355</v>
      </c>
      <c r="J454" s="14">
        <v>50</v>
      </c>
      <c r="K454" s="39">
        <f>J454*E454</f>
        <v>14855.5</v>
      </c>
      <c r="L454" s="9">
        <f>K454*E454</f>
        <v>4413717.6050000004</v>
      </c>
      <c r="M454" s="9">
        <v>981</v>
      </c>
      <c r="N454" s="10">
        <v>44096</v>
      </c>
      <c r="O454" s="38">
        <f>J454-U454</f>
        <v>0</v>
      </c>
      <c r="P454" s="11">
        <f t="shared" ref="P454" si="584">O454*E454</f>
        <v>0</v>
      </c>
      <c r="Q454" s="41"/>
      <c r="R454" s="41"/>
      <c r="S454" s="41"/>
      <c r="T454" s="41"/>
      <c r="U454" s="41">
        <v>50</v>
      </c>
      <c r="V454" s="11">
        <f>U454*E454</f>
        <v>14855.5</v>
      </c>
      <c r="W454" s="51"/>
      <c r="X454" s="53"/>
    </row>
    <row r="455" spans="1:24" s="12" customFormat="1" ht="47.25" customHeight="1">
      <c r="A455" s="9">
        <v>2</v>
      </c>
      <c r="B455" s="205" t="s">
        <v>125</v>
      </c>
      <c r="C455" s="200" t="s">
        <v>31</v>
      </c>
      <c r="D455" s="206" t="s">
        <v>126</v>
      </c>
      <c r="E455" s="40">
        <v>0</v>
      </c>
      <c r="F455" s="41">
        <v>0</v>
      </c>
      <c r="G455" s="13">
        <f t="shared" ref="G455:G500" si="585">F455*E455</f>
        <v>0</v>
      </c>
      <c r="H455" s="204">
        <v>44370</v>
      </c>
      <c r="I455" s="10">
        <v>44270</v>
      </c>
      <c r="J455" s="14">
        <v>334</v>
      </c>
      <c r="K455" s="39">
        <v>20</v>
      </c>
      <c r="L455" s="13">
        <f t="shared" ref="L455:L489" si="586">K455*E455</f>
        <v>0</v>
      </c>
      <c r="M455" s="300" t="s">
        <v>130</v>
      </c>
      <c r="N455" s="300" t="s">
        <v>131</v>
      </c>
      <c r="O455" s="38">
        <f t="shared" ref="O455:O496" si="587">F455-U455</f>
        <v>0</v>
      </c>
      <c r="P455" s="11">
        <f t="shared" ref="P455:P500" si="588">O455*E455</f>
        <v>0</v>
      </c>
      <c r="Q455" s="41"/>
      <c r="R455" s="41"/>
      <c r="S455" s="41"/>
      <c r="T455" s="41"/>
      <c r="U455" s="41">
        <v>0</v>
      </c>
      <c r="V455" s="11">
        <f t="shared" ref="V455:V489" si="589">U455*E455</f>
        <v>0</v>
      </c>
      <c r="W455" s="51"/>
      <c r="X455" s="53"/>
    </row>
    <row r="456" spans="1:24" s="12" customFormat="1" ht="47.25" customHeight="1">
      <c r="A456" s="9">
        <v>3</v>
      </c>
      <c r="B456" s="205" t="s">
        <v>125</v>
      </c>
      <c r="C456" s="200" t="s">
        <v>31</v>
      </c>
      <c r="D456" s="206" t="s">
        <v>126</v>
      </c>
      <c r="E456" s="40">
        <v>0</v>
      </c>
      <c r="F456" s="41">
        <v>0</v>
      </c>
      <c r="G456" s="13">
        <f t="shared" si="585"/>
        <v>0</v>
      </c>
      <c r="H456" s="204">
        <v>44370</v>
      </c>
      <c r="I456" s="10">
        <v>44271</v>
      </c>
      <c r="J456" s="14">
        <v>378</v>
      </c>
      <c r="K456" s="39">
        <v>100</v>
      </c>
      <c r="L456" s="13">
        <f t="shared" ref="L456" si="590">K456*E456</f>
        <v>0</v>
      </c>
      <c r="M456" s="300" t="s">
        <v>130</v>
      </c>
      <c r="N456" s="300" t="s">
        <v>131</v>
      </c>
      <c r="O456" s="38">
        <f t="shared" si="587"/>
        <v>0</v>
      </c>
      <c r="P456" s="11">
        <f t="shared" si="588"/>
        <v>0</v>
      </c>
      <c r="Q456" s="41"/>
      <c r="R456" s="41"/>
      <c r="S456" s="41"/>
      <c r="T456" s="41"/>
      <c r="U456" s="41">
        <v>0</v>
      </c>
      <c r="V456" s="11">
        <f t="shared" ref="V456" si="591">U456*E456</f>
        <v>0</v>
      </c>
      <c r="W456" s="51"/>
      <c r="X456" s="53"/>
    </row>
    <row r="457" spans="1:24" s="12" customFormat="1" ht="47.25" customHeight="1">
      <c r="A457" s="9">
        <v>4</v>
      </c>
      <c r="B457" s="205" t="s">
        <v>125</v>
      </c>
      <c r="C457" s="200" t="s">
        <v>31</v>
      </c>
      <c r="D457" s="206" t="s">
        <v>126</v>
      </c>
      <c r="E457" s="40">
        <v>0</v>
      </c>
      <c r="F457" s="41">
        <v>0</v>
      </c>
      <c r="G457" s="13">
        <f t="shared" si="585"/>
        <v>0</v>
      </c>
      <c r="H457" s="204">
        <v>44370</v>
      </c>
      <c r="I457" s="10">
        <v>44272</v>
      </c>
      <c r="J457" s="14">
        <v>466</v>
      </c>
      <c r="K457" s="39">
        <v>100</v>
      </c>
      <c r="L457" s="13">
        <f t="shared" ref="L457" si="592">K457*E457</f>
        <v>0</v>
      </c>
      <c r="M457" s="300" t="s">
        <v>130</v>
      </c>
      <c r="N457" s="300" t="s">
        <v>131</v>
      </c>
      <c r="O457" s="38">
        <f t="shared" si="587"/>
        <v>0</v>
      </c>
      <c r="P457" s="11">
        <f t="shared" si="588"/>
        <v>0</v>
      </c>
      <c r="Q457" s="41"/>
      <c r="R457" s="41"/>
      <c r="S457" s="41"/>
      <c r="T457" s="41"/>
      <c r="U457" s="41">
        <v>0</v>
      </c>
      <c r="V457" s="11">
        <f t="shared" ref="V457" si="593">U457*E457</f>
        <v>0</v>
      </c>
      <c r="W457" s="51"/>
      <c r="X457" s="53"/>
    </row>
    <row r="458" spans="1:24" s="12" customFormat="1" ht="47.25" customHeight="1">
      <c r="A458" s="9">
        <v>5</v>
      </c>
      <c r="B458" s="205" t="s">
        <v>125</v>
      </c>
      <c r="C458" s="200" t="s">
        <v>31</v>
      </c>
      <c r="D458" s="206" t="s">
        <v>126</v>
      </c>
      <c r="E458" s="40">
        <v>0</v>
      </c>
      <c r="F458" s="41">
        <v>0</v>
      </c>
      <c r="G458" s="13">
        <f t="shared" si="585"/>
        <v>0</v>
      </c>
      <c r="H458" s="204">
        <v>44370</v>
      </c>
      <c r="I458" s="10">
        <v>44273</v>
      </c>
      <c r="J458" s="14">
        <v>473</v>
      </c>
      <c r="K458" s="39">
        <v>100</v>
      </c>
      <c r="L458" s="13">
        <f t="shared" ref="L458" si="594">K458*E458</f>
        <v>0</v>
      </c>
      <c r="M458" s="300" t="s">
        <v>130</v>
      </c>
      <c r="N458" s="300" t="s">
        <v>131</v>
      </c>
      <c r="O458" s="38">
        <f t="shared" si="587"/>
        <v>0</v>
      </c>
      <c r="P458" s="11">
        <f t="shared" si="588"/>
        <v>0</v>
      </c>
      <c r="Q458" s="41"/>
      <c r="R458" s="41"/>
      <c r="S458" s="41"/>
      <c r="T458" s="41"/>
      <c r="U458" s="41">
        <v>0</v>
      </c>
      <c r="V458" s="11">
        <f t="shared" ref="V458" si="595">U458*E458</f>
        <v>0</v>
      </c>
      <c r="W458" s="51"/>
      <c r="X458" s="53"/>
    </row>
    <row r="459" spans="1:24" s="12" customFormat="1" ht="47.25" customHeight="1">
      <c r="A459" s="9">
        <v>6</v>
      </c>
      <c r="B459" s="205" t="s">
        <v>125</v>
      </c>
      <c r="C459" s="200" t="s">
        <v>31</v>
      </c>
      <c r="D459" s="206" t="s">
        <v>126</v>
      </c>
      <c r="E459" s="40">
        <v>0</v>
      </c>
      <c r="F459" s="41">
        <v>0</v>
      </c>
      <c r="G459" s="13">
        <f t="shared" si="585"/>
        <v>0</v>
      </c>
      <c r="H459" s="204">
        <v>44370</v>
      </c>
      <c r="I459" s="10">
        <v>44277</v>
      </c>
      <c r="J459" s="14">
        <v>521</v>
      </c>
      <c r="K459" s="39">
        <v>150</v>
      </c>
      <c r="L459" s="13">
        <f t="shared" ref="L459:L460" si="596">K459*E459</f>
        <v>0</v>
      </c>
      <c r="M459" s="300" t="s">
        <v>130</v>
      </c>
      <c r="N459" s="300" t="s">
        <v>131</v>
      </c>
      <c r="O459" s="38">
        <f t="shared" si="587"/>
        <v>0</v>
      </c>
      <c r="P459" s="11">
        <f t="shared" si="588"/>
        <v>0</v>
      </c>
      <c r="Q459" s="41"/>
      <c r="R459" s="41"/>
      <c r="S459" s="41"/>
      <c r="T459" s="41"/>
      <c r="U459" s="41">
        <v>0</v>
      </c>
      <c r="V459" s="11">
        <f t="shared" ref="V459:V460" si="597">U459*E459</f>
        <v>0</v>
      </c>
      <c r="W459" s="51"/>
      <c r="X459" s="53"/>
    </row>
    <row r="460" spans="1:24" s="12" customFormat="1" ht="47.25" customHeight="1">
      <c r="A460" s="9">
        <v>7</v>
      </c>
      <c r="B460" s="205" t="s">
        <v>125</v>
      </c>
      <c r="C460" s="200" t="s">
        <v>31</v>
      </c>
      <c r="D460" s="206" t="s">
        <v>126</v>
      </c>
      <c r="E460" s="40">
        <v>0</v>
      </c>
      <c r="F460" s="41">
        <v>0</v>
      </c>
      <c r="G460" s="13">
        <f t="shared" si="585"/>
        <v>0</v>
      </c>
      <c r="H460" s="204">
        <v>44370</v>
      </c>
      <c r="I460" s="10">
        <v>44278</v>
      </c>
      <c r="J460" s="14">
        <v>551</v>
      </c>
      <c r="K460" s="39">
        <v>100</v>
      </c>
      <c r="L460" s="13">
        <f t="shared" si="596"/>
        <v>0</v>
      </c>
      <c r="M460" s="300" t="s">
        <v>130</v>
      </c>
      <c r="N460" s="300" t="s">
        <v>131</v>
      </c>
      <c r="O460" s="38">
        <f t="shared" si="587"/>
        <v>0</v>
      </c>
      <c r="P460" s="11">
        <f t="shared" si="588"/>
        <v>0</v>
      </c>
      <c r="Q460" s="41"/>
      <c r="R460" s="41"/>
      <c r="S460" s="41"/>
      <c r="T460" s="41"/>
      <c r="U460" s="41">
        <v>0</v>
      </c>
      <c r="V460" s="11">
        <f t="shared" si="597"/>
        <v>0</v>
      </c>
      <c r="W460" s="51"/>
      <c r="X460" s="53"/>
    </row>
    <row r="461" spans="1:24" s="12" customFormat="1" ht="47.25" customHeight="1">
      <c r="A461" s="9">
        <v>8</v>
      </c>
      <c r="B461" s="205" t="s">
        <v>125</v>
      </c>
      <c r="C461" s="200" t="s">
        <v>31</v>
      </c>
      <c r="D461" s="206" t="s">
        <v>126</v>
      </c>
      <c r="E461" s="40">
        <v>0</v>
      </c>
      <c r="F461" s="41">
        <v>0</v>
      </c>
      <c r="G461" s="13">
        <f t="shared" si="585"/>
        <v>0</v>
      </c>
      <c r="H461" s="204">
        <v>44370</v>
      </c>
      <c r="I461" s="10">
        <v>44279</v>
      </c>
      <c r="J461" s="14">
        <v>564</v>
      </c>
      <c r="K461" s="39">
        <v>200</v>
      </c>
      <c r="L461" s="13">
        <f t="shared" ref="L461" si="598">K461*E461</f>
        <v>0</v>
      </c>
      <c r="M461" s="300" t="s">
        <v>130</v>
      </c>
      <c r="N461" s="300" t="s">
        <v>131</v>
      </c>
      <c r="O461" s="38">
        <f t="shared" si="587"/>
        <v>0</v>
      </c>
      <c r="P461" s="11">
        <f t="shared" si="588"/>
        <v>0</v>
      </c>
      <c r="Q461" s="41"/>
      <c r="R461" s="41"/>
      <c r="S461" s="41"/>
      <c r="T461" s="41"/>
      <c r="U461" s="41">
        <v>0</v>
      </c>
      <c r="V461" s="11">
        <f t="shared" ref="V461" si="599">U461*E461</f>
        <v>0</v>
      </c>
      <c r="W461" s="51"/>
      <c r="X461" s="53"/>
    </row>
    <row r="462" spans="1:24" s="12" customFormat="1" ht="47.25" customHeight="1">
      <c r="A462" s="9">
        <v>9</v>
      </c>
      <c r="B462" s="205" t="s">
        <v>125</v>
      </c>
      <c r="C462" s="200" t="s">
        <v>31</v>
      </c>
      <c r="D462" s="206" t="s">
        <v>126</v>
      </c>
      <c r="E462" s="40">
        <v>0</v>
      </c>
      <c r="F462" s="41">
        <v>0</v>
      </c>
      <c r="G462" s="13">
        <f t="shared" si="585"/>
        <v>0</v>
      </c>
      <c r="H462" s="204">
        <v>44370</v>
      </c>
      <c r="I462" s="10">
        <v>44284</v>
      </c>
      <c r="J462" s="14">
        <v>632</v>
      </c>
      <c r="K462" s="39">
        <v>200</v>
      </c>
      <c r="L462" s="13">
        <f t="shared" ref="L462" si="600">K462*E462</f>
        <v>0</v>
      </c>
      <c r="M462" s="300" t="s">
        <v>130</v>
      </c>
      <c r="N462" s="300" t="s">
        <v>131</v>
      </c>
      <c r="O462" s="38">
        <f t="shared" si="587"/>
        <v>0</v>
      </c>
      <c r="P462" s="11">
        <f t="shared" si="588"/>
        <v>0</v>
      </c>
      <c r="Q462" s="41"/>
      <c r="R462" s="41"/>
      <c r="S462" s="41"/>
      <c r="T462" s="41"/>
      <c r="U462" s="41">
        <v>0</v>
      </c>
      <c r="V462" s="11">
        <f t="shared" ref="V462" si="601">U462*E462</f>
        <v>0</v>
      </c>
      <c r="W462" s="51"/>
      <c r="X462" s="53"/>
    </row>
    <row r="463" spans="1:24" s="12" customFormat="1" ht="47.25" customHeight="1">
      <c r="A463" s="9">
        <v>10</v>
      </c>
      <c r="B463" s="205" t="s">
        <v>125</v>
      </c>
      <c r="C463" s="200" t="s">
        <v>31</v>
      </c>
      <c r="D463" s="206" t="s">
        <v>126</v>
      </c>
      <c r="E463" s="40">
        <v>0</v>
      </c>
      <c r="F463" s="41">
        <v>0</v>
      </c>
      <c r="G463" s="13">
        <f t="shared" si="585"/>
        <v>0</v>
      </c>
      <c r="H463" s="204">
        <v>44370</v>
      </c>
      <c r="I463" s="10">
        <v>44286</v>
      </c>
      <c r="J463" s="14">
        <v>662</v>
      </c>
      <c r="K463" s="39">
        <v>300</v>
      </c>
      <c r="L463" s="13">
        <f t="shared" ref="L463" si="602">K463*E463</f>
        <v>0</v>
      </c>
      <c r="M463" s="300" t="s">
        <v>130</v>
      </c>
      <c r="N463" s="300" t="s">
        <v>131</v>
      </c>
      <c r="O463" s="38">
        <f t="shared" si="587"/>
        <v>0</v>
      </c>
      <c r="P463" s="11">
        <f t="shared" si="588"/>
        <v>0</v>
      </c>
      <c r="Q463" s="41"/>
      <c r="R463" s="41"/>
      <c r="S463" s="41"/>
      <c r="T463" s="41"/>
      <c r="U463" s="41">
        <v>0</v>
      </c>
      <c r="V463" s="11">
        <f t="shared" ref="V463" si="603">U463*E463</f>
        <v>0</v>
      </c>
      <c r="W463" s="51"/>
      <c r="X463" s="53"/>
    </row>
    <row r="464" spans="1:24" s="12" customFormat="1" ht="47.25" customHeight="1">
      <c r="A464" s="9">
        <v>11</v>
      </c>
      <c r="B464" s="205" t="s">
        <v>125</v>
      </c>
      <c r="C464" s="200" t="s">
        <v>31</v>
      </c>
      <c r="D464" s="206" t="s">
        <v>126</v>
      </c>
      <c r="E464" s="40">
        <v>0</v>
      </c>
      <c r="F464" s="41">
        <v>0</v>
      </c>
      <c r="G464" s="13">
        <f t="shared" ref="G464" si="604">F464*E464</f>
        <v>0</v>
      </c>
      <c r="H464" s="204">
        <v>44370</v>
      </c>
      <c r="I464" s="10">
        <v>44292</v>
      </c>
      <c r="J464" s="14">
        <v>695</v>
      </c>
      <c r="K464" s="39">
        <v>300</v>
      </c>
      <c r="L464" s="13">
        <f t="shared" ref="L464" si="605">K464*E464</f>
        <v>0</v>
      </c>
      <c r="M464" s="300" t="s">
        <v>130</v>
      </c>
      <c r="N464" s="300" t="s">
        <v>131</v>
      </c>
      <c r="O464" s="38">
        <f t="shared" si="587"/>
        <v>0</v>
      </c>
      <c r="P464" s="11">
        <f t="shared" ref="P464" si="606">O464*E464</f>
        <v>0</v>
      </c>
      <c r="Q464" s="41"/>
      <c r="R464" s="41"/>
      <c r="S464" s="41"/>
      <c r="T464" s="41"/>
      <c r="U464" s="41">
        <v>0</v>
      </c>
      <c r="V464" s="11">
        <f t="shared" ref="V464" si="607">U464*E464</f>
        <v>0</v>
      </c>
      <c r="W464" s="51"/>
      <c r="X464" s="53"/>
    </row>
    <row r="465" spans="1:24" s="12" customFormat="1" ht="47.25" customHeight="1">
      <c r="A465" s="9">
        <v>12</v>
      </c>
      <c r="B465" s="205" t="s">
        <v>125</v>
      </c>
      <c r="C465" s="200" t="s">
        <v>31</v>
      </c>
      <c r="D465" s="206" t="s">
        <v>126</v>
      </c>
      <c r="E465" s="40">
        <v>0</v>
      </c>
      <c r="F465" s="41">
        <v>0</v>
      </c>
      <c r="G465" s="13">
        <f t="shared" ref="G465" si="608">F465*E465</f>
        <v>0</v>
      </c>
      <c r="H465" s="204">
        <v>44370</v>
      </c>
      <c r="I465" s="10">
        <v>44300</v>
      </c>
      <c r="J465" s="14">
        <v>788</v>
      </c>
      <c r="K465" s="39">
        <v>150</v>
      </c>
      <c r="L465" s="13">
        <f t="shared" ref="L465" si="609">K465*E465</f>
        <v>0</v>
      </c>
      <c r="M465" s="300" t="s">
        <v>130</v>
      </c>
      <c r="N465" s="300" t="s">
        <v>131</v>
      </c>
      <c r="O465" s="38">
        <f t="shared" si="587"/>
        <v>0</v>
      </c>
      <c r="P465" s="11">
        <f t="shared" ref="P465" si="610">O465*E465</f>
        <v>0</v>
      </c>
      <c r="Q465" s="41"/>
      <c r="R465" s="41"/>
      <c r="S465" s="41"/>
      <c r="T465" s="41"/>
      <c r="U465" s="41">
        <v>0</v>
      </c>
      <c r="V465" s="11">
        <f t="shared" ref="V465" si="611">U465*E465</f>
        <v>0</v>
      </c>
      <c r="W465" s="51"/>
      <c r="X465" s="53"/>
    </row>
    <row r="466" spans="1:24" s="12" customFormat="1" ht="47.25" customHeight="1">
      <c r="A466" s="9">
        <v>13</v>
      </c>
      <c r="B466" s="205" t="s">
        <v>125</v>
      </c>
      <c r="C466" s="200" t="s">
        <v>31</v>
      </c>
      <c r="D466" s="206" t="s">
        <v>126</v>
      </c>
      <c r="E466" s="40">
        <v>0</v>
      </c>
      <c r="F466" s="41">
        <v>0</v>
      </c>
      <c r="G466" s="13">
        <f t="shared" ref="G466" si="612">F466*E466</f>
        <v>0</v>
      </c>
      <c r="H466" s="204">
        <v>44370</v>
      </c>
      <c r="I466" s="10">
        <v>44301</v>
      </c>
      <c r="J466" s="14">
        <v>799</v>
      </c>
      <c r="K466" s="39">
        <v>130</v>
      </c>
      <c r="L466" s="13">
        <f t="shared" ref="L466:L471" si="613">K466*E466</f>
        <v>0</v>
      </c>
      <c r="M466" s="300" t="s">
        <v>130</v>
      </c>
      <c r="N466" s="300" t="s">
        <v>131</v>
      </c>
      <c r="O466" s="38">
        <f t="shared" si="587"/>
        <v>0</v>
      </c>
      <c r="P466" s="11">
        <f t="shared" ref="P466:P471" si="614">O466*E466</f>
        <v>0</v>
      </c>
      <c r="Q466" s="41"/>
      <c r="R466" s="41"/>
      <c r="S466" s="41"/>
      <c r="T466" s="41"/>
      <c r="U466" s="41">
        <v>0</v>
      </c>
      <c r="V466" s="11">
        <f t="shared" ref="V466:V471" si="615">U466*E466</f>
        <v>0</v>
      </c>
      <c r="W466" s="51"/>
      <c r="X466" s="53"/>
    </row>
    <row r="467" spans="1:24" s="12" customFormat="1" ht="47.25" customHeight="1">
      <c r="A467" s="9">
        <v>14</v>
      </c>
      <c r="B467" s="328" t="s">
        <v>196</v>
      </c>
      <c r="C467" s="9" t="s">
        <v>31</v>
      </c>
      <c r="D467" s="9" t="s">
        <v>197</v>
      </c>
      <c r="E467" s="9">
        <v>0</v>
      </c>
      <c r="F467" s="298">
        <v>0</v>
      </c>
      <c r="G467" s="266">
        <v>0</v>
      </c>
      <c r="H467" s="329">
        <v>44469</v>
      </c>
      <c r="I467" s="10">
        <v>44372</v>
      </c>
      <c r="J467" s="14">
        <v>1801</v>
      </c>
      <c r="K467" s="39">
        <v>30</v>
      </c>
      <c r="L467" s="13">
        <f t="shared" si="613"/>
        <v>0</v>
      </c>
      <c r="M467" s="300"/>
      <c r="N467" s="300"/>
      <c r="O467" s="38">
        <f>K467-U467</f>
        <v>30</v>
      </c>
      <c r="P467" s="11">
        <f t="shared" si="614"/>
        <v>0</v>
      </c>
      <c r="Q467" s="41"/>
      <c r="R467" s="41"/>
      <c r="S467" s="41"/>
      <c r="T467" s="41"/>
      <c r="U467" s="38">
        <v>0</v>
      </c>
      <c r="V467" s="11">
        <f t="shared" si="615"/>
        <v>0</v>
      </c>
      <c r="W467" s="51"/>
      <c r="X467" s="53"/>
    </row>
    <row r="468" spans="1:24" s="12" customFormat="1" ht="47.25" customHeight="1">
      <c r="A468" s="9">
        <v>15</v>
      </c>
      <c r="B468" s="330" t="s">
        <v>199</v>
      </c>
      <c r="C468" s="331" t="s">
        <v>200</v>
      </c>
      <c r="D468" s="9">
        <v>11033003</v>
      </c>
      <c r="E468" s="266">
        <v>0</v>
      </c>
      <c r="F468" s="298">
        <v>0</v>
      </c>
      <c r="G468" s="266">
        <v>0</v>
      </c>
      <c r="H468" s="329">
        <v>45017</v>
      </c>
      <c r="I468" s="10">
        <v>44372</v>
      </c>
      <c r="J468" s="14">
        <v>1801</v>
      </c>
      <c r="K468" s="39">
        <v>5</v>
      </c>
      <c r="L468" s="13">
        <f t="shared" si="613"/>
        <v>0</v>
      </c>
      <c r="M468" s="300"/>
      <c r="N468" s="300"/>
      <c r="O468" s="38">
        <f t="shared" ref="O468:O471" si="616">K468-U468</f>
        <v>5</v>
      </c>
      <c r="P468" s="11">
        <f t="shared" si="614"/>
        <v>0</v>
      </c>
      <c r="Q468" s="41"/>
      <c r="R468" s="41"/>
      <c r="S468" s="41"/>
      <c r="T468" s="41"/>
      <c r="U468" s="38">
        <v>0</v>
      </c>
      <c r="V468" s="11">
        <f t="shared" si="615"/>
        <v>0</v>
      </c>
      <c r="W468" s="51"/>
      <c r="X468" s="53"/>
    </row>
    <row r="469" spans="1:24" s="12" customFormat="1" ht="47.25" customHeight="1">
      <c r="A469" s="9">
        <v>16</v>
      </c>
      <c r="B469" s="199" t="s">
        <v>202</v>
      </c>
      <c r="C469" s="203" t="s">
        <v>38</v>
      </c>
      <c r="D469" s="206"/>
      <c r="E469" s="40">
        <v>1.10277</v>
      </c>
      <c r="F469" s="41"/>
      <c r="G469" s="13"/>
      <c r="H469" s="204"/>
      <c r="I469" s="10">
        <v>44372</v>
      </c>
      <c r="J469" s="14">
        <v>1801</v>
      </c>
      <c r="K469" s="39">
        <v>30</v>
      </c>
      <c r="L469" s="13">
        <f t="shared" si="613"/>
        <v>33.083100000000002</v>
      </c>
      <c r="M469" s="300"/>
      <c r="N469" s="300"/>
      <c r="O469" s="38">
        <f t="shared" si="616"/>
        <v>30</v>
      </c>
      <c r="P469" s="11">
        <f t="shared" si="614"/>
        <v>33.083100000000002</v>
      </c>
      <c r="Q469" s="41"/>
      <c r="R469" s="41"/>
      <c r="S469" s="41"/>
      <c r="T469" s="41"/>
      <c r="U469" s="38">
        <v>0</v>
      </c>
      <c r="V469" s="11">
        <f t="shared" si="615"/>
        <v>0</v>
      </c>
      <c r="W469" s="51"/>
      <c r="X469" s="53"/>
    </row>
    <row r="470" spans="1:24" s="12" customFormat="1" ht="47.25" customHeight="1">
      <c r="A470" s="9">
        <v>17</v>
      </c>
      <c r="B470" s="199" t="s">
        <v>203</v>
      </c>
      <c r="C470" s="203" t="s">
        <v>38</v>
      </c>
      <c r="D470" s="206"/>
      <c r="E470" s="40">
        <v>1.02302</v>
      </c>
      <c r="F470" s="41"/>
      <c r="G470" s="13"/>
      <c r="H470" s="204"/>
      <c r="I470" s="10">
        <v>44372</v>
      </c>
      <c r="J470" s="14">
        <v>1801</v>
      </c>
      <c r="K470" s="39">
        <v>5</v>
      </c>
      <c r="L470" s="13">
        <f t="shared" si="613"/>
        <v>5.1151</v>
      </c>
      <c r="M470" s="300"/>
      <c r="N470" s="300"/>
      <c r="O470" s="38">
        <f t="shared" si="616"/>
        <v>5</v>
      </c>
      <c r="P470" s="11">
        <f t="shared" si="614"/>
        <v>5.1151</v>
      </c>
      <c r="Q470" s="41"/>
      <c r="R470" s="41"/>
      <c r="S470" s="41"/>
      <c r="T470" s="41"/>
      <c r="U470" s="38">
        <v>0</v>
      </c>
      <c r="V470" s="11">
        <f t="shared" si="615"/>
        <v>0</v>
      </c>
      <c r="W470" s="51"/>
      <c r="X470" s="53"/>
    </row>
    <row r="471" spans="1:24" s="12" customFormat="1" ht="47.25" customHeight="1">
      <c r="A471" s="9">
        <v>18</v>
      </c>
      <c r="B471" s="199" t="s">
        <v>124</v>
      </c>
      <c r="C471" s="203" t="s">
        <v>38</v>
      </c>
      <c r="D471" s="206"/>
      <c r="E471" s="40">
        <v>12.37518</v>
      </c>
      <c r="F471" s="41"/>
      <c r="G471" s="13"/>
      <c r="H471" s="204"/>
      <c r="I471" s="10">
        <v>44372</v>
      </c>
      <c r="J471" s="14">
        <v>1801</v>
      </c>
      <c r="K471" s="39">
        <v>1</v>
      </c>
      <c r="L471" s="13">
        <f t="shared" si="613"/>
        <v>12.37518</v>
      </c>
      <c r="M471" s="300"/>
      <c r="N471" s="300"/>
      <c r="O471" s="38">
        <f t="shared" si="616"/>
        <v>1</v>
      </c>
      <c r="P471" s="11">
        <f t="shared" si="614"/>
        <v>12.37518</v>
      </c>
      <c r="Q471" s="41"/>
      <c r="R471" s="41"/>
      <c r="S471" s="41"/>
      <c r="T471" s="41"/>
      <c r="U471" s="38">
        <v>0</v>
      </c>
      <c r="V471" s="11">
        <f t="shared" si="615"/>
        <v>0</v>
      </c>
      <c r="W471" s="51"/>
      <c r="X471" s="53"/>
    </row>
    <row r="472" spans="1:24" s="12" customFormat="1" ht="47.25" customHeight="1">
      <c r="A472" s="9">
        <v>19</v>
      </c>
      <c r="B472" s="328" t="s">
        <v>196</v>
      </c>
      <c r="C472" s="9" t="s">
        <v>31</v>
      </c>
      <c r="D472" s="9" t="s">
        <v>197</v>
      </c>
      <c r="E472" s="9">
        <v>0</v>
      </c>
      <c r="F472" s="298">
        <v>0</v>
      </c>
      <c r="G472" s="266">
        <v>0</v>
      </c>
      <c r="H472" s="329">
        <v>44469</v>
      </c>
      <c r="I472" s="10">
        <v>44376</v>
      </c>
      <c r="J472" s="14">
        <v>1889</v>
      </c>
      <c r="K472" s="39">
        <v>102</v>
      </c>
      <c r="L472" s="13">
        <f t="shared" ref="L472:L476" si="617">K472*E472</f>
        <v>0</v>
      </c>
      <c r="M472" s="300"/>
      <c r="N472" s="300"/>
      <c r="O472" s="38">
        <f>K472-U472</f>
        <v>102</v>
      </c>
      <c r="P472" s="11">
        <f t="shared" ref="P472:P476" si="618">O472*E472</f>
        <v>0</v>
      </c>
      <c r="Q472" s="41"/>
      <c r="R472" s="41"/>
      <c r="S472" s="41"/>
      <c r="T472" s="41"/>
      <c r="U472" s="38">
        <v>0</v>
      </c>
      <c r="V472" s="11">
        <f t="shared" ref="V472:V476" si="619">U472*E472</f>
        <v>0</v>
      </c>
      <c r="W472" s="51"/>
      <c r="X472" s="53"/>
    </row>
    <row r="473" spans="1:24" s="12" customFormat="1" ht="47.25" customHeight="1">
      <c r="A473" s="9">
        <v>20</v>
      </c>
      <c r="B473" s="330" t="s">
        <v>199</v>
      </c>
      <c r="C473" s="331" t="s">
        <v>200</v>
      </c>
      <c r="D473" s="9">
        <v>11033003</v>
      </c>
      <c r="E473" s="266">
        <v>0</v>
      </c>
      <c r="F473" s="298">
        <v>0</v>
      </c>
      <c r="G473" s="266">
        <v>0</v>
      </c>
      <c r="H473" s="329">
        <v>45017</v>
      </c>
      <c r="I473" s="10">
        <v>44376</v>
      </c>
      <c r="J473" s="14">
        <v>1889</v>
      </c>
      <c r="K473" s="39">
        <v>17</v>
      </c>
      <c r="L473" s="13">
        <f t="shared" si="617"/>
        <v>0</v>
      </c>
      <c r="M473" s="300"/>
      <c r="N473" s="300"/>
      <c r="O473" s="38">
        <f t="shared" ref="O473:O476" si="620">K473-U473</f>
        <v>17</v>
      </c>
      <c r="P473" s="11">
        <f t="shared" si="618"/>
        <v>0</v>
      </c>
      <c r="Q473" s="41"/>
      <c r="R473" s="41"/>
      <c r="S473" s="41"/>
      <c r="T473" s="41"/>
      <c r="U473" s="38">
        <v>0</v>
      </c>
      <c r="V473" s="11">
        <f t="shared" si="619"/>
        <v>0</v>
      </c>
      <c r="W473" s="51"/>
      <c r="X473" s="53"/>
    </row>
    <row r="474" spans="1:24" s="12" customFormat="1" ht="47.25" customHeight="1">
      <c r="A474" s="9">
        <v>21</v>
      </c>
      <c r="B474" s="199" t="s">
        <v>202</v>
      </c>
      <c r="C474" s="203" t="s">
        <v>38</v>
      </c>
      <c r="D474" s="206"/>
      <c r="E474" s="40">
        <v>1.10277</v>
      </c>
      <c r="F474" s="41"/>
      <c r="G474" s="13"/>
      <c r="H474" s="204"/>
      <c r="I474" s="10">
        <v>44376</v>
      </c>
      <c r="J474" s="14">
        <v>1889</v>
      </c>
      <c r="K474" s="39">
        <v>102</v>
      </c>
      <c r="L474" s="13">
        <f t="shared" si="617"/>
        <v>112.48254</v>
      </c>
      <c r="M474" s="300"/>
      <c r="N474" s="300"/>
      <c r="O474" s="38">
        <f t="shared" si="620"/>
        <v>102</v>
      </c>
      <c r="P474" s="11">
        <f t="shared" si="618"/>
        <v>112.48254</v>
      </c>
      <c r="Q474" s="41"/>
      <c r="R474" s="41"/>
      <c r="S474" s="41"/>
      <c r="T474" s="41"/>
      <c r="U474" s="38">
        <v>0</v>
      </c>
      <c r="V474" s="11">
        <f t="shared" si="619"/>
        <v>0</v>
      </c>
      <c r="W474" s="51"/>
      <c r="X474" s="53"/>
    </row>
    <row r="475" spans="1:24" s="12" customFormat="1" ht="47.25" customHeight="1">
      <c r="A475" s="9">
        <v>22</v>
      </c>
      <c r="B475" s="199" t="s">
        <v>203</v>
      </c>
      <c r="C475" s="203" t="s">
        <v>38</v>
      </c>
      <c r="D475" s="206"/>
      <c r="E475" s="40">
        <v>1.02302</v>
      </c>
      <c r="F475" s="41"/>
      <c r="G475" s="13"/>
      <c r="H475" s="204"/>
      <c r="I475" s="10">
        <v>44376</v>
      </c>
      <c r="J475" s="14">
        <v>1889</v>
      </c>
      <c r="K475" s="39">
        <v>17</v>
      </c>
      <c r="L475" s="13">
        <f t="shared" si="617"/>
        <v>17.39134</v>
      </c>
      <c r="M475" s="300"/>
      <c r="N475" s="300"/>
      <c r="O475" s="38">
        <f t="shared" si="620"/>
        <v>17</v>
      </c>
      <c r="P475" s="11">
        <f t="shared" si="618"/>
        <v>17.39134</v>
      </c>
      <c r="Q475" s="41"/>
      <c r="R475" s="41"/>
      <c r="S475" s="41"/>
      <c r="T475" s="41"/>
      <c r="U475" s="38">
        <v>0</v>
      </c>
      <c r="V475" s="11">
        <f t="shared" si="619"/>
        <v>0</v>
      </c>
      <c r="W475" s="51"/>
      <c r="X475" s="53"/>
    </row>
    <row r="476" spans="1:24" s="12" customFormat="1" ht="47.25" customHeight="1">
      <c r="A476" s="9">
        <v>23</v>
      </c>
      <c r="B476" s="199" t="s">
        <v>124</v>
      </c>
      <c r="C476" s="203" t="s">
        <v>38</v>
      </c>
      <c r="D476" s="206"/>
      <c r="E476" s="40">
        <v>12.37518</v>
      </c>
      <c r="F476" s="41"/>
      <c r="G476" s="13"/>
      <c r="H476" s="204"/>
      <c r="I476" s="10">
        <v>44376</v>
      </c>
      <c r="J476" s="14">
        <v>1889</v>
      </c>
      <c r="K476" s="39">
        <v>2</v>
      </c>
      <c r="L476" s="13">
        <f t="shared" si="617"/>
        <v>24.750360000000001</v>
      </c>
      <c r="M476" s="300"/>
      <c r="N476" s="300"/>
      <c r="O476" s="38">
        <f t="shared" si="620"/>
        <v>2</v>
      </c>
      <c r="P476" s="11">
        <f t="shared" si="618"/>
        <v>24.750360000000001</v>
      </c>
      <c r="Q476" s="41"/>
      <c r="R476" s="41"/>
      <c r="S476" s="41"/>
      <c r="T476" s="41"/>
      <c r="U476" s="38">
        <v>0</v>
      </c>
      <c r="V476" s="11">
        <f t="shared" si="619"/>
        <v>0</v>
      </c>
      <c r="W476" s="51"/>
      <c r="X476" s="53"/>
    </row>
    <row r="477" spans="1:24" s="12" customFormat="1" ht="40.5" customHeight="1">
      <c r="A477" s="9">
        <v>24</v>
      </c>
      <c r="B477" s="199" t="s">
        <v>118</v>
      </c>
      <c r="C477" s="203" t="s">
        <v>38</v>
      </c>
      <c r="D477" s="203" t="s">
        <v>121</v>
      </c>
      <c r="E477" s="40">
        <v>2.96</v>
      </c>
      <c r="F477" s="41">
        <v>0</v>
      </c>
      <c r="G477" s="13">
        <f t="shared" si="585"/>
        <v>0</v>
      </c>
      <c r="H477" s="202">
        <v>45962</v>
      </c>
      <c r="I477" s="10">
        <v>44270</v>
      </c>
      <c r="J477" s="14">
        <v>334</v>
      </c>
      <c r="K477" s="39">
        <v>22</v>
      </c>
      <c r="L477" s="13">
        <f t="shared" si="586"/>
        <v>65.12</v>
      </c>
      <c r="M477" s="300" t="s">
        <v>132</v>
      </c>
      <c r="N477" s="300" t="s">
        <v>131</v>
      </c>
      <c r="O477" s="38">
        <f t="shared" si="587"/>
        <v>0</v>
      </c>
      <c r="P477" s="11">
        <f t="shared" si="588"/>
        <v>0</v>
      </c>
      <c r="Q477" s="41"/>
      <c r="R477" s="41"/>
      <c r="S477" s="41"/>
      <c r="T477" s="41"/>
      <c r="U477" s="41">
        <v>0</v>
      </c>
      <c r="V477" s="11">
        <f t="shared" si="589"/>
        <v>0</v>
      </c>
      <c r="W477" s="51"/>
      <c r="X477" s="53"/>
    </row>
    <row r="478" spans="1:24" s="12" customFormat="1" ht="40.5" customHeight="1">
      <c r="A478" s="9">
        <v>25</v>
      </c>
      <c r="B478" s="199" t="s">
        <v>118</v>
      </c>
      <c r="C478" s="203" t="s">
        <v>38</v>
      </c>
      <c r="D478" s="203" t="s">
        <v>121</v>
      </c>
      <c r="E478" s="40">
        <v>2.96</v>
      </c>
      <c r="F478" s="41">
        <v>0</v>
      </c>
      <c r="G478" s="13">
        <f t="shared" si="585"/>
        <v>0</v>
      </c>
      <c r="H478" s="202">
        <v>45962</v>
      </c>
      <c r="I478" s="10">
        <v>44271</v>
      </c>
      <c r="J478" s="14">
        <v>378</v>
      </c>
      <c r="K478" s="39">
        <v>110</v>
      </c>
      <c r="L478" s="13">
        <f t="shared" ref="L478" si="621">K478*E478</f>
        <v>325.60000000000002</v>
      </c>
      <c r="M478" s="300" t="s">
        <v>132</v>
      </c>
      <c r="N478" s="300" t="s">
        <v>131</v>
      </c>
      <c r="O478" s="38">
        <f t="shared" si="587"/>
        <v>0</v>
      </c>
      <c r="P478" s="11">
        <f t="shared" si="588"/>
        <v>0</v>
      </c>
      <c r="Q478" s="41"/>
      <c r="R478" s="41"/>
      <c r="S478" s="41"/>
      <c r="T478" s="41"/>
      <c r="U478" s="41">
        <v>0</v>
      </c>
      <c r="V478" s="11">
        <f t="shared" ref="V478" si="622">U478*E478</f>
        <v>0</v>
      </c>
      <c r="W478" s="51"/>
      <c r="X478" s="53"/>
    </row>
    <row r="479" spans="1:24" s="12" customFormat="1" ht="40.5" customHeight="1">
      <c r="A479" s="9">
        <v>26</v>
      </c>
      <c r="B479" s="199" t="s">
        <v>118</v>
      </c>
      <c r="C479" s="203" t="s">
        <v>38</v>
      </c>
      <c r="D479" s="203" t="s">
        <v>121</v>
      </c>
      <c r="E479" s="40">
        <v>2.96</v>
      </c>
      <c r="F479" s="41">
        <v>0</v>
      </c>
      <c r="G479" s="13">
        <f t="shared" si="585"/>
        <v>0</v>
      </c>
      <c r="H479" s="202">
        <v>45962</v>
      </c>
      <c r="I479" s="10">
        <v>44272</v>
      </c>
      <c r="J479" s="14">
        <v>466</v>
      </c>
      <c r="K479" s="39">
        <v>110</v>
      </c>
      <c r="L479" s="13">
        <f t="shared" ref="L479" si="623">K479*E479</f>
        <v>325.60000000000002</v>
      </c>
      <c r="M479" s="300" t="s">
        <v>132</v>
      </c>
      <c r="N479" s="300" t="s">
        <v>131</v>
      </c>
      <c r="O479" s="38">
        <f t="shared" si="587"/>
        <v>0</v>
      </c>
      <c r="P479" s="11">
        <f t="shared" si="588"/>
        <v>0</v>
      </c>
      <c r="Q479" s="41"/>
      <c r="R479" s="41"/>
      <c r="S479" s="41"/>
      <c r="T479" s="41"/>
      <c r="U479" s="41">
        <v>0</v>
      </c>
      <c r="V479" s="11">
        <f t="shared" ref="V479" si="624">U479*E479</f>
        <v>0</v>
      </c>
      <c r="W479" s="51"/>
      <c r="X479" s="53"/>
    </row>
    <row r="480" spans="1:24" s="12" customFormat="1" ht="40.5" customHeight="1">
      <c r="A480" s="9">
        <v>27</v>
      </c>
      <c r="B480" s="199" t="s">
        <v>118</v>
      </c>
      <c r="C480" s="203" t="s">
        <v>38</v>
      </c>
      <c r="D480" s="203" t="s">
        <v>121</v>
      </c>
      <c r="E480" s="40">
        <v>2.96</v>
      </c>
      <c r="F480" s="41">
        <v>0</v>
      </c>
      <c r="G480" s="13">
        <f t="shared" si="585"/>
        <v>0</v>
      </c>
      <c r="H480" s="202">
        <v>45962</v>
      </c>
      <c r="I480" s="10">
        <v>44273</v>
      </c>
      <c r="J480" s="14">
        <v>473</v>
      </c>
      <c r="K480" s="39">
        <v>110</v>
      </c>
      <c r="L480" s="13">
        <f t="shared" ref="L480" si="625">K480*E480</f>
        <v>325.60000000000002</v>
      </c>
      <c r="M480" s="300" t="s">
        <v>132</v>
      </c>
      <c r="N480" s="300" t="s">
        <v>131</v>
      </c>
      <c r="O480" s="38">
        <f t="shared" si="587"/>
        <v>0</v>
      </c>
      <c r="P480" s="11">
        <f t="shared" si="588"/>
        <v>0</v>
      </c>
      <c r="Q480" s="41"/>
      <c r="R480" s="41"/>
      <c r="S480" s="41"/>
      <c r="T480" s="41"/>
      <c r="U480" s="41">
        <v>0</v>
      </c>
      <c r="V480" s="11">
        <f t="shared" ref="V480" si="626">U480*E480</f>
        <v>0</v>
      </c>
      <c r="W480" s="51"/>
      <c r="X480" s="53"/>
    </row>
    <row r="481" spans="1:24" s="12" customFormat="1" ht="40.5" customHeight="1">
      <c r="A481" s="9">
        <v>28</v>
      </c>
      <c r="B481" s="199" t="s">
        <v>118</v>
      </c>
      <c r="C481" s="203" t="s">
        <v>38</v>
      </c>
      <c r="D481" s="203" t="s">
        <v>121</v>
      </c>
      <c r="E481" s="40">
        <v>2.96</v>
      </c>
      <c r="F481" s="41">
        <v>0</v>
      </c>
      <c r="G481" s="13">
        <f t="shared" si="585"/>
        <v>0</v>
      </c>
      <c r="H481" s="202">
        <v>45962</v>
      </c>
      <c r="I481" s="10">
        <v>44277</v>
      </c>
      <c r="J481" s="14">
        <v>521</v>
      </c>
      <c r="K481" s="39">
        <v>155</v>
      </c>
      <c r="L481" s="13">
        <f t="shared" ref="L481:L482" si="627">K481*E481</f>
        <v>458.8</v>
      </c>
      <c r="M481" s="300" t="s">
        <v>132</v>
      </c>
      <c r="N481" s="300" t="s">
        <v>131</v>
      </c>
      <c r="O481" s="38">
        <f t="shared" si="587"/>
        <v>0</v>
      </c>
      <c r="P481" s="11">
        <f t="shared" si="588"/>
        <v>0</v>
      </c>
      <c r="Q481" s="41"/>
      <c r="R481" s="41"/>
      <c r="S481" s="41"/>
      <c r="T481" s="41"/>
      <c r="U481" s="41">
        <v>0</v>
      </c>
      <c r="V481" s="11">
        <f t="shared" ref="V481:V482" si="628">U481*E481</f>
        <v>0</v>
      </c>
      <c r="W481" s="51"/>
      <c r="X481" s="53"/>
    </row>
    <row r="482" spans="1:24" s="12" customFormat="1" ht="40.5" customHeight="1">
      <c r="A482" s="9">
        <v>29</v>
      </c>
      <c r="B482" s="199" t="s">
        <v>118</v>
      </c>
      <c r="C482" s="203" t="s">
        <v>38</v>
      </c>
      <c r="D482" s="203" t="s">
        <v>121</v>
      </c>
      <c r="E482" s="40">
        <v>2.96</v>
      </c>
      <c r="F482" s="41">
        <v>0</v>
      </c>
      <c r="G482" s="13">
        <f t="shared" si="585"/>
        <v>0</v>
      </c>
      <c r="H482" s="202">
        <v>45962</v>
      </c>
      <c r="I482" s="10">
        <v>44278</v>
      </c>
      <c r="J482" s="14">
        <v>551</v>
      </c>
      <c r="K482" s="39">
        <v>110</v>
      </c>
      <c r="L482" s="13">
        <f t="shared" si="627"/>
        <v>325.60000000000002</v>
      </c>
      <c r="M482" s="300" t="s">
        <v>132</v>
      </c>
      <c r="N482" s="300" t="s">
        <v>131</v>
      </c>
      <c r="O482" s="38">
        <f t="shared" si="587"/>
        <v>0</v>
      </c>
      <c r="P482" s="11">
        <f t="shared" si="588"/>
        <v>0</v>
      </c>
      <c r="Q482" s="41"/>
      <c r="R482" s="41"/>
      <c r="S482" s="41"/>
      <c r="T482" s="41"/>
      <c r="U482" s="41">
        <v>0</v>
      </c>
      <c r="V482" s="11">
        <f t="shared" si="628"/>
        <v>0</v>
      </c>
      <c r="W482" s="51"/>
      <c r="X482" s="53"/>
    </row>
    <row r="483" spans="1:24" s="12" customFormat="1" ht="40.5" customHeight="1">
      <c r="A483" s="9">
        <v>30</v>
      </c>
      <c r="B483" s="199" t="s">
        <v>118</v>
      </c>
      <c r="C483" s="203" t="s">
        <v>38</v>
      </c>
      <c r="D483" s="203" t="s">
        <v>121</v>
      </c>
      <c r="E483" s="40">
        <v>2.96</v>
      </c>
      <c r="F483" s="41">
        <v>0</v>
      </c>
      <c r="G483" s="13">
        <f t="shared" si="585"/>
        <v>0</v>
      </c>
      <c r="H483" s="202">
        <v>45962</v>
      </c>
      <c r="I483" s="10">
        <v>44279</v>
      </c>
      <c r="J483" s="14">
        <v>564</v>
      </c>
      <c r="K483" s="39">
        <v>220</v>
      </c>
      <c r="L483" s="13">
        <f t="shared" ref="L483" si="629">K483*E483</f>
        <v>651.20000000000005</v>
      </c>
      <c r="M483" s="300" t="s">
        <v>132</v>
      </c>
      <c r="N483" s="300" t="s">
        <v>131</v>
      </c>
      <c r="O483" s="38">
        <f t="shared" si="587"/>
        <v>0</v>
      </c>
      <c r="P483" s="11">
        <f t="shared" si="588"/>
        <v>0</v>
      </c>
      <c r="Q483" s="41"/>
      <c r="R483" s="41"/>
      <c r="S483" s="41"/>
      <c r="T483" s="41"/>
      <c r="U483" s="41">
        <v>0</v>
      </c>
      <c r="V483" s="11">
        <f t="shared" ref="V483" si="630">U483*E483</f>
        <v>0</v>
      </c>
      <c r="W483" s="51"/>
      <c r="X483" s="53"/>
    </row>
    <row r="484" spans="1:24" s="12" customFormat="1" ht="40.5" customHeight="1">
      <c r="A484" s="9">
        <v>31</v>
      </c>
      <c r="B484" s="199" t="s">
        <v>118</v>
      </c>
      <c r="C484" s="203" t="s">
        <v>38</v>
      </c>
      <c r="D484" s="203" t="s">
        <v>121</v>
      </c>
      <c r="E484" s="40">
        <v>2.96</v>
      </c>
      <c r="F484" s="41">
        <v>0</v>
      </c>
      <c r="G484" s="13">
        <f t="shared" si="585"/>
        <v>0</v>
      </c>
      <c r="H484" s="202">
        <v>45962</v>
      </c>
      <c r="I484" s="10">
        <v>44284</v>
      </c>
      <c r="J484" s="14">
        <v>564</v>
      </c>
      <c r="K484" s="39">
        <v>220</v>
      </c>
      <c r="L484" s="13">
        <f t="shared" ref="L484" si="631">K484*E484</f>
        <v>651.20000000000005</v>
      </c>
      <c r="M484" s="300" t="s">
        <v>132</v>
      </c>
      <c r="N484" s="300" t="s">
        <v>131</v>
      </c>
      <c r="O484" s="38">
        <f t="shared" si="587"/>
        <v>0</v>
      </c>
      <c r="P484" s="11">
        <f t="shared" si="588"/>
        <v>0</v>
      </c>
      <c r="Q484" s="41"/>
      <c r="R484" s="41"/>
      <c r="S484" s="41"/>
      <c r="T484" s="41"/>
      <c r="U484" s="41">
        <v>0</v>
      </c>
      <c r="V484" s="11">
        <f t="shared" ref="V484" si="632">U484*E484</f>
        <v>0</v>
      </c>
      <c r="W484" s="51"/>
      <c r="X484" s="53"/>
    </row>
    <row r="485" spans="1:24" s="12" customFormat="1" ht="40.5" customHeight="1">
      <c r="A485" s="9">
        <v>32</v>
      </c>
      <c r="B485" s="199" t="s">
        <v>118</v>
      </c>
      <c r="C485" s="203" t="s">
        <v>38</v>
      </c>
      <c r="D485" s="203" t="s">
        <v>121</v>
      </c>
      <c r="E485" s="40">
        <v>2.96</v>
      </c>
      <c r="F485" s="41">
        <v>0</v>
      </c>
      <c r="G485" s="13">
        <f t="shared" si="585"/>
        <v>0</v>
      </c>
      <c r="H485" s="202">
        <v>45962</v>
      </c>
      <c r="I485" s="10">
        <v>44286</v>
      </c>
      <c r="J485" s="14">
        <v>662</v>
      </c>
      <c r="K485" s="39">
        <v>330</v>
      </c>
      <c r="L485" s="13">
        <f t="shared" ref="L485" si="633">K485*E485</f>
        <v>976.8</v>
      </c>
      <c r="M485" s="300" t="s">
        <v>132</v>
      </c>
      <c r="N485" s="300" t="s">
        <v>131</v>
      </c>
      <c r="O485" s="38">
        <f t="shared" si="587"/>
        <v>0</v>
      </c>
      <c r="P485" s="11">
        <f t="shared" si="588"/>
        <v>0</v>
      </c>
      <c r="Q485" s="41"/>
      <c r="R485" s="41"/>
      <c r="S485" s="41"/>
      <c r="T485" s="41"/>
      <c r="U485" s="41">
        <v>0</v>
      </c>
      <c r="V485" s="11">
        <f t="shared" ref="V485" si="634">U485*E485</f>
        <v>0</v>
      </c>
      <c r="W485" s="51"/>
      <c r="X485" s="53"/>
    </row>
    <row r="486" spans="1:24" s="12" customFormat="1" ht="40.5" customHeight="1">
      <c r="A486" s="9">
        <v>33</v>
      </c>
      <c r="B486" s="199" t="s">
        <v>118</v>
      </c>
      <c r="C486" s="203" t="s">
        <v>38</v>
      </c>
      <c r="D486" s="203" t="s">
        <v>121</v>
      </c>
      <c r="E486" s="40">
        <v>2.96</v>
      </c>
      <c r="F486" s="41">
        <v>0</v>
      </c>
      <c r="G486" s="13">
        <f t="shared" ref="G486" si="635">F486*E486</f>
        <v>0</v>
      </c>
      <c r="H486" s="202">
        <v>45962</v>
      </c>
      <c r="I486" s="10">
        <v>44292</v>
      </c>
      <c r="J486" s="14">
        <v>695</v>
      </c>
      <c r="K486" s="39">
        <v>333</v>
      </c>
      <c r="L486" s="13">
        <f t="shared" ref="L486" si="636">K486*E486</f>
        <v>985.68</v>
      </c>
      <c r="M486" s="300" t="s">
        <v>132</v>
      </c>
      <c r="N486" s="300" t="s">
        <v>131</v>
      </c>
      <c r="O486" s="38">
        <f t="shared" si="587"/>
        <v>0</v>
      </c>
      <c r="P486" s="11">
        <f t="shared" ref="P486" si="637">O486*E486</f>
        <v>0</v>
      </c>
      <c r="Q486" s="41"/>
      <c r="R486" s="41"/>
      <c r="S486" s="41"/>
      <c r="T486" s="41"/>
      <c r="U486" s="41">
        <v>0</v>
      </c>
      <c r="V486" s="11">
        <f t="shared" ref="V486" si="638">U486*E486</f>
        <v>0</v>
      </c>
      <c r="W486" s="51"/>
      <c r="X486" s="53"/>
    </row>
    <row r="487" spans="1:24" s="12" customFormat="1" ht="40.5" customHeight="1">
      <c r="A487" s="9">
        <v>34</v>
      </c>
      <c r="B487" s="199" t="s">
        <v>118</v>
      </c>
      <c r="C487" s="203" t="s">
        <v>38</v>
      </c>
      <c r="D487" s="203" t="s">
        <v>121</v>
      </c>
      <c r="E487" s="40">
        <v>2.96</v>
      </c>
      <c r="F487" s="41">
        <v>0</v>
      </c>
      <c r="G487" s="13">
        <f t="shared" ref="G487" si="639">F487*E487</f>
        <v>0</v>
      </c>
      <c r="H487" s="202">
        <v>45962</v>
      </c>
      <c r="I487" s="10">
        <v>44300</v>
      </c>
      <c r="J487" s="14">
        <v>788</v>
      </c>
      <c r="K487" s="39">
        <v>165</v>
      </c>
      <c r="L487" s="13">
        <f t="shared" ref="L487" si="640">K487*E487</f>
        <v>488.4</v>
      </c>
      <c r="M487" s="300" t="s">
        <v>132</v>
      </c>
      <c r="N487" s="300" t="s">
        <v>131</v>
      </c>
      <c r="O487" s="38">
        <f t="shared" si="587"/>
        <v>0</v>
      </c>
      <c r="P487" s="11">
        <f t="shared" ref="P487" si="641">O487*E487</f>
        <v>0</v>
      </c>
      <c r="Q487" s="41"/>
      <c r="R487" s="41"/>
      <c r="S487" s="41"/>
      <c r="T487" s="41"/>
      <c r="U487" s="41">
        <v>0</v>
      </c>
      <c r="V487" s="11">
        <f t="shared" ref="V487" si="642">U487*E487</f>
        <v>0</v>
      </c>
      <c r="W487" s="51"/>
      <c r="X487" s="53"/>
    </row>
    <row r="488" spans="1:24" s="12" customFormat="1" ht="40.5" customHeight="1">
      <c r="A488" s="9">
        <v>35</v>
      </c>
      <c r="B488" s="199" t="s">
        <v>118</v>
      </c>
      <c r="C488" s="203" t="s">
        <v>38</v>
      </c>
      <c r="D488" s="203" t="s">
        <v>121</v>
      </c>
      <c r="E488" s="40">
        <v>2.96</v>
      </c>
      <c r="F488" s="41">
        <v>0</v>
      </c>
      <c r="G488" s="13">
        <f t="shared" ref="G488" si="643">F488*E488</f>
        <v>0</v>
      </c>
      <c r="H488" s="202">
        <v>45962</v>
      </c>
      <c r="I488" s="10">
        <v>44301</v>
      </c>
      <c r="J488" s="14">
        <v>799</v>
      </c>
      <c r="K488" s="39">
        <v>150</v>
      </c>
      <c r="L488" s="13">
        <f t="shared" ref="L488" si="644">K488*E488</f>
        <v>444</v>
      </c>
      <c r="M488" s="300" t="s">
        <v>132</v>
      </c>
      <c r="N488" s="300" t="s">
        <v>131</v>
      </c>
      <c r="O488" s="38">
        <f t="shared" si="587"/>
        <v>0</v>
      </c>
      <c r="P488" s="11">
        <f t="shared" ref="P488" si="645">O488*E488</f>
        <v>0</v>
      </c>
      <c r="Q488" s="41"/>
      <c r="R488" s="41"/>
      <c r="S488" s="41"/>
      <c r="T488" s="41"/>
      <c r="U488" s="41">
        <v>0</v>
      </c>
      <c r="V488" s="11">
        <f t="shared" ref="V488" si="646">U488*E488</f>
        <v>0</v>
      </c>
      <c r="W488" s="51"/>
      <c r="X488" s="53"/>
    </row>
    <row r="489" spans="1:24" s="12" customFormat="1" ht="40.5" customHeight="1">
      <c r="A489" s="9">
        <v>36</v>
      </c>
      <c r="B489" s="199" t="s">
        <v>124</v>
      </c>
      <c r="C489" s="200" t="s">
        <v>38</v>
      </c>
      <c r="D489" s="204">
        <v>44119</v>
      </c>
      <c r="E489" s="40">
        <v>24.14</v>
      </c>
      <c r="F489" s="41">
        <v>0</v>
      </c>
      <c r="G489" s="13">
        <f t="shared" si="585"/>
        <v>0</v>
      </c>
      <c r="H489" s="202" t="s">
        <v>122</v>
      </c>
      <c r="I489" s="10">
        <v>44270</v>
      </c>
      <c r="J489" s="14">
        <v>334</v>
      </c>
      <c r="K489" s="39">
        <v>1</v>
      </c>
      <c r="L489" s="13">
        <f t="shared" si="586"/>
        <v>24.14</v>
      </c>
      <c r="M489" s="300" t="s">
        <v>132</v>
      </c>
      <c r="N489" s="300" t="s">
        <v>131</v>
      </c>
      <c r="O489" s="38">
        <f t="shared" si="587"/>
        <v>0</v>
      </c>
      <c r="P489" s="11">
        <f t="shared" si="588"/>
        <v>0</v>
      </c>
      <c r="Q489" s="41"/>
      <c r="R489" s="41"/>
      <c r="S489" s="41"/>
      <c r="T489" s="41"/>
      <c r="U489" s="41">
        <v>0</v>
      </c>
      <c r="V489" s="11">
        <f t="shared" si="589"/>
        <v>0</v>
      </c>
      <c r="W489" s="51"/>
      <c r="X489" s="53"/>
    </row>
    <row r="490" spans="1:24" s="12" customFormat="1" ht="40.5" customHeight="1">
      <c r="A490" s="9">
        <v>37</v>
      </c>
      <c r="B490" s="199" t="s">
        <v>124</v>
      </c>
      <c r="C490" s="200" t="s">
        <v>38</v>
      </c>
      <c r="D490" s="204">
        <v>44119</v>
      </c>
      <c r="E490" s="40">
        <v>24.14</v>
      </c>
      <c r="F490" s="41">
        <v>0</v>
      </c>
      <c r="G490" s="13">
        <f t="shared" si="585"/>
        <v>0</v>
      </c>
      <c r="H490" s="202" t="s">
        <v>122</v>
      </c>
      <c r="I490" s="10">
        <v>44271</v>
      </c>
      <c r="J490" s="14">
        <v>378</v>
      </c>
      <c r="K490" s="39">
        <v>1</v>
      </c>
      <c r="L490" s="13">
        <f t="shared" ref="L490" si="647">K490*E490</f>
        <v>24.14</v>
      </c>
      <c r="M490" s="300" t="s">
        <v>132</v>
      </c>
      <c r="N490" s="300" t="s">
        <v>131</v>
      </c>
      <c r="O490" s="38">
        <f t="shared" si="587"/>
        <v>0</v>
      </c>
      <c r="P490" s="11">
        <f t="shared" si="588"/>
        <v>0</v>
      </c>
      <c r="Q490" s="41"/>
      <c r="R490" s="41"/>
      <c r="S490" s="41"/>
      <c r="T490" s="41"/>
      <c r="U490" s="41">
        <v>0</v>
      </c>
      <c r="V490" s="11">
        <f t="shared" ref="V490" si="648">U490*E490</f>
        <v>0</v>
      </c>
      <c r="W490" s="51"/>
      <c r="X490" s="53"/>
    </row>
    <row r="491" spans="1:24" s="12" customFormat="1" ht="40.5" customHeight="1">
      <c r="A491" s="9">
        <v>38</v>
      </c>
      <c r="B491" s="199" t="s">
        <v>124</v>
      </c>
      <c r="C491" s="200" t="s">
        <v>38</v>
      </c>
      <c r="D491" s="204">
        <v>44119</v>
      </c>
      <c r="E491" s="40">
        <v>24.14</v>
      </c>
      <c r="F491" s="41">
        <v>0</v>
      </c>
      <c r="G491" s="13">
        <f t="shared" si="585"/>
        <v>0</v>
      </c>
      <c r="H491" s="202" t="s">
        <v>122</v>
      </c>
      <c r="I491" s="10">
        <v>44272</v>
      </c>
      <c r="J491" s="14">
        <v>466</v>
      </c>
      <c r="K491" s="39">
        <v>1</v>
      </c>
      <c r="L491" s="13">
        <f t="shared" ref="L491" si="649">K491*E491</f>
        <v>24.14</v>
      </c>
      <c r="M491" s="300" t="s">
        <v>132</v>
      </c>
      <c r="N491" s="300" t="s">
        <v>131</v>
      </c>
      <c r="O491" s="38">
        <f t="shared" si="587"/>
        <v>0</v>
      </c>
      <c r="P491" s="11">
        <f t="shared" si="588"/>
        <v>0</v>
      </c>
      <c r="Q491" s="41"/>
      <c r="R491" s="41"/>
      <c r="S491" s="41"/>
      <c r="T491" s="41"/>
      <c r="U491" s="41">
        <v>0</v>
      </c>
      <c r="V491" s="11">
        <f t="shared" ref="V491" si="650">U491*E491</f>
        <v>0</v>
      </c>
      <c r="W491" s="51"/>
      <c r="X491" s="53"/>
    </row>
    <row r="492" spans="1:24" s="12" customFormat="1" ht="40.5" customHeight="1">
      <c r="A492" s="9">
        <v>39</v>
      </c>
      <c r="B492" s="199" t="s">
        <v>124</v>
      </c>
      <c r="C492" s="200" t="s">
        <v>38</v>
      </c>
      <c r="D492" s="204">
        <v>44119</v>
      </c>
      <c r="E492" s="40">
        <v>24.14</v>
      </c>
      <c r="F492" s="41">
        <v>0</v>
      </c>
      <c r="G492" s="13">
        <f t="shared" si="585"/>
        <v>0</v>
      </c>
      <c r="H492" s="202" t="s">
        <v>122</v>
      </c>
      <c r="I492" s="10">
        <v>44273</v>
      </c>
      <c r="J492" s="14">
        <v>473</v>
      </c>
      <c r="K492" s="39">
        <v>1</v>
      </c>
      <c r="L492" s="13">
        <f t="shared" ref="L492" si="651">K492*E492</f>
        <v>24.14</v>
      </c>
      <c r="M492" s="300" t="s">
        <v>132</v>
      </c>
      <c r="N492" s="300" t="s">
        <v>131</v>
      </c>
      <c r="O492" s="38">
        <f t="shared" si="587"/>
        <v>0</v>
      </c>
      <c r="P492" s="11">
        <f t="shared" si="588"/>
        <v>0</v>
      </c>
      <c r="Q492" s="41"/>
      <c r="R492" s="41"/>
      <c r="S492" s="41"/>
      <c r="T492" s="41"/>
      <c r="U492" s="41">
        <v>0</v>
      </c>
      <c r="V492" s="11">
        <f t="shared" ref="V492" si="652">U492*E492</f>
        <v>0</v>
      </c>
      <c r="W492" s="51"/>
      <c r="X492" s="53"/>
    </row>
    <row r="493" spans="1:24" s="12" customFormat="1" ht="40.5" customHeight="1">
      <c r="A493" s="9">
        <v>40</v>
      </c>
      <c r="B493" s="199" t="s">
        <v>124</v>
      </c>
      <c r="C493" s="200" t="s">
        <v>38</v>
      </c>
      <c r="D493" s="204">
        <v>44119</v>
      </c>
      <c r="E493" s="40">
        <v>24.14</v>
      </c>
      <c r="F493" s="41">
        <v>0</v>
      </c>
      <c r="G493" s="13">
        <f t="shared" si="585"/>
        <v>0</v>
      </c>
      <c r="H493" s="202" t="s">
        <v>122</v>
      </c>
      <c r="I493" s="10">
        <v>44277</v>
      </c>
      <c r="J493" s="14">
        <v>521</v>
      </c>
      <c r="K493" s="39">
        <v>1</v>
      </c>
      <c r="L493" s="13">
        <f t="shared" ref="L493:L494" si="653">K493*E493</f>
        <v>24.14</v>
      </c>
      <c r="M493" s="300" t="s">
        <v>132</v>
      </c>
      <c r="N493" s="300" t="s">
        <v>131</v>
      </c>
      <c r="O493" s="38">
        <f t="shared" si="587"/>
        <v>0</v>
      </c>
      <c r="P493" s="11">
        <f t="shared" si="588"/>
        <v>0</v>
      </c>
      <c r="Q493" s="41"/>
      <c r="R493" s="41"/>
      <c r="S493" s="41"/>
      <c r="T493" s="41"/>
      <c r="U493" s="41">
        <v>0</v>
      </c>
      <c r="V493" s="11">
        <f t="shared" ref="V493:V494" si="654">U493*E493</f>
        <v>0</v>
      </c>
      <c r="W493" s="51"/>
      <c r="X493" s="53"/>
    </row>
    <row r="494" spans="1:24" s="12" customFormat="1" ht="40.5" customHeight="1">
      <c r="A494" s="9">
        <v>41</v>
      </c>
      <c r="B494" s="199" t="s">
        <v>124</v>
      </c>
      <c r="C494" s="200" t="s">
        <v>38</v>
      </c>
      <c r="D494" s="204">
        <v>44119</v>
      </c>
      <c r="E494" s="40">
        <v>24.14</v>
      </c>
      <c r="F494" s="41">
        <v>0</v>
      </c>
      <c r="G494" s="13">
        <f t="shared" si="585"/>
        <v>0</v>
      </c>
      <c r="H494" s="202" t="s">
        <v>122</v>
      </c>
      <c r="I494" s="10">
        <v>44278</v>
      </c>
      <c r="J494" s="14">
        <v>521</v>
      </c>
      <c r="K494" s="39">
        <v>1</v>
      </c>
      <c r="L494" s="13">
        <f t="shared" si="653"/>
        <v>24.14</v>
      </c>
      <c r="M494" s="300" t="s">
        <v>132</v>
      </c>
      <c r="N494" s="300" t="s">
        <v>131</v>
      </c>
      <c r="O494" s="38">
        <f t="shared" si="587"/>
        <v>0</v>
      </c>
      <c r="P494" s="11">
        <f t="shared" si="588"/>
        <v>0</v>
      </c>
      <c r="Q494" s="41"/>
      <c r="R494" s="41"/>
      <c r="S494" s="41"/>
      <c r="T494" s="41"/>
      <c r="U494" s="41">
        <v>0</v>
      </c>
      <c r="V494" s="11">
        <f t="shared" si="654"/>
        <v>0</v>
      </c>
      <c r="W494" s="51"/>
      <c r="X494" s="53"/>
    </row>
    <row r="495" spans="1:24" s="12" customFormat="1" ht="40.5" customHeight="1">
      <c r="A495" s="9">
        <v>42</v>
      </c>
      <c r="B495" s="199" t="s">
        <v>124</v>
      </c>
      <c r="C495" s="200" t="s">
        <v>38</v>
      </c>
      <c r="D495" s="204">
        <v>44119</v>
      </c>
      <c r="E495" s="40">
        <v>24.14</v>
      </c>
      <c r="F495" s="41">
        <v>0</v>
      </c>
      <c r="G495" s="13">
        <f t="shared" si="585"/>
        <v>0</v>
      </c>
      <c r="H495" s="202" t="s">
        <v>122</v>
      </c>
      <c r="I495" s="10">
        <v>44279</v>
      </c>
      <c r="J495" s="14">
        <v>564</v>
      </c>
      <c r="K495" s="39">
        <v>2</v>
      </c>
      <c r="L495" s="13">
        <f t="shared" ref="L495" si="655">K495*E495</f>
        <v>48.28</v>
      </c>
      <c r="M495" s="300" t="s">
        <v>132</v>
      </c>
      <c r="N495" s="300" t="s">
        <v>131</v>
      </c>
      <c r="O495" s="38">
        <f t="shared" si="587"/>
        <v>0</v>
      </c>
      <c r="P495" s="11">
        <f t="shared" si="588"/>
        <v>0</v>
      </c>
      <c r="Q495" s="41"/>
      <c r="R495" s="41"/>
      <c r="S495" s="41"/>
      <c r="T495" s="41"/>
      <c r="U495" s="41">
        <v>0</v>
      </c>
      <c r="V495" s="11">
        <f t="shared" ref="V495" si="656">U495*E495</f>
        <v>0</v>
      </c>
      <c r="W495" s="51"/>
      <c r="X495" s="53"/>
    </row>
    <row r="496" spans="1:24" s="12" customFormat="1" ht="40.5" customHeight="1">
      <c r="A496" s="9">
        <v>43</v>
      </c>
      <c r="B496" s="199" t="s">
        <v>124</v>
      </c>
      <c r="C496" s="200" t="s">
        <v>38</v>
      </c>
      <c r="D496" s="204">
        <v>44119</v>
      </c>
      <c r="E496" s="40">
        <v>24.14</v>
      </c>
      <c r="F496" s="41">
        <v>0</v>
      </c>
      <c r="G496" s="13">
        <f t="shared" si="585"/>
        <v>0</v>
      </c>
      <c r="H496" s="202" t="s">
        <v>122</v>
      </c>
      <c r="I496" s="10">
        <v>44284</v>
      </c>
      <c r="J496" s="14">
        <v>632</v>
      </c>
      <c r="K496" s="39">
        <v>2</v>
      </c>
      <c r="L496" s="13">
        <f t="shared" ref="L496:L499" si="657">K496*E496</f>
        <v>48.28</v>
      </c>
      <c r="M496" s="300" t="s">
        <v>132</v>
      </c>
      <c r="N496" s="300" t="s">
        <v>131</v>
      </c>
      <c r="O496" s="38">
        <f t="shared" si="587"/>
        <v>0</v>
      </c>
      <c r="P496" s="11">
        <f t="shared" si="588"/>
        <v>0</v>
      </c>
      <c r="Q496" s="41"/>
      <c r="R496" s="41"/>
      <c r="S496" s="41"/>
      <c r="T496" s="41"/>
      <c r="U496" s="41">
        <v>0</v>
      </c>
      <c r="V496" s="11">
        <f t="shared" ref="V496:V499" si="658">U496*E496</f>
        <v>0</v>
      </c>
      <c r="W496" s="51"/>
      <c r="X496" s="53"/>
    </row>
    <row r="497" spans="1:24" s="12" customFormat="1" ht="40.5" customHeight="1">
      <c r="A497" s="9">
        <v>44</v>
      </c>
      <c r="B497" s="199" t="s">
        <v>124</v>
      </c>
      <c r="C497" s="200" t="s">
        <v>38</v>
      </c>
      <c r="D497" s="204">
        <v>44119</v>
      </c>
      <c r="E497" s="40">
        <v>24.14</v>
      </c>
      <c r="F497" s="41">
        <v>0</v>
      </c>
      <c r="G497" s="13">
        <f t="shared" ref="G497:G499" si="659">F497*E497</f>
        <v>0</v>
      </c>
      <c r="H497" s="202" t="s">
        <v>122</v>
      </c>
      <c r="I497" s="10">
        <v>44286</v>
      </c>
      <c r="J497" s="14">
        <v>662</v>
      </c>
      <c r="K497" s="39">
        <v>3</v>
      </c>
      <c r="L497" s="13">
        <f t="shared" si="657"/>
        <v>72.42</v>
      </c>
      <c r="M497" s="300" t="s">
        <v>132</v>
      </c>
      <c r="N497" s="300" t="s">
        <v>131</v>
      </c>
      <c r="O497" s="38">
        <f t="shared" ref="O497:O500" si="660">F497-U497</f>
        <v>0</v>
      </c>
      <c r="P497" s="11">
        <f t="shared" ref="P497:P499" si="661">O497*E497</f>
        <v>0</v>
      </c>
      <c r="Q497" s="41"/>
      <c r="R497" s="41"/>
      <c r="S497" s="41"/>
      <c r="T497" s="41"/>
      <c r="U497" s="41">
        <v>0</v>
      </c>
      <c r="V497" s="11">
        <f t="shared" si="658"/>
        <v>0</v>
      </c>
      <c r="W497" s="51"/>
      <c r="X497" s="53"/>
    </row>
    <row r="498" spans="1:24" s="12" customFormat="1" ht="40.5" customHeight="1">
      <c r="A498" s="9">
        <v>45</v>
      </c>
      <c r="B498" s="199" t="s">
        <v>124</v>
      </c>
      <c r="C498" s="200" t="s">
        <v>38</v>
      </c>
      <c r="D498" s="204">
        <v>44119</v>
      </c>
      <c r="E498" s="40">
        <v>24.14</v>
      </c>
      <c r="F498" s="41">
        <v>0</v>
      </c>
      <c r="G498" s="13">
        <f t="shared" si="659"/>
        <v>0</v>
      </c>
      <c r="H498" s="202" t="s">
        <v>122</v>
      </c>
      <c r="I498" s="10">
        <v>44292</v>
      </c>
      <c r="J498" s="14">
        <v>695</v>
      </c>
      <c r="K498" s="39">
        <v>3</v>
      </c>
      <c r="L498" s="13">
        <f t="shared" si="657"/>
        <v>72.42</v>
      </c>
      <c r="M498" s="300" t="s">
        <v>132</v>
      </c>
      <c r="N498" s="300" t="s">
        <v>131</v>
      </c>
      <c r="O498" s="38">
        <f t="shared" si="660"/>
        <v>0</v>
      </c>
      <c r="P498" s="11">
        <f t="shared" si="661"/>
        <v>0</v>
      </c>
      <c r="Q498" s="41"/>
      <c r="R498" s="41"/>
      <c r="S498" s="41"/>
      <c r="T498" s="41"/>
      <c r="U498" s="41">
        <v>0</v>
      </c>
      <c r="V498" s="11">
        <f t="shared" si="658"/>
        <v>0</v>
      </c>
      <c r="W498" s="51"/>
      <c r="X498" s="53"/>
    </row>
    <row r="499" spans="1:24" s="12" customFormat="1" ht="40.5" customHeight="1">
      <c r="A499" s="9">
        <v>46</v>
      </c>
      <c r="B499" s="199" t="s">
        <v>124</v>
      </c>
      <c r="C499" s="200" t="s">
        <v>38</v>
      </c>
      <c r="D499" s="204">
        <v>44119</v>
      </c>
      <c r="E499" s="40">
        <v>24.14</v>
      </c>
      <c r="F499" s="41">
        <v>0</v>
      </c>
      <c r="G499" s="13">
        <f t="shared" si="659"/>
        <v>0</v>
      </c>
      <c r="H499" s="202" t="s">
        <v>122</v>
      </c>
      <c r="I499" s="10">
        <v>44300</v>
      </c>
      <c r="J499" s="14">
        <v>788</v>
      </c>
      <c r="K499" s="39">
        <v>1</v>
      </c>
      <c r="L499" s="13">
        <f t="shared" si="657"/>
        <v>24.14</v>
      </c>
      <c r="M499" s="300" t="s">
        <v>132</v>
      </c>
      <c r="N499" s="300" t="s">
        <v>131</v>
      </c>
      <c r="O499" s="38">
        <f t="shared" si="660"/>
        <v>0</v>
      </c>
      <c r="P499" s="11">
        <f t="shared" si="661"/>
        <v>0</v>
      </c>
      <c r="Q499" s="41"/>
      <c r="R499" s="41"/>
      <c r="S499" s="41"/>
      <c r="T499" s="41"/>
      <c r="U499" s="41">
        <v>0</v>
      </c>
      <c r="V499" s="11">
        <f t="shared" si="658"/>
        <v>0</v>
      </c>
      <c r="W499" s="51"/>
      <c r="X499" s="53"/>
    </row>
    <row r="500" spans="1:24" s="12" customFormat="1" ht="40.5" customHeight="1">
      <c r="A500" s="9">
        <v>47</v>
      </c>
      <c r="B500" s="199" t="s">
        <v>124</v>
      </c>
      <c r="C500" s="200" t="s">
        <v>38</v>
      </c>
      <c r="D500" s="204">
        <v>44119</v>
      </c>
      <c r="E500" s="40">
        <v>24.14</v>
      </c>
      <c r="F500" s="41">
        <v>0</v>
      </c>
      <c r="G500" s="13">
        <f t="shared" si="585"/>
        <v>0</v>
      </c>
      <c r="H500" s="202" t="s">
        <v>122</v>
      </c>
      <c r="I500" s="10">
        <v>44301</v>
      </c>
      <c r="J500" s="14">
        <v>799</v>
      </c>
      <c r="K500" s="39">
        <v>2</v>
      </c>
      <c r="L500" s="13">
        <f t="shared" ref="L500" si="662">K500*E500</f>
        <v>48.28</v>
      </c>
      <c r="M500" s="300" t="s">
        <v>132</v>
      </c>
      <c r="N500" s="300" t="s">
        <v>131</v>
      </c>
      <c r="O500" s="38">
        <f t="shared" si="660"/>
        <v>0</v>
      </c>
      <c r="P500" s="11">
        <f t="shared" si="588"/>
        <v>0</v>
      </c>
      <c r="Q500" s="41"/>
      <c r="R500" s="41"/>
      <c r="S500" s="41"/>
      <c r="T500" s="41"/>
      <c r="U500" s="41">
        <v>0</v>
      </c>
      <c r="V500" s="11">
        <f t="shared" ref="V500" si="663">U500*E500</f>
        <v>0</v>
      </c>
      <c r="W500" s="51"/>
      <c r="X500" s="53"/>
    </row>
    <row r="501" spans="1:24" s="68" customFormat="1" ht="27.75" customHeight="1">
      <c r="A501" s="41"/>
      <c r="B501" s="209" t="s">
        <v>14</v>
      </c>
      <c r="C501" s="210"/>
      <c r="D501" s="211"/>
      <c r="E501" s="65"/>
      <c r="F501" s="41">
        <f>SUM(F454:F500)</f>
        <v>0</v>
      </c>
      <c r="G501" s="11">
        <f>SUM(G454:G500)</f>
        <v>0</v>
      </c>
      <c r="H501" s="212"/>
      <c r="I501" s="66"/>
      <c r="J501" s="41"/>
      <c r="K501" s="41">
        <f>SUM(K454:K500)</f>
        <v>19070.5</v>
      </c>
      <c r="L501" s="11">
        <f>SUM(L454:L500)</f>
        <v>4420405.0626199981</v>
      </c>
      <c r="M501" s="41"/>
      <c r="N501" s="66"/>
      <c r="O501" s="41">
        <f>SUM(O454:O500)</f>
        <v>311</v>
      </c>
      <c r="P501" s="11">
        <f>SUM(P454:P500)</f>
        <v>205.19762000000003</v>
      </c>
      <c r="Q501" s="41"/>
      <c r="R501" s="41"/>
      <c r="S501" s="41"/>
      <c r="T501" s="41"/>
      <c r="U501" s="41">
        <f>SUM(U454:U500)</f>
        <v>50</v>
      </c>
      <c r="V501" s="11">
        <f>SUM(V454:V500)</f>
        <v>14855.5</v>
      </c>
      <c r="W501" s="67">
        <f>V501-G501</f>
        <v>14855.5</v>
      </c>
      <c r="X501" s="178"/>
    </row>
    <row r="502" spans="1:24" s="68" customFormat="1" ht="27.75" customHeight="1">
      <c r="A502" s="337" t="s">
        <v>133</v>
      </c>
      <c r="B502" s="338"/>
      <c r="C502" s="338"/>
      <c r="D502" s="338"/>
      <c r="E502" s="338"/>
      <c r="F502" s="338"/>
      <c r="G502" s="338"/>
      <c r="H502" s="338"/>
      <c r="I502" s="338"/>
      <c r="J502" s="338"/>
      <c r="K502" s="338"/>
      <c r="L502" s="338"/>
      <c r="M502" s="338"/>
      <c r="N502" s="338"/>
      <c r="O502" s="338"/>
      <c r="P502" s="338"/>
      <c r="Q502" s="338"/>
      <c r="R502" s="338"/>
      <c r="S502" s="338"/>
      <c r="T502" s="338"/>
      <c r="U502" s="338"/>
      <c r="V502" s="339"/>
      <c r="W502" s="67"/>
      <c r="X502" s="178"/>
    </row>
    <row r="503" spans="1:24" s="12" customFormat="1" ht="47.25" customHeight="1">
      <c r="A503" s="9">
        <v>1</v>
      </c>
      <c r="B503" s="205" t="s">
        <v>125</v>
      </c>
      <c r="C503" s="200" t="s">
        <v>31</v>
      </c>
      <c r="D503" s="206" t="s">
        <v>126</v>
      </c>
      <c r="E503" s="40">
        <v>0</v>
      </c>
      <c r="F503" s="41">
        <v>0</v>
      </c>
      <c r="G503" s="13">
        <f>F503*E503</f>
        <v>0</v>
      </c>
      <c r="H503" s="204">
        <v>44370</v>
      </c>
      <c r="I503" s="10">
        <v>44266</v>
      </c>
      <c r="J503" s="14">
        <v>316</v>
      </c>
      <c r="K503" s="39">
        <v>30</v>
      </c>
      <c r="L503" s="13">
        <f t="shared" ref="L503:L550" si="664">K503*E503</f>
        <v>0</v>
      </c>
      <c r="M503" s="300" t="s">
        <v>130</v>
      </c>
      <c r="N503" s="300" t="s">
        <v>131</v>
      </c>
      <c r="O503" s="38">
        <f>F503-U503</f>
        <v>0</v>
      </c>
      <c r="P503" s="11">
        <f t="shared" ref="P503" si="665">O503*E503</f>
        <v>0</v>
      </c>
      <c r="Q503" s="41"/>
      <c r="R503" s="41"/>
      <c r="S503" s="41"/>
      <c r="T503" s="41"/>
      <c r="U503" s="41">
        <v>0</v>
      </c>
      <c r="V503" s="11">
        <f t="shared" ref="V503:V550" si="666">U503*E503</f>
        <v>0</v>
      </c>
      <c r="W503" s="51"/>
      <c r="X503" s="53"/>
    </row>
    <row r="504" spans="1:24" s="12" customFormat="1" ht="57" customHeight="1">
      <c r="A504" s="9">
        <v>2</v>
      </c>
      <c r="B504" s="205" t="s">
        <v>125</v>
      </c>
      <c r="C504" s="200" t="s">
        <v>31</v>
      </c>
      <c r="D504" s="206" t="s">
        <v>126</v>
      </c>
      <c r="E504" s="40">
        <v>0</v>
      </c>
      <c r="F504" s="41">
        <v>0</v>
      </c>
      <c r="G504" s="13">
        <f t="shared" ref="G504:G563" si="667">F504*E504</f>
        <v>0</v>
      </c>
      <c r="H504" s="204">
        <v>44370</v>
      </c>
      <c r="I504" s="10">
        <v>44267</v>
      </c>
      <c r="J504" s="14">
        <v>323</v>
      </c>
      <c r="K504" s="39">
        <v>50</v>
      </c>
      <c r="L504" s="13">
        <f t="shared" ref="L504" si="668">K504*E504</f>
        <v>0</v>
      </c>
      <c r="M504" s="300" t="s">
        <v>130</v>
      </c>
      <c r="N504" s="300" t="s">
        <v>131</v>
      </c>
      <c r="O504" s="38">
        <f t="shared" ref="O504:O563" si="669">F504-U504</f>
        <v>0</v>
      </c>
      <c r="P504" s="11">
        <f t="shared" ref="P504:P563" si="670">O504*E504</f>
        <v>0</v>
      </c>
      <c r="Q504" s="41"/>
      <c r="R504" s="41"/>
      <c r="S504" s="41"/>
      <c r="T504" s="41"/>
      <c r="U504" s="41">
        <v>0</v>
      </c>
      <c r="V504" s="11">
        <f t="shared" ref="V504" si="671">U504*E504</f>
        <v>0</v>
      </c>
      <c r="W504" s="51"/>
      <c r="X504" s="53"/>
    </row>
    <row r="505" spans="1:24" s="12" customFormat="1" ht="57" customHeight="1">
      <c r="A505" s="9">
        <v>3</v>
      </c>
      <c r="B505" s="205" t="s">
        <v>125</v>
      </c>
      <c r="C505" s="200" t="s">
        <v>31</v>
      </c>
      <c r="D505" s="206" t="s">
        <v>126</v>
      </c>
      <c r="E505" s="40">
        <v>0</v>
      </c>
      <c r="F505" s="41">
        <v>0</v>
      </c>
      <c r="G505" s="13">
        <f t="shared" si="667"/>
        <v>0</v>
      </c>
      <c r="H505" s="204">
        <v>44370</v>
      </c>
      <c r="I505" s="10">
        <v>44270</v>
      </c>
      <c r="J505" s="14">
        <v>330</v>
      </c>
      <c r="K505" s="39">
        <v>30</v>
      </c>
      <c r="L505" s="13">
        <f t="shared" ref="L505" si="672">K505*E505</f>
        <v>0</v>
      </c>
      <c r="M505" s="300" t="s">
        <v>130</v>
      </c>
      <c r="N505" s="300" t="s">
        <v>131</v>
      </c>
      <c r="O505" s="38">
        <f t="shared" si="669"/>
        <v>0</v>
      </c>
      <c r="P505" s="11">
        <f t="shared" si="670"/>
        <v>0</v>
      </c>
      <c r="Q505" s="41"/>
      <c r="R505" s="41"/>
      <c r="S505" s="41"/>
      <c r="T505" s="41"/>
      <c r="U505" s="41">
        <v>0</v>
      </c>
      <c r="V505" s="11">
        <f t="shared" ref="V505" si="673">U505*E505</f>
        <v>0</v>
      </c>
      <c r="W505" s="51"/>
      <c r="X505" s="53"/>
    </row>
    <row r="506" spans="1:24" s="12" customFormat="1" ht="57" customHeight="1">
      <c r="A506" s="9">
        <v>4</v>
      </c>
      <c r="B506" s="205" t="s">
        <v>125</v>
      </c>
      <c r="C506" s="200" t="s">
        <v>31</v>
      </c>
      <c r="D506" s="206" t="s">
        <v>126</v>
      </c>
      <c r="E506" s="40">
        <v>0</v>
      </c>
      <c r="F506" s="41">
        <v>0</v>
      </c>
      <c r="G506" s="13">
        <f t="shared" si="667"/>
        <v>0</v>
      </c>
      <c r="H506" s="204">
        <v>44370</v>
      </c>
      <c r="I506" s="10">
        <v>44271</v>
      </c>
      <c r="J506" s="14">
        <v>380</v>
      </c>
      <c r="K506" s="39">
        <v>70</v>
      </c>
      <c r="L506" s="13">
        <f t="shared" ref="L506" si="674">K506*E506</f>
        <v>0</v>
      </c>
      <c r="M506" s="300" t="s">
        <v>130</v>
      </c>
      <c r="N506" s="300" t="s">
        <v>131</v>
      </c>
      <c r="O506" s="38">
        <f t="shared" si="669"/>
        <v>0</v>
      </c>
      <c r="P506" s="11">
        <f t="shared" si="670"/>
        <v>0</v>
      </c>
      <c r="Q506" s="41"/>
      <c r="R506" s="41"/>
      <c r="S506" s="41"/>
      <c r="T506" s="41"/>
      <c r="U506" s="41">
        <v>0</v>
      </c>
      <c r="V506" s="11">
        <f t="shared" ref="V506" si="675">U506*E506</f>
        <v>0</v>
      </c>
      <c r="W506" s="51"/>
      <c r="X506" s="53"/>
    </row>
    <row r="507" spans="1:24" s="12" customFormat="1" ht="57" customHeight="1">
      <c r="A507" s="9">
        <v>5</v>
      </c>
      <c r="B507" s="205" t="s">
        <v>125</v>
      </c>
      <c r="C507" s="200" t="s">
        <v>31</v>
      </c>
      <c r="D507" s="206" t="s">
        <v>126</v>
      </c>
      <c r="E507" s="40">
        <v>0</v>
      </c>
      <c r="F507" s="41">
        <v>0</v>
      </c>
      <c r="G507" s="13">
        <f t="shared" si="667"/>
        <v>0</v>
      </c>
      <c r="H507" s="204">
        <v>44370</v>
      </c>
      <c r="I507" s="10">
        <v>44272</v>
      </c>
      <c r="J507" s="14">
        <v>461</v>
      </c>
      <c r="K507" s="39">
        <v>100</v>
      </c>
      <c r="L507" s="13">
        <f t="shared" ref="L507" si="676">K507*E507</f>
        <v>0</v>
      </c>
      <c r="M507" s="300" t="s">
        <v>130</v>
      </c>
      <c r="N507" s="300" t="s">
        <v>131</v>
      </c>
      <c r="O507" s="38">
        <f t="shared" si="669"/>
        <v>0</v>
      </c>
      <c r="P507" s="11">
        <f t="shared" si="670"/>
        <v>0</v>
      </c>
      <c r="Q507" s="41"/>
      <c r="R507" s="41"/>
      <c r="S507" s="41"/>
      <c r="T507" s="41"/>
      <c r="U507" s="41">
        <v>0</v>
      </c>
      <c r="V507" s="11">
        <f t="shared" ref="V507" si="677">U507*E507</f>
        <v>0</v>
      </c>
      <c r="W507" s="51"/>
      <c r="X507" s="53"/>
    </row>
    <row r="508" spans="1:24" s="12" customFormat="1" ht="57" customHeight="1">
      <c r="A508" s="9">
        <v>6</v>
      </c>
      <c r="B508" s="205" t="s">
        <v>125</v>
      </c>
      <c r="C508" s="200" t="s">
        <v>31</v>
      </c>
      <c r="D508" s="206" t="s">
        <v>126</v>
      </c>
      <c r="E508" s="40">
        <v>0</v>
      </c>
      <c r="F508" s="41">
        <v>0</v>
      </c>
      <c r="G508" s="13">
        <f t="shared" si="667"/>
        <v>0</v>
      </c>
      <c r="H508" s="204">
        <v>44370</v>
      </c>
      <c r="I508" s="10">
        <v>44273</v>
      </c>
      <c r="J508" s="14">
        <v>475</v>
      </c>
      <c r="K508" s="39">
        <v>100</v>
      </c>
      <c r="L508" s="13">
        <f t="shared" ref="L508" si="678">K508*E508</f>
        <v>0</v>
      </c>
      <c r="M508" s="300" t="s">
        <v>130</v>
      </c>
      <c r="N508" s="300" t="s">
        <v>131</v>
      </c>
      <c r="O508" s="38">
        <f t="shared" si="669"/>
        <v>0</v>
      </c>
      <c r="P508" s="11">
        <f t="shared" si="670"/>
        <v>0</v>
      </c>
      <c r="Q508" s="41"/>
      <c r="R508" s="41"/>
      <c r="S508" s="41"/>
      <c r="T508" s="41"/>
      <c r="U508" s="41">
        <v>0</v>
      </c>
      <c r="V508" s="11">
        <f t="shared" ref="V508" si="679">U508*E508</f>
        <v>0</v>
      </c>
      <c r="W508" s="51"/>
      <c r="X508" s="53"/>
    </row>
    <row r="509" spans="1:24" s="12" customFormat="1" ht="57" customHeight="1">
      <c r="A509" s="9">
        <v>7</v>
      </c>
      <c r="B509" s="205" t="s">
        <v>125</v>
      </c>
      <c r="C509" s="200" t="s">
        <v>31</v>
      </c>
      <c r="D509" s="206" t="s">
        <v>126</v>
      </c>
      <c r="E509" s="40">
        <v>0</v>
      </c>
      <c r="F509" s="41">
        <v>0</v>
      </c>
      <c r="G509" s="13">
        <f t="shared" si="667"/>
        <v>0</v>
      </c>
      <c r="H509" s="204">
        <v>44370</v>
      </c>
      <c r="I509" s="10">
        <v>44274</v>
      </c>
      <c r="J509" s="14">
        <v>490</v>
      </c>
      <c r="K509" s="39">
        <v>100</v>
      </c>
      <c r="L509" s="13">
        <f t="shared" ref="L509" si="680">K509*E509</f>
        <v>0</v>
      </c>
      <c r="M509" s="300" t="s">
        <v>130</v>
      </c>
      <c r="N509" s="300" t="s">
        <v>131</v>
      </c>
      <c r="O509" s="38">
        <f t="shared" si="669"/>
        <v>0</v>
      </c>
      <c r="P509" s="11">
        <f t="shared" si="670"/>
        <v>0</v>
      </c>
      <c r="Q509" s="41"/>
      <c r="R509" s="41"/>
      <c r="S509" s="41"/>
      <c r="T509" s="41"/>
      <c r="U509" s="41">
        <v>0</v>
      </c>
      <c r="V509" s="11">
        <f t="shared" ref="V509" si="681">U509*E509</f>
        <v>0</v>
      </c>
      <c r="W509" s="51"/>
      <c r="X509" s="53"/>
    </row>
    <row r="510" spans="1:24" s="12" customFormat="1" ht="57" customHeight="1">
      <c r="A510" s="9">
        <v>8</v>
      </c>
      <c r="B510" s="205" t="s">
        <v>125</v>
      </c>
      <c r="C510" s="200" t="s">
        <v>31</v>
      </c>
      <c r="D510" s="206" t="s">
        <v>126</v>
      </c>
      <c r="E510" s="40">
        <v>0</v>
      </c>
      <c r="F510" s="41">
        <v>0</v>
      </c>
      <c r="G510" s="13">
        <f t="shared" si="667"/>
        <v>0</v>
      </c>
      <c r="H510" s="204">
        <v>44370</v>
      </c>
      <c r="I510" s="10">
        <v>44278</v>
      </c>
      <c r="J510" s="14">
        <v>550</v>
      </c>
      <c r="K510" s="39">
        <v>100</v>
      </c>
      <c r="L510" s="13">
        <f t="shared" ref="L510" si="682">K510*E510</f>
        <v>0</v>
      </c>
      <c r="M510" s="300" t="s">
        <v>130</v>
      </c>
      <c r="N510" s="300" t="s">
        <v>131</v>
      </c>
      <c r="O510" s="38">
        <f t="shared" si="669"/>
        <v>0</v>
      </c>
      <c r="P510" s="11">
        <f t="shared" si="670"/>
        <v>0</v>
      </c>
      <c r="Q510" s="41"/>
      <c r="R510" s="41"/>
      <c r="S510" s="41"/>
      <c r="T510" s="41"/>
      <c r="U510" s="41">
        <v>0</v>
      </c>
      <c r="V510" s="11">
        <f t="shared" ref="V510" si="683">U510*E510</f>
        <v>0</v>
      </c>
      <c r="W510" s="51"/>
      <c r="X510" s="53"/>
    </row>
    <row r="511" spans="1:24" s="12" customFormat="1" ht="57" customHeight="1">
      <c r="A511" s="9">
        <v>9</v>
      </c>
      <c r="B511" s="205" t="s">
        <v>125</v>
      </c>
      <c r="C511" s="200" t="s">
        <v>31</v>
      </c>
      <c r="D511" s="206" t="s">
        <v>126</v>
      </c>
      <c r="E511" s="40">
        <v>0</v>
      </c>
      <c r="F511" s="41">
        <v>0</v>
      </c>
      <c r="G511" s="13">
        <f t="shared" si="667"/>
        <v>0</v>
      </c>
      <c r="H511" s="204">
        <v>44370</v>
      </c>
      <c r="I511" s="10">
        <v>44279</v>
      </c>
      <c r="J511" s="14">
        <v>565</v>
      </c>
      <c r="K511" s="39">
        <v>100</v>
      </c>
      <c r="L511" s="13">
        <f t="shared" ref="L511" si="684">K511*E511</f>
        <v>0</v>
      </c>
      <c r="M511" s="300" t="s">
        <v>130</v>
      </c>
      <c r="N511" s="300" t="s">
        <v>131</v>
      </c>
      <c r="O511" s="38">
        <f t="shared" si="669"/>
        <v>0</v>
      </c>
      <c r="P511" s="11">
        <f t="shared" si="670"/>
        <v>0</v>
      </c>
      <c r="Q511" s="41"/>
      <c r="R511" s="41"/>
      <c r="S511" s="41"/>
      <c r="T511" s="41"/>
      <c r="U511" s="41">
        <v>0</v>
      </c>
      <c r="V511" s="11">
        <f t="shared" ref="V511" si="685">U511*E511</f>
        <v>0</v>
      </c>
      <c r="W511" s="51"/>
      <c r="X511" s="53"/>
    </row>
    <row r="512" spans="1:24" s="12" customFormat="1" ht="57" customHeight="1">
      <c r="A512" s="9">
        <v>10</v>
      </c>
      <c r="B512" s="205" t="s">
        <v>125</v>
      </c>
      <c r="C512" s="200" t="s">
        <v>31</v>
      </c>
      <c r="D512" s="206" t="s">
        <v>126</v>
      </c>
      <c r="E512" s="40">
        <v>0</v>
      </c>
      <c r="F512" s="41">
        <v>0</v>
      </c>
      <c r="G512" s="13">
        <f t="shared" si="667"/>
        <v>0</v>
      </c>
      <c r="H512" s="204">
        <v>44370</v>
      </c>
      <c r="I512" s="10">
        <v>44280</v>
      </c>
      <c r="J512" s="14">
        <v>571</v>
      </c>
      <c r="K512" s="39">
        <v>100</v>
      </c>
      <c r="L512" s="13">
        <f t="shared" ref="L512" si="686">K512*E512</f>
        <v>0</v>
      </c>
      <c r="M512" s="300" t="s">
        <v>130</v>
      </c>
      <c r="N512" s="300" t="s">
        <v>131</v>
      </c>
      <c r="O512" s="38">
        <f t="shared" si="669"/>
        <v>0</v>
      </c>
      <c r="P512" s="11">
        <f t="shared" si="670"/>
        <v>0</v>
      </c>
      <c r="Q512" s="41"/>
      <c r="R512" s="41"/>
      <c r="S512" s="41"/>
      <c r="T512" s="41"/>
      <c r="U512" s="41">
        <v>0</v>
      </c>
      <c r="V512" s="11">
        <f t="shared" ref="V512" si="687">U512*E512</f>
        <v>0</v>
      </c>
      <c r="W512" s="51"/>
      <c r="X512" s="53"/>
    </row>
    <row r="513" spans="1:24" s="12" customFormat="1" ht="57" customHeight="1">
      <c r="A513" s="9">
        <v>11</v>
      </c>
      <c r="B513" s="205" t="s">
        <v>125</v>
      </c>
      <c r="C513" s="200" t="s">
        <v>31</v>
      </c>
      <c r="D513" s="206" t="s">
        <v>126</v>
      </c>
      <c r="E513" s="40">
        <v>0</v>
      </c>
      <c r="F513" s="41">
        <v>0</v>
      </c>
      <c r="G513" s="13">
        <f t="shared" si="667"/>
        <v>0</v>
      </c>
      <c r="H513" s="204">
        <v>44370</v>
      </c>
      <c r="I513" s="10">
        <v>44285</v>
      </c>
      <c r="J513" s="14">
        <v>643</v>
      </c>
      <c r="K513" s="39">
        <v>100</v>
      </c>
      <c r="L513" s="13">
        <f t="shared" ref="L513" si="688">K513*E513</f>
        <v>0</v>
      </c>
      <c r="M513" s="300" t="s">
        <v>130</v>
      </c>
      <c r="N513" s="300" t="s">
        <v>131</v>
      </c>
      <c r="O513" s="38">
        <f t="shared" si="669"/>
        <v>0</v>
      </c>
      <c r="P513" s="11">
        <f t="shared" si="670"/>
        <v>0</v>
      </c>
      <c r="Q513" s="41"/>
      <c r="R513" s="41"/>
      <c r="S513" s="41"/>
      <c r="T513" s="41"/>
      <c r="U513" s="41">
        <v>0</v>
      </c>
      <c r="V513" s="11">
        <f t="shared" ref="V513" si="689">U513*E513</f>
        <v>0</v>
      </c>
      <c r="W513" s="51"/>
      <c r="X513" s="53"/>
    </row>
    <row r="514" spans="1:24" s="12" customFormat="1" ht="57" customHeight="1">
      <c r="A514" s="9">
        <v>12</v>
      </c>
      <c r="B514" s="205" t="s">
        <v>125</v>
      </c>
      <c r="C514" s="200" t="s">
        <v>31</v>
      </c>
      <c r="D514" s="206" t="s">
        <v>126</v>
      </c>
      <c r="E514" s="40">
        <v>0</v>
      </c>
      <c r="F514" s="41">
        <v>0</v>
      </c>
      <c r="G514" s="13">
        <f t="shared" ref="G514" si="690">F514*E514</f>
        <v>0</v>
      </c>
      <c r="H514" s="204">
        <v>44370</v>
      </c>
      <c r="I514" s="10">
        <v>44288</v>
      </c>
      <c r="J514" s="14">
        <v>683</v>
      </c>
      <c r="K514" s="39">
        <v>100</v>
      </c>
      <c r="L514" s="13">
        <f t="shared" ref="L514" si="691">K514*E514</f>
        <v>0</v>
      </c>
      <c r="M514" s="300" t="s">
        <v>130</v>
      </c>
      <c r="N514" s="300" t="s">
        <v>131</v>
      </c>
      <c r="O514" s="38">
        <f t="shared" si="669"/>
        <v>0</v>
      </c>
      <c r="P514" s="11">
        <f t="shared" ref="P514" si="692">O514*E514</f>
        <v>0</v>
      </c>
      <c r="Q514" s="41"/>
      <c r="R514" s="41"/>
      <c r="S514" s="41"/>
      <c r="T514" s="41"/>
      <c r="U514" s="41">
        <v>0</v>
      </c>
      <c r="V514" s="11">
        <f t="shared" ref="V514" si="693">U514*E514</f>
        <v>0</v>
      </c>
      <c r="W514" s="51"/>
      <c r="X514" s="53"/>
    </row>
    <row r="515" spans="1:24" s="12" customFormat="1" ht="57" customHeight="1">
      <c r="A515" s="9">
        <v>13</v>
      </c>
      <c r="B515" s="205" t="s">
        <v>125</v>
      </c>
      <c r="C515" s="200" t="s">
        <v>31</v>
      </c>
      <c r="D515" s="206" t="s">
        <v>126</v>
      </c>
      <c r="E515" s="40">
        <v>0</v>
      </c>
      <c r="F515" s="41">
        <v>0</v>
      </c>
      <c r="G515" s="13">
        <f t="shared" ref="G515" si="694">F515*E515</f>
        <v>0</v>
      </c>
      <c r="H515" s="204">
        <v>44370</v>
      </c>
      <c r="I515" s="10">
        <v>44292</v>
      </c>
      <c r="J515" s="14">
        <v>694</v>
      </c>
      <c r="K515" s="39">
        <v>100</v>
      </c>
      <c r="L515" s="13">
        <f t="shared" ref="L515" si="695">K515*E515</f>
        <v>0</v>
      </c>
      <c r="M515" s="300" t="s">
        <v>130</v>
      </c>
      <c r="N515" s="300" t="s">
        <v>131</v>
      </c>
      <c r="O515" s="38">
        <f t="shared" si="669"/>
        <v>0</v>
      </c>
      <c r="P515" s="11">
        <f t="shared" ref="P515" si="696">O515*E515</f>
        <v>0</v>
      </c>
      <c r="Q515" s="41"/>
      <c r="R515" s="41"/>
      <c r="S515" s="41"/>
      <c r="T515" s="41"/>
      <c r="U515" s="41">
        <v>0</v>
      </c>
      <c r="V515" s="11">
        <f t="shared" ref="V515" si="697">U515*E515</f>
        <v>0</v>
      </c>
      <c r="W515" s="51"/>
      <c r="X515" s="53"/>
    </row>
    <row r="516" spans="1:24" s="12" customFormat="1" ht="57" customHeight="1">
      <c r="A516" s="9">
        <v>14</v>
      </c>
      <c r="B516" s="205" t="s">
        <v>125</v>
      </c>
      <c r="C516" s="200" t="s">
        <v>31</v>
      </c>
      <c r="D516" s="206" t="s">
        <v>126</v>
      </c>
      <c r="E516" s="40">
        <v>0</v>
      </c>
      <c r="F516" s="41">
        <v>0</v>
      </c>
      <c r="G516" s="13">
        <f t="shared" ref="G516" si="698">F516*E516</f>
        <v>0</v>
      </c>
      <c r="H516" s="204">
        <v>44370</v>
      </c>
      <c r="I516" s="10">
        <v>44294</v>
      </c>
      <c r="J516" s="14">
        <v>760</v>
      </c>
      <c r="K516" s="39">
        <v>200</v>
      </c>
      <c r="L516" s="13">
        <f t="shared" ref="L516" si="699">K516*E516</f>
        <v>0</v>
      </c>
      <c r="M516" s="300" t="s">
        <v>130</v>
      </c>
      <c r="N516" s="300" t="s">
        <v>131</v>
      </c>
      <c r="O516" s="38">
        <f t="shared" si="669"/>
        <v>0</v>
      </c>
      <c r="P516" s="11">
        <f t="shared" ref="P516" si="700">O516*E516</f>
        <v>0</v>
      </c>
      <c r="Q516" s="41"/>
      <c r="R516" s="41"/>
      <c r="S516" s="41"/>
      <c r="T516" s="41"/>
      <c r="U516" s="41">
        <v>0</v>
      </c>
      <c r="V516" s="11">
        <f t="shared" ref="V516" si="701">U516*E516</f>
        <v>0</v>
      </c>
      <c r="W516" s="51"/>
      <c r="X516" s="53"/>
    </row>
    <row r="517" spans="1:24" s="12" customFormat="1" ht="57" customHeight="1">
      <c r="A517" s="9">
        <v>15</v>
      </c>
      <c r="B517" s="205" t="s">
        <v>125</v>
      </c>
      <c r="C517" s="200" t="s">
        <v>31</v>
      </c>
      <c r="D517" s="206" t="s">
        <v>126</v>
      </c>
      <c r="E517" s="40">
        <v>0</v>
      </c>
      <c r="F517" s="41">
        <v>0</v>
      </c>
      <c r="G517" s="13">
        <f t="shared" ref="G517" si="702">F517*E517</f>
        <v>0</v>
      </c>
      <c r="H517" s="204">
        <v>44370</v>
      </c>
      <c r="I517" s="10">
        <v>44298</v>
      </c>
      <c r="J517" s="14">
        <v>774</v>
      </c>
      <c r="K517" s="39">
        <v>200</v>
      </c>
      <c r="L517" s="13">
        <f t="shared" ref="L517" si="703">K517*E517</f>
        <v>0</v>
      </c>
      <c r="M517" s="300" t="s">
        <v>130</v>
      </c>
      <c r="N517" s="300" t="s">
        <v>131</v>
      </c>
      <c r="O517" s="38">
        <f t="shared" si="669"/>
        <v>0</v>
      </c>
      <c r="P517" s="11">
        <f t="shared" ref="P517" si="704">O517*E517</f>
        <v>0</v>
      </c>
      <c r="Q517" s="41"/>
      <c r="R517" s="41"/>
      <c r="S517" s="41"/>
      <c r="T517" s="41"/>
      <c r="U517" s="41">
        <v>0</v>
      </c>
      <c r="V517" s="11">
        <f t="shared" ref="V517" si="705">U517*E517</f>
        <v>0</v>
      </c>
      <c r="W517" s="51"/>
      <c r="X517" s="53"/>
    </row>
    <row r="518" spans="1:24" s="12" customFormat="1" ht="57" customHeight="1">
      <c r="A518" s="9">
        <v>16</v>
      </c>
      <c r="B518" s="205" t="s">
        <v>125</v>
      </c>
      <c r="C518" s="200" t="s">
        <v>31</v>
      </c>
      <c r="D518" s="206" t="s">
        <v>126</v>
      </c>
      <c r="E518" s="40">
        <v>0</v>
      </c>
      <c r="F518" s="41">
        <v>0</v>
      </c>
      <c r="G518" s="13">
        <f t="shared" ref="G518" si="706">F518*E518</f>
        <v>0</v>
      </c>
      <c r="H518" s="204">
        <v>44370</v>
      </c>
      <c r="I518" s="10">
        <v>44300</v>
      </c>
      <c r="J518" s="14">
        <v>789</v>
      </c>
      <c r="K518" s="39">
        <v>120</v>
      </c>
      <c r="L518" s="13">
        <f t="shared" ref="L518:L533" si="707">K518*E518</f>
        <v>0</v>
      </c>
      <c r="M518" s="300" t="s">
        <v>130</v>
      </c>
      <c r="N518" s="300" t="s">
        <v>131</v>
      </c>
      <c r="O518" s="38">
        <f t="shared" si="669"/>
        <v>0</v>
      </c>
      <c r="P518" s="11">
        <f t="shared" ref="P518:P533" si="708">O518*E518</f>
        <v>0</v>
      </c>
      <c r="Q518" s="41"/>
      <c r="R518" s="41"/>
      <c r="S518" s="41"/>
      <c r="T518" s="41"/>
      <c r="U518" s="41">
        <v>0</v>
      </c>
      <c r="V518" s="11">
        <f t="shared" ref="V518:V533" si="709">U518*E518</f>
        <v>0</v>
      </c>
      <c r="W518" s="51"/>
      <c r="X518" s="53"/>
    </row>
    <row r="519" spans="1:24" s="12" customFormat="1" ht="47.25" customHeight="1">
      <c r="A519" s="9">
        <v>17</v>
      </c>
      <c r="B519" s="328" t="s">
        <v>196</v>
      </c>
      <c r="C519" s="9" t="s">
        <v>31</v>
      </c>
      <c r="D519" s="9" t="s">
        <v>197</v>
      </c>
      <c r="E519" s="9">
        <v>0</v>
      </c>
      <c r="F519" s="298">
        <v>0</v>
      </c>
      <c r="G519" s="266">
        <v>0</v>
      </c>
      <c r="H519" s="329">
        <v>44469</v>
      </c>
      <c r="I519" s="10">
        <v>44369</v>
      </c>
      <c r="J519" s="14">
        <v>1765</v>
      </c>
      <c r="K519" s="39">
        <v>402</v>
      </c>
      <c r="L519" s="13">
        <f t="shared" si="707"/>
        <v>0</v>
      </c>
      <c r="M519" s="300"/>
      <c r="N519" s="300"/>
      <c r="O519" s="38">
        <f>K519-U519</f>
        <v>402</v>
      </c>
      <c r="P519" s="11">
        <f t="shared" si="708"/>
        <v>0</v>
      </c>
      <c r="Q519" s="41"/>
      <c r="R519" s="41"/>
      <c r="S519" s="41"/>
      <c r="T519" s="41"/>
      <c r="U519" s="38">
        <v>0</v>
      </c>
      <c r="V519" s="11">
        <f t="shared" si="709"/>
        <v>0</v>
      </c>
      <c r="W519" s="51"/>
      <c r="X519" s="53"/>
    </row>
    <row r="520" spans="1:24" s="12" customFormat="1" ht="47.25" customHeight="1">
      <c r="A520" s="9">
        <v>18</v>
      </c>
      <c r="B520" s="330" t="s">
        <v>199</v>
      </c>
      <c r="C520" s="331" t="s">
        <v>200</v>
      </c>
      <c r="D520" s="9">
        <v>11033003</v>
      </c>
      <c r="E520" s="266">
        <v>0</v>
      </c>
      <c r="F520" s="298">
        <v>0</v>
      </c>
      <c r="G520" s="266">
        <v>0</v>
      </c>
      <c r="H520" s="329">
        <v>45017</v>
      </c>
      <c r="I520" s="10">
        <v>44369</v>
      </c>
      <c r="J520" s="14">
        <v>1765</v>
      </c>
      <c r="K520" s="39">
        <v>67</v>
      </c>
      <c r="L520" s="13">
        <f t="shared" si="707"/>
        <v>0</v>
      </c>
      <c r="M520" s="300"/>
      <c r="N520" s="300"/>
      <c r="O520" s="38">
        <f t="shared" ref="O520:O523" si="710">K520-U520</f>
        <v>67</v>
      </c>
      <c r="P520" s="11">
        <f t="shared" si="708"/>
        <v>0</v>
      </c>
      <c r="Q520" s="41"/>
      <c r="R520" s="41"/>
      <c r="S520" s="41"/>
      <c r="T520" s="41"/>
      <c r="U520" s="38">
        <v>0</v>
      </c>
      <c r="V520" s="11">
        <f t="shared" si="709"/>
        <v>0</v>
      </c>
      <c r="W520" s="51"/>
      <c r="X520" s="53"/>
    </row>
    <row r="521" spans="1:24" s="12" customFormat="1" ht="47.25" customHeight="1">
      <c r="A521" s="9">
        <v>19</v>
      </c>
      <c r="B521" s="199" t="s">
        <v>202</v>
      </c>
      <c r="C521" s="203" t="s">
        <v>38</v>
      </c>
      <c r="D521" s="206"/>
      <c r="E521" s="40">
        <v>1.10277</v>
      </c>
      <c r="F521" s="41"/>
      <c r="G521" s="13"/>
      <c r="H521" s="204"/>
      <c r="I521" s="10">
        <v>44369</v>
      </c>
      <c r="J521" s="14">
        <v>1765</v>
      </c>
      <c r="K521" s="39">
        <v>402</v>
      </c>
      <c r="L521" s="13">
        <f t="shared" si="707"/>
        <v>443.31353999999999</v>
      </c>
      <c r="M521" s="300"/>
      <c r="N521" s="300"/>
      <c r="O521" s="38">
        <f t="shared" si="710"/>
        <v>402</v>
      </c>
      <c r="P521" s="11">
        <f t="shared" si="708"/>
        <v>443.31353999999999</v>
      </c>
      <c r="Q521" s="41"/>
      <c r="R521" s="41"/>
      <c r="S521" s="41"/>
      <c r="T521" s="41"/>
      <c r="U521" s="38">
        <v>0</v>
      </c>
      <c r="V521" s="11">
        <f t="shared" si="709"/>
        <v>0</v>
      </c>
      <c r="W521" s="51"/>
      <c r="X521" s="53"/>
    </row>
    <row r="522" spans="1:24" s="12" customFormat="1" ht="47.25" customHeight="1">
      <c r="A522" s="9">
        <v>20</v>
      </c>
      <c r="B522" s="199" t="s">
        <v>203</v>
      </c>
      <c r="C522" s="203" t="s">
        <v>38</v>
      </c>
      <c r="D522" s="206"/>
      <c r="E522" s="40">
        <v>1.02302</v>
      </c>
      <c r="F522" s="41"/>
      <c r="G522" s="13"/>
      <c r="H522" s="204"/>
      <c r="I522" s="10">
        <v>44369</v>
      </c>
      <c r="J522" s="14">
        <v>1765</v>
      </c>
      <c r="K522" s="39">
        <v>67</v>
      </c>
      <c r="L522" s="13">
        <f t="shared" si="707"/>
        <v>68.542339999999996</v>
      </c>
      <c r="M522" s="300"/>
      <c r="N522" s="300"/>
      <c r="O522" s="38">
        <f t="shared" si="710"/>
        <v>67</v>
      </c>
      <c r="P522" s="11">
        <f t="shared" si="708"/>
        <v>68.542339999999996</v>
      </c>
      <c r="Q522" s="41"/>
      <c r="R522" s="41"/>
      <c r="S522" s="41"/>
      <c r="T522" s="41"/>
      <c r="U522" s="38">
        <v>0</v>
      </c>
      <c r="V522" s="11">
        <f t="shared" si="709"/>
        <v>0</v>
      </c>
      <c r="W522" s="51"/>
      <c r="X522" s="53"/>
    </row>
    <row r="523" spans="1:24" s="12" customFormat="1" ht="47.25" customHeight="1">
      <c r="A523" s="9">
        <v>21</v>
      </c>
      <c r="B523" s="199" t="s">
        <v>124</v>
      </c>
      <c r="C523" s="203" t="s">
        <v>38</v>
      </c>
      <c r="D523" s="206"/>
      <c r="E523" s="40">
        <v>12.37518</v>
      </c>
      <c r="F523" s="41"/>
      <c r="G523" s="13"/>
      <c r="H523" s="204"/>
      <c r="I523" s="10">
        <v>44369</v>
      </c>
      <c r="J523" s="14">
        <v>1765</v>
      </c>
      <c r="K523" s="39">
        <v>4</v>
      </c>
      <c r="L523" s="13">
        <f t="shared" si="707"/>
        <v>49.500720000000001</v>
      </c>
      <c r="M523" s="300"/>
      <c r="N523" s="300"/>
      <c r="O523" s="38">
        <f t="shared" si="710"/>
        <v>4</v>
      </c>
      <c r="P523" s="11">
        <f t="shared" si="708"/>
        <v>49.500720000000001</v>
      </c>
      <c r="Q523" s="41"/>
      <c r="R523" s="41"/>
      <c r="S523" s="41"/>
      <c r="T523" s="41"/>
      <c r="U523" s="38">
        <v>0</v>
      </c>
      <c r="V523" s="11">
        <f t="shared" si="709"/>
        <v>0</v>
      </c>
      <c r="W523" s="51"/>
      <c r="X523" s="53"/>
    </row>
    <row r="524" spans="1:24" s="12" customFormat="1" ht="47.25" customHeight="1">
      <c r="A524" s="9">
        <v>22</v>
      </c>
      <c r="B524" s="328" t="s">
        <v>196</v>
      </c>
      <c r="C524" s="9" t="s">
        <v>31</v>
      </c>
      <c r="D524" s="9" t="s">
        <v>197</v>
      </c>
      <c r="E524" s="9">
        <v>0</v>
      </c>
      <c r="F524" s="298">
        <v>0</v>
      </c>
      <c r="G524" s="266">
        <v>0</v>
      </c>
      <c r="H524" s="329">
        <v>44469</v>
      </c>
      <c r="I524" s="10">
        <v>44371</v>
      </c>
      <c r="J524" s="14">
        <v>1797</v>
      </c>
      <c r="K524" s="39">
        <v>102</v>
      </c>
      <c r="L524" s="13">
        <f t="shared" si="707"/>
        <v>0</v>
      </c>
      <c r="M524" s="300"/>
      <c r="N524" s="300"/>
      <c r="O524" s="38">
        <f>K524-U524</f>
        <v>102</v>
      </c>
      <c r="P524" s="11">
        <f t="shared" si="708"/>
        <v>0</v>
      </c>
      <c r="Q524" s="41"/>
      <c r="R524" s="41"/>
      <c r="S524" s="41"/>
      <c r="T524" s="41"/>
      <c r="U524" s="38">
        <v>0</v>
      </c>
      <c r="V524" s="11">
        <f t="shared" si="709"/>
        <v>0</v>
      </c>
      <c r="W524" s="51"/>
      <c r="X524" s="53"/>
    </row>
    <row r="525" spans="1:24" s="12" customFormat="1" ht="47.25" customHeight="1">
      <c r="A525" s="9">
        <v>23</v>
      </c>
      <c r="B525" s="330" t="s">
        <v>199</v>
      </c>
      <c r="C525" s="331" t="s">
        <v>200</v>
      </c>
      <c r="D525" s="9">
        <v>11033003</v>
      </c>
      <c r="E525" s="266">
        <v>0</v>
      </c>
      <c r="F525" s="298">
        <v>0</v>
      </c>
      <c r="G525" s="266">
        <v>0</v>
      </c>
      <c r="H525" s="329">
        <v>45017</v>
      </c>
      <c r="I525" s="10">
        <v>44371</v>
      </c>
      <c r="J525" s="14">
        <v>1797</v>
      </c>
      <c r="K525" s="39">
        <v>17</v>
      </c>
      <c r="L525" s="13">
        <f t="shared" si="707"/>
        <v>0</v>
      </c>
      <c r="M525" s="300"/>
      <c r="N525" s="300"/>
      <c r="O525" s="38">
        <f t="shared" ref="O525:O528" si="711">K525-U525</f>
        <v>17</v>
      </c>
      <c r="P525" s="11">
        <f t="shared" si="708"/>
        <v>0</v>
      </c>
      <c r="Q525" s="41"/>
      <c r="R525" s="41"/>
      <c r="S525" s="41"/>
      <c r="T525" s="41"/>
      <c r="U525" s="38">
        <v>0</v>
      </c>
      <c r="V525" s="11">
        <f t="shared" si="709"/>
        <v>0</v>
      </c>
      <c r="W525" s="51"/>
      <c r="X525" s="53"/>
    </row>
    <row r="526" spans="1:24" s="12" customFormat="1" ht="47.25" customHeight="1">
      <c r="A526" s="9">
        <v>24</v>
      </c>
      <c r="B526" s="199" t="s">
        <v>202</v>
      </c>
      <c r="C526" s="203" t="s">
        <v>38</v>
      </c>
      <c r="D526" s="206"/>
      <c r="E526" s="40">
        <v>1.10277</v>
      </c>
      <c r="F526" s="41"/>
      <c r="G526" s="13"/>
      <c r="H526" s="204"/>
      <c r="I526" s="10">
        <v>44371</v>
      </c>
      <c r="J526" s="14">
        <v>1797</v>
      </c>
      <c r="K526" s="39">
        <v>102</v>
      </c>
      <c r="L526" s="13">
        <f t="shared" si="707"/>
        <v>112.48254</v>
      </c>
      <c r="M526" s="300"/>
      <c r="N526" s="300"/>
      <c r="O526" s="38">
        <f t="shared" si="711"/>
        <v>102</v>
      </c>
      <c r="P526" s="11">
        <f t="shared" si="708"/>
        <v>112.48254</v>
      </c>
      <c r="Q526" s="41"/>
      <c r="R526" s="41"/>
      <c r="S526" s="41"/>
      <c r="T526" s="41"/>
      <c r="U526" s="38">
        <v>0</v>
      </c>
      <c r="V526" s="11">
        <f t="shared" si="709"/>
        <v>0</v>
      </c>
      <c r="W526" s="51"/>
      <c r="X526" s="53"/>
    </row>
    <row r="527" spans="1:24" s="12" customFormat="1" ht="47.25" customHeight="1">
      <c r="A527" s="9">
        <v>25</v>
      </c>
      <c r="B527" s="199" t="s">
        <v>203</v>
      </c>
      <c r="C527" s="203" t="s">
        <v>38</v>
      </c>
      <c r="D527" s="206"/>
      <c r="E527" s="40">
        <v>1.02302</v>
      </c>
      <c r="F527" s="41"/>
      <c r="G527" s="13"/>
      <c r="H527" s="204"/>
      <c r="I527" s="10">
        <v>44371</v>
      </c>
      <c r="J527" s="14">
        <v>1797</v>
      </c>
      <c r="K527" s="39">
        <v>17</v>
      </c>
      <c r="L527" s="13">
        <f t="shared" si="707"/>
        <v>17.39134</v>
      </c>
      <c r="M527" s="300"/>
      <c r="N527" s="300"/>
      <c r="O527" s="38">
        <f t="shared" si="711"/>
        <v>17</v>
      </c>
      <c r="P527" s="11">
        <f t="shared" si="708"/>
        <v>17.39134</v>
      </c>
      <c r="Q527" s="41"/>
      <c r="R527" s="41"/>
      <c r="S527" s="41"/>
      <c r="T527" s="41"/>
      <c r="U527" s="38">
        <v>0</v>
      </c>
      <c r="V527" s="11">
        <f t="shared" si="709"/>
        <v>0</v>
      </c>
      <c r="W527" s="51"/>
      <c r="X527" s="53"/>
    </row>
    <row r="528" spans="1:24" s="12" customFormat="1" ht="47.25" customHeight="1">
      <c r="A528" s="9">
        <v>26</v>
      </c>
      <c r="B528" s="199" t="s">
        <v>124</v>
      </c>
      <c r="C528" s="203" t="s">
        <v>38</v>
      </c>
      <c r="D528" s="206"/>
      <c r="E528" s="40">
        <v>12.37518</v>
      </c>
      <c r="F528" s="41"/>
      <c r="G528" s="13"/>
      <c r="H528" s="204"/>
      <c r="I528" s="10">
        <v>44371</v>
      </c>
      <c r="J528" s="14">
        <v>1797</v>
      </c>
      <c r="K528" s="39">
        <v>1</v>
      </c>
      <c r="L528" s="13">
        <f t="shared" si="707"/>
        <v>12.37518</v>
      </c>
      <c r="M528" s="300"/>
      <c r="N528" s="300"/>
      <c r="O528" s="38">
        <f t="shared" si="711"/>
        <v>1</v>
      </c>
      <c r="P528" s="11">
        <f t="shared" si="708"/>
        <v>12.37518</v>
      </c>
      <c r="Q528" s="41"/>
      <c r="R528" s="41"/>
      <c r="S528" s="41"/>
      <c r="T528" s="41"/>
      <c r="U528" s="38">
        <v>0</v>
      </c>
      <c r="V528" s="11">
        <f t="shared" si="709"/>
        <v>0</v>
      </c>
      <c r="W528" s="51"/>
      <c r="X528" s="53"/>
    </row>
    <row r="529" spans="1:24" s="12" customFormat="1" ht="47.25" customHeight="1">
      <c r="A529" s="9">
        <v>27</v>
      </c>
      <c r="B529" s="328" t="s">
        <v>196</v>
      </c>
      <c r="C529" s="9" t="s">
        <v>31</v>
      </c>
      <c r="D529" s="9" t="s">
        <v>197</v>
      </c>
      <c r="E529" s="9">
        <v>0</v>
      </c>
      <c r="F529" s="298">
        <v>0</v>
      </c>
      <c r="G529" s="266">
        <v>0</v>
      </c>
      <c r="H529" s="329">
        <v>44469</v>
      </c>
      <c r="I529" s="10">
        <v>44376</v>
      </c>
      <c r="J529" s="14">
        <v>1887</v>
      </c>
      <c r="K529" s="39">
        <v>84</v>
      </c>
      <c r="L529" s="13">
        <f t="shared" si="707"/>
        <v>0</v>
      </c>
      <c r="M529" s="300"/>
      <c r="N529" s="300"/>
      <c r="O529" s="38">
        <f>K529-U529</f>
        <v>84</v>
      </c>
      <c r="P529" s="11">
        <f t="shared" si="708"/>
        <v>0</v>
      </c>
      <c r="Q529" s="41"/>
      <c r="R529" s="41"/>
      <c r="S529" s="41"/>
      <c r="T529" s="41"/>
      <c r="U529" s="38">
        <v>0</v>
      </c>
      <c r="V529" s="11">
        <f t="shared" si="709"/>
        <v>0</v>
      </c>
      <c r="W529" s="51"/>
      <c r="X529" s="53"/>
    </row>
    <row r="530" spans="1:24" s="12" customFormat="1" ht="47.25" customHeight="1">
      <c r="A530" s="9">
        <v>28</v>
      </c>
      <c r="B530" s="330" t="s">
        <v>199</v>
      </c>
      <c r="C530" s="331" t="s">
        <v>200</v>
      </c>
      <c r="D530" s="9">
        <v>11033003</v>
      </c>
      <c r="E530" s="266">
        <v>0</v>
      </c>
      <c r="F530" s="298">
        <v>0</v>
      </c>
      <c r="G530" s="266">
        <v>0</v>
      </c>
      <c r="H530" s="329">
        <v>45017</v>
      </c>
      <c r="I530" s="10">
        <v>44376</v>
      </c>
      <c r="J530" s="14">
        <v>1887</v>
      </c>
      <c r="K530" s="39">
        <v>14</v>
      </c>
      <c r="L530" s="13">
        <f t="shared" si="707"/>
        <v>0</v>
      </c>
      <c r="M530" s="300"/>
      <c r="N530" s="300"/>
      <c r="O530" s="38">
        <f t="shared" ref="O530:O533" si="712">K530-U530</f>
        <v>14</v>
      </c>
      <c r="P530" s="11">
        <f t="shared" si="708"/>
        <v>0</v>
      </c>
      <c r="Q530" s="41"/>
      <c r="R530" s="41"/>
      <c r="S530" s="41"/>
      <c r="T530" s="41"/>
      <c r="U530" s="38">
        <v>0</v>
      </c>
      <c r="V530" s="11">
        <f t="shared" si="709"/>
        <v>0</v>
      </c>
      <c r="W530" s="51"/>
      <c r="X530" s="53"/>
    </row>
    <row r="531" spans="1:24" s="12" customFormat="1" ht="47.25" customHeight="1">
      <c r="A531" s="9">
        <v>29</v>
      </c>
      <c r="B531" s="199" t="s">
        <v>202</v>
      </c>
      <c r="C531" s="203" t="s">
        <v>38</v>
      </c>
      <c r="D531" s="206"/>
      <c r="E531" s="40">
        <v>1.10277</v>
      </c>
      <c r="F531" s="41"/>
      <c r="G531" s="13"/>
      <c r="H531" s="204"/>
      <c r="I531" s="10">
        <v>44376</v>
      </c>
      <c r="J531" s="14">
        <v>1887</v>
      </c>
      <c r="K531" s="39">
        <v>84</v>
      </c>
      <c r="L531" s="13">
        <f t="shared" si="707"/>
        <v>92.632680000000008</v>
      </c>
      <c r="M531" s="300"/>
      <c r="N531" s="300"/>
      <c r="O531" s="38">
        <f t="shared" si="712"/>
        <v>84</v>
      </c>
      <c r="P531" s="11">
        <f t="shared" si="708"/>
        <v>92.632680000000008</v>
      </c>
      <c r="Q531" s="41"/>
      <c r="R531" s="41"/>
      <c r="S531" s="41"/>
      <c r="T531" s="41"/>
      <c r="U531" s="38">
        <v>0</v>
      </c>
      <c r="V531" s="11">
        <f t="shared" si="709"/>
        <v>0</v>
      </c>
      <c r="W531" s="51"/>
      <c r="X531" s="53"/>
    </row>
    <row r="532" spans="1:24" s="12" customFormat="1" ht="47.25" customHeight="1">
      <c r="A532" s="9">
        <v>30</v>
      </c>
      <c r="B532" s="199" t="s">
        <v>203</v>
      </c>
      <c r="C532" s="203" t="s">
        <v>38</v>
      </c>
      <c r="D532" s="206"/>
      <c r="E532" s="40">
        <v>1.02302</v>
      </c>
      <c r="F532" s="41"/>
      <c r="G532" s="13"/>
      <c r="H532" s="204"/>
      <c r="I532" s="10">
        <v>44376</v>
      </c>
      <c r="J532" s="14">
        <v>1887</v>
      </c>
      <c r="K532" s="39">
        <v>14</v>
      </c>
      <c r="L532" s="13">
        <f t="shared" si="707"/>
        <v>14.322280000000001</v>
      </c>
      <c r="M532" s="300"/>
      <c r="N532" s="300"/>
      <c r="O532" s="38">
        <f t="shared" si="712"/>
        <v>14</v>
      </c>
      <c r="P532" s="11">
        <f t="shared" si="708"/>
        <v>14.322280000000001</v>
      </c>
      <c r="Q532" s="41"/>
      <c r="R532" s="41"/>
      <c r="S532" s="41"/>
      <c r="T532" s="41"/>
      <c r="U532" s="38">
        <v>0</v>
      </c>
      <c r="V532" s="11">
        <f t="shared" si="709"/>
        <v>0</v>
      </c>
      <c r="W532" s="51"/>
      <c r="X532" s="53"/>
    </row>
    <row r="533" spans="1:24" s="12" customFormat="1" ht="47.25" customHeight="1">
      <c r="A533" s="9">
        <v>31</v>
      </c>
      <c r="B533" s="199" t="s">
        <v>124</v>
      </c>
      <c r="C533" s="203" t="s">
        <v>38</v>
      </c>
      <c r="D533" s="206"/>
      <c r="E533" s="40">
        <v>12.37518</v>
      </c>
      <c r="F533" s="41"/>
      <c r="G533" s="13"/>
      <c r="H533" s="204"/>
      <c r="I533" s="10">
        <v>44376</v>
      </c>
      <c r="J533" s="14">
        <v>1887</v>
      </c>
      <c r="K533" s="39">
        <v>1</v>
      </c>
      <c r="L533" s="13">
        <f t="shared" si="707"/>
        <v>12.37518</v>
      </c>
      <c r="M533" s="300"/>
      <c r="N533" s="300"/>
      <c r="O533" s="38">
        <f t="shared" si="712"/>
        <v>1</v>
      </c>
      <c r="P533" s="11">
        <f t="shared" si="708"/>
        <v>12.37518</v>
      </c>
      <c r="Q533" s="41"/>
      <c r="R533" s="41"/>
      <c r="S533" s="41"/>
      <c r="T533" s="41"/>
      <c r="U533" s="38">
        <v>0</v>
      </c>
      <c r="V533" s="11">
        <f t="shared" si="709"/>
        <v>0</v>
      </c>
      <c r="W533" s="51"/>
      <c r="X533" s="53"/>
    </row>
    <row r="534" spans="1:24" s="12" customFormat="1" ht="40.5" customHeight="1">
      <c r="A534" s="9">
        <v>32</v>
      </c>
      <c r="B534" s="199" t="s">
        <v>118</v>
      </c>
      <c r="C534" s="203" t="s">
        <v>38</v>
      </c>
      <c r="D534" s="203" t="s">
        <v>121</v>
      </c>
      <c r="E534" s="40">
        <v>2.96</v>
      </c>
      <c r="F534" s="41">
        <v>0</v>
      </c>
      <c r="G534" s="13">
        <f t="shared" si="667"/>
        <v>0</v>
      </c>
      <c r="H534" s="202">
        <v>45962</v>
      </c>
      <c r="I534" s="10">
        <v>44266</v>
      </c>
      <c r="J534" s="14">
        <v>316</v>
      </c>
      <c r="K534" s="39">
        <v>33</v>
      </c>
      <c r="L534" s="13">
        <f t="shared" si="664"/>
        <v>97.679999999999993</v>
      </c>
      <c r="M534" s="300" t="s">
        <v>132</v>
      </c>
      <c r="N534" s="300" t="s">
        <v>131</v>
      </c>
      <c r="O534" s="38">
        <f t="shared" si="669"/>
        <v>0</v>
      </c>
      <c r="P534" s="11">
        <f t="shared" si="670"/>
        <v>0</v>
      </c>
      <c r="Q534" s="41"/>
      <c r="R534" s="41"/>
      <c r="S534" s="41"/>
      <c r="T534" s="41"/>
      <c r="U534" s="41">
        <v>0</v>
      </c>
      <c r="V534" s="11">
        <f t="shared" si="666"/>
        <v>0</v>
      </c>
      <c r="W534" s="51"/>
      <c r="X534" s="53"/>
    </row>
    <row r="535" spans="1:24" s="12" customFormat="1" ht="40.5" customHeight="1">
      <c r="A535" s="9">
        <v>33</v>
      </c>
      <c r="B535" s="199" t="s">
        <v>118</v>
      </c>
      <c r="C535" s="203" t="s">
        <v>38</v>
      </c>
      <c r="D535" s="203" t="s">
        <v>119</v>
      </c>
      <c r="E535" s="40">
        <v>2.96</v>
      </c>
      <c r="F535" s="41">
        <v>0</v>
      </c>
      <c r="G535" s="13">
        <f t="shared" si="667"/>
        <v>0</v>
      </c>
      <c r="H535" s="202">
        <v>45962</v>
      </c>
      <c r="I535" s="10">
        <v>44267</v>
      </c>
      <c r="J535" s="14">
        <v>323</v>
      </c>
      <c r="K535" s="39">
        <v>55</v>
      </c>
      <c r="L535" s="13">
        <f t="shared" ref="L535" si="713">K535*E535</f>
        <v>162.80000000000001</v>
      </c>
      <c r="M535" s="300" t="s">
        <v>132</v>
      </c>
      <c r="N535" s="300" t="s">
        <v>131</v>
      </c>
      <c r="O535" s="38">
        <f t="shared" si="669"/>
        <v>0</v>
      </c>
      <c r="P535" s="11">
        <f t="shared" si="670"/>
        <v>0</v>
      </c>
      <c r="Q535" s="41"/>
      <c r="R535" s="41"/>
      <c r="S535" s="41"/>
      <c r="T535" s="41"/>
      <c r="U535" s="41">
        <v>0</v>
      </c>
      <c r="V535" s="11">
        <f t="shared" ref="V535" si="714">U535*E535</f>
        <v>0</v>
      </c>
      <c r="W535" s="51"/>
      <c r="X535" s="53"/>
    </row>
    <row r="536" spans="1:24" s="12" customFormat="1" ht="40.5" customHeight="1">
      <c r="A536" s="9">
        <v>34</v>
      </c>
      <c r="B536" s="199" t="s">
        <v>118</v>
      </c>
      <c r="C536" s="203" t="s">
        <v>38</v>
      </c>
      <c r="D536" s="203" t="s">
        <v>119</v>
      </c>
      <c r="E536" s="40">
        <v>2.96</v>
      </c>
      <c r="F536" s="41">
        <v>0</v>
      </c>
      <c r="G536" s="13">
        <f t="shared" si="667"/>
        <v>0</v>
      </c>
      <c r="H536" s="202">
        <v>45962</v>
      </c>
      <c r="I536" s="10">
        <v>44270</v>
      </c>
      <c r="J536" s="14">
        <v>330</v>
      </c>
      <c r="K536" s="39">
        <v>33</v>
      </c>
      <c r="L536" s="13">
        <f t="shared" ref="L536" si="715">K536*E536</f>
        <v>97.679999999999993</v>
      </c>
      <c r="M536" s="300" t="s">
        <v>132</v>
      </c>
      <c r="N536" s="300" t="s">
        <v>131</v>
      </c>
      <c r="O536" s="38">
        <f t="shared" si="669"/>
        <v>0</v>
      </c>
      <c r="P536" s="11">
        <f t="shared" si="670"/>
        <v>0</v>
      </c>
      <c r="Q536" s="41"/>
      <c r="R536" s="41"/>
      <c r="S536" s="41"/>
      <c r="T536" s="41"/>
      <c r="U536" s="41">
        <v>0</v>
      </c>
      <c r="V536" s="11">
        <f t="shared" ref="V536" si="716">U536*E536</f>
        <v>0</v>
      </c>
      <c r="W536" s="51"/>
      <c r="X536" s="53"/>
    </row>
    <row r="537" spans="1:24" s="12" customFormat="1" ht="48.75" customHeight="1">
      <c r="A537" s="9">
        <v>35</v>
      </c>
      <c r="B537" s="199" t="s">
        <v>118</v>
      </c>
      <c r="C537" s="203" t="s">
        <v>38</v>
      </c>
      <c r="D537" s="203" t="s">
        <v>119</v>
      </c>
      <c r="E537" s="40">
        <v>2.96</v>
      </c>
      <c r="F537" s="41">
        <v>0</v>
      </c>
      <c r="G537" s="13">
        <f t="shared" si="667"/>
        <v>0</v>
      </c>
      <c r="H537" s="202">
        <v>45962</v>
      </c>
      <c r="I537" s="10">
        <v>44271</v>
      </c>
      <c r="J537" s="14">
        <v>380</v>
      </c>
      <c r="K537" s="39">
        <v>100</v>
      </c>
      <c r="L537" s="13">
        <f t="shared" ref="L537" si="717">K537*E537</f>
        <v>296</v>
      </c>
      <c r="M537" s="300" t="s">
        <v>132</v>
      </c>
      <c r="N537" s="300" t="s">
        <v>131</v>
      </c>
      <c r="O537" s="38">
        <f t="shared" si="669"/>
        <v>0</v>
      </c>
      <c r="P537" s="11">
        <f t="shared" si="670"/>
        <v>0</v>
      </c>
      <c r="Q537" s="41"/>
      <c r="R537" s="41"/>
      <c r="S537" s="41"/>
      <c r="T537" s="41"/>
      <c r="U537" s="41">
        <v>0</v>
      </c>
      <c r="V537" s="11">
        <f t="shared" ref="V537" si="718">U537*E537</f>
        <v>0</v>
      </c>
      <c r="W537" s="51"/>
      <c r="X537" s="53"/>
    </row>
    <row r="538" spans="1:24" s="12" customFormat="1" ht="48.75" customHeight="1">
      <c r="A538" s="9">
        <v>36</v>
      </c>
      <c r="B538" s="199" t="s">
        <v>118</v>
      </c>
      <c r="C538" s="203" t="s">
        <v>38</v>
      </c>
      <c r="D538" s="203" t="s">
        <v>119</v>
      </c>
      <c r="E538" s="40">
        <v>2.96</v>
      </c>
      <c r="F538" s="41">
        <v>0</v>
      </c>
      <c r="G538" s="13">
        <f t="shared" si="667"/>
        <v>0</v>
      </c>
      <c r="H538" s="202">
        <v>45962</v>
      </c>
      <c r="I538" s="10">
        <v>44272</v>
      </c>
      <c r="J538" s="14">
        <v>461</v>
      </c>
      <c r="K538" s="39">
        <v>110</v>
      </c>
      <c r="L538" s="13">
        <f t="shared" ref="L538" si="719">K538*E538</f>
        <v>325.60000000000002</v>
      </c>
      <c r="M538" s="300" t="s">
        <v>132</v>
      </c>
      <c r="N538" s="300" t="s">
        <v>131</v>
      </c>
      <c r="O538" s="38">
        <f t="shared" si="669"/>
        <v>0</v>
      </c>
      <c r="P538" s="11">
        <f t="shared" si="670"/>
        <v>0</v>
      </c>
      <c r="Q538" s="41"/>
      <c r="R538" s="41"/>
      <c r="S538" s="41"/>
      <c r="T538" s="41"/>
      <c r="U538" s="41">
        <v>0</v>
      </c>
      <c r="V538" s="11">
        <f t="shared" ref="V538" si="720">U538*E538</f>
        <v>0</v>
      </c>
      <c r="W538" s="51"/>
      <c r="X538" s="53"/>
    </row>
    <row r="539" spans="1:24" s="12" customFormat="1" ht="48.75" customHeight="1">
      <c r="A539" s="9">
        <v>37</v>
      </c>
      <c r="B539" s="199" t="s">
        <v>118</v>
      </c>
      <c r="C539" s="203" t="s">
        <v>38</v>
      </c>
      <c r="D539" s="203" t="s">
        <v>119</v>
      </c>
      <c r="E539" s="40">
        <v>2.96</v>
      </c>
      <c r="F539" s="41">
        <v>0</v>
      </c>
      <c r="G539" s="13">
        <f t="shared" si="667"/>
        <v>0</v>
      </c>
      <c r="H539" s="202">
        <v>45962</v>
      </c>
      <c r="I539" s="10">
        <v>44273</v>
      </c>
      <c r="J539" s="14">
        <v>475</v>
      </c>
      <c r="K539" s="39">
        <v>110</v>
      </c>
      <c r="L539" s="13">
        <f t="shared" ref="L539" si="721">K539*E539</f>
        <v>325.60000000000002</v>
      </c>
      <c r="M539" s="300" t="s">
        <v>132</v>
      </c>
      <c r="N539" s="300" t="s">
        <v>131</v>
      </c>
      <c r="O539" s="38">
        <f t="shared" si="669"/>
        <v>0</v>
      </c>
      <c r="P539" s="11">
        <f t="shared" si="670"/>
        <v>0</v>
      </c>
      <c r="Q539" s="41"/>
      <c r="R539" s="41"/>
      <c r="S539" s="41"/>
      <c r="T539" s="41"/>
      <c r="U539" s="41">
        <v>0</v>
      </c>
      <c r="V539" s="11">
        <f t="shared" ref="V539" si="722">U539*E539</f>
        <v>0</v>
      </c>
      <c r="W539" s="51"/>
      <c r="X539" s="53"/>
    </row>
    <row r="540" spans="1:24" s="12" customFormat="1" ht="48.75" customHeight="1">
      <c r="A540" s="9">
        <v>38</v>
      </c>
      <c r="B540" s="199" t="s">
        <v>118</v>
      </c>
      <c r="C540" s="203" t="s">
        <v>38</v>
      </c>
      <c r="D540" s="203" t="s">
        <v>119</v>
      </c>
      <c r="E540" s="40">
        <v>2.96</v>
      </c>
      <c r="F540" s="41">
        <v>0</v>
      </c>
      <c r="G540" s="13">
        <f t="shared" si="667"/>
        <v>0</v>
      </c>
      <c r="H540" s="202">
        <v>45962</v>
      </c>
      <c r="I540" s="10">
        <v>44274</v>
      </c>
      <c r="J540" s="14">
        <v>490</v>
      </c>
      <c r="K540" s="39">
        <v>110</v>
      </c>
      <c r="L540" s="13">
        <f t="shared" ref="L540" si="723">K540*E540</f>
        <v>325.60000000000002</v>
      </c>
      <c r="M540" s="300" t="s">
        <v>132</v>
      </c>
      <c r="N540" s="300" t="s">
        <v>131</v>
      </c>
      <c r="O540" s="38">
        <f t="shared" si="669"/>
        <v>0</v>
      </c>
      <c r="P540" s="11">
        <f t="shared" si="670"/>
        <v>0</v>
      </c>
      <c r="Q540" s="41"/>
      <c r="R540" s="41"/>
      <c r="S540" s="41"/>
      <c r="T540" s="41"/>
      <c r="U540" s="41">
        <v>0</v>
      </c>
      <c r="V540" s="11">
        <f t="shared" ref="V540" si="724">U540*E540</f>
        <v>0</v>
      </c>
      <c r="W540" s="51"/>
      <c r="X540" s="53"/>
    </row>
    <row r="541" spans="1:24" s="12" customFormat="1" ht="48.75" customHeight="1">
      <c r="A541" s="9">
        <v>39</v>
      </c>
      <c r="B541" s="199" t="s">
        <v>118</v>
      </c>
      <c r="C541" s="203" t="s">
        <v>38</v>
      </c>
      <c r="D541" s="203" t="s">
        <v>119</v>
      </c>
      <c r="E541" s="40">
        <v>2.96</v>
      </c>
      <c r="F541" s="41">
        <v>0</v>
      </c>
      <c r="G541" s="13">
        <f t="shared" si="667"/>
        <v>0</v>
      </c>
      <c r="H541" s="202">
        <v>45962</v>
      </c>
      <c r="I541" s="10">
        <v>44278</v>
      </c>
      <c r="J541" s="14">
        <v>550</v>
      </c>
      <c r="K541" s="39">
        <v>110</v>
      </c>
      <c r="L541" s="13">
        <f t="shared" ref="L541" si="725">K541*E541</f>
        <v>325.60000000000002</v>
      </c>
      <c r="M541" s="300" t="s">
        <v>132</v>
      </c>
      <c r="N541" s="300" t="s">
        <v>131</v>
      </c>
      <c r="O541" s="38">
        <f t="shared" si="669"/>
        <v>0</v>
      </c>
      <c r="P541" s="11">
        <f t="shared" si="670"/>
        <v>0</v>
      </c>
      <c r="Q541" s="41"/>
      <c r="R541" s="41"/>
      <c r="S541" s="41"/>
      <c r="T541" s="41"/>
      <c r="U541" s="41">
        <v>0</v>
      </c>
      <c r="V541" s="11">
        <f t="shared" ref="V541" si="726">U541*E541</f>
        <v>0</v>
      </c>
      <c r="W541" s="51"/>
      <c r="X541" s="53"/>
    </row>
    <row r="542" spans="1:24" s="12" customFormat="1" ht="48.75" customHeight="1">
      <c r="A542" s="9">
        <v>40</v>
      </c>
      <c r="B542" s="199" t="s">
        <v>118</v>
      </c>
      <c r="C542" s="203" t="s">
        <v>38</v>
      </c>
      <c r="D542" s="203" t="s">
        <v>119</v>
      </c>
      <c r="E542" s="40">
        <v>2.96</v>
      </c>
      <c r="F542" s="41">
        <v>0</v>
      </c>
      <c r="G542" s="13">
        <f t="shared" si="667"/>
        <v>0</v>
      </c>
      <c r="H542" s="202">
        <v>45962</v>
      </c>
      <c r="I542" s="10">
        <v>44279</v>
      </c>
      <c r="J542" s="14">
        <v>565</v>
      </c>
      <c r="K542" s="39">
        <v>110</v>
      </c>
      <c r="L542" s="13">
        <f t="shared" ref="L542" si="727">K542*E542</f>
        <v>325.60000000000002</v>
      </c>
      <c r="M542" s="300" t="s">
        <v>132</v>
      </c>
      <c r="N542" s="300" t="s">
        <v>131</v>
      </c>
      <c r="O542" s="38">
        <f t="shared" si="669"/>
        <v>0</v>
      </c>
      <c r="P542" s="11">
        <f t="shared" si="670"/>
        <v>0</v>
      </c>
      <c r="Q542" s="41"/>
      <c r="R542" s="41"/>
      <c r="S542" s="41"/>
      <c r="T542" s="41"/>
      <c r="U542" s="41">
        <v>0</v>
      </c>
      <c r="V542" s="11">
        <f t="shared" ref="V542" si="728">U542*E542</f>
        <v>0</v>
      </c>
      <c r="W542" s="51"/>
      <c r="X542" s="53"/>
    </row>
    <row r="543" spans="1:24" s="12" customFormat="1" ht="48.75" customHeight="1">
      <c r="A543" s="9">
        <v>41</v>
      </c>
      <c r="B543" s="199" t="s">
        <v>118</v>
      </c>
      <c r="C543" s="203" t="s">
        <v>38</v>
      </c>
      <c r="D543" s="203" t="s">
        <v>119</v>
      </c>
      <c r="E543" s="40">
        <v>2.96</v>
      </c>
      <c r="F543" s="41">
        <v>0</v>
      </c>
      <c r="G543" s="13">
        <f t="shared" si="667"/>
        <v>0</v>
      </c>
      <c r="H543" s="202">
        <v>45962</v>
      </c>
      <c r="I543" s="10">
        <v>44280</v>
      </c>
      <c r="J543" s="14">
        <v>575</v>
      </c>
      <c r="K543" s="39">
        <v>110</v>
      </c>
      <c r="L543" s="13">
        <f t="shared" ref="L543" si="729">K543*E543</f>
        <v>325.60000000000002</v>
      </c>
      <c r="M543" s="300" t="s">
        <v>132</v>
      </c>
      <c r="N543" s="300" t="s">
        <v>131</v>
      </c>
      <c r="O543" s="38">
        <f t="shared" si="669"/>
        <v>0</v>
      </c>
      <c r="P543" s="11">
        <f t="shared" si="670"/>
        <v>0</v>
      </c>
      <c r="Q543" s="41"/>
      <c r="R543" s="41"/>
      <c r="S543" s="41"/>
      <c r="T543" s="41"/>
      <c r="U543" s="41">
        <v>0</v>
      </c>
      <c r="V543" s="11">
        <f t="shared" ref="V543" si="730">U543*E543</f>
        <v>0</v>
      </c>
      <c r="W543" s="51"/>
      <c r="X543" s="53"/>
    </row>
    <row r="544" spans="1:24" s="12" customFormat="1" ht="48.75" customHeight="1">
      <c r="A544" s="9">
        <v>42</v>
      </c>
      <c r="B544" s="199" t="s">
        <v>118</v>
      </c>
      <c r="C544" s="203" t="s">
        <v>38</v>
      </c>
      <c r="D544" s="203" t="s">
        <v>119</v>
      </c>
      <c r="E544" s="40">
        <v>2.96</v>
      </c>
      <c r="F544" s="41">
        <v>0</v>
      </c>
      <c r="G544" s="13">
        <f t="shared" si="667"/>
        <v>0</v>
      </c>
      <c r="H544" s="202">
        <v>45962</v>
      </c>
      <c r="I544" s="10">
        <v>44285</v>
      </c>
      <c r="J544" s="14">
        <v>643</v>
      </c>
      <c r="K544" s="39">
        <v>110</v>
      </c>
      <c r="L544" s="13">
        <f t="shared" ref="L544" si="731">K544*E544</f>
        <v>325.60000000000002</v>
      </c>
      <c r="M544" s="300" t="s">
        <v>132</v>
      </c>
      <c r="N544" s="300" t="s">
        <v>131</v>
      </c>
      <c r="O544" s="38">
        <f t="shared" si="669"/>
        <v>0</v>
      </c>
      <c r="P544" s="11">
        <f t="shared" si="670"/>
        <v>0</v>
      </c>
      <c r="Q544" s="41"/>
      <c r="R544" s="41"/>
      <c r="S544" s="41"/>
      <c r="T544" s="41"/>
      <c r="U544" s="41">
        <v>0</v>
      </c>
      <c r="V544" s="11">
        <f t="shared" ref="V544" si="732">U544*E544</f>
        <v>0</v>
      </c>
      <c r="W544" s="51"/>
      <c r="X544" s="53"/>
    </row>
    <row r="545" spans="1:24" s="12" customFormat="1" ht="48.75" customHeight="1">
      <c r="A545" s="9">
        <v>43</v>
      </c>
      <c r="B545" s="199" t="s">
        <v>118</v>
      </c>
      <c r="C545" s="203" t="s">
        <v>38</v>
      </c>
      <c r="D545" s="203" t="s">
        <v>119</v>
      </c>
      <c r="E545" s="40">
        <v>2.96</v>
      </c>
      <c r="F545" s="41">
        <v>0</v>
      </c>
      <c r="G545" s="13">
        <f t="shared" ref="G545" si="733">F545*E545</f>
        <v>0</v>
      </c>
      <c r="H545" s="202">
        <v>45962</v>
      </c>
      <c r="I545" s="10">
        <v>44288</v>
      </c>
      <c r="J545" s="14">
        <v>683</v>
      </c>
      <c r="K545" s="39">
        <v>110</v>
      </c>
      <c r="L545" s="13">
        <f t="shared" ref="L545" si="734">K545*E545</f>
        <v>325.60000000000002</v>
      </c>
      <c r="M545" s="300" t="s">
        <v>132</v>
      </c>
      <c r="N545" s="300" t="s">
        <v>131</v>
      </c>
      <c r="O545" s="38">
        <f t="shared" si="669"/>
        <v>0</v>
      </c>
      <c r="P545" s="11">
        <f t="shared" ref="P545" si="735">O545*E545</f>
        <v>0</v>
      </c>
      <c r="Q545" s="41"/>
      <c r="R545" s="41"/>
      <c r="S545" s="41"/>
      <c r="T545" s="41"/>
      <c r="U545" s="41">
        <v>0</v>
      </c>
      <c r="V545" s="11">
        <f t="shared" ref="V545" si="736">U545*E545</f>
        <v>0</v>
      </c>
      <c r="W545" s="51"/>
      <c r="X545" s="53"/>
    </row>
    <row r="546" spans="1:24" s="12" customFormat="1" ht="48.75" customHeight="1">
      <c r="A546" s="9">
        <v>44</v>
      </c>
      <c r="B546" s="199" t="s">
        <v>118</v>
      </c>
      <c r="C546" s="203" t="s">
        <v>38</v>
      </c>
      <c r="D546" s="203" t="s">
        <v>119</v>
      </c>
      <c r="E546" s="40">
        <v>2.96</v>
      </c>
      <c r="F546" s="41">
        <v>0</v>
      </c>
      <c r="G546" s="13">
        <f t="shared" ref="G546" si="737">F546*E546</f>
        <v>0</v>
      </c>
      <c r="H546" s="202">
        <v>45962</v>
      </c>
      <c r="I546" s="10">
        <v>44292</v>
      </c>
      <c r="J546" s="14">
        <v>694</v>
      </c>
      <c r="K546" s="39">
        <v>110</v>
      </c>
      <c r="L546" s="13">
        <f t="shared" ref="L546" si="738">K546*E546</f>
        <v>325.60000000000002</v>
      </c>
      <c r="M546" s="300" t="s">
        <v>132</v>
      </c>
      <c r="N546" s="300" t="s">
        <v>131</v>
      </c>
      <c r="O546" s="38">
        <f t="shared" si="669"/>
        <v>0</v>
      </c>
      <c r="P546" s="11">
        <f t="shared" ref="P546" si="739">O546*E546</f>
        <v>0</v>
      </c>
      <c r="Q546" s="41"/>
      <c r="R546" s="41"/>
      <c r="S546" s="41"/>
      <c r="T546" s="41"/>
      <c r="U546" s="41">
        <v>0</v>
      </c>
      <c r="V546" s="11">
        <f t="shared" ref="V546" si="740">U546*E546</f>
        <v>0</v>
      </c>
      <c r="W546" s="51"/>
      <c r="X546" s="53"/>
    </row>
    <row r="547" spans="1:24" s="12" customFormat="1" ht="48.75" customHeight="1">
      <c r="A547" s="9">
        <v>45</v>
      </c>
      <c r="B547" s="199" t="s">
        <v>118</v>
      </c>
      <c r="C547" s="203" t="s">
        <v>38</v>
      </c>
      <c r="D547" s="203" t="s">
        <v>119</v>
      </c>
      <c r="E547" s="40">
        <v>2.96</v>
      </c>
      <c r="F547" s="41">
        <v>0</v>
      </c>
      <c r="G547" s="13">
        <f t="shared" ref="G547" si="741">F547*E547</f>
        <v>0</v>
      </c>
      <c r="H547" s="202">
        <v>45962</v>
      </c>
      <c r="I547" s="10">
        <v>44294</v>
      </c>
      <c r="J547" s="14">
        <v>760</v>
      </c>
      <c r="K547" s="39">
        <v>220</v>
      </c>
      <c r="L547" s="13">
        <f t="shared" ref="L547" si="742">K547*E547</f>
        <v>651.20000000000005</v>
      </c>
      <c r="M547" s="300" t="s">
        <v>132</v>
      </c>
      <c r="N547" s="300" t="s">
        <v>131</v>
      </c>
      <c r="O547" s="38">
        <f t="shared" si="669"/>
        <v>0</v>
      </c>
      <c r="P547" s="11">
        <f t="shared" ref="P547" si="743">O547*E547</f>
        <v>0</v>
      </c>
      <c r="Q547" s="41"/>
      <c r="R547" s="41"/>
      <c r="S547" s="41"/>
      <c r="T547" s="41"/>
      <c r="U547" s="41">
        <v>0</v>
      </c>
      <c r="V547" s="11">
        <f t="shared" ref="V547" si="744">U547*E547</f>
        <v>0</v>
      </c>
      <c r="W547" s="51"/>
      <c r="X547" s="53"/>
    </row>
    <row r="548" spans="1:24" s="12" customFormat="1" ht="48.75" customHeight="1">
      <c r="A548" s="9">
        <v>46</v>
      </c>
      <c r="B548" s="199" t="s">
        <v>118</v>
      </c>
      <c r="C548" s="203" t="s">
        <v>38</v>
      </c>
      <c r="D548" s="203" t="s">
        <v>119</v>
      </c>
      <c r="E548" s="40">
        <v>2.96</v>
      </c>
      <c r="F548" s="41">
        <v>0</v>
      </c>
      <c r="G548" s="13">
        <f t="shared" ref="G548" si="745">F548*E548</f>
        <v>0</v>
      </c>
      <c r="H548" s="202">
        <v>45962</v>
      </c>
      <c r="I548" s="10">
        <v>44298</v>
      </c>
      <c r="J548" s="14">
        <v>774</v>
      </c>
      <c r="K548" s="39">
        <v>229</v>
      </c>
      <c r="L548" s="13">
        <f t="shared" ref="L548" si="746">K548*E548</f>
        <v>677.84</v>
      </c>
      <c r="M548" s="300" t="s">
        <v>132</v>
      </c>
      <c r="N548" s="300" t="s">
        <v>131</v>
      </c>
      <c r="O548" s="38">
        <f t="shared" si="669"/>
        <v>0</v>
      </c>
      <c r="P548" s="11">
        <f t="shared" ref="P548" si="747">O548*E548</f>
        <v>0</v>
      </c>
      <c r="Q548" s="41"/>
      <c r="R548" s="41"/>
      <c r="S548" s="41"/>
      <c r="T548" s="41"/>
      <c r="U548" s="41">
        <v>0</v>
      </c>
      <c r="V548" s="11">
        <f t="shared" ref="V548" si="748">U548*E548</f>
        <v>0</v>
      </c>
      <c r="W548" s="51"/>
      <c r="X548" s="53"/>
    </row>
    <row r="549" spans="1:24" s="12" customFormat="1" ht="48.75" customHeight="1">
      <c r="A549" s="9">
        <v>47</v>
      </c>
      <c r="B549" s="199" t="s">
        <v>118</v>
      </c>
      <c r="C549" s="203" t="s">
        <v>38</v>
      </c>
      <c r="D549" s="203" t="s">
        <v>119</v>
      </c>
      <c r="E549" s="40">
        <v>2.96</v>
      </c>
      <c r="F549" s="41">
        <v>0</v>
      </c>
      <c r="G549" s="13">
        <f t="shared" ref="G549" si="749">F549*E549</f>
        <v>0</v>
      </c>
      <c r="H549" s="202">
        <v>45962</v>
      </c>
      <c r="I549" s="10">
        <v>44300</v>
      </c>
      <c r="J549" s="14">
        <v>789</v>
      </c>
      <c r="K549" s="39">
        <v>100</v>
      </c>
      <c r="L549" s="13">
        <f t="shared" ref="L549" si="750">K549*E549</f>
        <v>296</v>
      </c>
      <c r="M549" s="300" t="s">
        <v>132</v>
      </c>
      <c r="N549" s="300" t="s">
        <v>131</v>
      </c>
      <c r="O549" s="38">
        <f t="shared" si="669"/>
        <v>0</v>
      </c>
      <c r="P549" s="11">
        <f t="shared" ref="P549" si="751">O549*E549</f>
        <v>0</v>
      </c>
      <c r="Q549" s="41"/>
      <c r="R549" s="41"/>
      <c r="S549" s="41"/>
      <c r="T549" s="41"/>
      <c r="U549" s="41">
        <v>0</v>
      </c>
      <c r="V549" s="11">
        <f t="shared" ref="V549" si="752">U549*E549</f>
        <v>0</v>
      </c>
      <c r="W549" s="51"/>
      <c r="X549" s="53"/>
    </row>
    <row r="550" spans="1:24" s="12" customFormat="1" ht="40.5" customHeight="1">
      <c r="A550" s="9">
        <v>48</v>
      </c>
      <c r="B550" s="199" t="s">
        <v>124</v>
      </c>
      <c r="C550" s="200" t="s">
        <v>38</v>
      </c>
      <c r="D550" s="204">
        <v>44119</v>
      </c>
      <c r="E550" s="40">
        <v>24.14</v>
      </c>
      <c r="F550" s="41">
        <v>0</v>
      </c>
      <c r="G550" s="13">
        <f t="shared" si="667"/>
        <v>0</v>
      </c>
      <c r="H550" s="202" t="s">
        <v>122</v>
      </c>
      <c r="I550" s="10">
        <v>44266</v>
      </c>
      <c r="J550" s="14">
        <v>316</v>
      </c>
      <c r="K550" s="39">
        <v>1</v>
      </c>
      <c r="L550" s="13">
        <f t="shared" si="664"/>
        <v>24.14</v>
      </c>
      <c r="M550" s="300" t="s">
        <v>132</v>
      </c>
      <c r="N550" s="300" t="s">
        <v>131</v>
      </c>
      <c r="O550" s="38">
        <f t="shared" si="669"/>
        <v>0</v>
      </c>
      <c r="P550" s="11">
        <f t="shared" si="670"/>
        <v>0</v>
      </c>
      <c r="Q550" s="41"/>
      <c r="R550" s="41"/>
      <c r="S550" s="41"/>
      <c r="T550" s="41"/>
      <c r="U550" s="41">
        <v>0</v>
      </c>
      <c r="V550" s="11">
        <f t="shared" si="666"/>
        <v>0</v>
      </c>
      <c r="W550" s="51"/>
      <c r="X550" s="53"/>
    </row>
    <row r="551" spans="1:24" s="12" customFormat="1" ht="40.5" customHeight="1">
      <c r="A551" s="9">
        <v>49</v>
      </c>
      <c r="B551" s="199" t="s">
        <v>124</v>
      </c>
      <c r="C551" s="200" t="s">
        <v>38</v>
      </c>
      <c r="D551" s="204">
        <v>44119</v>
      </c>
      <c r="E551" s="40">
        <v>24.14</v>
      </c>
      <c r="F551" s="41">
        <v>0</v>
      </c>
      <c r="G551" s="13">
        <f t="shared" si="667"/>
        <v>0</v>
      </c>
      <c r="H551" s="202" t="s">
        <v>122</v>
      </c>
      <c r="I551" s="10">
        <v>44267</v>
      </c>
      <c r="J551" s="14">
        <v>323</v>
      </c>
      <c r="K551" s="39">
        <v>1</v>
      </c>
      <c r="L551" s="13">
        <f t="shared" ref="L551" si="753">K551*E551</f>
        <v>24.14</v>
      </c>
      <c r="M551" s="300" t="s">
        <v>132</v>
      </c>
      <c r="N551" s="300" t="s">
        <v>131</v>
      </c>
      <c r="O551" s="38">
        <f t="shared" si="669"/>
        <v>0</v>
      </c>
      <c r="P551" s="11">
        <f t="shared" si="670"/>
        <v>0</v>
      </c>
      <c r="Q551" s="41"/>
      <c r="R551" s="41"/>
      <c r="S551" s="41"/>
      <c r="T551" s="41"/>
      <c r="U551" s="41">
        <v>0</v>
      </c>
      <c r="V551" s="11">
        <f t="shared" ref="V551" si="754">U551*E551</f>
        <v>0</v>
      </c>
      <c r="W551" s="51"/>
      <c r="X551" s="53"/>
    </row>
    <row r="552" spans="1:24" s="12" customFormat="1" ht="40.5" customHeight="1">
      <c r="A552" s="9">
        <v>50</v>
      </c>
      <c r="B552" s="199" t="s">
        <v>124</v>
      </c>
      <c r="C552" s="200" t="s">
        <v>38</v>
      </c>
      <c r="D552" s="204">
        <v>44119</v>
      </c>
      <c r="E552" s="40">
        <v>24.14</v>
      </c>
      <c r="F552" s="41">
        <v>0</v>
      </c>
      <c r="G552" s="13">
        <f t="shared" si="667"/>
        <v>0</v>
      </c>
      <c r="H552" s="202" t="s">
        <v>122</v>
      </c>
      <c r="I552" s="10">
        <v>44270</v>
      </c>
      <c r="J552" s="14">
        <v>330</v>
      </c>
      <c r="K552" s="39">
        <v>1</v>
      </c>
      <c r="L552" s="13">
        <f t="shared" ref="L552" si="755">K552*E552</f>
        <v>24.14</v>
      </c>
      <c r="M552" s="300" t="s">
        <v>132</v>
      </c>
      <c r="N552" s="300" t="s">
        <v>131</v>
      </c>
      <c r="O552" s="38">
        <f t="shared" si="669"/>
        <v>0</v>
      </c>
      <c r="P552" s="11">
        <f t="shared" si="670"/>
        <v>0</v>
      </c>
      <c r="Q552" s="41"/>
      <c r="R552" s="41"/>
      <c r="S552" s="41"/>
      <c r="T552" s="41"/>
      <c r="U552" s="41">
        <v>0</v>
      </c>
      <c r="V552" s="11">
        <f t="shared" ref="V552" si="756">U552*E552</f>
        <v>0</v>
      </c>
      <c r="W552" s="51"/>
      <c r="X552" s="53"/>
    </row>
    <row r="553" spans="1:24" s="12" customFormat="1" ht="40.5" customHeight="1">
      <c r="A553" s="9">
        <v>51</v>
      </c>
      <c r="B553" s="199" t="s">
        <v>124</v>
      </c>
      <c r="C553" s="200" t="s">
        <v>38</v>
      </c>
      <c r="D553" s="204">
        <v>44119</v>
      </c>
      <c r="E553" s="40">
        <v>24.14</v>
      </c>
      <c r="F553" s="41">
        <v>0</v>
      </c>
      <c r="G553" s="13">
        <f t="shared" si="667"/>
        <v>0</v>
      </c>
      <c r="H553" s="202" t="s">
        <v>122</v>
      </c>
      <c r="I553" s="10">
        <v>44271</v>
      </c>
      <c r="J553" s="14">
        <v>380</v>
      </c>
      <c r="K553" s="39">
        <v>1</v>
      </c>
      <c r="L553" s="13">
        <f t="shared" ref="L553" si="757">K553*E553</f>
        <v>24.14</v>
      </c>
      <c r="M553" s="300" t="s">
        <v>132</v>
      </c>
      <c r="N553" s="300" t="s">
        <v>131</v>
      </c>
      <c r="O553" s="38">
        <f t="shared" si="669"/>
        <v>0</v>
      </c>
      <c r="P553" s="11">
        <f t="shared" si="670"/>
        <v>0</v>
      </c>
      <c r="Q553" s="41"/>
      <c r="R553" s="41"/>
      <c r="S553" s="41"/>
      <c r="T553" s="41"/>
      <c r="U553" s="41">
        <v>0</v>
      </c>
      <c r="V553" s="11">
        <f t="shared" ref="V553" si="758">U553*E553</f>
        <v>0</v>
      </c>
      <c r="W553" s="51"/>
      <c r="X553" s="53"/>
    </row>
    <row r="554" spans="1:24" s="12" customFormat="1" ht="40.5" customHeight="1">
      <c r="A554" s="9">
        <v>52</v>
      </c>
      <c r="B554" s="199" t="s">
        <v>124</v>
      </c>
      <c r="C554" s="200" t="s">
        <v>38</v>
      </c>
      <c r="D554" s="204">
        <v>44119</v>
      </c>
      <c r="E554" s="40">
        <v>24.14</v>
      </c>
      <c r="F554" s="41">
        <v>0</v>
      </c>
      <c r="G554" s="13">
        <f t="shared" si="667"/>
        <v>0</v>
      </c>
      <c r="H554" s="202" t="s">
        <v>122</v>
      </c>
      <c r="I554" s="10">
        <v>44272</v>
      </c>
      <c r="J554" s="14">
        <v>461</v>
      </c>
      <c r="K554" s="39">
        <v>1</v>
      </c>
      <c r="L554" s="13">
        <f t="shared" ref="L554" si="759">K554*E554</f>
        <v>24.14</v>
      </c>
      <c r="M554" s="300" t="s">
        <v>132</v>
      </c>
      <c r="N554" s="300" t="s">
        <v>131</v>
      </c>
      <c r="O554" s="38">
        <f t="shared" si="669"/>
        <v>0</v>
      </c>
      <c r="P554" s="11">
        <f t="shared" si="670"/>
        <v>0</v>
      </c>
      <c r="Q554" s="41"/>
      <c r="R554" s="41"/>
      <c r="S554" s="41"/>
      <c r="T554" s="41"/>
      <c r="U554" s="41">
        <v>0</v>
      </c>
      <c r="V554" s="11">
        <f t="shared" ref="V554" si="760">U554*E554</f>
        <v>0</v>
      </c>
      <c r="W554" s="51"/>
      <c r="X554" s="53"/>
    </row>
    <row r="555" spans="1:24" s="12" customFormat="1" ht="40.5" customHeight="1">
      <c r="A555" s="9">
        <v>53</v>
      </c>
      <c r="B555" s="199" t="s">
        <v>124</v>
      </c>
      <c r="C555" s="200" t="s">
        <v>38</v>
      </c>
      <c r="D555" s="204">
        <v>44119</v>
      </c>
      <c r="E555" s="40">
        <v>24.14</v>
      </c>
      <c r="F555" s="41">
        <v>0</v>
      </c>
      <c r="G555" s="13">
        <f t="shared" si="667"/>
        <v>0</v>
      </c>
      <c r="H555" s="202" t="s">
        <v>122</v>
      </c>
      <c r="I555" s="10">
        <v>44273</v>
      </c>
      <c r="J555" s="14">
        <v>475</v>
      </c>
      <c r="K555" s="39">
        <v>1</v>
      </c>
      <c r="L555" s="13">
        <f t="shared" ref="L555" si="761">K555*E555</f>
        <v>24.14</v>
      </c>
      <c r="M555" s="300" t="s">
        <v>132</v>
      </c>
      <c r="N555" s="300" t="s">
        <v>131</v>
      </c>
      <c r="O555" s="38">
        <f t="shared" si="669"/>
        <v>0</v>
      </c>
      <c r="P555" s="11">
        <f t="shared" si="670"/>
        <v>0</v>
      </c>
      <c r="Q555" s="41"/>
      <c r="R555" s="41"/>
      <c r="S555" s="41"/>
      <c r="T555" s="41"/>
      <c r="U555" s="41">
        <v>0</v>
      </c>
      <c r="V555" s="11">
        <f t="shared" ref="V555" si="762">U555*E555</f>
        <v>0</v>
      </c>
      <c r="W555" s="51"/>
      <c r="X555" s="53"/>
    </row>
    <row r="556" spans="1:24" s="12" customFormat="1" ht="40.5" customHeight="1">
      <c r="A556" s="9">
        <v>54</v>
      </c>
      <c r="B556" s="199" t="s">
        <v>124</v>
      </c>
      <c r="C556" s="200" t="s">
        <v>38</v>
      </c>
      <c r="D556" s="204">
        <v>44119</v>
      </c>
      <c r="E556" s="40">
        <v>24.14</v>
      </c>
      <c r="F556" s="41">
        <v>0</v>
      </c>
      <c r="G556" s="13">
        <f t="shared" si="667"/>
        <v>0</v>
      </c>
      <c r="H556" s="202" t="s">
        <v>122</v>
      </c>
      <c r="I556" s="10">
        <v>44274</v>
      </c>
      <c r="J556" s="14">
        <v>490</v>
      </c>
      <c r="K556" s="39">
        <v>1</v>
      </c>
      <c r="L556" s="13">
        <f t="shared" ref="L556" si="763">K556*E556</f>
        <v>24.14</v>
      </c>
      <c r="M556" s="300" t="s">
        <v>132</v>
      </c>
      <c r="N556" s="300" t="s">
        <v>131</v>
      </c>
      <c r="O556" s="38">
        <f t="shared" si="669"/>
        <v>0</v>
      </c>
      <c r="P556" s="11">
        <f t="shared" si="670"/>
        <v>0</v>
      </c>
      <c r="Q556" s="41"/>
      <c r="R556" s="41"/>
      <c r="S556" s="41"/>
      <c r="T556" s="41"/>
      <c r="U556" s="41">
        <v>0</v>
      </c>
      <c r="V556" s="11">
        <f t="shared" ref="V556" si="764">U556*E556</f>
        <v>0</v>
      </c>
      <c r="W556" s="51"/>
      <c r="X556" s="53"/>
    </row>
    <row r="557" spans="1:24" s="12" customFormat="1" ht="40.5" customHeight="1">
      <c r="A557" s="9">
        <v>55</v>
      </c>
      <c r="B557" s="199" t="s">
        <v>124</v>
      </c>
      <c r="C557" s="200" t="s">
        <v>38</v>
      </c>
      <c r="D557" s="204">
        <v>44119</v>
      </c>
      <c r="E557" s="40">
        <v>24.14</v>
      </c>
      <c r="F557" s="41">
        <v>0</v>
      </c>
      <c r="G557" s="13">
        <f t="shared" si="667"/>
        <v>0</v>
      </c>
      <c r="H557" s="202" t="s">
        <v>122</v>
      </c>
      <c r="I557" s="10">
        <v>44278</v>
      </c>
      <c r="J557" s="14">
        <v>550</v>
      </c>
      <c r="K557" s="39">
        <v>1</v>
      </c>
      <c r="L557" s="13">
        <f t="shared" ref="L557" si="765">K557*E557</f>
        <v>24.14</v>
      </c>
      <c r="M557" s="300" t="s">
        <v>132</v>
      </c>
      <c r="N557" s="300" t="s">
        <v>131</v>
      </c>
      <c r="O557" s="38">
        <f t="shared" si="669"/>
        <v>0</v>
      </c>
      <c r="P557" s="11">
        <f t="shared" si="670"/>
        <v>0</v>
      </c>
      <c r="Q557" s="41"/>
      <c r="R557" s="41"/>
      <c r="S557" s="41"/>
      <c r="T557" s="41"/>
      <c r="U557" s="41">
        <v>0</v>
      </c>
      <c r="V557" s="11">
        <f t="shared" ref="V557" si="766">U557*E557</f>
        <v>0</v>
      </c>
      <c r="W557" s="51"/>
      <c r="X557" s="53"/>
    </row>
    <row r="558" spans="1:24" s="12" customFormat="1" ht="40.5" customHeight="1">
      <c r="A558" s="9">
        <v>56</v>
      </c>
      <c r="B558" s="199" t="s">
        <v>124</v>
      </c>
      <c r="C558" s="200" t="s">
        <v>38</v>
      </c>
      <c r="D558" s="204">
        <v>44119</v>
      </c>
      <c r="E558" s="40">
        <v>24.14</v>
      </c>
      <c r="F558" s="41">
        <v>0</v>
      </c>
      <c r="G558" s="13">
        <f t="shared" si="667"/>
        <v>0</v>
      </c>
      <c r="H558" s="202" t="s">
        <v>122</v>
      </c>
      <c r="I558" s="10">
        <v>44279</v>
      </c>
      <c r="J558" s="14">
        <v>565</v>
      </c>
      <c r="K558" s="39">
        <v>1</v>
      </c>
      <c r="L558" s="13">
        <f t="shared" ref="L558" si="767">K558*E558</f>
        <v>24.14</v>
      </c>
      <c r="M558" s="300" t="s">
        <v>132</v>
      </c>
      <c r="N558" s="300" t="s">
        <v>131</v>
      </c>
      <c r="O558" s="38">
        <f t="shared" si="669"/>
        <v>0</v>
      </c>
      <c r="P558" s="11">
        <f t="shared" si="670"/>
        <v>0</v>
      </c>
      <c r="Q558" s="41"/>
      <c r="R558" s="41"/>
      <c r="S558" s="41"/>
      <c r="T558" s="41"/>
      <c r="U558" s="41">
        <v>0</v>
      </c>
      <c r="V558" s="11">
        <f t="shared" ref="V558" si="768">U558*E558</f>
        <v>0</v>
      </c>
      <c r="W558" s="51"/>
      <c r="X558" s="53"/>
    </row>
    <row r="559" spans="1:24" s="12" customFormat="1" ht="40.5" customHeight="1">
      <c r="A559" s="9">
        <v>57</v>
      </c>
      <c r="B559" s="199" t="s">
        <v>124</v>
      </c>
      <c r="C559" s="200" t="s">
        <v>38</v>
      </c>
      <c r="D559" s="204">
        <v>44119</v>
      </c>
      <c r="E559" s="40">
        <v>24.14</v>
      </c>
      <c r="F559" s="41">
        <v>0</v>
      </c>
      <c r="G559" s="13">
        <f t="shared" si="667"/>
        <v>0</v>
      </c>
      <c r="H559" s="202" t="s">
        <v>122</v>
      </c>
      <c r="I559" s="10">
        <v>44280</v>
      </c>
      <c r="J559" s="14">
        <v>575</v>
      </c>
      <c r="K559" s="39">
        <v>1</v>
      </c>
      <c r="L559" s="13">
        <f t="shared" ref="L559:L560" si="769">K559*E559</f>
        <v>24.14</v>
      </c>
      <c r="M559" s="300" t="s">
        <v>132</v>
      </c>
      <c r="N559" s="300" t="s">
        <v>131</v>
      </c>
      <c r="O559" s="38">
        <f t="shared" si="669"/>
        <v>0</v>
      </c>
      <c r="P559" s="11">
        <f t="shared" si="670"/>
        <v>0</v>
      </c>
      <c r="Q559" s="41"/>
      <c r="R559" s="41"/>
      <c r="S559" s="41"/>
      <c r="T559" s="41"/>
      <c r="U559" s="41">
        <v>0</v>
      </c>
      <c r="V559" s="11">
        <f t="shared" ref="V559:V560" si="770">U559*E559</f>
        <v>0</v>
      </c>
      <c r="W559" s="51"/>
      <c r="X559" s="53"/>
    </row>
    <row r="560" spans="1:24" s="12" customFormat="1" ht="40.5" customHeight="1">
      <c r="A560" s="9">
        <v>58</v>
      </c>
      <c r="B560" s="199" t="s">
        <v>124</v>
      </c>
      <c r="C560" s="200" t="s">
        <v>38</v>
      </c>
      <c r="D560" s="204">
        <v>44119</v>
      </c>
      <c r="E560" s="40">
        <v>24.14</v>
      </c>
      <c r="F560" s="41">
        <v>0</v>
      </c>
      <c r="G560" s="13">
        <f t="shared" ref="G560" si="771">F560*E560</f>
        <v>0</v>
      </c>
      <c r="H560" s="202" t="s">
        <v>122</v>
      </c>
      <c r="I560" s="10">
        <v>44285</v>
      </c>
      <c r="J560" s="14">
        <v>643</v>
      </c>
      <c r="K560" s="39">
        <v>1</v>
      </c>
      <c r="L560" s="13">
        <f t="shared" si="769"/>
        <v>24.14</v>
      </c>
      <c r="M560" s="300" t="s">
        <v>132</v>
      </c>
      <c r="N560" s="300" t="s">
        <v>131</v>
      </c>
      <c r="O560" s="38">
        <f t="shared" si="669"/>
        <v>0</v>
      </c>
      <c r="P560" s="11">
        <f t="shared" ref="P560" si="772">O560*E560</f>
        <v>0</v>
      </c>
      <c r="Q560" s="41"/>
      <c r="R560" s="41"/>
      <c r="S560" s="41"/>
      <c r="T560" s="41"/>
      <c r="U560" s="41">
        <v>0</v>
      </c>
      <c r="V560" s="11">
        <f t="shared" si="770"/>
        <v>0</v>
      </c>
      <c r="W560" s="51"/>
      <c r="X560" s="53"/>
    </row>
    <row r="561" spans="1:24" s="12" customFormat="1" ht="40.5" customHeight="1">
      <c r="A561" s="9">
        <v>59</v>
      </c>
      <c r="B561" s="199" t="s">
        <v>124</v>
      </c>
      <c r="C561" s="200" t="s">
        <v>38</v>
      </c>
      <c r="D561" s="204">
        <v>44119</v>
      </c>
      <c r="E561" s="40">
        <v>24.14</v>
      </c>
      <c r="F561" s="41">
        <v>0</v>
      </c>
      <c r="G561" s="13">
        <f t="shared" ref="G561:G562" si="773">F561*E561</f>
        <v>0</v>
      </c>
      <c r="H561" s="202" t="s">
        <v>122</v>
      </c>
      <c r="I561" s="10">
        <v>44288</v>
      </c>
      <c r="J561" s="14">
        <v>683</v>
      </c>
      <c r="K561" s="39">
        <v>1</v>
      </c>
      <c r="L561" s="13">
        <f t="shared" ref="L561:L562" si="774">K561*E561</f>
        <v>24.14</v>
      </c>
      <c r="M561" s="300" t="s">
        <v>132</v>
      </c>
      <c r="N561" s="300" t="s">
        <v>131</v>
      </c>
      <c r="O561" s="38">
        <f t="shared" si="669"/>
        <v>0</v>
      </c>
      <c r="P561" s="11">
        <f t="shared" ref="P561:P562" si="775">O561*E561</f>
        <v>0</v>
      </c>
      <c r="Q561" s="41"/>
      <c r="R561" s="41"/>
      <c r="S561" s="41"/>
      <c r="T561" s="41"/>
      <c r="U561" s="41">
        <v>0</v>
      </c>
      <c r="V561" s="11">
        <f t="shared" ref="V561:V562" si="776">U561*E561</f>
        <v>0</v>
      </c>
      <c r="W561" s="51"/>
      <c r="X561" s="53"/>
    </row>
    <row r="562" spans="1:24" s="12" customFormat="1" ht="40.5" customHeight="1">
      <c r="A562" s="9">
        <v>60</v>
      </c>
      <c r="B562" s="199" t="s">
        <v>124</v>
      </c>
      <c r="C562" s="200" t="s">
        <v>38</v>
      </c>
      <c r="D562" s="204">
        <v>44119</v>
      </c>
      <c r="E562" s="40">
        <v>24.14</v>
      </c>
      <c r="F562" s="41">
        <v>0</v>
      </c>
      <c r="G562" s="13">
        <f t="shared" si="773"/>
        <v>0</v>
      </c>
      <c r="H562" s="202" t="s">
        <v>122</v>
      </c>
      <c r="I562" s="10">
        <v>44292</v>
      </c>
      <c r="J562" s="14">
        <v>694</v>
      </c>
      <c r="K562" s="39">
        <v>1</v>
      </c>
      <c r="L562" s="13">
        <f t="shared" si="774"/>
        <v>24.14</v>
      </c>
      <c r="M562" s="300" t="s">
        <v>132</v>
      </c>
      <c r="N562" s="300" t="s">
        <v>131</v>
      </c>
      <c r="O562" s="38">
        <f t="shared" si="669"/>
        <v>0</v>
      </c>
      <c r="P562" s="11">
        <f t="shared" si="775"/>
        <v>0</v>
      </c>
      <c r="Q562" s="41"/>
      <c r="R562" s="41"/>
      <c r="S562" s="41"/>
      <c r="T562" s="41"/>
      <c r="U562" s="41">
        <v>0</v>
      </c>
      <c r="V562" s="11">
        <f t="shared" si="776"/>
        <v>0</v>
      </c>
      <c r="W562" s="51"/>
      <c r="X562" s="53"/>
    </row>
    <row r="563" spans="1:24" s="12" customFormat="1" ht="40.5" customHeight="1">
      <c r="A563" s="9">
        <v>61</v>
      </c>
      <c r="B563" s="199" t="s">
        <v>124</v>
      </c>
      <c r="C563" s="200" t="s">
        <v>38</v>
      </c>
      <c r="D563" s="204">
        <v>44119</v>
      </c>
      <c r="E563" s="40">
        <v>24.14</v>
      </c>
      <c r="F563" s="41">
        <v>0</v>
      </c>
      <c r="G563" s="13">
        <f t="shared" si="667"/>
        <v>0</v>
      </c>
      <c r="H563" s="202" t="s">
        <v>122</v>
      </c>
      <c r="I563" s="10">
        <v>44294</v>
      </c>
      <c r="J563" s="14">
        <v>760</v>
      </c>
      <c r="K563" s="39">
        <v>2</v>
      </c>
      <c r="L563" s="13">
        <f t="shared" ref="L563" si="777">K563*E563</f>
        <v>48.28</v>
      </c>
      <c r="M563" s="300" t="s">
        <v>132</v>
      </c>
      <c r="N563" s="300" t="s">
        <v>131</v>
      </c>
      <c r="O563" s="38">
        <f t="shared" si="669"/>
        <v>0</v>
      </c>
      <c r="P563" s="11">
        <f t="shared" si="670"/>
        <v>0</v>
      </c>
      <c r="Q563" s="41"/>
      <c r="R563" s="41"/>
      <c r="S563" s="41"/>
      <c r="T563" s="41"/>
      <c r="U563" s="41">
        <v>0</v>
      </c>
      <c r="V563" s="11">
        <f t="shared" ref="V563" si="778">U563*E563</f>
        <v>0</v>
      </c>
      <c r="W563" s="51"/>
      <c r="X563" s="53"/>
    </row>
    <row r="564" spans="1:24" s="68" customFormat="1" ht="30" customHeight="1">
      <c r="A564" s="9"/>
      <c r="B564" s="209" t="s">
        <v>14</v>
      </c>
      <c r="C564" s="210"/>
      <c r="D564" s="211"/>
      <c r="E564" s="65"/>
      <c r="F564" s="317">
        <f>SUM(F503:F563)</f>
        <v>0</v>
      </c>
      <c r="G564" s="11">
        <f>SUM(G503:G563)</f>
        <v>0</v>
      </c>
      <c r="H564" s="212"/>
      <c r="I564" s="66"/>
      <c r="J564" s="41"/>
      <c r="K564" s="317">
        <f>SUM(K503:K563)</f>
        <v>4753</v>
      </c>
      <c r="L564" s="11">
        <f>SUM(L503:L563)</f>
        <v>6394.6358000000037</v>
      </c>
      <c r="M564" s="41"/>
      <c r="N564" s="66"/>
      <c r="O564" s="317">
        <f>SUM(O503:O563)</f>
        <v>1378</v>
      </c>
      <c r="P564" s="11">
        <f>SUM(P503:P563)</f>
        <v>822.93579999999997</v>
      </c>
      <c r="Q564" s="41"/>
      <c r="R564" s="41"/>
      <c r="S564" s="41"/>
      <c r="T564" s="41"/>
      <c r="U564" s="317">
        <f>SUM(U503:U563)</f>
        <v>0</v>
      </c>
      <c r="V564" s="11">
        <f>SUM(V503:V563)</f>
        <v>0</v>
      </c>
      <c r="W564" s="67">
        <f>V564-G564</f>
        <v>0</v>
      </c>
      <c r="X564" s="178"/>
    </row>
    <row r="565" spans="1:24" s="68" customFormat="1" ht="27.75" customHeight="1">
      <c r="A565" s="337" t="s">
        <v>134</v>
      </c>
      <c r="B565" s="338"/>
      <c r="C565" s="338"/>
      <c r="D565" s="338"/>
      <c r="E565" s="338"/>
      <c r="F565" s="338"/>
      <c r="G565" s="338"/>
      <c r="H565" s="338"/>
      <c r="I565" s="338"/>
      <c r="J565" s="338"/>
      <c r="K565" s="338"/>
      <c r="L565" s="338"/>
      <c r="M565" s="338"/>
      <c r="N565" s="338"/>
      <c r="O565" s="338"/>
      <c r="P565" s="338"/>
      <c r="Q565" s="338"/>
      <c r="R565" s="338"/>
      <c r="S565" s="338"/>
      <c r="T565" s="338"/>
      <c r="U565" s="338"/>
      <c r="V565" s="339"/>
      <c r="W565" s="67"/>
      <c r="X565" s="178"/>
    </row>
    <row r="566" spans="1:24" s="12" customFormat="1" ht="47.25" customHeight="1">
      <c r="A566" s="9">
        <v>1</v>
      </c>
      <c r="B566" s="205" t="s">
        <v>125</v>
      </c>
      <c r="C566" s="200" t="s">
        <v>31</v>
      </c>
      <c r="D566" s="206" t="s">
        <v>126</v>
      </c>
      <c r="E566" s="40">
        <v>0</v>
      </c>
      <c r="F566" s="41">
        <v>0</v>
      </c>
      <c r="G566" s="13">
        <f>F566*E566</f>
        <v>0</v>
      </c>
      <c r="H566" s="204">
        <v>44370</v>
      </c>
      <c r="I566" s="10">
        <v>44266</v>
      </c>
      <c r="J566" s="14">
        <v>317</v>
      </c>
      <c r="K566" s="39">
        <v>100</v>
      </c>
      <c r="L566" s="13">
        <f t="shared" ref="L566:L592" si="779">K566*E566</f>
        <v>0</v>
      </c>
      <c r="M566" s="300" t="s">
        <v>130</v>
      </c>
      <c r="N566" s="300" t="s">
        <v>131</v>
      </c>
      <c r="O566" s="38">
        <f>F566-U566</f>
        <v>0</v>
      </c>
      <c r="P566" s="11">
        <f t="shared" ref="P566" si="780">O566*E566</f>
        <v>0</v>
      </c>
      <c r="Q566" s="41"/>
      <c r="R566" s="41"/>
      <c r="S566" s="41"/>
      <c r="T566" s="41"/>
      <c r="U566" s="41">
        <v>0</v>
      </c>
      <c r="V566" s="11">
        <f t="shared" ref="V566:V592" si="781">U566*E566</f>
        <v>0</v>
      </c>
      <c r="W566" s="51"/>
      <c r="X566" s="53"/>
    </row>
    <row r="567" spans="1:24" s="12" customFormat="1" ht="47.25" customHeight="1">
      <c r="A567" s="9">
        <v>2</v>
      </c>
      <c r="B567" s="205" t="s">
        <v>125</v>
      </c>
      <c r="C567" s="200" t="s">
        <v>31</v>
      </c>
      <c r="D567" s="206" t="s">
        <v>126</v>
      </c>
      <c r="E567" s="40">
        <v>0</v>
      </c>
      <c r="F567" s="41">
        <v>0</v>
      </c>
      <c r="G567" s="13">
        <f t="shared" ref="G567:G598" si="782">F567*E567</f>
        <v>0</v>
      </c>
      <c r="H567" s="204">
        <v>44370</v>
      </c>
      <c r="I567" s="10">
        <v>44270</v>
      </c>
      <c r="J567" s="14">
        <v>335</v>
      </c>
      <c r="K567" s="39">
        <v>100</v>
      </c>
      <c r="L567" s="13">
        <f t="shared" ref="L567" si="783">K567*E567</f>
        <v>0</v>
      </c>
      <c r="M567" s="300" t="s">
        <v>130</v>
      </c>
      <c r="N567" s="300" t="s">
        <v>131</v>
      </c>
      <c r="O567" s="38">
        <f t="shared" ref="O567:O598" si="784">F567-U567</f>
        <v>0</v>
      </c>
      <c r="P567" s="11">
        <f t="shared" ref="P567:P598" si="785">O567*E567</f>
        <v>0</v>
      </c>
      <c r="Q567" s="41"/>
      <c r="R567" s="41"/>
      <c r="S567" s="41"/>
      <c r="T567" s="41"/>
      <c r="U567" s="41">
        <v>0</v>
      </c>
      <c r="V567" s="11">
        <f t="shared" ref="V567" si="786">U567*E567</f>
        <v>0</v>
      </c>
      <c r="W567" s="51"/>
      <c r="X567" s="53"/>
    </row>
    <row r="568" spans="1:24" s="12" customFormat="1" ht="47.25" customHeight="1">
      <c r="A568" s="9">
        <v>3</v>
      </c>
      <c r="B568" s="205" t="s">
        <v>125</v>
      </c>
      <c r="C568" s="200" t="s">
        <v>31</v>
      </c>
      <c r="D568" s="206" t="s">
        <v>126</v>
      </c>
      <c r="E568" s="40">
        <v>0</v>
      </c>
      <c r="F568" s="41">
        <v>0</v>
      </c>
      <c r="G568" s="13">
        <f t="shared" si="782"/>
        <v>0</v>
      </c>
      <c r="H568" s="204">
        <v>44370</v>
      </c>
      <c r="I568" s="10">
        <v>44271</v>
      </c>
      <c r="J568" s="14">
        <v>385</v>
      </c>
      <c r="K568" s="39">
        <v>200</v>
      </c>
      <c r="L568" s="13">
        <f t="shared" ref="L568" si="787">K568*E568</f>
        <v>0</v>
      </c>
      <c r="M568" s="300" t="s">
        <v>130</v>
      </c>
      <c r="N568" s="300" t="s">
        <v>131</v>
      </c>
      <c r="O568" s="38">
        <f t="shared" si="784"/>
        <v>0</v>
      </c>
      <c r="P568" s="11">
        <f t="shared" si="785"/>
        <v>0</v>
      </c>
      <c r="Q568" s="41"/>
      <c r="R568" s="41"/>
      <c r="S568" s="41"/>
      <c r="T568" s="41"/>
      <c r="U568" s="41">
        <v>0</v>
      </c>
      <c r="V568" s="11">
        <f t="shared" ref="V568" si="788">U568*E568</f>
        <v>0</v>
      </c>
      <c r="W568" s="51"/>
      <c r="X568" s="53"/>
    </row>
    <row r="569" spans="1:24" s="12" customFormat="1" ht="47.25" customHeight="1">
      <c r="A569" s="9">
        <v>4</v>
      </c>
      <c r="B569" s="205" t="s">
        <v>125</v>
      </c>
      <c r="C569" s="200" t="s">
        <v>31</v>
      </c>
      <c r="D569" s="206" t="s">
        <v>126</v>
      </c>
      <c r="E569" s="40">
        <v>0</v>
      </c>
      <c r="F569" s="41">
        <v>0</v>
      </c>
      <c r="G569" s="13">
        <f t="shared" si="782"/>
        <v>0</v>
      </c>
      <c r="H569" s="204">
        <v>44370</v>
      </c>
      <c r="I569" s="10">
        <v>44273</v>
      </c>
      <c r="J569" s="14">
        <v>471</v>
      </c>
      <c r="K569" s="39">
        <v>100</v>
      </c>
      <c r="L569" s="13">
        <f t="shared" ref="L569" si="789">K569*E569</f>
        <v>0</v>
      </c>
      <c r="M569" s="300" t="s">
        <v>130</v>
      </c>
      <c r="N569" s="300" t="s">
        <v>131</v>
      </c>
      <c r="O569" s="38">
        <f t="shared" si="784"/>
        <v>0</v>
      </c>
      <c r="P569" s="11">
        <f t="shared" si="785"/>
        <v>0</v>
      </c>
      <c r="Q569" s="41"/>
      <c r="R569" s="41"/>
      <c r="S569" s="41"/>
      <c r="T569" s="41"/>
      <c r="U569" s="41">
        <v>0</v>
      </c>
      <c r="V569" s="11">
        <f t="shared" ref="V569" si="790">U569*E569</f>
        <v>0</v>
      </c>
      <c r="W569" s="51"/>
      <c r="X569" s="53"/>
    </row>
    <row r="570" spans="1:24" s="12" customFormat="1" ht="47.25" customHeight="1">
      <c r="A570" s="9">
        <v>5</v>
      </c>
      <c r="B570" s="205" t="s">
        <v>125</v>
      </c>
      <c r="C570" s="200" t="s">
        <v>31</v>
      </c>
      <c r="D570" s="206" t="s">
        <v>126</v>
      </c>
      <c r="E570" s="40">
        <v>0</v>
      </c>
      <c r="F570" s="41">
        <v>0</v>
      </c>
      <c r="G570" s="13">
        <f t="shared" si="782"/>
        <v>0</v>
      </c>
      <c r="H570" s="204">
        <v>44370</v>
      </c>
      <c r="I570" s="10">
        <v>44277</v>
      </c>
      <c r="J570" s="14">
        <v>525</v>
      </c>
      <c r="K570" s="39">
        <v>200</v>
      </c>
      <c r="L570" s="13">
        <f t="shared" ref="L570" si="791">K570*E570</f>
        <v>0</v>
      </c>
      <c r="M570" s="300" t="s">
        <v>130</v>
      </c>
      <c r="N570" s="300" t="s">
        <v>131</v>
      </c>
      <c r="O570" s="38">
        <f t="shared" si="784"/>
        <v>0</v>
      </c>
      <c r="P570" s="11">
        <f t="shared" si="785"/>
        <v>0</v>
      </c>
      <c r="Q570" s="41"/>
      <c r="R570" s="41"/>
      <c r="S570" s="41"/>
      <c r="T570" s="41"/>
      <c r="U570" s="41">
        <v>0</v>
      </c>
      <c r="V570" s="11">
        <f t="shared" ref="V570" si="792">U570*E570</f>
        <v>0</v>
      </c>
      <c r="W570" s="51"/>
      <c r="X570" s="53"/>
    </row>
    <row r="571" spans="1:24" s="12" customFormat="1" ht="47.25" customHeight="1">
      <c r="A571" s="9">
        <v>6</v>
      </c>
      <c r="B571" s="205" t="s">
        <v>125</v>
      </c>
      <c r="C571" s="200" t="s">
        <v>31</v>
      </c>
      <c r="D571" s="206" t="s">
        <v>126</v>
      </c>
      <c r="E571" s="40">
        <v>0</v>
      </c>
      <c r="F571" s="41">
        <v>0</v>
      </c>
      <c r="G571" s="13">
        <f t="shared" si="782"/>
        <v>0</v>
      </c>
      <c r="H571" s="204">
        <v>44370</v>
      </c>
      <c r="I571" s="10">
        <v>44279</v>
      </c>
      <c r="J571" s="14">
        <v>562</v>
      </c>
      <c r="K571" s="39">
        <v>300</v>
      </c>
      <c r="L571" s="13">
        <f t="shared" ref="L571" si="793">K571*E571</f>
        <v>0</v>
      </c>
      <c r="M571" s="300" t="s">
        <v>130</v>
      </c>
      <c r="N571" s="300" t="s">
        <v>131</v>
      </c>
      <c r="O571" s="38">
        <f t="shared" si="784"/>
        <v>0</v>
      </c>
      <c r="P571" s="11">
        <f t="shared" si="785"/>
        <v>0</v>
      </c>
      <c r="Q571" s="41"/>
      <c r="R571" s="41"/>
      <c r="S571" s="41"/>
      <c r="T571" s="41"/>
      <c r="U571" s="41">
        <v>0</v>
      </c>
      <c r="V571" s="11">
        <f t="shared" ref="V571" si="794">U571*E571</f>
        <v>0</v>
      </c>
      <c r="W571" s="51"/>
      <c r="X571" s="53"/>
    </row>
    <row r="572" spans="1:24" s="12" customFormat="1" ht="47.25" customHeight="1">
      <c r="A572" s="9">
        <v>7</v>
      </c>
      <c r="B572" s="205" t="s">
        <v>125</v>
      </c>
      <c r="C572" s="200" t="s">
        <v>31</v>
      </c>
      <c r="D572" s="206" t="s">
        <v>126</v>
      </c>
      <c r="E572" s="40">
        <v>0</v>
      </c>
      <c r="F572" s="41">
        <v>0</v>
      </c>
      <c r="G572" s="13">
        <f t="shared" si="782"/>
        <v>0</v>
      </c>
      <c r="H572" s="204">
        <v>44370</v>
      </c>
      <c r="I572" s="10">
        <v>44284</v>
      </c>
      <c r="J572" s="14">
        <v>633</v>
      </c>
      <c r="K572" s="39">
        <v>300</v>
      </c>
      <c r="L572" s="13">
        <f t="shared" ref="L572" si="795">K572*E572</f>
        <v>0</v>
      </c>
      <c r="M572" s="300" t="s">
        <v>130</v>
      </c>
      <c r="N572" s="300" t="s">
        <v>131</v>
      </c>
      <c r="O572" s="38">
        <f t="shared" si="784"/>
        <v>0</v>
      </c>
      <c r="P572" s="11">
        <f t="shared" si="785"/>
        <v>0</v>
      </c>
      <c r="Q572" s="41"/>
      <c r="R572" s="41"/>
      <c r="S572" s="41"/>
      <c r="T572" s="41"/>
      <c r="U572" s="41">
        <v>0</v>
      </c>
      <c r="V572" s="11">
        <f t="shared" ref="V572" si="796">U572*E572</f>
        <v>0</v>
      </c>
      <c r="W572" s="51"/>
      <c r="X572" s="53"/>
    </row>
    <row r="573" spans="1:24" s="12" customFormat="1" ht="47.25" customHeight="1">
      <c r="A573" s="9">
        <v>8</v>
      </c>
      <c r="B573" s="205" t="s">
        <v>125</v>
      </c>
      <c r="C573" s="200" t="s">
        <v>31</v>
      </c>
      <c r="D573" s="206" t="s">
        <v>126</v>
      </c>
      <c r="E573" s="40">
        <v>0</v>
      </c>
      <c r="F573" s="41">
        <v>0</v>
      </c>
      <c r="G573" s="13">
        <f t="shared" ref="G573" si="797">F573*E573</f>
        <v>0</v>
      </c>
      <c r="H573" s="204">
        <v>44370</v>
      </c>
      <c r="I573" s="10">
        <v>44287</v>
      </c>
      <c r="J573" s="14">
        <v>693</v>
      </c>
      <c r="K573" s="39">
        <v>500</v>
      </c>
      <c r="L573" s="13">
        <f t="shared" ref="L573" si="798">K573*E573</f>
        <v>0</v>
      </c>
      <c r="M573" s="300" t="s">
        <v>130</v>
      </c>
      <c r="N573" s="300" t="s">
        <v>131</v>
      </c>
      <c r="O573" s="38">
        <f t="shared" si="784"/>
        <v>0</v>
      </c>
      <c r="P573" s="11">
        <f t="shared" ref="P573" si="799">O573*E573</f>
        <v>0</v>
      </c>
      <c r="Q573" s="41"/>
      <c r="R573" s="41"/>
      <c r="S573" s="41"/>
      <c r="T573" s="41"/>
      <c r="U573" s="41">
        <v>0</v>
      </c>
      <c r="V573" s="11">
        <f t="shared" ref="V573" si="800">U573*E573</f>
        <v>0</v>
      </c>
      <c r="W573" s="51"/>
      <c r="X573" s="53"/>
    </row>
    <row r="574" spans="1:24" s="12" customFormat="1" ht="47.25" customHeight="1">
      <c r="A574" s="9">
        <v>9</v>
      </c>
      <c r="B574" s="205" t="s">
        <v>125</v>
      </c>
      <c r="C574" s="200" t="s">
        <v>31</v>
      </c>
      <c r="D574" s="206" t="s">
        <v>126</v>
      </c>
      <c r="E574" s="40">
        <v>0</v>
      </c>
      <c r="F574" s="41">
        <v>0</v>
      </c>
      <c r="G574" s="13">
        <f t="shared" ref="G574" si="801">F574*E574</f>
        <v>0</v>
      </c>
      <c r="H574" s="204">
        <v>44370</v>
      </c>
      <c r="I574" s="10">
        <v>44287</v>
      </c>
      <c r="J574" s="14">
        <v>693</v>
      </c>
      <c r="K574" s="39">
        <v>200</v>
      </c>
      <c r="L574" s="13">
        <f t="shared" ref="L574:L584" si="802">K574*E574</f>
        <v>0</v>
      </c>
      <c r="M574" s="300" t="s">
        <v>130</v>
      </c>
      <c r="N574" s="300" t="s">
        <v>131</v>
      </c>
      <c r="O574" s="38">
        <f t="shared" si="784"/>
        <v>0</v>
      </c>
      <c r="P574" s="11">
        <f t="shared" ref="P574:P584" si="803">O574*E574</f>
        <v>0</v>
      </c>
      <c r="Q574" s="41"/>
      <c r="R574" s="41"/>
      <c r="S574" s="41"/>
      <c r="T574" s="41"/>
      <c r="U574" s="41">
        <v>0</v>
      </c>
      <c r="V574" s="11">
        <f t="shared" ref="V574:V584" si="804">U574*E574</f>
        <v>0</v>
      </c>
      <c r="W574" s="51"/>
      <c r="X574" s="53"/>
    </row>
    <row r="575" spans="1:24" s="12" customFormat="1" ht="47.25" customHeight="1">
      <c r="A575" s="9">
        <v>10</v>
      </c>
      <c r="B575" s="328" t="s">
        <v>196</v>
      </c>
      <c r="C575" s="9" t="s">
        <v>31</v>
      </c>
      <c r="D575" s="9" t="s">
        <v>197</v>
      </c>
      <c r="E575" s="9">
        <v>0</v>
      </c>
      <c r="F575" s="298">
        <v>0</v>
      </c>
      <c r="G575" s="266">
        <v>0</v>
      </c>
      <c r="H575" s="329">
        <v>44469</v>
      </c>
      <c r="I575" s="10">
        <v>44369</v>
      </c>
      <c r="J575" s="14">
        <v>1769</v>
      </c>
      <c r="K575" s="39">
        <v>510</v>
      </c>
      <c r="L575" s="13">
        <f t="shared" si="802"/>
        <v>0</v>
      </c>
      <c r="M575" s="300"/>
      <c r="N575" s="300"/>
      <c r="O575" s="38">
        <f>K575-U575</f>
        <v>510</v>
      </c>
      <c r="P575" s="11">
        <f t="shared" si="803"/>
        <v>0</v>
      </c>
      <c r="Q575" s="41"/>
      <c r="R575" s="41"/>
      <c r="S575" s="41"/>
      <c r="T575" s="41"/>
      <c r="U575" s="38">
        <v>0</v>
      </c>
      <c r="V575" s="11">
        <f t="shared" si="804"/>
        <v>0</v>
      </c>
      <c r="W575" s="51"/>
      <c r="X575" s="53"/>
    </row>
    <row r="576" spans="1:24" s="12" customFormat="1" ht="47.25" customHeight="1">
      <c r="A576" s="9">
        <v>11</v>
      </c>
      <c r="B576" s="330" t="s">
        <v>199</v>
      </c>
      <c r="C576" s="331" t="s">
        <v>200</v>
      </c>
      <c r="D576" s="9">
        <v>11033003</v>
      </c>
      <c r="E576" s="266">
        <v>0</v>
      </c>
      <c r="F576" s="298">
        <v>0</v>
      </c>
      <c r="G576" s="266">
        <v>0</v>
      </c>
      <c r="H576" s="329">
        <v>45017</v>
      </c>
      <c r="I576" s="10">
        <v>44369</v>
      </c>
      <c r="J576" s="14">
        <v>1769</v>
      </c>
      <c r="K576" s="39">
        <v>85</v>
      </c>
      <c r="L576" s="13">
        <f t="shared" si="802"/>
        <v>0</v>
      </c>
      <c r="M576" s="300"/>
      <c r="N576" s="300"/>
      <c r="O576" s="38">
        <f t="shared" ref="O576:O579" si="805">K576-U576</f>
        <v>85</v>
      </c>
      <c r="P576" s="11">
        <f t="shared" si="803"/>
        <v>0</v>
      </c>
      <c r="Q576" s="41"/>
      <c r="R576" s="41"/>
      <c r="S576" s="41"/>
      <c r="T576" s="41"/>
      <c r="U576" s="38">
        <v>0</v>
      </c>
      <c r="V576" s="11">
        <f t="shared" si="804"/>
        <v>0</v>
      </c>
      <c r="W576" s="51"/>
      <c r="X576" s="53"/>
    </row>
    <row r="577" spans="1:24" s="12" customFormat="1" ht="47.25" customHeight="1">
      <c r="A577" s="9">
        <v>12</v>
      </c>
      <c r="B577" s="199" t="s">
        <v>202</v>
      </c>
      <c r="C577" s="203" t="s">
        <v>38</v>
      </c>
      <c r="D577" s="206"/>
      <c r="E577" s="40">
        <v>1.10277</v>
      </c>
      <c r="F577" s="41"/>
      <c r="G577" s="13"/>
      <c r="H577" s="204"/>
      <c r="I577" s="10">
        <v>44369</v>
      </c>
      <c r="J577" s="14">
        <v>1769</v>
      </c>
      <c r="K577" s="39">
        <v>510</v>
      </c>
      <c r="L577" s="13">
        <f t="shared" si="802"/>
        <v>562.41269999999997</v>
      </c>
      <c r="M577" s="300"/>
      <c r="N577" s="300"/>
      <c r="O577" s="38">
        <f t="shared" si="805"/>
        <v>510</v>
      </c>
      <c r="P577" s="11">
        <f t="shared" si="803"/>
        <v>562.41269999999997</v>
      </c>
      <c r="Q577" s="41"/>
      <c r="R577" s="41"/>
      <c r="S577" s="41"/>
      <c r="T577" s="41"/>
      <c r="U577" s="38">
        <v>0</v>
      </c>
      <c r="V577" s="11">
        <f t="shared" si="804"/>
        <v>0</v>
      </c>
      <c r="W577" s="51"/>
      <c r="X577" s="53"/>
    </row>
    <row r="578" spans="1:24" s="12" customFormat="1" ht="47.25" customHeight="1">
      <c r="A578" s="9">
        <v>13</v>
      </c>
      <c r="B578" s="199" t="s">
        <v>203</v>
      </c>
      <c r="C578" s="203" t="s">
        <v>38</v>
      </c>
      <c r="D578" s="206"/>
      <c r="E578" s="40">
        <v>1.02302</v>
      </c>
      <c r="F578" s="41"/>
      <c r="G578" s="13"/>
      <c r="H578" s="204"/>
      <c r="I578" s="10">
        <v>44369</v>
      </c>
      <c r="J578" s="14">
        <v>1769</v>
      </c>
      <c r="K578" s="39">
        <v>85</v>
      </c>
      <c r="L578" s="13">
        <f t="shared" si="802"/>
        <v>86.956699999999998</v>
      </c>
      <c r="M578" s="300"/>
      <c r="N578" s="300"/>
      <c r="O578" s="38">
        <f t="shared" si="805"/>
        <v>85</v>
      </c>
      <c r="P578" s="11">
        <f t="shared" si="803"/>
        <v>86.956699999999998</v>
      </c>
      <c r="Q578" s="41"/>
      <c r="R578" s="41"/>
      <c r="S578" s="41"/>
      <c r="T578" s="41"/>
      <c r="U578" s="38">
        <v>0</v>
      </c>
      <c r="V578" s="11">
        <f t="shared" si="804"/>
        <v>0</v>
      </c>
      <c r="W578" s="51"/>
      <c r="X578" s="53"/>
    </row>
    <row r="579" spans="1:24" s="12" customFormat="1" ht="47.25" customHeight="1">
      <c r="A579" s="9">
        <v>14</v>
      </c>
      <c r="B579" s="199" t="s">
        <v>124</v>
      </c>
      <c r="C579" s="203" t="s">
        <v>38</v>
      </c>
      <c r="D579" s="206"/>
      <c r="E579" s="40">
        <v>12.37518</v>
      </c>
      <c r="F579" s="41"/>
      <c r="G579" s="13"/>
      <c r="H579" s="204"/>
      <c r="I579" s="10">
        <v>44369</v>
      </c>
      <c r="J579" s="14">
        <v>1769</v>
      </c>
      <c r="K579" s="39">
        <v>5</v>
      </c>
      <c r="L579" s="13">
        <f t="shared" si="802"/>
        <v>61.875900000000001</v>
      </c>
      <c r="M579" s="300"/>
      <c r="N579" s="300"/>
      <c r="O579" s="38">
        <f t="shared" si="805"/>
        <v>5</v>
      </c>
      <c r="P579" s="11">
        <f t="shared" si="803"/>
        <v>61.875900000000001</v>
      </c>
      <c r="Q579" s="41"/>
      <c r="R579" s="41"/>
      <c r="S579" s="41"/>
      <c r="T579" s="41"/>
      <c r="U579" s="38">
        <v>0</v>
      </c>
      <c r="V579" s="11">
        <f t="shared" si="804"/>
        <v>0</v>
      </c>
      <c r="W579" s="51"/>
      <c r="X579" s="53"/>
    </row>
    <row r="580" spans="1:24" s="12" customFormat="1" ht="47.25" customHeight="1">
      <c r="A580" s="9">
        <v>15</v>
      </c>
      <c r="B580" s="328" t="s">
        <v>196</v>
      </c>
      <c r="C580" s="9" t="s">
        <v>31</v>
      </c>
      <c r="D580" s="9" t="s">
        <v>197</v>
      </c>
      <c r="E580" s="9">
        <v>0</v>
      </c>
      <c r="F580" s="298">
        <v>0</v>
      </c>
      <c r="G580" s="266">
        <v>0</v>
      </c>
      <c r="H580" s="329">
        <v>44469</v>
      </c>
      <c r="I580" s="10">
        <v>44376</v>
      </c>
      <c r="J580" s="14">
        <v>1892</v>
      </c>
      <c r="K580" s="39">
        <v>180</v>
      </c>
      <c r="L580" s="13">
        <f t="shared" si="802"/>
        <v>0</v>
      </c>
      <c r="M580" s="300"/>
      <c r="N580" s="300"/>
      <c r="O580" s="38">
        <f>K580-U580</f>
        <v>0</v>
      </c>
      <c r="P580" s="11">
        <f t="shared" si="803"/>
        <v>0</v>
      </c>
      <c r="Q580" s="41"/>
      <c r="R580" s="41"/>
      <c r="S580" s="41"/>
      <c r="T580" s="41"/>
      <c r="U580" s="38">
        <f>K580</f>
        <v>180</v>
      </c>
      <c r="V580" s="11">
        <f t="shared" si="804"/>
        <v>0</v>
      </c>
      <c r="W580" s="51"/>
      <c r="X580" s="53"/>
    </row>
    <row r="581" spans="1:24" s="12" customFormat="1" ht="47.25" customHeight="1">
      <c r="A581" s="9">
        <v>16</v>
      </c>
      <c r="B581" s="330" t="s">
        <v>199</v>
      </c>
      <c r="C581" s="331" t="s">
        <v>200</v>
      </c>
      <c r="D581" s="9">
        <v>11033003</v>
      </c>
      <c r="E581" s="266">
        <v>0</v>
      </c>
      <c r="F581" s="298">
        <v>0</v>
      </c>
      <c r="G581" s="266">
        <v>0</v>
      </c>
      <c r="H581" s="329">
        <v>45017</v>
      </c>
      <c r="I581" s="10">
        <v>44376</v>
      </c>
      <c r="J581" s="14">
        <v>1892</v>
      </c>
      <c r="K581" s="39">
        <v>30</v>
      </c>
      <c r="L581" s="13">
        <f t="shared" si="802"/>
        <v>0</v>
      </c>
      <c r="M581" s="300"/>
      <c r="N581" s="300"/>
      <c r="O581" s="38">
        <f t="shared" ref="O581:O584" si="806">K581-U581</f>
        <v>0</v>
      </c>
      <c r="P581" s="11">
        <f t="shared" si="803"/>
        <v>0</v>
      </c>
      <c r="Q581" s="41"/>
      <c r="R581" s="41"/>
      <c r="S581" s="41"/>
      <c r="T581" s="41"/>
      <c r="U581" s="38">
        <f t="shared" ref="U581:U584" si="807">K581</f>
        <v>30</v>
      </c>
      <c r="V581" s="11">
        <f t="shared" si="804"/>
        <v>0</v>
      </c>
      <c r="W581" s="51"/>
      <c r="X581" s="53"/>
    </row>
    <row r="582" spans="1:24" s="12" customFormat="1" ht="47.25" customHeight="1">
      <c r="A582" s="9">
        <v>17</v>
      </c>
      <c r="B582" s="199" t="s">
        <v>202</v>
      </c>
      <c r="C582" s="203" t="s">
        <v>38</v>
      </c>
      <c r="D582" s="206"/>
      <c r="E582" s="40">
        <v>1.10277</v>
      </c>
      <c r="F582" s="41"/>
      <c r="G582" s="13"/>
      <c r="H582" s="204"/>
      <c r="I582" s="10">
        <v>44376</v>
      </c>
      <c r="J582" s="14">
        <v>1892</v>
      </c>
      <c r="K582" s="39">
        <v>180</v>
      </c>
      <c r="L582" s="13">
        <f t="shared" si="802"/>
        <v>198.49860000000001</v>
      </c>
      <c r="M582" s="300"/>
      <c r="N582" s="300"/>
      <c r="O582" s="38">
        <f t="shared" si="806"/>
        <v>0</v>
      </c>
      <c r="P582" s="11">
        <f t="shared" si="803"/>
        <v>0</v>
      </c>
      <c r="Q582" s="41"/>
      <c r="R582" s="41"/>
      <c r="S582" s="41"/>
      <c r="T582" s="41"/>
      <c r="U582" s="38">
        <f t="shared" si="807"/>
        <v>180</v>
      </c>
      <c r="V582" s="11">
        <f t="shared" si="804"/>
        <v>198.49860000000001</v>
      </c>
      <c r="W582" s="51"/>
      <c r="X582" s="53"/>
    </row>
    <row r="583" spans="1:24" s="12" customFormat="1" ht="47.25" customHeight="1">
      <c r="A583" s="9">
        <v>18</v>
      </c>
      <c r="B583" s="199" t="s">
        <v>203</v>
      </c>
      <c r="C583" s="203" t="s">
        <v>38</v>
      </c>
      <c r="D583" s="206"/>
      <c r="E583" s="40">
        <v>1.02302</v>
      </c>
      <c r="F583" s="41"/>
      <c r="G583" s="13"/>
      <c r="H583" s="204"/>
      <c r="I583" s="10">
        <v>44376</v>
      </c>
      <c r="J583" s="14">
        <v>1892</v>
      </c>
      <c r="K583" s="39">
        <v>30</v>
      </c>
      <c r="L583" s="13">
        <f t="shared" si="802"/>
        <v>30.6906</v>
      </c>
      <c r="M583" s="300"/>
      <c r="N583" s="300"/>
      <c r="O583" s="38">
        <f t="shared" si="806"/>
        <v>0</v>
      </c>
      <c r="P583" s="11">
        <f t="shared" si="803"/>
        <v>0</v>
      </c>
      <c r="Q583" s="41"/>
      <c r="R583" s="41"/>
      <c r="S583" s="41"/>
      <c r="T583" s="41"/>
      <c r="U583" s="38">
        <f t="shared" si="807"/>
        <v>30</v>
      </c>
      <c r="V583" s="11">
        <f t="shared" si="804"/>
        <v>30.6906</v>
      </c>
      <c r="W583" s="51"/>
      <c r="X583" s="53"/>
    </row>
    <row r="584" spans="1:24" s="12" customFormat="1" ht="47.25" customHeight="1">
      <c r="A584" s="9">
        <v>19</v>
      </c>
      <c r="B584" s="199" t="s">
        <v>124</v>
      </c>
      <c r="C584" s="203" t="s">
        <v>38</v>
      </c>
      <c r="D584" s="206"/>
      <c r="E584" s="40">
        <v>12.37518</v>
      </c>
      <c r="F584" s="41"/>
      <c r="G584" s="13"/>
      <c r="H584" s="204"/>
      <c r="I584" s="10">
        <v>44376</v>
      </c>
      <c r="J584" s="14">
        <v>1892</v>
      </c>
      <c r="K584" s="39">
        <v>3</v>
      </c>
      <c r="L584" s="13">
        <f t="shared" si="802"/>
        <v>37.125540000000001</v>
      </c>
      <c r="M584" s="300"/>
      <c r="N584" s="300"/>
      <c r="O584" s="38">
        <f t="shared" si="806"/>
        <v>0</v>
      </c>
      <c r="P584" s="11">
        <f t="shared" si="803"/>
        <v>0</v>
      </c>
      <c r="Q584" s="41"/>
      <c r="R584" s="41"/>
      <c r="S584" s="41"/>
      <c r="T584" s="41"/>
      <c r="U584" s="38">
        <f t="shared" si="807"/>
        <v>3</v>
      </c>
      <c r="V584" s="11">
        <f t="shared" si="804"/>
        <v>37.125540000000001</v>
      </c>
      <c r="W584" s="51"/>
      <c r="X584" s="53"/>
    </row>
    <row r="585" spans="1:24" s="12" customFormat="1" ht="40.5" customHeight="1">
      <c r="A585" s="9">
        <v>20</v>
      </c>
      <c r="B585" s="199" t="s">
        <v>118</v>
      </c>
      <c r="C585" s="203" t="s">
        <v>38</v>
      </c>
      <c r="D585" s="203" t="s">
        <v>121</v>
      </c>
      <c r="E585" s="40">
        <v>2.96</v>
      </c>
      <c r="F585" s="41">
        <v>0</v>
      </c>
      <c r="G585" s="13">
        <f t="shared" si="782"/>
        <v>0</v>
      </c>
      <c r="H585" s="202">
        <v>45962</v>
      </c>
      <c r="I585" s="10">
        <v>44266</v>
      </c>
      <c r="J585" s="14">
        <v>317</v>
      </c>
      <c r="K585" s="39">
        <v>110</v>
      </c>
      <c r="L585" s="13">
        <f t="shared" si="779"/>
        <v>325.60000000000002</v>
      </c>
      <c r="M585" s="300" t="s">
        <v>132</v>
      </c>
      <c r="N585" s="300" t="s">
        <v>131</v>
      </c>
      <c r="O585" s="38">
        <f t="shared" si="784"/>
        <v>0</v>
      </c>
      <c r="P585" s="11">
        <f t="shared" si="785"/>
        <v>0</v>
      </c>
      <c r="Q585" s="41"/>
      <c r="R585" s="41"/>
      <c r="S585" s="41"/>
      <c r="T585" s="41"/>
      <c r="U585" s="41">
        <v>0</v>
      </c>
      <c r="V585" s="11">
        <f t="shared" si="781"/>
        <v>0</v>
      </c>
      <c r="W585" s="51"/>
      <c r="X585" s="53"/>
    </row>
    <row r="586" spans="1:24" s="12" customFormat="1" ht="40.5" customHeight="1">
      <c r="A586" s="9">
        <v>21</v>
      </c>
      <c r="B586" s="199" t="s">
        <v>118</v>
      </c>
      <c r="C586" s="203" t="s">
        <v>38</v>
      </c>
      <c r="D586" s="203" t="s">
        <v>121</v>
      </c>
      <c r="E586" s="40">
        <v>2.96</v>
      </c>
      <c r="F586" s="41">
        <v>0</v>
      </c>
      <c r="G586" s="13">
        <f t="shared" si="782"/>
        <v>0</v>
      </c>
      <c r="H586" s="202">
        <v>45962</v>
      </c>
      <c r="I586" s="10">
        <v>44270</v>
      </c>
      <c r="J586" s="14">
        <v>335</v>
      </c>
      <c r="K586" s="39">
        <v>110</v>
      </c>
      <c r="L586" s="13">
        <f t="shared" ref="L586" si="808">K586*E586</f>
        <v>325.60000000000002</v>
      </c>
      <c r="M586" s="300" t="s">
        <v>132</v>
      </c>
      <c r="N586" s="300" t="s">
        <v>131</v>
      </c>
      <c r="O586" s="38">
        <f t="shared" si="784"/>
        <v>0</v>
      </c>
      <c r="P586" s="11">
        <f t="shared" si="785"/>
        <v>0</v>
      </c>
      <c r="Q586" s="41"/>
      <c r="R586" s="41"/>
      <c r="S586" s="41"/>
      <c r="T586" s="41"/>
      <c r="U586" s="41">
        <v>0</v>
      </c>
      <c r="V586" s="11">
        <f t="shared" ref="V586" si="809">U586*E586</f>
        <v>0</v>
      </c>
      <c r="W586" s="51"/>
      <c r="X586" s="53"/>
    </row>
    <row r="587" spans="1:24" s="12" customFormat="1" ht="40.5" customHeight="1">
      <c r="A587" s="9">
        <v>22</v>
      </c>
      <c r="B587" s="199" t="s">
        <v>118</v>
      </c>
      <c r="C587" s="203" t="s">
        <v>38</v>
      </c>
      <c r="D587" s="203" t="s">
        <v>121</v>
      </c>
      <c r="E587" s="40">
        <v>2.96</v>
      </c>
      <c r="F587" s="41">
        <v>0</v>
      </c>
      <c r="G587" s="13">
        <f t="shared" si="782"/>
        <v>0</v>
      </c>
      <c r="H587" s="202">
        <v>45962</v>
      </c>
      <c r="I587" s="10">
        <v>44271</v>
      </c>
      <c r="J587" s="14">
        <v>385</v>
      </c>
      <c r="K587" s="39">
        <v>250</v>
      </c>
      <c r="L587" s="13">
        <f t="shared" ref="L587" si="810">K587*E587</f>
        <v>740</v>
      </c>
      <c r="M587" s="300" t="s">
        <v>132</v>
      </c>
      <c r="N587" s="300" t="s">
        <v>131</v>
      </c>
      <c r="O587" s="38">
        <f t="shared" si="784"/>
        <v>0</v>
      </c>
      <c r="P587" s="11">
        <f t="shared" si="785"/>
        <v>0</v>
      </c>
      <c r="Q587" s="41"/>
      <c r="R587" s="41"/>
      <c r="S587" s="41"/>
      <c r="T587" s="41"/>
      <c r="U587" s="41">
        <v>0</v>
      </c>
      <c r="V587" s="11">
        <f t="shared" ref="V587" si="811">U587*E587</f>
        <v>0</v>
      </c>
      <c r="W587" s="51"/>
      <c r="X587" s="53"/>
    </row>
    <row r="588" spans="1:24" s="12" customFormat="1" ht="40.5" customHeight="1">
      <c r="A588" s="9">
        <v>23</v>
      </c>
      <c r="B588" s="199" t="s">
        <v>118</v>
      </c>
      <c r="C588" s="203" t="s">
        <v>38</v>
      </c>
      <c r="D588" s="203" t="s">
        <v>121</v>
      </c>
      <c r="E588" s="40">
        <v>2.96</v>
      </c>
      <c r="F588" s="41">
        <v>0</v>
      </c>
      <c r="G588" s="13">
        <f t="shared" si="782"/>
        <v>0</v>
      </c>
      <c r="H588" s="202">
        <v>45962</v>
      </c>
      <c r="I588" s="10">
        <v>44273</v>
      </c>
      <c r="J588" s="14">
        <v>471</v>
      </c>
      <c r="K588" s="39">
        <v>110</v>
      </c>
      <c r="L588" s="13">
        <f t="shared" ref="L588" si="812">K588*E588</f>
        <v>325.60000000000002</v>
      </c>
      <c r="M588" s="300" t="s">
        <v>132</v>
      </c>
      <c r="N588" s="300" t="s">
        <v>131</v>
      </c>
      <c r="O588" s="38">
        <f t="shared" si="784"/>
        <v>0</v>
      </c>
      <c r="P588" s="11">
        <f t="shared" si="785"/>
        <v>0</v>
      </c>
      <c r="Q588" s="41"/>
      <c r="R588" s="41"/>
      <c r="S588" s="41"/>
      <c r="T588" s="41"/>
      <c r="U588" s="41">
        <v>0</v>
      </c>
      <c r="V588" s="11">
        <f t="shared" ref="V588" si="813">U588*E588</f>
        <v>0</v>
      </c>
      <c r="W588" s="51"/>
      <c r="X588" s="53"/>
    </row>
    <row r="589" spans="1:24" s="12" customFormat="1" ht="40.5" customHeight="1">
      <c r="A589" s="9">
        <v>24</v>
      </c>
      <c r="B589" s="199" t="s">
        <v>118</v>
      </c>
      <c r="C589" s="203" t="s">
        <v>38</v>
      </c>
      <c r="D589" s="203" t="s">
        <v>121</v>
      </c>
      <c r="E589" s="40">
        <v>2.96</v>
      </c>
      <c r="F589" s="41">
        <v>0</v>
      </c>
      <c r="G589" s="13">
        <f t="shared" si="782"/>
        <v>0</v>
      </c>
      <c r="H589" s="202">
        <v>45962</v>
      </c>
      <c r="I589" s="10">
        <v>44277</v>
      </c>
      <c r="J589" s="14">
        <v>525</v>
      </c>
      <c r="K589" s="39">
        <v>250</v>
      </c>
      <c r="L589" s="13">
        <f t="shared" ref="L589" si="814">K589*E589</f>
        <v>740</v>
      </c>
      <c r="M589" s="300" t="s">
        <v>132</v>
      </c>
      <c r="N589" s="300" t="s">
        <v>131</v>
      </c>
      <c r="O589" s="38">
        <f t="shared" si="784"/>
        <v>0</v>
      </c>
      <c r="P589" s="11">
        <f t="shared" si="785"/>
        <v>0</v>
      </c>
      <c r="Q589" s="41"/>
      <c r="R589" s="41"/>
      <c r="S589" s="41"/>
      <c r="T589" s="41"/>
      <c r="U589" s="41">
        <v>0</v>
      </c>
      <c r="V589" s="11">
        <f t="shared" ref="V589" si="815">U589*E589</f>
        <v>0</v>
      </c>
      <c r="W589" s="51"/>
      <c r="X589" s="53"/>
    </row>
    <row r="590" spans="1:24" s="12" customFormat="1" ht="40.5" customHeight="1">
      <c r="A590" s="9">
        <v>25</v>
      </c>
      <c r="B590" s="199" t="s">
        <v>118</v>
      </c>
      <c r="C590" s="203" t="s">
        <v>38</v>
      </c>
      <c r="D590" s="203" t="s">
        <v>121</v>
      </c>
      <c r="E590" s="40">
        <v>2.96</v>
      </c>
      <c r="F590" s="41">
        <v>0</v>
      </c>
      <c r="G590" s="13">
        <f t="shared" si="782"/>
        <v>0</v>
      </c>
      <c r="H590" s="202">
        <v>45962</v>
      </c>
      <c r="I590" s="10">
        <v>44279</v>
      </c>
      <c r="J590" s="14">
        <v>562</v>
      </c>
      <c r="K590" s="39">
        <v>330</v>
      </c>
      <c r="L590" s="13">
        <f t="shared" ref="L590" si="816">K590*E590</f>
        <v>976.8</v>
      </c>
      <c r="M590" s="300" t="s">
        <v>132</v>
      </c>
      <c r="N590" s="300" t="s">
        <v>131</v>
      </c>
      <c r="O590" s="38">
        <f t="shared" si="784"/>
        <v>0</v>
      </c>
      <c r="P590" s="11">
        <f t="shared" si="785"/>
        <v>0</v>
      </c>
      <c r="Q590" s="41"/>
      <c r="R590" s="41"/>
      <c r="S590" s="41"/>
      <c r="T590" s="41"/>
      <c r="U590" s="41">
        <v>0</v>
      </c>
      <c r="V590" s="11">
        <f t="shared" ref="V590" si="817">U590*E590</f>
        <v>0</v>
      </c>
      <c r="W590" s="51"/>
      <c r="X590" s="53"/>
    </row>
    <row r="591" spans="1:24" s="12" customFormat="1" ht="40.5" customHeight="1">
      <c r="A591" s="9">
        <v>26</v>
      </c>
      <c r="B591" s="199" t="s">
        <v>118</v>
      </c>
      <c r="C591" s="203" t="s">
        <v>38</v>
      </c>
      <c r="D591" s="203" t="s">
        <v>119</v>
      </c>
      <c r="E591" s="40">
        <v>2.96</v>
      </c>
      <c r="F591" s="41">
        <v>0</v>
      </c>
      <c r="G591" s="13">
        <f t="shared" si="782"/>
        <v>0</v>
      </c>
      <c r="H591" s="202">
        <v>45962</v>
      </c>
      <c r="I591" s="10">
        <v>44284</v>
      </c>
      <c r="J591" s="14">
        <v>633</v>
      </c>
      <c r="K591" s="39">
        <v>1040</v>
      </c>
      <c r="L591" s="13">
        <f t="shared" ref="L591" si="818">K591*E591</f>
        <v>3078.4</v>
      </c>
      <c r="M591" s="300" t="s">
        <v>132</v>
      </c>
      <c r="N591" s="300" t="s">
        <v>131</v>
      </c>
      <c r="O591" s="38">
        <f t="shared" si="784"/>
        <v>0</v>
      </c>
      <c r="P591" s="11">
        <f t="shared" si="785"/>
        <v>0</v>
      </c>
      <c r="Q591" s="41"/>
      <c r="R591" s="41"/>
      <c r="S591" s="41"/>
      <c r="T591" s="41"/>
      <c r="U591" s="41">
        <v>0</v>
      </c>
      <c r="V591" s="11">
        <f t="shared" ref="V591" si="819">U591*E591</f>
        <v>0</v>
      </c>
      <c r="W591" s="51"/>
      <c r="X591" s="53"/>
    </row>
    <row r="592" spans="1:24" s="12" customFormat="1" ht="40.5" customHeight="1">
      <c r="A592" s="9">
        <v>27</v>
      </c>
      <c r="B592" s="199" t="s">
        <v>124</v>
      </c>
      <c r="C592" s="200" t="s">
        <v>38</v>
      </c>
      <c r="D592" s="204">
        <v>44119</v>
      </c>
      <c r="E592" s="40">
        <v>24.14</v>
      </c>
      <c r="F592" s="41">
        <v>0</v>
      </c>
      <c r="G592" s="13">
        <f t="shared" si="782"/>
        <v>0</v>
      </c>
      <c r="H592" s="202" t="s">
        <v>122</v>
      </c>
      <c r="I592" s="10">
        <v>44266</v>
      </c>
      <c r="J592" s="14">
        <v>317</v>
      </c>
      <c r="K592" s="39">
        <v>1</v>
      </c>
      <c r="L592" s="13">
        <f t="shared" si="779"/>
        <v>24.14</v>
      </c>
      <c r="M592" s="300" t="s">
        <v>132</v>
      </c>
      <c r="N592" s="300" t="s">
        <v>131</v>
      </c>
      <c r="O592" s="38">
        <f t="shared" si="784"/>
        <v>0</v>
      </c>
      <c r="P592" s="11">
        <f t="shared" si="785"/>
        <v>0</v>
      </c>
      <c r="Q592" s="41"/>
      <c r="R592" s="41"/>
      <c r="S592" s="41"/>
      <c r="T592" s="41"/>
      <c r="U592" s="41">
        <v>0</v>
      </c>
      <c r="V592" s="11">
        <f t="shared" si="781"/>
        <v>0</v>
      </c>
      <c r="W592" s="51"/>
      <c r="X592" s="53"/>
    </row>
    <row r="593" spans="1:24" s="12" customFormat="1" ht="40.5" customHeight="1">
      <c r="A593" s="9">
        <v>28</v>
      </c>
      <c r="B593" s="199" t="s">
        <v>124</v>
      </c>
      <c r="C593" s="200" t="s">
        <v>38</v>
      </c>
      <c r="D593" s="204">
        <v>44119</v>
      </c>
      <c r="E593" s="40">
        <v>24.14</v>
      </c>
      <c r="F593" s="41">
        <v>0</v>
      </c>
      <c r="G593" s="13">
        <f t="shared" si="782"/>
        <v>0</v>
      </c>
      <c r="H593" s="202" t="s">
        <v>122</v>
      </c>
      <c r="I593" s="10">
        <v>44270</v>
      </c>
      <c r="J593" s="14">
        <v>335</v>
      </c>
      <c r="K593" s="39">
        <v>1</v>
      </c>
      <c r="L593" s="13">
        <f t="shared" ref="L593" si="820">K593*E593</f>
        <v>24.14</v>
      </c>
      <c r="M593" s="300" t="s">
        <v>132</v>
      </c>
      <c r="N593" s="300" t="s">
        <v>131</v>
      </c>
      <c r="O593" s="38">
        <f t="shared" si="784"/>
        <v>0</v>
      </c>
      <c r="P593" s="11">
        <f t="shared" si="785"/>
        <v>0</v>
      </c>
      <c r="Q593" s="41"/>
      <c r="R593" s="41"/>
      <c r="S593" s="41"/>
      <c r="T593" s="41"/>
      <c r="U593" s="41">
        <v>0</v>
      </c>
      <c r="V593" s="11">
        <f t="shared" ref="V593" si="821">U593*E593</f>
        <v>0</v>
      </c>
      <c r="W593" s="51"/>
      <c r="X593" s="53"/>
    </row>
    <row r="594" spans="1:24" s="12" customFormat="1" ht="40.5" customHeight="1">
      <c r="A594" s="9">
        <v>29</v>
      </c>
      <c r="B594" s="199" t="s">
        <v>124</v>
      </c>
      <c r="C594" s="200" t="s">
        <v>38</v>
      </c>
      <c r="D594" s="204">
        <v>44119</v>
      </c>
      <c r="E594" s="40">
        <v>24.14</v>
      </c>
      <c r="F594" s="41">
        <v>0</v>
      </c>
      <c r="G594" s="13">
        <f t="shared" si="782"/>
        <v>0</v>
      </c>
      <c r="H594" s="202" t="s">
        <v>122</v>
      </c>
      <c r="I594" s="10">
        <v>44271</v>
      </c>
      <c r="J594" s="14">
        <v>385</v>
      </c>
      <c r="K594" s="39">
        <v>2</v>
      </c>
      <c r="L594" s="13">
        <f t="shared" ref="L594" si="822">K594*E594</f>
        <v>48.28</v>
      </c>
      <c r="M594" s="300" t="s">
        <v>132</v>
      </c>
      <c r="N594" s="300" t="s">
        <v>131</v>
      </c>
      <c r="O594" s="38">
        <f t="shared" si="784"/>
        <v>0</v>
      </c>
      <c r="P594" s="11">
        <f t="shared" si="785"/>
        <v>0</v>
      </c>
      <c r="Q594" s="41"/>
      <c r="R594" s="41"/>
      <c r="S594" s="41"/>
      <c r="T594" s="41"/>
      <c r="U594" s="41">
        <v>0</v>
      </c>
      <c r="V594" s="11">
        <f t="shared" ref="V594" si="823">U594*E594</f>
        <v>0</v>
      </c>
      <c r="W594" s="51"/>
      <c r="X594" s="53"/>
    </row>
    <row r="595" spans="1:24" s="12" customFormat="1" ht="40.5" customHeight="1">
      <c r="A595" s="9">
        <v>30</v>
      </c>
      <c r="B595" s="199" t="s">
        <v>124</v>
      </c>
      <c r="C595" s="200" t="s">
        <v>38</v>
      </c>
      <c r="D595" s="204">
        <v>44119</v>
      </c>
      <c r="E595" s="40">
        <v>24.14</v>
      </c>
      <c r="F595" s="41">
        <v>0</v>
      </c>
      <c r="G595" s="13">
        <f t="shared" si="782"/>
        <v>0</v>
      </c>
      <c r="H595" s="202" t="s">
        <v>122</v>
      </c>
      <c r="I595" s="10">
        <v>44273</v>
      </c>
      <c r="J595" s="14">
        <v>471</v>
      </c>
      <c r="K595" s="39">
        <v>1</v>
      </c>
      <c r="L595" s="13">
        <f t="shared" ref="L595" si="824">K595*E595</f>
        <v>24.14</v>
      </c>
      <c r="M595" s="300" t="s">
        <v>132</v>
      </c>
      <c r="N595" s="300" t="s">
        <v>131</v>
      </c>
      <c r="O595" s="38">
        <f t="shared" si="784"/>
        <v>0</v>
      </c>
      <c r="P595" s="11">
        <f t="shared" si="785"/>
        <v>0</v>
      </c>
      <c r="Q595" s="41"/>
      <c r="R595" s="41"/>
      <c r="S595" s="41"/>
      <c r="T595" s="41"/>
      <c r="U595" s="41">
        <v>0</v>
      </c>
      <c r="V595" s="11">
        <f t="shared" ref="V595" si="825">U595*E595</f>
        <v>0</v>
      </c>
      <c r="W595" s="51"/>
      <c r="X595" s="53"/>
    </row>
    <row r="596" spans="1:24" s="12" customFormat="1" ht="40.5" customHeight="1">
      <c r="A596" s="9">
        <v>31</v>
      </c>
      <c r="B596" s="199" t="s">
        <v>124</v>
      </c>
      <c r="C596" s="200" t="s">
        <v>38</v>
      </c>
      <c r="D596" s="204">
        <v>44119</v>
      </c>
      <c r="E596" s="40">
        <v>24.14</v>
      </c>
      <c r="F596" s="41">
        <v>0</v>
      </c>
      <c r="G596" s="13">
        <f t="shared" si="782"/>
        <v>0</v>
      </c>
      <c r="H596" s="202" t="s">
        <v>122</v>
      </c>
      <c r="I596" s="10">
        <v>44277</v>
      </c>
      <c r="J596" s="14">
        <v>525</v>
      </c>
      <c r="K596" s="39">
        <v>2</v>
      </c>
      <c r="L596" s="13">
        <f t="shared" ref="L596" si="826">K596*E596</f>
        <v>48.28</v>
      </c>
      <c r="M596" s="300" t="s">
        <v>132</v>
      </c>
      <c r="N596" s="300" t="s">
        <v>131</v>
      </c>
      <c r="O596" s="38">
        <f t="shared" si="784"/>
        <v>0</v>
      </c>
      <c r="P596" s="11">
        <f t="shared" si="785"/>
        <v>0</v>
      </c>
      <c r="Q596" s="41"/>
      <c r="R596" s="41"/>
      <c r="S596" s="41"/>
      <c r="T596" s="41"/>
      <c r="U596" s="41">
        <v>0</v>
      </c>
      <c r="V596" s="11">
        <f t="shared" ref="V596" si="827">U596*E596</f>
        <v>0</v>
      </c>
      <c r="W596" s="51"/>
      <c r="X596" s="53"/>
    </row>
    <row r="597" spans="1:24" s="12" customFormat="1" ht="40.5" customHeight="1">
      <c r="A597" s="9">
        <v>32</v>
      </c>
      <c r="B597" s="199" t="s">
        <v>124</v>
      </c>
      <c r="C597" s="200" t="s">
        <v>38</v>
      </c>
      <c r="D597" s="204">
        <v>44119</v>
      </c>
      <c r="E597" s="40">
        <v>24.14</v>
      </c>
      <c r="F597" s="41">
        <v>0</v>
      </c>
      <c r="G597" s="13">
        <f t="shared" si="782"/>
        <v>0</v>
      </c>
      <c r="H597" s="202" t="s">
        <v>122</v>
      </c>
      <c r="I597" s="10">
        <v>44279</v>
      </c>
      <c r="J597" s="14">
        <v>562</v>
      </c>
      <c r="K597" s="39">
        <v>3</v>
      </c>
      <c r="L597" s="13">
        <f t="shared" ref="L597" si="828">K597*E597</f>
        <v>72.42</v>
      </c>
      <c r="M597" s="300" t="s">
        <v>132</v>
      </c>
      <c r="N597" s="300" t="s">
        <v>131</v>
      </c>
      <c r="O597" s="38">
        <f t="shared" si="784"/>
        <v>0</v>
      </c>
      <c r="P597" s="11">
        <f t="shared" si="785"/>
        <v>0</v>
      </c>
      <c r="Q597" s="41"/>
      <c r="R597" s="41"/>
      <c r="S597" s="41"/>
      <c r="T597" s="41"/>
      <c r="U597" s="41">
        <v>0</v>
      </c>
      <c r="V597" s="11">
        <f t="shared" ref="V597" si="829">U597*E597</f>
        <v>0</v>
      </c>
      <c r="W597" s="51"/>
      <c r="X597" s="53"/>
    </row>
    <row r="598" spans="1:24" s="12" customFormat="1" ht="40.5" customHeight="1">
      <c r="A598" s="9">
        <v>33</v>
      </c>
      <c r="B598" s="199" t="s">
        <v>124</v>
      </c>
      <c r="C598" s="200" t="s">
        <v>38</v>
      </c>
      <c r="D598" s="204">
        <v>44119</v>
      </c>
      <c r="E598" s="40">
        <v>24.14</v>
      </c>
      <c r="F598" s="41">
        <v>0</v>
      </c>
      <c r="G598" s="13">
        <f t="shared" si="782"/>
        <v>0</v>
      </c>
      <c r="H598" s="202" t="s">
        <v>122</v>
      </c>
      <c r="I598" s="10">
        <v>44284</v>
      </c>
      <c r="J598" s="14">
        <v>633</v>
      </c>
      <c r="K598" s="39">
        <v>10</v>
      </c>
      <c r="L598" s="13">
        <f t="shared" ref="L598" si="830">K598*E598</f>
        <v>241.4</v>
      </c>
      <c r="M598" s="300" t="s">
        <v>132</v>
      </c>
      <c r="N598" s="300" t="s">
        <v>131</v>
      </c>
      <c r="O598" s="38">
        <f t="shared" si="784"/>
        <v>0</v>
      </c>
      <c r="P598" s="11">
        <f t="shared" si="785"/>
        <v>0</v>
      </c>
      <c r="Q598" s="41"/>
      <c r="R598" s="41"/>
      <c r="S598" s="41"/>
      <c r="T598" s="41"/>
      <c r="U598" s="41">
        <v>0</v>
      </c>
      <c r="V598" s="11">
        <f t="shared" ref="V598" si="831">U598*E598</f>
        <v>0</v>
      </c>
      <c r="W598" s="51"/>
      <c r="X598" s="53"/>
    </row>
    <row r="599" spans="1:24" s="68" customFormat="1" ht="30" customHeight="1">
      <c r="A599" s="41"/>
      <c r="B599" s="209" t="s">
        <v>14</v>
      </c>
      <c r="C599" s="210"/>
      <c r="D599" s="211"/>
      <c r="E599" s="65"/>
      <c r="F599" s="317">
        <f>SUM(F566:F598)</f>
        <v>0</v>
      </c>
      <c r="G599" s="11">
        <f>SUM(G566:G598)</f>
        <v>0</v>
      </c>
      <c r="H599" s="212"/>
      <c r="I599" s="66"/>
      <c r="J599" s="41"/>
      <c r="K599" s="317">
        <f>SUM(K566:K598)</f>
        <v>5838</v>
      </c>
      <c r="L599" s="11">
        <f>SUM(L566:L598)</f>
        <v>7972.3600400000005</v>
      </c>
      <c r="M599" s="41"/>
      <c r="N599" s="66"/>
      <c r="O599" s="317">
        <f>SUM(O566:O598)</f>
        <v>1195</v>
      </c>
      <c r="P599" s="11">
        <f>SUM(P566:P598)</f>
        <v>711.24529999999993</v>
      </c>
      <c r="Q599" s="41"/>
      <c r="R599" s="41"/>
      <c r="S599" s="41"/>
      <c r="T599" s="41"/>
      <c r="U599" s="317">
        <f>SUM(U566:U598)</f>
        <v>423</v>
      </c>
      <c r="V599" s="11">
        <f>SUM(V566:V598)</f>
        <v>266.31474000000003</v>
      </c>
      <c r="W599" s="67">
        <f>V599-G599</f>
        <v>266.31474000000003</v>
      </c>
      <c r="X599" s="178"/>
    </row>
    <row r="600" spans="1:24" s="68" customFormat="1" ht="30" customHeight="1">
      <c r="A600" s="337" t="s">
        <v>141</v>
      </c>
      <c r="B600" s="338"/>
      <c r="C600" s="338"/>
      <c r="D600" s="338"/>
      <c r="E600" s="338"/>
      <c r="F600" s="338"/>
      <c r="G600" s="338"/>
      <c r="H600" s="338"/>
      <c r="I600" s="338"/>
      <c r="J600" s="338"/>
      <c r="K600" s="338"/>
      <c r="L600" s="338"/>
      <c r="M600" s="338"/>
      <c r="N600" s="338"/>
      <c r="O600" s="338"/>
      <c r="P600" s="338"/>
      <c r="Q600" s="338"/>
      <c r="R600" s="338"/>
      <c r="S600" s="338"/>
      <c r="T600" s="338"/>
      <c r="U600" s="338"/>
      <c r="V600" s="339"/>
      <c r="W600" s="67"/>
      <c r="X600" s="178"/>
    </row>
    <row r="601" spans="1:24" s="12" customFormat="1" ht="47.25" customHeight="1">
      <c r="A601" s="9">
        <v>1</v>
      </c>
      <c r="B601" s="205" t="s">
        <v>125</v>
      </c>
      <c r="C601" s="200" t="s">
        <v>31</v>
      </c>
      <c r="D601" s="206" t="s">
        <v>126</v>
      </c>
      <c r="E601" s="40">
        <v>0</v>
      </c>
      <c r="F601" s="41">
        <v>0</v>
      </c>
      <c r="G601" s="13">
        <f>F601*E601</f>
        <v>0</v>
      </c>
      <c r="H601" s="204">
        <v>44370</v>
      </c>
      <c r="I601" s="10">
        <v>44270</v>
      </c>
      <c r="J601" s="14">
        <v>336</v>
      </c>
      <c r="K601" s="39">
        <v>100</v>
      </c>
      <c r="L601" s="13">
        <f t="shared" ref="L601:L655" si="832">K601*E601</f>
        <v>0</v>
      </c>
      <c r="M601" s="300" t="s">
        <v>138</v>
      </c>
      <c r="N601" s="300" t="s">
        <v>139</v>
      </c>
      <c r="O601" s="38">
        <f>F601-U601</f>
        <v>0</v>
      </c>
      <c r="P601" s="11">
        <f t="shared" ref="P601" si="833">O601*E601</f>
        <v>0</v>
      </c>
      <c r="Q601" s="41"/>
      <c r="R601" s="41"/>
      <c r="S601" s="41"/>
      <c r="T601" s="41"/>
      <c r="U601" s="41">
        <v>0</v>
      </c>
      <c r="V601" s="11">
        <f t="shared" ref="V601:V655" si="834">U601*E601</f>
        <v>0</v>
      </c>
      <c r="W601" s="51"/>
      <c r="X601" s="53"/>
    </row>
    <row r="602" spans="1:24" s="12" customFormat="1" ht="47.25" customHeight="1">
      <c r="A602" s="9">
        <v>2</v>
      </c>
      <c r="B602" s="205" t="s">
        <v>125</v>
      </c>
      <c r="C602" s="200" t="s">
        <v>31</v>
      </c>
      <c r="D602" s="206" t="s">
        <v>126</v>
      </c>
      <c r="E602" s="40">
        <v>0</v>
      </c>
      <c r="F602" s="41">
        <v>0</v>
      </c>
      <c r="G602" s="13">
        <f t="shared" ref="G602:G671" si="835">F602*E602</f>
        <v>0</v>
      </c>
      <c r="H602" s="204">
        <v>44370</v>
      </c>
      <c r="I602" s="10">
        <v>44271</v>
      </c>
      <c r="J602" s="14">
        <v>383</v>
      </c>
      <c r="K602" s="39">
        <v>100</v>
      </c>
      <c r="L602" s="13">
        <f t="shared" ref="L602" si="836">K602*E602</f>
        <v>0</v>
      </c>
      <c r="M602" s="300" t="s">
        <v>138</v>
      </c>
      <c r="N602" s="300" t="s">
        <v>139</v>
      </c>
      <c r="O602" s="38">
        <f t="shared" ref="O602:O665" si="837">F602-U602</f>
        <v>0</v>
      </c>
      <c r="P602" s="11">
        <f t="shared" ref="P602:P671" si="838">O602*E602</f>
        <v>0</v>
      </c>
      <c r="Q602" s="41"/>
      <c r="R602" s="41"/>
      <c r="S602" s="41"/>
      <c r="T602" s="41"/>
      <c r="U602" s="41">
        <v>0</v>
      </c>
      <c r="V602" s="11">
        <f t="shared" ref="V602" si="839">U602*E602</f>
        <v>0</v>
      </c>
      <c r="W602" s="51"/>
      <c r="X602" s="53"/>
    </row>
    <row r="603" spans="1:24" s="12" customFormat="1" ht="47.25" customHeight="1">
      <c r="A603" s="9">
        <v>3</v>
      </c>
      <c r="B603" s="205" t="s">
        <v>125</v>
      </c>
      <c r="C603" s="200" t="s">
        <v>31</v>
      </c>
      <c r="D603" s="206" t="s">
        <v>126</v>
      </c>
      <c r="E603" s="40">
        <v>0</v>
      </c>
      <c r="F603" s="41">
        <v>0</v>
      </c>
      <c r="G603" s="13">
        <f t="shared" si="835"/>
        <v>0</v>
      </c>
      <c r="H603" s="204">
        <v>44370</v>
      </c>
      <c r="I603" s="10">
        <v>44272</v>
      </c>
      <c r="J603" s="14">
        <v>463</v>
      </c>
      <c r="K603" s="39">
        <v>100</v>
      </c>
      <c r="L603" s="13">
        <f t="shared" ref="L603" si="840">K603*E603</f>
        <v>0</v>
      </c>
      <c r="M603" s="300" t="s">
        <v>138</v>
      </c>
      <c r="N603" s="300" t="s">
        <v>139</v>
      </c>
      <c r="O603" s="38">
        <f t="shared" si="837"/>
        <v>0</v>
      </c>
      <c r="P603" s="11">
        <f t="shared" si="838"/>
        <v>0</v>
      </c>
      <c r="Q603" s="41"/>
      <c r="R603" s="41"/>
      <c r="S603" s="41"/>
      <c r="T603" s="41"/>
      <c r="U603" s="41">
        <v>0</v>
      </c>
      <c r="V603" s="11">
        <f t="shared" ref="V603" si="841">U603*E603</f>
        <v>0</v>
      </c>
      <c r="W603" s="51"/>
      <c r="X603" s="53"/>
    </row>
    <row r="604" spans="1:24" s="12" customFormat="1" ht="47.25" customHeight="1">
      <c r="A604" s="9">
        <v>4</v>
      </c>
      <c r="B604" s="205" t="s">
        <v>125</v>
      </c>
      <c r="C604" s="200" t="s">
        <v>31</v>
      </c>
      <c r="D604" s="206" t="s">
        <v>126</v>
      </c>
      <c r="E604" s="40">
        <v>0</v>
      </c>
      <c r="F604" s="41">
        <v>0</v>
      </c>
      <c r="G604" s="13">
        <f t="shared" si="835"/>
        <v>0</v>
      </c>
      <c r="H604" s="204">
        <v>44370</v>
      </c>
      <c r="I604" s="10">
        <v>44273</v>
      </c>
      <c r="J604" s="14">
        <v>476</v>
      </c>
      <c r="K604" s="39">
        <v>100</v>
      </c>
      <c r="L604" s="13">
        <f t="shared" ref="L604" si="842">K604*E604</f>
        <v>0</v>
      </c>
      <c r="M604" s="300" t="s">
        <v>138</v>
      </c>
      <c r="N604" s="300" t="s">
        <v>139</v>
      </c>
      <c r="O604" s="38">
        <f t="shared" si="837"/>
        <v>0</v>
      </c>
      <c r="P604" s="11">
        <f t="shared" si="838"/>
        <v>0</v>
      </c>
      <c r="Q604" s="41"/>
      <c r="R604" s="41"/>
      <c r="S604" s="41"/>
      <c r="T604" s="41"/>
      <c r="U604" s="41">
        <v>0</v>
      </c>
      <c r="V604" s="11">
        <f t="shared" ref="V604" si="843">U604*E604</f>
        <v>0</v>
      </c>
      <c r="W604" s="51"/>
      <c r="X604" s="53"/>
    </row>
    <row r="605" spans="1:24" s="12" customFormat="1" ht="47.25" customHeight="1">
      <c r="A605" s="9">
        <v>5</v>
      </c>
      <c r="B605" s="205" t="s">
        <v>125</v>
      </c>
      <c r="C605" s="200" t="s">
        <v>31</v>
      </c>
      <c r="D605" s="206" t="s">
        <v>126</v>
      </c>
      <c r="E605" s="40">
        <v>0</v>
      </c>
      <c r="F605" s="41">
        <v>0</v>
      </c>
      <c r="G605" s="13">
        <f t="shared" si="835"/>
        <v>0</v>
      </c>
      <c r="H605" s="204">
        <v>44370</v>
      </c>
      <c r="I605" s="10">
        <v>44274</v>
      </c>
      <c r="J605" s="14">
        <v>482</v>
      </c>
      <c r="K605" s="39">
        <v>100</v>
      </c>
      <c r="L605" s="13">
        <f t="shared" ref="L605" si="844">K605*E605</f>
        <v>0</v>
      </c>
      <c r="M605" s="300" t="s">
        <v>138</v>
      </c>
      <c r="N605" s="300" t="s">
        <v>139</v>
      </c>
      <c r="O605" s="38">
        <f t="shared" si="837"/>
        <v>0</v>
      </c>
      <c r="P605" s="11">
        <f t="shared" si="838"/>
        <v>0</v>
      </c>
      <c r="Q605" s="41"/>
      <c r="R605" s="41"/>
      <c r="S605" s="41"/>
      <c r="T605" s="41"/>
      <c r="U605" s="41">
        <v>0</v>
      </c>
      <c r="V605" s="11">
        <f t="shared" ref="V605" si="845">U605*E605</f>
        <v>0</v>
      </c>
      <c r="W605" s="51"/>
      <c r="X605" s="53"/>
    </row>
    <row r="606" spans="1:24" s="12" customFormat="1" ht="47.25" customHeight="1">
      <c r="A606" s="9">
        <v>6</v>
      </c>
      <c r="B606" s="205" t="s">
        <v>125</v>
      </c>
      <c r="C606" s="200" t="s">
        <v>31</v>
      </c>
      <c r="D606" s="206" t="s">
        <v>126</v>
      </c>
      <c r="E606" s="40">
        <v>0</v>
      </c>
      <c r="F606" s="41">
        <v>0</v>
      </c>
      <c r="G606" s="13">
        <f t="shared" si="835"/>
        <v>0</v>
      </c>
      <c r="H606" s="204">
        <v>44370</v>
      </c>
      <c r="I606" s="10">
        <v>44277</v>
      </c>
      <c r="J606" s="14">
        <v>527</v>
      </c>
      <c r="K606" s="39">
        <v>100</v>
      </c>
      <c r="L606" s="13">
        <f t="shared" ref="L606" si="846">K606*E606</f>
        <v>0</v>
      </c>
      <c r="M606" s="300" t="s">
        <v>138</v>
      </c>
      <c r="N606" s="300" t="s">
        <v>139</v>
      </c>
      <c r="O606" s="38">
        <f t="shared" si="837"/>
        <v>0</v>
      </c>
      <c r="P606" s="11">
        <f t="shared" si="838"/>
        <v>0</v>
      </c>
      <c r="Q606" s="41"/>
      <c r="R606" s="41"/>
      <c r="S606" s="41"/>
      <c r="T606" s="41"/>
      <c r="U606" s="41">
        <v>0</v>
      </c>
      <c r="V606" s="11">
        <f t="shared" ref="V606" si="847">U606*E606</f>
        <v>0</v>
      </c>
      <c r="W606" s="51"/>
      <c r="X606" s="53"/>
    </row>
    <row r="607" spans="1:24" s="12" customFormat="1" ht="47.25" customHeight="1">
      <c r="A607" s="9">
        <v>7</v>
      </c>
      <c r="B607" s="205" t="s">
        <v>125</v>
      </c>
      <c r="C607" s="200" t="s">
        <v>31</v>
      </c>
      <c r="D607" s="206" t="s">
        <v>126</v>
      </c>
      <c r="E607" s="40">
        <v>0</v>
      </c>
      <c r="F607" s="41">
        <v>0</v>
      </c>
      <c r="G607" s="13">
        <f t="shared" si="835"/>
        <v>0</v>
      </c>
      <c r="H607" s="204">
        <v>44370</v>
      </c>
      <c r="I607" s="10">
        <v>44278</v>
      </c>
      <c r="J607" s="14">
        <v>553</v>
      </c>
      <c r="K607" s="39">
        <v>100</v>
      </c>
      <c r="L607" s="13">
        <f t="shared" ref="L607" si="848">K607*E607</f>
        <v>0</v>
      </c>
      <c r="M607" s="300" t="s">
        <v>138</v>
      </c>
      <c r="N607" s="300" t="s">
        <v>139</v>
      </c>
      <c r="O607" s="38">
        <f t="shared" si="837"/>
        <v>0</v>
      </c>
      <c r="P607" s="11">
        <f t="shared" si="838"/>
        <v>0</v>
      </c>
      <c r="Q607" s="41"/>
      <c r="R607" s="41"/>
      <c r="S607" s="41"/>
      <c r="T607" s="41"/>
      <c r="U607" s="41">
        <v>0</v>
      </c>
      <c r="V607" s="11">
        <f t="shared" ref="V607" si="849">U607*E607</f>
        <v>0</v>
      </c>
      <c r="W607" s="51"/>
      <c r="X607" s="53"/>
    </row>
    <row r="608" spans="1:24" s="12" customFormat="1" ht="47.25" customHeight="1">
      <c r="A608" s="9">
        <v>8</v>
      </c>
      <c r="B608" s="205" t="s">
        <v>125</v>
      </c>
      <c r="C608" s="200" t="s">
        <v>31</v>
      </c>
      <c r="D608" s="206" t="s">
        <v>126</v>
      </c>
      <c r="E608" s="40">
        <v>0</v>
      </c>
      <c r="F608" s="41">
        <v>0</v>
      </c>
      <c r="G608" s="13">
        <f t="shared" si="835"/>
        <v>0</v>
      </c>
      <c r="H608" s="204">
        <v>44370</v>
      </c>
      <c r="I608" s="10">
        <v>44279</v>
      </c>
      <c r="J608" s="14">
        <v>566</v>
      </c>
      <c r="K608" s="39">
        <v>100</v>
      </c>
      <c r="L608" s="13">
        <f t="shared" ref="L608" si="850">K608*E608</f>
        <v>0</v>
      </c>
      <c r="M608" s="300" t="s">
        <v>138</v>
      </c>
      <c r="N608" s="300" t="s">
        <v>139</v>
      </c>
      <c r="O608" s="38">
        <f t="shared" si="837"/>
        <v>0</v>
      </c>
      <c r="P608" s="11">
        <f t="shared" si="838"/>
        <v>0</v>
      </c>
      <c r="Q608" s="41"/>
      <c r="R608" s="41"/>
      <c r="S608" s="41"/>
      <c r="T608" s="41"/>
      <c r="U608" s="41">
        <v>0</v>
      </c>
      <c r="V608" s="11">
        <f t="shared" ref="V608" si="851">U608*E608</f>
        <v>0</v>
      </c>
      <c r="W608" s="51"/>
      <c r="X608" s="53"/>
    </row>
    <row r="609" spans="1:24" s="12" customFormat="1" ht="47.25" customHeight="1">
      <c r="A609" s="9">
        <v>9</v>
      </c>
      <c r="B609" s="205" t="s">
        <v>125</v>
      </c>
      <c r="C609" s="200" t="s">
        <v>31</v>
      </c>
      <c r="D609" s="206" t="s">
        <v>126</v>
      </c>
      <c r="E609" s="40">
        <v>0</v>
      </c>
      <c r="F609" s="41">
        <v>0</v>
      </c>
      <c r="G609" s="13">
        <f t="shared" si="835"/>
        <v>0</v>
      </c>
      <c r="H609" s="204">
        <v>44370</v>
      </c>
      <c r="I609" s="10">
        <v>44280</v>
      </c>
      <c r="J609" s="14">
        <v>572</v>
      </c>
      <c r="K609" s="39">
        <v>100</v>
      </c>
      <c r="L609" s="13">
        <f t="shared" ref="L609" si="852">K609*E609</f>
        <v>0</v>
      </c>
      <c r="M609" s="300" t="s">
        <v>138</v>
      </c>
      <c r="N609" s="300" t="s">
        <v>139</v>
      </c>
      <c r="O609" s="38">
        <f t="shared" si="837"/>
        <v>0</v>
      </c>
      <c r="P609" s="11">
        <f t="shared" si="838"/>
        <v>0</v>
      </c>
      <c r="Q609" s="41"/>
      <c r="R609" s="41"/>
      <c r="S609" s="41"/>
      <c r="T609" s="41"/>
      <c r="U609" s="41">
        <v>0</v>
      </c>
      <c r="V609" s="11">
        <f t="shared" ref="V609" si="853">U609*E609</f>
        <v>0</v>
      </c>
      <c r="W609" s="51"/>
      <c r="X609" s="53"/>
    </row>
    <row r="610" spans="1:24" s="12" customFormat="1" ht="47.25" customHeight="1">
      <c r="A610" s="9">
        <v>10</v>
      </c>
      <c r="B610" s="205" t="s">
        <v>125</v>
      </c>
      <c r="C610" s="200" t="s">
        <v>31</v>
      </c>
      <c r="D610" s="206" t="s">
        <v>126</v>
      </c>
      <c r="E610" s="40">
        <v>0</v>
      </c>
      <c r="F610" s="41">
        <v>0</v>
      </c>
      <c r="G610" s="13">
        <f t="shared" si="835"/>
        <v>0</v>
      </c>
      <c r="H610" s="204">
        <v>44370</v>
      </c>
      <c r="I610" s="10">
        <v>44281</v>
      </c>
      <c r="J610" s="14">
        <v>628</v>
      </c>
      <c r="K610" s="39">
        <v>100</v>
      </c>
      <c r="L610" s="13">
        <f t="shared" ref="L610" si="854">K610*E610</f>
        <v>0</v>
      </c>
      <c r="M610" s="300" t="s">
        <v>138</v>
      </c>
      <c r="N610" s="300" t="s">
        <v>139</v>
      </c>
      <c r="O610" s="38">
        <f t="shared" si="837"/>
        <v>0</v>
      </c>
      <c r="P610" s="11">
        <f t="shared" si="838"/>
        <v>0</v>
      </c>
      <c r="Q610" s="41"/>
      <c r="R610" s="41"/>
      <c r="S610" s="41"/>
      <c r="T610" s="41"/>
      <c r="U610" s="41">
        <v>0</v>
      </c>
      <c r="V610" s="11">
        <f t="shared" ref="V610" si="855">U610*E610</f>
        <v>0</v>
      </c>
      <c r="W610" s="51"/>
      <c r="X610" s="53"/>
    </row>
    <row r="611" spans="1:24" s="12" customFormat="1" ht="47.25" customHeight="1">
      <c r="A611" s="9">
        <v>11</v>
      </c>
      <c r="B611" s="205" t="s">
        <v>125</v>
      </c>
      <c r="C611" s="200" t="s">
        <v>31</v>
      </c>
      <c r="D611" s="206" t="s">
        <v>126</v>
      </c>
      <c r="E611" s="40">
        <v>0</v>
      </c>
      <c r="F611" s="41">
        <v>0</v>
      </c>
      <c r="G611" s="13">
        <f t="shared" si="835"/>
        <v>0</v>
      </c>
      <c r="H611" s="204">
        <v>44370</v>
      </c>
      <c r="I611" s="10">
        <v>44284</v>
      </c>
      <c r="J611" s="14">
        <v>639</v>
      </c>
      <c r="K611" s="39">
        <v>200</v>
      </c>
      <c r="L611" s="13">
        <f t="shared" ref="L611" si="856">K611*E611</f>
        <v>0</v>
      </c>
      <c r="M611" s="300" t="s">
        <v>138</v>
      </c>
      <c r="N611" s="300" t="s">
        <v>139</v>
      </c>
      <c r="O611" s="38">
        <f t="shared" si="837"/>
        <v>0</v>
      </c>
      <c r="P611" s="11">
        <f t="shared" si="838"/>
        <v>0</v>
      </c>
      <c r="Q611" s="41"/>
      <c r="R611" s="41"/>
      <c r="S611" s="41"/>
      <c r="T611" s="41"/>
      <c r="U611" s="41">
        <v>0</v>
      </c>
      <c r="V611" s="11">
        <f t="shared" ref="V611" si="857">U611*E611</f>
        <v>0</v>
      </c>
      <c r="W611" s="51"/>
      <c r="X611" s="53"/>
    </row>
    <row r="612" spans="1:24" s="12" customFormat="1" ht="47.25" customHeight="1">
      <c r="A612" s="9">
        <v>12</v>
      </c>
      <c r="B612" s="205" t="s">
        <v>125</v>
      </c>
      <c r="C612" s="200" t="s">
        <v>31</v>
      </c>
      <c r="D612" s="206" t="s">
        <v>126</v>
      </c>
      <c r="E612" s="40">
        <v>0</v>
      </c>
      <c r="F612" s="41">
        <v>0</v>
      </c>
      <c r="G612" s="13">
        <f t="shared" si="835"/>
        <v>0</v>
      </c>
      <c r="H612" s="204">
        <v>44370</v>
      </c>
      <c r="I612" s="10">
        <v>44285</v>
      </c>
      <c r="J612" s="14">
        <v>648</v>
      </c>
      <c r="K612" s="39">
        <v>100</v>
      </c>
      <c r="L612" s="13">
        <f t="shared" ref="L612" si="858">K612*E612</f>
        <v>0</v>
      </c>
      <c r="M612" s="300" t="s">
        <v>138</v>
      </c>
      <c r="N612" s="300" t="s">
        <v>139</v>
      </c>
      <c r="O612" s="38">
        <f t="shared" si="837"/>
        <v>0</v>
      </c>
      <c r="P612" s="11">
        <f t="shared" si="838"/>
        <v>0</v>
      </c>
      <c r="Q612" s="41"/>
      <c r="R612" s="41"/>
      <c r="S612" s="41"/>
      <c r="T612" s="41"/>
      <c r="U612" s="41">
        <v>0</v>
      </c>
      <c r="V612" s="11">
        <f t="shared" ref="V612" si="859">U612*E612</f>
        <v>0</v>
      </c>
      <c r="W612" s="51"/>
      <c r="X612" s="53"/>
    </row>
    <row r="613" spans="1:24" s="12" customFormat="1" ht="47.25" customHeight="1">
      <c r="A613" s="9">
        <v>13</v>
      </c>
      <c r="B613" s="205" t="s">
        <v>125</v>
      </c>
      <c r="C613" s="200" t="s">
        <v>31</v>
      </c>
      <c r="D613" s="206" t="s">
        <v>126</v>
      </c>
      <c r="E613" s="40">
        <v>0</v>
      </c>
      <c r="F613" s="41">
        <v>0</v>
      </c>
      <c r="G613" s="13">
        <f t="shared" ref="G613" si="860">F613*E613</f>
        <v>0</v>
      </c>
      <c r="H613" s="204">
        <v>44370</v>
      </c>
      <c r="I613" s="10">
        <v>44287</v>
      </c>
      <c r="J613" s="14">
        <v>676</v>
      </c>
      <c r="K613" s="39">
        <v>100</v>
      </c>
      <c r="L613" s="13">
        <f t="shared" ref="L613" si="861">K613*E613</f>
        <v>0</v>
      </c>
      <c r="M613" s="300" t="s">
        <v>138</v>
      </c>
      <c r="N613" s="300" t="s">
        <v>139</v>
      </c>
      <c r="O613" s="38">
        <f t="shared" si="837"/>
        <v>0</v>
      </c>
      <c r="P613" s="11">
        <f t="shared" ref="P613" si="862">O613*E613</f>
        <v>0</v>
      </c>
      <c r="Q613" s="41"/>
      <c r="R613" s="41"/>
      <c r="S613" s="41"/>
      <c r="T613" s="41"/>
      <c r="U613" s="41">
        <v>0</v>
      </c>
      <c r="V613" s="11">
        <f t="shared" ref="V613" si="863">U613*E613</f>
        <v>0</v>
      </c>
      <c r="W613" s="51"/>
      <c r="X613" s="53"/>
    </row>
    <row r="614" spans="1:24" s="12" customFormat="1" ht="47.25" customHeight="1">
      <c r="A614" s="9">
        <v>14</v>
      </c>
      <c r="B614" s="205" t="s">
        <v>125</v>
      </c>
      <c r="C614" s="200" t="s">
        <v>31</v>
      </c>
      <c r="D614" s="206" t="s">
        <v>126</v>
      </c>
      <c r="E614" s="40">
        <v>0</v>
      </c>
      <c r="F614" s="41">
        <v>0</v>
      </c>
      <c r="G614" s="13">
        <f t="shared" ref="G614" si="864">F614*E614</f>
        <v>0</v>
      </c>
      <c r="H614" s="204">
        <v>44370</v>
      </c>
      <c r="I614" s="10">
        <v>44291</v>
      </c>
      <c r="J614" s="14">
        <v>692</v>
      </c>
      <c r="K614" s="39">
        <v>100</v>
      </c>
      <c r="L614" s="13">
        <f t="shared" ref="L614" si="865">K614*E614</f>
        <v>0</v>
      </c>
      <c r="M614" s="300" t="s">
        <v>138</v>
      </c>
      <c r="N614" s="300" t="s">
        <v>139</v>
      </c>
      <c r="O614" s="38">
        <f t="shared" si="837"/>
        <v>0</v>
      </c>
      <c r="P614" s="11">
        <f t="shared" ref="P614" si="866">O614*E614</f>
        <v>0</v>
      </c>
      <c r="Q614" s="41"/>
      <c r="R614" s="41"/>
      <c r="S614" s="41"/>
      <c r="T614" s="41"/>
      <c r="U614" s="41">
        <v>0</v>
      </c>
      <c r="V614" s="11">
        <f t="shared" ref="V614" si="867">U614*E614</f>
        <v>0</v>
      </c>
      <c r="W614" s="51"/>
      <c r="X614" s="53"/>
    </row>
    <row r="615" spans="1:24" s="12" customFormat="1" ht="47.25" customHeight="1">
      <c r="A615" s="9">
        <v>15</v>
      </c>
      <c r="B615" s="205" t="s">
        <v>125</v>
      </c>
      <c r="C615" s="200" t="s">
        <v>31</v>
      </c>
      <c r="D615" s="206" t="s">
        <v>126</v>
      </c>
      <c r="E615" s="40">
        <v>0</v>
      </c>
      <c r="F615" s="41">
        <v>0</v>
      </c>
      <c r="G615" s="13">
        <f t="shared" ref="G615" si="868">F615*E615</f>
        <v>0</v>
      </c>
      <c r="H615" s="204">
        <v>44370</v>
      </c>
      <c r="I615" s="10">
        <v>44292</v>
      </c>
      <c r="J615" s="14">
        <v>696</v>
      </c>
      <c r="K615" s="39">
        <v>100</v>
      </c>
      <c r="L615" s="13">
        <f t="shared" ref="L615" si="869">K615*E615</f>
        <v>0</v>
      </c>
      <c r="M615" s="300" t="s">
        <v>138</v>
      </c>
      <c r="N615" s="300" t="s">
        <v>139</v>
      </c>
      <c r="O615" s="38">
        <f t="shared" si="837"/>
        <v>0</v>
      </c>
      <c r="P615" s="11">
        <f t="shared" ref="P615" si="870">O615*E615</f>
        <v>0</v>
      </c>
      <c r="Q615" s="41"/>
      <c r="R615" s="41"/>
      <c r="S615" s="41"/>
      <c r="T615" s="41"/>
      <c r="U615" s="41">
        <v>0</v>
      </c>
      <c r="V615" s="11">
        <f t="shared" ref="V615" si="871">U615*E615</f>
        <v>0</v>
      </c>
      <c r="W615" s="51"/>
      <c r="X615" s="53"/>
    </row>
    <row r="616" spans="1:24" s="12" customFormat="1" ht="47.25" customHeight="1">
      <c r="A616" s="9">
        <v>16</v>
      </c>
      <c r="B616" s="205" t="s">
        <v>125</v>
      </c>
      <c r="C616" s="200" t="s">
        <v>31</v>
      </c>
      <c r="D616" s="206" t="s">
        <v>126</v>
      </c>
      <c r="E616" s="40">
        <v>0</v>
      </c>
      <c r="F616" s="41">
        <v>0</v>
      </c>
      <c r="G616" s="13">
        <f t="shared" ref="G616" si="872">F616*E616</f>
        <v>0</v>
      </c>
      <c r="H616" s="204">
        <v>44370</v>
      </c>
      <c r="I616" s="10">
        <v>44295</v>
      </c>
      <c r="J616" s="14">
        <v>768</v>
      </c>
      <c r="K616" s="39">
        <v>100</v>
      </c>
      <c r="L616" s="13">
        <f t="shared" ref="L616" si="873">K616*E616</f>
        <v>0</v>
      </c>
      <c r="M616" s="300" t="s">
        <v>138</v>
      </c>
      <c r="N616" s="300" t="s">
        <v>139</v>
      </c>
      <c r="O616" s="38">
        <f t="shared" si="837"/>
        <v>0</v>
      </c>
      <c r="P616" s="11">
        <f t="shared" ref="P616" si="874">O616*E616</f>
        <v>0</v>
      </c>
      <c r="Q616" s="41"/>
      <c r="R616" s="41"/>
      <c r="S616" s="41"/>
      <c r="T616" s="41"/>
      <c r="U616" s="41">
        <v>0</v>
      </c>
      <c r="V616" s="11">
        <f t="shared" ref="V616" si="875">U616*E616</f>
        <v>0</v>
      </c>
      <c r="W616" s="51"/>
      <c r="X616" s="53"/>
    </row>
    <row r="617" spans="1:24" s="12" customFormat="1" ht="47.25" customHeight="1">
      <c r="A617" s="9">
        <v>17</v>
      </c>
      <c r="B617" s="205" t="s">
        <v>125</v>
      </c>
      <c r="C617" s="200" t="s">
        <v>31</v>
      </c>
      <c r="D617" s="206" t="s">
        <v>126</v>
      </c>
      <c r="E617" s="40">
        <v>0</v>
      </c>
      <c r="F617" s="41">
        <v>0</v>
      </c>
      <c r="G617" s="13">
        <f t="shared" ref="G617" si="876">F617*E617</f>
        <v>0</v>
      </c>
      <c r="H617" s="204">
        <v>44370</v>
      </c>
      <c r="I617" s="10">
        <v>44295</v>
      </c>
      <c r="J617" s="14">
        <v>783</v>
      </c>
      <c r="K617" s="39">
        <v>100</v>
      </c>
      <c r="L617" s="13">
        <f t="shared" ref="L617:L637" si="877">K617*E617</f>
        <v>0</v>
      </c>
      <c r="M617" s="300" t="s">
        <v>138</v>
      </c>
      <c r="N617" s="300" t="s">
        <v>139</v>
      </c>
      <c r="O617" s="38">
        <f t="shared" si="837"/>
        <v>0</v>
      </c>
      <c r="P617" s="11">
        <f t="shared" ref="P617:P637" si="878">O617*E617</f>
        <v>0</v>
      </c>
      <c r="Q617" s="41"/>
      <c r="R617" s="41"/>
      <c r="S617" s="41"/>
      <c r="T617" s="41"/>
      <c r="U617" s="41">
        <v>0</v>
      </c>
      <c r="V617" s="11">
        <f t="shared" ref="V617:V637" si="879">U617*E617</f>
        <v>0</v>
      </c>
      <c r="W617" s="51"/>
      <c r="X617" s="53"/>
    </row>
    <row r="618" spans="1:24" s="12" customFormat="1" ht="47.25" customHeight="1">
      <c r="A618" s="9">
        <v>18</v>
      </c>
      <c r="B618" s="328" t="s">
        <v>196</v>
      </c>
      <c r="C618" s="9" t="s">
        <v>31</v>
      </c>
      <c r="D618" s="9" t="s">
        <v>197</v>
      </c>
      <c r="E618" s="9">
        <v>0</v>
      </c>
      <c r="F618" s="298">
        <v>0</v>
      </c>
      <c r="G618" s="266">
        <v>0</v>
      </c>
      <c r="H618" s="329">
        <v>44469</v>
      </c>
      <c r="I618" s="10">
        <v>44369</v>
      </c>
      <c r="J618" s="14">
        <v>1768</v>
      </c>
      <c r="K618" s="39">
        <v>360</v>
      </c>
      <c r="L618" s="13">
        <f t="shared" ref="L618:L622" si="880">K618*E618</f>
        <v>0</v>
      </c>
      <c r="M618" s="300"/>
      <c r="N618" s="300"/>
      <c r="O618" s="38">
        <f>K618-U618</f>
        <v>360</v>
      </c>
      <c r="P618" s="11">
        <f t="shared" ref="P618:P622" si="881">O618*E618</f>
        <v>0</v>
      </c>
      <c r="Q618" s="41"/>
      <c r="R618" s="41"/>
      <c r="S618" s="41"/>
      <c r="T618" s="41"/>
      <c r="U618" s="38">
        <v>0</v>
      </c>
      <c r="V618" s="11">
        <f t="shared" ref="V618:V622" si="882">U618*E618</f>
        <v>0</v>
      </c>
      <c r="W618" s="51"/>
      <c r="X618" s="53"/>
    </row>
    <row r="619" spans="1:24" s="12" customFormat="1" ht="47.25" customHeight="1">
      <c r="A619" s="9">
        <v>19</v>
      </c>
      <c r="B619" s="330" t="s">
        <v>199</v>
      </c>
      <c r="C619" s="331" t="s">
        <v>200</v>
      </c>
      <c r="D619" s="9">
        <v>11033003</v>
      </c>
      <c r="E619" s="266">
        <v>0</v>
      </c>
      <c r="F619" s="298">
        <v>0</v>
      </c>
      <c r="G619" s="266">
        <v>0</v>
      </c>
      <c r="H619" s="329">
        <v>45017</v>
      </c>
      <c r="I619" s="10">
        <v>44369</v>
      </c>
      <c r="J619" s="14">
        <v>1768</v>
      </c>
      <c r="K619" s="39">
        <v>60</v>
      </c>
      <c r="L619" s="13">
        <f t="shared" si="880"/>
        <v>0</v>
      </c>
      <c r="M619" s="300"/>
      <c r="N619" s="300"/>
      <c r="O619" s="38">
        <f t="shared" ref="O619:O622" si="883">K619-U619</f>
        <v>60</v>
      </c>
      <c r="P619" s="11">
        <f t="shared" si="881"/>
        <v>0</v>
      </c>
      <c r="Q619" s="41"/>
      <c r="R619" s="41"/>
      <c r="S619" s="41"/>
      <c r="T619" s="41"/>
      <c r="U619" s="38">
        <v>0</v>
      </c>
      <c r="V619" s="11">
        <f t="shared" si="882"/>
        <v>0</v>
      </c>
      <c r="W619" s="51"/>
      <c r="X619" s="53"/>
    </row>
    <row r="620" spans="1:24" s="12" customFormat="1" ht="47.25" customHeight="1">
      <c r="A620" s="9">
        <v>20</v>
      </c>
      <c r="B620" s="199" t="s">
        <v>202</v>
      </c>
      <c r="C620" s="203" t="s">
        <v>38</v>
      </c>
      <c r="D620" s="206"/>
      <c r="E620" s="40">
        <v>1.10277</v>
      </c>
      <c r="F620" s="41"/>
      <c r="G620" s="13"/>
      <c r="H620" s="204"/>
      <c r="I620" s="10">
        <v>44369</v>
      </c>
      <c r="J620" s="14">
        <v>1768</v>
      </c>
      <c r="K620" s="39">
        <v>360</v>
      </c>
      <c r="L620" s="13">
        <f t="shared" si="880"/>
        <v>396.99720000000002</v>
      </c>
      <c r="M620" s="300"/>
      <c r="N620" s="300"/>
      <c r="O620" s="38">
        <f t="shared" si="883"/>
        <v>360</v>
      </c>
      <c r="P620" s="11">
        <f t="shared" si="881"/>
        <v>396.99720000000002</v>
      </c>
      <c r="Q620" s="41"/>
      <c r="R620" s="41"/>
      <c r="S620" s="41"/>
      <c r="T620" s="41"/>
      <c r="U620" s="38">
        <v>0</v>
      </c>
      <c r="V620" s="11">
        <f t="shared" si="882"/>
        <v>0</v>
      </c>
      <c r="W620" s="51"/>
      <c r="X620" s="53"/>
    </row>
    <row r="621" spans="1:24" s="12" customFormat="1" ht="47.25" customHeight="1">
      <c r="A621" s="9">
        <v>21</v>
      </c>
      <c r="B621" s="199" t="s">
        <v>203</v>
      </c>
      <c r="C621" s="203" t="s">
        <v>38</v>
      </c>
      <c r="D621" s="206"/>
      <c r="E621" s="40">
        <v>1.02302</v>
      </c>
      <c r="F621" s="41"/>
      <c r="G621" s="13"/>
      <c r="H621" s="204"/>
      <c r="I621" s="10">
        <v>44369</v>
      </c>
      <c r="J621" s="14">
        <v>1768</v>
      </c>
      <c r="K621" s="39">
        <v>60</v>
      </c>
      <c r="L621" s="13">
        <f t="shared" si="880"/>
        <v>61.3812</v>
      </c>
      <c r="M621" s="300"/>
      <c r="N621" s="300"/>
      <c r="O621" s="38">
        <f t="shared" si="883"/>
        <v>60</v>
      </c>
      <c r="P621" s="11">
        <f t="shared" si="881"/>
        <v>61.3812</v>
      </c>
      <c r="Q621" s="41"/>
      <c r="R621" s="41"/>
      <c r="S621" s="41"/>
      <c r="T621" s="41"/>
      <c r="U621" s="38">
        <v>0</v>
      </c>
      <c r="V621" s="11">
        <f t="shared" si="882"/>
        <v>0</v>
      </c>
      <c r="W621" s="51"/>
      <c r="X621" s="53"/>
    </row>
    <row r="622" spans="1:24" s="12" customFormat="1" ht="47.25" customHeight="1">
      <c r="A622" s="9">
        <v>22</v>
      </c>
      <c r="B622" s="199" t="s">
        <v>124</v>
      </c>
      <c r="C622" s="203" t="s">
        <v>38</v>
      </c>
      <c r="D622" s="206"/>
      <c r="E622" s="40">
        <v>12.37518</v>
      </c>
      <c r="F622" s="41"/>
      <c r="G622" s="13"/>
      <c r="H622" s="204"/>
      <c r="I622" s="10">
        <v>44369</v>
      </c>
      <c r="J622" s="14">
        <v>1768</v>
      </c>
      <c r="K622" s="39">
        <v>4</v>
      </c>
      <c r="L622" s="13">
        <f t="shared" si="880"/>
        <v>49.500720000000001</v>
      </c>
      <c r="M622" s="300"/>
      <c r="N622" s="300"/>
      <c r="O622" s="38">
        <f t="shared" si="883"/>
        <v>4</v>
      </c>
      <c r="P622" s="11">
        <f t="shared" si="881"/>
        <v>49.500720000000001</v>
      </c>
      <c r="Q622" s="41"/>
      <c r="R622" s="41"/>
      <c r="S622" s="41"/>
      <c r="T622" s="41"/>
      <c r="U622" s="38">
        <v>0</v>
      </c>
      <c r="V622" s="11">
        <f t="shared" si="882"/>
        <v>0</v>
      </c>
      <c r="W622" s="51"/>
      <c r="X622" s="53"/>
    </row>
    <row r="623" spans="1:24" s="12" customFormat="1" ht="47.25" customHeight="1">
      <c r="A623" s="9">
        <v>23</v>
      </c>
      <c r="B623" s="328" t="s">
        <v>196</v>
      </c>
      <c r="C623" s="9" t="s">
        <v>31</v>
      </c>
      <c r="D623" s="9" t="s">
        <v>197</v>
      </c>
      <c r="E623" s="9">
        <v>0</v>
      </c>
      <c r="F623" s="298">
        <v>0</v>
      </c>
      <c r="G623" s="266">
        <v>0</v>
      </c>
      <c r="H623" s="329">
        <v>44469</v>
      </c>
      <c r="I623" s="10">
        <v>44371</v>
      </c>
      <c r="J623" s="14">
        <v>1796</v>
      </c>
      <c r="K623" s="39">
        <v>240</v>
      </c>
      <c r="L623" s="13">
        <f t="shared" si="877"/>
        <v>0</v>
      </c>
      <c r="M623" s="300"/>
      <c r="N623" s="300"/>
      <c r="O623" s="38">
        <f>K623-U623</f>
        <v>240</v>
      </c>
      <c r="P623" s="11">
        <f t="shared" si="878"/>
        <v>0</v>
      </c>
      <c r="Q623" s="41"/>
      <c r="R623" s="41"/>
      <c r="S623" s="41"/>
      <c r="T623" s="41"/>
      <c r="U623" s="38">
        <v>0</v>
      </c>
      <c r="V623" s="11">
        <f t="shared" si="879"/>
        <v>0</v>
      </c>
      <c r="W623" s="51"/>
      <c r="X623" s="53"/>
    </row>
    <row r="624" spans="1:24" s="12" customFormat="1" ht="47.25" customHeight="1">
      <c r="A624" s="9">
        <v>24</v>
      </c>
      <c r="B624" s="330" t="s">
        <v>199</v>
      </c>
      <c r="C624" s="331" t="s">
        <v>200</v>
      </c>
      <c r="D624" s="9">
        <v>11033003</v>
      </c>
      <c r="E624" s="266">
        <v>0</v>
      </c>
      <c r="F624" s="298">
        <v>0</v>
      </c>
      <c r="G624" s="266">
        <v>0</v>
      </c>
      <c r="H624" s="329">
        <v>45017</v>
      </c>
      <c r="I624" s="10">
        <v>44371</v>
      </c>
      <c r="J624" s="14">
        <v>1796</v>
      </c>
      <c r="K624" s="39">
        <v>40</v>
      </c>
      <c r="L624" s="13">
        <f t="shared" si="877"/>
        <v>0</v>
      </c>
      <c r="M624" s="300"/>
      <c r="N624" s="300"/>
      <c r="O624" s="38">
        <f t="shared" ref="O624:O627" si="884">K624-U624</f>
        <v>40</v>
      </c>
      <c r="P624" s="11">
        <f t="shared" si="878"/>
        <v>0</v>
      </c>
      <c r="Q624" s="41"/>
      <c r="R624" s="41"/>
      <c r="S624" s="41"/>
      <c r="T624" s="41"/>
      <c r="U624" s="38">
        <v>0</v>
      </c>
      <c r="V624" s="11">
        <f t="shared" si="879"/>
        <v>0</v>
      </c>
      <c r="W624" s="51"/>
      <c r="X624" s="53"/>
    </row>
    <row r="625" spans="1:24" s="12" customFormat="1" ht="47.25" customHeight="1">
      <c r="A625" s="9">
        <v>25</v>
      </c>
      <c r="B625" s="199" t="s">
        <v>202</v>
      </c>
      <c r="C625" s="203" t="s">
        <v>38</v>
      </c>
      <c r="D625" s="206"/>
      <c r="E625" s="40">
        <v>1.10277</v>
      </c>
      <c r="F625" s="41"/>
      <c r="G625" s="13"/>
      <c r="H625" s="204"/>
      <c r="I625" s="10">
        <v>44371</v>
      </c>
      <c r="J625" s="14">
        <v>1796</v>
      </c>
      <c r="K625" s="39">
        <v>240</v>
      </c>
      <c r="L625" s="13">
        <f t="shared" si="877"/>
        <v>264.66480000000001</v>
      </c>
      <c r="M625" s="300"/>
      <c r="N625" s="300"/>
      <c r="O625" s="38">
        <f t="shared" si="884"/>
        <v>240</v>
      </c>
      <c r="P625" s="11">
        <f t="shared" si="878"/>
        <v>264.66480000000001</v>
      </c>
      <c r="Q625" s="41"/>
      <c r="R625" s="41"/>
      <c r="S625" s="41"/>
      <c r="T625" s="41"/>
      <c r="U625" s="38">
        <v>0</v>
      </c>
      <c r="V625" s="11">
        <f t="shared" si="879"/>
        <v>0</v>
      </c>
      <c r="W625" s="51"/>
      <c r="X625" s="53"/>
    </row>
    <row r="626" spans="1:24" s="12" customFormat="1" ht="47.25" customHeight="1">
      <c r="A626" s="9">
        <v>26</v>
      </c>
      <c r="B626" s="199" t="s">
        <v>203</v>
      </c>
      <c r="C626" s="203" t="s">
        <v>38</v>
      </c>
      <c r="D626" s="206"/>
      <c r="E626" s="40">
        <v>1.02302</v>
      </c>
      <c r="F626" s="41"/>
      <c r="G626" s="13"/>
      <c r="H626" s="204"/>
      <c r="I626" s="10">
        <v>44371</v>
      </c>
      <c r="J626" s="14">
        <v>1796</v>
      </c>
      <c r="K626" s="39">
        <v>40</v>
      </c>
      <c r="L626" s="13">
        <f t="shared" si="877"/>
        <v>40.9208</v>
      </c>
      <c r="M626" s="300"/>
      <c r="N626" s="300"/>
      <c r="O626" s="38">
        <f t="shared" si="884"/>
        <v>40</v>
      </c>
      <c r="P626" s="11">
        <f t="shared" si="878"/>
        <v>40.9208</v>
      </c>
      <c r="Q626" s="41"/>
      <c r="R626" s="41"/>
      <c r="S626" s="41"/>
      <c r="T626" s="41"/>
      <c r="U626" s="38">
        <v>0</v>
      </c>
      <c r="V626" s="11">
        <f t="shared" si="879"/>
        <v>0</v>
      </c>
      <c r="W626" s="51"/>
      <c r="X626" s="53"/>
    </row>
    <row r="627" spans="1:24" s="12" customFormat="1" ht="47.25" customHeight="1">
      <c r="A627" s="9">
        <v>27</v>
      </c>
      <c r="B627" s="199" t="s">
        <v>124</v>
      </c>
      <c r="C627" s="203" t="s">
        <v>38</v>
      </c>
      <c r="D627" s="206"/>
      <c r="E627" s="40">
        <v>12.37518</v>
      </c>
      <c r="F627" s="41"/>
      <c r="G627" s="13"/>
      <c r="H627" s="204"/>
      <c r="I627" s="10">
        <v>44371</v>
      </c>
      <c r="J627" s="14">
        <v>1796</v>
      </c>
      <c r="K627" s="39">
        <v>3</v>
      </c>
      <c r="L627" s="13">
        <f t="shared" si="877"/>
        <v>37.125540000000001</v>
      </c>
      <c r="M627" s="300"/>
      <c r="N627" s="300"/>
      <c r="O627" s="38">
        <f t="shared" si="884"/>
        <v>3</v>
      </c>
      <c r="P627" s="11">
        <f t="shared" si="878"/>
        <v>37.125540000000001</v>
      </c>
      <c r="Q627" s="41"/>
      <c r="R627" s="41"/>
      <c r="S627" s="41"/>
      <c r="T627" s="41"/>
      <c r="U627" s="38">
        <v>0</v>
      </c>
      <c r="V627" s="11">
        <f t="shared" si="879"/>
        <v>0</v>
      </c>
      <c r="W627" s="51"/>
      <c r="X627" s="53"/>
    </row>
    <row r="628" spans="1:24" s="12" customFormat="1" ht="47.25" customHeight="1">
      <c r="A628" s="9">
        <v>28</v>
      </c>
      <c r="B628" s="328" t="s">
        <v>196</v>
      </c>
      <c r="C628" s="9" t="s">
        <v>31</v>
      </c>
      <c r="D628" s="9" t="s">
        <v>197</v>
      </c>
      <c r="E628" s="9">
        <v>0</v>
      </c>
      <c r="F628" s="298">
        <v>0</v>
      </c>
      <c r="G628" s="266">
        <v>0</v>
      </c>
      <c r="H628" s="329">
        <v>44469</v>
      </c>
      <c r="I628" s="10">
        <v>44372</v>
      </c>
      <c r="J628" s="14">
        <v>1806</v>
      </c>
      <c r="K628" s="39">
        <v>96</v>
      </c>
      <c r="L628" s="13">
        <f t="shared" si="877"/>
        <v>0</v>
      </c>
      <c r="M628" s="300"/>
      <c r="N628" s="300"/>
      <c r="O628" s="38">
        <f>K628-U628</f>
        <v>96</v>
      </c>
      <c r="P628" s="11">
        <f t="shared" si="878"/>
        <v>0</v>
      </c>
      <c r="Q628" s="41"/>
      <c r="R628" s="41"/>
      <c r="S628" s="41"/>
      <c r="T628" s="41"/>
      <c r="U628" s="38">
        <v>0</v>
      </c>
      <c r="V628" s="11">
        <f t="shared" si="879"/>
        <v>0</v>
      </c>
      <c r="W628" s="51"/>
      <c r="X628" s="53"/>
    </row>
    <row r="629" spans="1:24" s="12" customFormat="1" ht="47.25" customHeight="1">
      <c r="A629" s="9">
        <v>29</v>
      </c>
      <c r="B629" s="330" t="s">
        <v>199</v>
      </c>
      <c r="C629" s="331" t="s">
        <v>200</v>
      </c>
      <c r="D629" s="9">
        <v>11033003</v>
      </c>
      <c r="E629" s="266">
        <v>0</v>
      </c>
      <c r="F629" s="298">
        <v>0</v>
      </c>
      <c r="G629" s="266">
        <v>0</v>
      </c>
      <c r="H629" s="329">
        <v>45017</v>
      </c>
      <c r="I629" s="10">
        <v>44372</v>
      </c>
      <c r="J629" s="14">
        <v>1806</v>
      </c>
      <c r="K629" s="39">
        <v>16</v>
      </c>
      <c r="L629" s="13">
        <f t="shared" si="877"/>
        <v>0</v>
      </c>
      <c r="M629" s="300"/>
      <c r="N629" s="300"/>
      <c r="O629" s="38">
        <f t="shared" ref="O629:O632" si="885">K629-U629</f>
        <v>16</v>
      </c>
      <c r="P629" s="11">
        <f t="shared" si="878"/>
        <v>0</v>
      </c>
      <c r="Q629" s="41"/>
      <c r="R629" s="41"/>
      <c r="S629" s="41"/>
      <c r="T629" s="41"/>
      <c r="U629" s="38">
        <v>0</v>
      </c>
      <c r="V629" s="11">
        <f t="shared" si="879"/>
        <v>0</v>
      </c>
      <c r="W629" s="51"/>
      <c r="X629" s="53"/>
    </row>
    <row r="630" spans="1:24" s="12" customFormat="1" ht="47.25" customHeight="1">
      <c r="A630" s="9">
        <v>30</v>
      </c>
      <c r="B630" s="199" t="s">
        <v>202</v>
      </c>
      <c r="C630" s="203" t="s">
        <v>38</v>
      </c>
      <c r="D630" s="206"/>
      <c r="E630" s="40">
        <v>1.10277</v>
      </c>
      <c r="F630" s="41"/>
      <c r="G630" s="13"/>
      <c r="H630" s="204"/>
      <c r="I630" s="10">
        <v>44372</v>
      </c>
      <c r="J630" s="14">
        <v>1806</v>
      </c>
      <c r="K630" s="39">
        <v>96</v>
      </c>
      <c r="L630" s="13">
        <f t="shared" si="877"/>
        <v>105.86592</v>
      </c>
      <c r="M630" s="300"/>
      <c r="N630" s="300"/>
      <c r="O630" s="38">
        <f t="shared" si="885"/>
        <v>96</v>
      </c>
      <c r="P630" s="11">
        <f t="shared" si="878"/>
        <v>105.86592</v>
      </c>
      <c r="Q630" s="41"/>
      <c r="R630" s="41"/>
      <c r="S630" s="41"/>
      <c r="T630" s="41"/>
      <c r="U630" s="38">
        <v>0</v>
      </c>
      <c r="V630" s="11">
        <f t="shared" si="879"/>
        <v>0</v>
      </c>
      <c r="W630" s="51"/>
      <c r="X630" s="53"/>
    </row>
    <row r="631" spans="1:24" s="12" customFormat="1" ht="47.25" customHeight="1">
      <c r="A631" s="9">
        <v>31</v>
      </c>
      <c r="B631" s="199" t="s">
        <v>203</v>
      </c>
      <c r="C631" s="203" t="s">
        <v>38</v>
      </c>
      <c r="D631" s="206"/>
      <c r="E631" s="40">
        <v>1.02302</v>
      </c>
      <c r="F631" s="41"/>
      <c r="G631" s="13"/>
      <c r="H631" s="204"/>
      <c r="I631" s="10">
        <v>44372</v>
      </c>
      <c r="J631" s="14">
        <v>1806</v>
      </c>
      <c r="K631" s="39">
        <v>16</v>
      </c>
      <c r="L631" s="13">
        <f t="shared" si="877"/>
        <v>16.368320000000001</v>
      </c>
      <c r="M631" s="300"/>
      <c r="N631" s="300"/>
      <c r="O631" s="38">
        <f t="shared" si="885"/>
        <v>16</v>
      </c>
      <c r="P631" s="11">
        <f t="shared" si="878"/>
        <v>16.368320000000001</v>
      </c>
      <c r="Q631" s="41"/>
      <c r="R631" s="41"/>
      <c r="S631" s="41"/>
      <c r="T631" s="41"/>
      <c r="U631" s="38">
        <v>0</v>
      </c>
      <c r="V631" s="11">
        <f t="shared" si="879"/>
        <v>0</v>
      </c>
      <c r="W631" s="51"/>
      <c r="X631" s="53"/>
    </row>
    <row r="632" spans="1:24" s="12" customFormat="1" ht="47.25" customHeight="1">
      <c r="A632" s="9">
        <v>32</v>
      </c>
      <c r="B632" s="199" t="s">
        <v>124</v>
      </c>
      <c r="C632" s="203" t="s">
        <v>38</v>
      </c>
      <c r="D632" s="206"/>
      <c r="E632" s="40">
        <v>12.37518</v>
      </c>
      <c r="F632" s="41"/>
      <c r="G632" s="13"/>
      <c r="H632" s="204"/>
      <c r="I632" s="10">
        <v>44372</v>
      </c>
      <c r="J632" s="14">
        <v>1806</v>
      </c>
      <c r="K632" s="39">
        <v>1</v>
      </c>
      <c r="L632" s="13">
        <f t="shared" si="877"/>
        <v>12.37518</v>
      </c>
      <c r="M632" s="300"/>
      <c r="N632" s="300"/>
      <c r="O632" s="38">
        <f t="shared" si="885"/>
        <v>1</v>
      </c>
      <c r="P632" s="11">
        <f t="shared" si="878"/>
        <v>12.37518</v>
      </c>
      <c r="Q632" s="41"/>
      <c r="R632" s="41"/>
      <c r="S632" s="41"/>
      <c r="T632" s="41"/>
      <c r="U632" s="38">
        <v>0</v>
      </c>
      <c r="V632" s="11">
        <f t="shared" si="879"/>
        <v>0</v>
      </c>
      <c r="W632" s="51"/>
      <c r="X632" s="53"/>
    </row>
    <row r="633" spans="1:24" s="12" customFormat="1" ht="47.25" customHeight="1">
      <c r="A633" s="9">
        <v>33</v>
      </c>
      <c r="B633" s="328" t="s">
        <v>196</v>
      </c>
      <c r="C633" s="9" t="s">
        <v>31</v>
      </c>
      <c r="D633" s="9" t="s">
        <v>197</v>
      </c>
      <c r="E633" s="9">
        <v>0</v>
      </c>
      <c r="F633" s="298">
        <v>0</v>
      </c>
      <c r="G633" s="266">
        <v>0</v>
      </c>
      <c r="H633" s="329">
        <v>44469</v>
      </c>
      <c r="I633" s="10">
        <v>44376</v>
      </c>
      <c r="J633" s="14">
        <v>1891</v>
      </c>
      <c r="K633" s="39">
        <v>72</v>
      </c>
      <c r="L633" s="13">
        <f t="shared" si="877"/>
        <v>0</v>
      </c>
      <c r="M633" s="300"/>
      <c r="N633" s="300"/>
      <c r="O633" s="38">
        <f>K633-U633</f>
        <v>72</v>
      </c>
      <c r="P633" s="11">
        <f t="shared" si="878"/>
        <v>0</v>
      </c>
      <c r="Q633" s="41"/>
      <c r="R633" s="41"/>
      <c r="S633" s="41"/>
      <c r="T633" s="41"/>
      <c r="U633" s="38">
        <v>0</v>
      </c>
      <c r="V633" s="11">
        <f t="shared" si="879"/>
        <v>0</v>
      </c>
      <c r="W633" s="51"/>
      <c r="X633" s="53"/>
    </row>
    <row r="634" spans="1:24" s="12" customFormat="1" ht="47.25" customHeight="1">
      <c r="A634" s="9">
        <v>34</v>
      </c>
      <c r="B634" s="330" t="s">
        <v>199</v>
      </c>
      <c r="C634" s="331" t="s">
        <v>200</v>
      </c>
      <c r="D634" s="9">
        <v>11033003</v>
      </c>
      <c r="E634" s="266">
        <v>0</v>
      </c>
      <c r="F634" s="298">
        <v>0</v>
      </c>
      <c r="G634" s="266">
        <v>0</v>
      </c>
      <c r="H634" s="329">
        <v>45017</v>
      </c>
      <c r="I634" s="10">
        <v>44376</v>
      </c>
      <c r="J634" s="14">
        <v>1891</v>
      </c>
      <c r="K634" s="39">
        <v>12</v>
      </c>
      <c r="L634" s="13">
        <f t="shared" si="877"/>
        <v>0</v>
      </c>
      <c r="M634" s="300"/>
      <c r="N634" s="300"/>
      <c r="O634" s="38">
        <f t="shared" ref="O634:O637" si="886">K634-U634</f>
        <v>12</v>
      </c>
      <c r="P634" s="11">
        <f t="shared" si="878"/>
        <v>0</v>
      </c>
      <c r="Q634" s="41"/>
      <c r="R634" s="41"/>
      <c r="S634" s="41"/>
      <c r="T634" s="41"/>
      <c r="U634" s="38">
        <v>0</v>
      </c>
      <c r="V634" s="11">
        <f t="shared" si="879"/>
        <v>0</v>
      </c>
      <c r="W634" s="51"/>
      <c r="X634" s="53"/>
    </row>
    <row r="635" spans="1:24" s="12" customFormat="1" ht="47.25" customHeight="1">
      <c r="A635" s="9">
        <v>35</v>
      </c>
      <c r="B635" s="199" t="s">
        <v>202</v>
      </c>
      <c r="C635" s="203" t="s">
        <v>38</v>
      </c>
      <c r="D635" s="206"/>
      <c r="E635" s="40">
        <v>1.10277</v>
      </c>
      <c r="F635" s="41"/>
      <c r="G635" s="13"/>
      <c r="H635" s="204"/>
      <c r="I635" s="10">
        <v>44376</v>
      </c>
      <c r="J635" s="14">
        <v>1891</v>
      </c>
      <c r="K635" s="39">
        <v>72</v>
      </c>
      <c r="L635" s="13">
        <f t="shared" si="877"/>
        <v>79.399439999999998</v>
      </c>
      <c r="M635" s="300"/>
      <c r="N635" s="300"/>
      <c r="O635" s="38">
        <f t="shared" si="886"/>
        <v>72</v>
      </c>
      <c r="P635" s="11">
        <f t="shared" si="878"/>
        <v>79.399439999999998</v>
      </c>
      <c r="Q635" s="41"/>
      <c r="R635" s="41"/>
      <c r="S635" s="41"/>
      <c r="T635" s="41"/>
      <c r="U635" s="38">
        <v>0</v>
      </c>
      <c r="V635" s="11">
        <f t="shared" si="879"/>
        <v>0</v>
      </c>
      <c r="W635" s="51"/>
      <c r="X635" s="53"/>
    </row>
    <row r="636" spans="1:24" s="12" customFormat="1" ht="47.25" customHeight="1">
      <c r="A636" s="9">
        <v>36</v>
      </c>
      <c r="B636" s="199" t="s">
        <v>203</v>
      </c>
      <c r="C636" s="203" t="s">
        <v>38</v>
      </c>
      <c r="D636" s="206"/>
      <c r="E636" s="40">
        <v>1.02302</v>
      </c>
      <c r="F636" s="41"/>
      <c r="G636" s="13"/>
      <c r="H636" s="204"/>
      <c r="I636" s="10">
        <v>44376</v>
      </c>
      <c r="J636" s="14">
        <v>1891</v>
      </c>
      <c r="K636" s="39">
        <v>12</v>
      </c>
      <c r="L636" s="13">
        <f t="shared" si="877"/>
        <v>12.276240000000001</v>
      </c>
      <c r="M636" s="300"/>
      <c r="N636" s="300"/>
      <c r="O636" s="38">
        <f t="shared" si="886"/>
        <v>12</v>
      </c>
      <c r="P636" s="11">
        <f t="shared" si="878"/>
        <v>12.276240000000001</v>
      </c>
      <c r="Q636" s="41"/>
      <c r="R636" s="41"/>
      <c r="S636" s="41"/>
      <c r="T636" s="41"/>
      <c r="U636" s="38">
        <v>0</v>
      </c>
      <c r="V636" s="11">
        <f t="shared" si="879"/>
        <v>0</v>
      </c>
      <c r="W636" s="51"/>
      <c r="X636" s="53"/>
    </row>
    <row r="637" spans="1:24" s="12" customFormat="1" ht="47.25" customHeight="1">
      <c r="A637" s="9">
        <v>37</v>
      </c>
      <c r="B637" s="199" t="s">
        <v>124</v>
      </c>
      <c r="C637" s="203" t="s">
        <v>38</v>
      </c>
      <c r="D637" s="206"/>
      <c r="E637" s="40">
        <v>12.37518</v>
      </c>
      <c r="F637" s="41"/>
      <c r="G637" s="13"/>
      <c r="H637" s="204"/>
      <c r="I637" s="10">
        <v>44376</v>
      </c>
      <c r="J637" s="14">
        <v>1891</v>
      </c>
      <c r="K637" s="39">
        <v>1</v>
      </c>
      <c r="L637" s="13">
        <f t="shared" si="877"/>
        <v>12.37518</v>
      </c>
      <c r="M637" s="300"/>
      <c r="N637" s="300"/>
      <c r="O637" s="38">
        <f t="shared" si="886"/>
        <v>1</v>
      </c>
      <c r="P637" s="11">
        <f t="shared" si="878"/>
        <v>12.37518</v>
      </c>
      <c r="Q637" s="41"/>
      <c r="R637" s="41"/>
      <c r="S637" s="41"/>
      <c r="T637" s="41"/>
      <c r="U637" s="38">
        <v>0</v>
      </c>
      <c r="V637" s="11">
        <f t="shared" si="879"/>
        <v>0</v>
      </c>
      <c r="W637" s="51"/>
      <c r="X637" s="53"/>
    </row>
    <row r="638" spans="1:24" s="12" customFormat="1" ht="40.5" customHeight="1">
      <c r="A638" s="9">
        <v>38</v>
      </c>
      <c r="B638" s="199" t="s">
        <v>118</v>
      </c>
      <c r="C638" s="203" t="s">
        <v>38</v>
      </c>
      <c r="D638" s="203" t="s">
        <v>119</v>
      </c>
      <c r="E638" s="40">
        <v>2.96</v>
      </c>
      <c r="F638" s="41">
        <v>0</v>
      </c>
      <c r="G638" s="13">
        <f t="shared" si="835"/>
        <v>0</v>
      </c>
      <c r="H638" s="202">
        <v>45962</v>
      </c>
      <c r="I638" s="10">
        <v>44270</v>
      </c>
      <c r="J638" s="14">
        <v>336</v>
      </c>
      <c r="K638" s="39">
        <v>110</v>
      </c>
      <c r="L638" s="13">
        <f t="shared" si="832"/>
        <v>325.60000000000002</v>
      </c>
      <c r="M638" s="300" t="s">
        <v>140</v>
      </c>
      <c r="N638" s="300" t="s">
        <v>139</v>
      </c>
      <c r="O638" s="38">
        <f t="shared" si="837"/>
        <v>0</v>
      </c>
      <c r="P638" s="11">
        <f t="shared" si="838"/>
        <v>0</v>
      </c>
      <c r="Q638" s="41"/>
      <c r="R638" s="41"/>
      <c r="S638" s="41"/>
      <c r="T638" s="41"/>
      <c r="U638" s="41">
        <v>0</v>
      </c>
      <c r="V638" s="11">
        <f t="shared" si="834"/>
        <v>0</v>
      </c>
      <c r="W638" s="51"/>
      <c r="X638" s="53"/>
    </row>
    <row r="639" spans="1:24" s="12" customFormat="1" ht="40.5" customHeight="1">
      <c r="A639" s="9">
        <v>39</v>
      </c>
      <c r="B639" s="199" t="s">
        <v>118</v>
      </c>
      <c r="C639" s="203" t="s">
        <v>38</v>
      </c>
      <c r="D639" s="203" t="s">
        <v>119</v>
      </c>
      <c r="E639" s="40">
        <v>2.96</v>
      </c>
      <c r="F639" s="41">
        <v>0</v>
      </c>
      <c r="G639" s="13">
        <f t="shared" si="835"/>
        <v>0</v>
      </c>
      <c r="H639" s="202">
        <v>45962</v>
      </c>
      <c r="I639" s="10">
        <v>44271</v>
      </c>
      <c r="J639" s="14">
        <v>383</v>
      </c>
      <c r="K639" s="39">
        <v>110</v>
      </c>
      <c r="L639" s="13">
        <f t="shared" ref="L639" si="887">K639*E639</f>
        <v>325.60000000000002</v>
      </c>
      <c r="M639" s="300" t="s">
        <v>140</v>
      </c>
      <c r="N639" s="300" t="s">
        <v>139</v>
      </c>
      <c r="O639" s="38">
        <f t="shared" si="837"/>
        <v>0</v>
      </c>
      <c r="P639" s="11">
        <f t="shared" si="838"/>
        <v>0</v>
      </c>
      <c r="Q639" s="41"/>
      <c r="R639" s="41"/>
      <c r="S639" s="41"/>
      <c r="T639" s="41"/>
      <c r="U639" s="41">
        <v>0</v>
      </c>
      <c r="V639" s="11">
        <f t="shared" ref="V639" si="888">U639*E639</f>
        <v>0</v>
      </c>
      <c r="W639" s="51"/>
      <c r="X639" s="53"/>
    </row>
    <row r="640" spans="1:24" s="12" customFormat="1" ht="40.5" customHeight="1">
      <c r="A640" s="9">
        <v>40</v>
      </c>
      <c r="B640" s="199" t="s">
        <v>118</v>
      </c>
      <c r="C640" s="203" t="s">
        <v>38</v>
      </c>
      <c r="D640" s="203" t="s">
        <v>119</v>
      </c>
      <c r="E640" s="40">
        <v>2.96</v>
      </c>
      <c r="F640" s="41">
        <v>0</v>
      </c>
      <c r="G640" s="13">
        <f t="shared" si="835"/>
        <v>0</v>
      </c>
      <c r="H640" s="202">
        <v>45962</v>
      </c>
      <c r="I640" s="10">
        <v>44272</v>
      </c>
      <c r="J640" s="14">
        <v>463</v>
      </c>
      <c r="K640" s="39">
        <v>110</v>
      </c>
      <c r="L640" s="13">
        <f t="shared" ref="L640" si="889">K640*E640</f>
        <v>325.60000000000002</v>
      </c>
      <c r="M640" s="300" t="s">
        <v>140</v>
      </c>
      <c r="N640" s="300" t="s">
        <v>139</v>
      </c>
      <c r="O640" s="38">
        <f t="shared" si="837"/>
        <v>0</v>
      </c>
      <c r="P640" s="11">
        <f t="shared" si="838"/>
        <v>0</v>
      </c>
      <c r="Q640" s="41"/>
      <c r="R640" s="41"/>
      <c r="S640" s="41"/>
      <c r="T640" s="41"/>
      <c r="U640" s="41">
        <v>0</v>
      </c>
      <c r="V640" s="11">
        <f t="shared" ref="V640" si="890">U640*E640</f>
        <v>0</v>
      </c>
      <c r="W640" s="51"/>
      <c r="X640" s="53"/>
    </row>
    <row r="641" spans="1:24" s="12" customFormat="1" ht="40.5" customHeight="1">
      <c r="A641" s="9">
        <v>41</v>
      </c>
      <c r="B641" s="199" t="s">
        <v>118</v>
      </c>
      <c r="C641" s="203" t="s">
        <v>38</v>
      </c>
      <c r="D641" s="203" t="s">
        <v>119</v>
      </c>
      <c r="E641" s="40">
        <v>2.96</v>
      </c>
      <c r="F641" s="41">
        <v>0</v>
      </c>
      <c r="G641" s="13">
        <f t="shared" si="835"/>
        <v>0</v>
      </c>
      <c r="H641" s="202">
        <v>45962</v>
      </c>
      <c r="I641" s="10">
        <v>44273</v>
      </c>
      <c r="J641" s="14">
        <v>476</v>
      </c>
      <c r="K641" s="39">
        <v>110</v>
      </c>
      <c r="L641" s="13">
        <f t="shared" ref="L641" si="891">K641*E641</f>
        <v>325.60000000000002</v>
      </c>
      <c r="M641" s="300" t="s">
        <v>140</v>
      </c>
      <c r="N641" s="300" t="s">
        <v>139</v>
      </c>
      <c r="O641" s="38">
        <f t="shared" si="837"/>
        <v>0</v>
      </c>
      <c r="P641" s="11">
        <f t="shared" si="838"/>
        <v>0</v>
      </c>
      <c r="Q641" s="41"/>
      <c r="R641" s="41"/>
      <c r="S641" s="41"/>
      <c r="T641" s="41"/>
      <c r="U641" s="41">
        <v>0</v>
      </c>
      <c r="V641" s="11">
        <f t="shared" ref="V641" si="892">U641*E641</f>
        <v>0</v>
      </c>
      <c r="W641" s="51"/>
      <c r="X641" s="53"/>
    </row>
    <row r="642" spans="1:24" s="12" customFormat="1" ht="40.5" customHeight="1">
      <c r="A642" s="9">
        <v>42</v>
      </c>
      <c r="B642" s="199" t="s">
        <v>118</v>
      </c>
      <c r="C642" s="203" t="s">
        <v>38</v>
      </c>
      <c r="D642" s="203" t="s">
        <v>119</v>
      </c>
      <c r="E642" s="40">
        <v>2.96</v>
      </c>
      <c r="F642" s="41">
        <v>0</v>
      </c>
      <c r="G642" s="13">
        <f t="shared" si="835"/>
        <v>0</v>
      </c>
      <c r="H642" s="202">
        <v>45962</v>
      </c>
      <c r="I642" s="10">
        <v>44274</v>
      </c>
      <c r="J642" s="14">
        <v>482</v>
      </c>
      <c r="K642" s="39">
        <v>110</v>
      </c>
      <c r="L642" s="13">
        <f t="shared" ref="L642" si="893">K642*E642</f>
        <v>325.60000000000002</v>
      </c>
      <c r="M642" s="300" t="s">
        <v>140</v>
      </c>
      <c r="N642" s="300" t="s">
        <v>139</v>
      </c>
      <c r="O642" s="38">
        <f t="shared" si="837"/>
        <v>0</v>
      </c>
      <c r="P642" s="11">
        <f t="shared" si="838"/>
        <v>0</v>
      </c>
      <c r="Q642" s="41"/>
      <c r="R642" s="41"/>
      <c r="S642" s="41"/>
      <c r="T642" s="41"/>
      <c r="U642" s="41">
        <v>0</v>
      </c>
      <c r="V642" s="11">
        <f t="shared" ref="V642" si="894">U642*E642</f>
        <v>0</v>
      </c>
      <c r="W642" s="51"/>
      <c r="X642" s="53"/>
    </row>
    <row r="643" spans="1:24" s="12" customFormat="1" ht="40.5" customHeight="1">
      <c r="A643" s="9">
        <v>43</v>
      </c>
      <c r="B643" s="199" t="s">
        <v>118</v>
      </c>
      <c r="C643" s="203" t="s">
        <v>38</v>
      </c>
      <c r="D643" s="203" t="s">
        <v>119</v>
      </c>
      <c r="E643" s="40">
        <v>2.96</v>
      </c>
      <c r="F643" s="41">
        <v>0</v>
      </c>
      <c r="G643" s="13">
        <f t="shared" si="835"/>
        <v>0</v>
      </c>
      <c r="H643" s="202">
        <v>45962</v>
      </c>
      <c r="I643" s="10">
        <v>44277</v>
      </c>
      <c r="J643" s="14">
        <v>527</v>
      </c>
      <c r="K643" s="39">
        <v>110</v>
      </c>
      <c r="L643" s="13">
        <f t="shared" ref="L643" si="895">K643*E643</f>
        <v>325.60000000000002</v>
      </c>
      <c r="M643" s="300" t="s">
        <v>140</v>
      </c>
      <c r="N643" s="300" t="s">
        <v>139</v>
      </c>
      <c r="O643" s="38">
        <f t="shared" si="837"/>
        <v>0</v>
      </c>
      <c r="P643" s="11">
        <f t="shared" si="838"/>
        <v>0</v>
      </c>
      <c r="Q643" s="41"/>
      <c r="R643" s="41"/>
      <c r="S643" s="41"/>
      <c r="T643" s="41"/>
      <c r="U643" s="41">
        <v>0</v>
      </c>
      <c r="V643" s="11">
        <f t="shared" ref="V643" si="896">U643*E643</f>
        <v>0</v>
      </c>
      <c r="W643" s="51"/>
      <c r="X643" s="53"/>
    </row>
    <row r="644" spans="1:24" s="12" customFormat="1" ht="40.5" customHeight="1">
      <c r="A644" s="9">
        <v>44</v>
      </c>
      <c r="B644" s="199" t="s">
        <v>118</v>
      </c>
      <c r="C644" s="203" t="s">
        <v>38</v>
      </c>
      <c r="D644" s="203" t="s">
        <v>119</v>
      </c>
      <c r="E644" s="40">
        <v>2.96</v>
      </c>
      <c r="F644" s="41">
        <v>0</v>
      </c>
      <c r="G644" s="13">
        <f t="shared" si="835"/>
        <v>0</v>
      </c>
      <c r="H644" s="202">
        <v>45962</v>
      </c>
      <c r="I644" s="10">
        <v>44278</v>
      </c>
      <c r="J644" s="14">
        <v>553</v>
      </c>
      <c r="K644" s="39">
        <v>110</v>
      </c>
      <c r="L644" s="13">
        <f t="shared" ref="L644" si="897">K644*E644</f>
        <v>325.60000000000002</v>
      </c>
      <c r="M644" s="300" t="s">
        <v>140</v>
      </c>
      <c r="N644" s="300" t="s">
        <v>139</v>
      </c>
      <c r="O644" s="38">
        <f t="shared" si="837"/>
        <v>0</v>
      </c>
      <c r="P644" s="11">
        <f t="shared" si="838"/>
        <v>0</v>
      </c>
      <c r="Q644" s="41"/>
      <c r="R644" s="41"/>
      <c r="S644" s="41"/>
      <c r="T644" s="41"/>
      <c r="U644" s="41">
        <v>0</v>
      </c>
      <c r="V644" s="11">
        <f t="shared" ref="V644" si="898">U644*E644</f>
        <v>0</v>
      </c>
      <c r="W644" s="51"/>
      <c r="X644" s="53"/>
    </row>
    <row r="645" spans="1:24" s="12" customFormat="1" ht="40.5" customHeight="1">
      <c r="A645" s="9">
        <v>45</v>
      </c>
      <c r="B645" s="199" t="s">
        <v>118</v>
      </c>
      <c r="C645" s="203" t="s">
        <v>38</v>
      </c>
      <c r="D645" s="203" t="s">
        <v>119</v>
      </c>
      <c r="E645" s="40">
        <v>2.96</v>
      </c>
      <c r="F645" s="41">
        <v>0</v>
      </c>
      <c r="G645" s="13">
        <f t="shared" si="835"/>
        <v>0</v>
      </c>
      <c r="H645" s="202">
        <v>45962</v>
      </c>
      <c r="I645" s="10">
        <v>44279</v>
      </c>
      <c r="J645" s="14">
        <v>566</v>
      </c>
      <c r="K645" s="39">
        <v>110</v>
      </c>
      <c r="L645" s="13">
        <f t="shared" ref="L645" si="899">K645*E645</f>
        <v>325.60000000000002</v>
      </c>
      <c r="M645" s="300" t="s">
        <v>140</v>
      </c>
      <c r="N645" s="300" t="s">
        <v>139</v>
      </c>
      <c r="O645" s="38">
        <f t="shared" si="837"/>
        <v>0</v>
      </c>
      <c r="P645" s="11">
        <f t="shared" si="838"/>
        <v>0</v>
      </c>
      <c r="Q645" s="41"/>
      <c r="R645" s="41"/>
      <c r="S645" s="41"/>
      <c r="T645" s="41"/>
      <c r="U645" s="41">
        <v>0</v>
      </c>
      <c r="V645" s="11">
        <f t="shared" ref="V645" si="900">U645*E645</f>
        <v>0</v>
      </c>
      <c r="W645" s="51"/>
      <c r="X645" s="53"/>
    </row>
    <row r="646" spans="1:24" s="12" customFormat="1" ht="40.5" customHeight="1">
      <c r="A646" s="9">
        <v>46</v>
      </c>
      <c r="B646" s="199" t="s">
        <v>118</v>
      </c>
      <c r="C646" s="203" t="s">
        <v>38</v>
      </c>
      <c r="D646" s="203" t="s">
        <v>119</v>
      </c>
      <c r="E646" s="40">
        <v>2.96</v>
      </c>
      <c r="F646" s="41">
        <v>0</v>
      </c>
      <c r="G646" s="13">
        <f t="shared" si="835"/>
        <v>0</v>
      </c>
      <c r="H646" s="202">
        <v>45962</v>
      </c>
      <c r="I646" s="10">
        <v>44280</v>
      </c>
      <c r="J646" s="14">
        <v>572</v>
      </c>
      <c r="K646" s="39">
        <v>110</v>
      </c>
      <c r="L646" s="13">
        <f t="shared" ref="L646" si="901">K646*E646</f>
        <v>325.60000000000002</v>
      </c>
      <c r="M646" s="300" t="s">
        <v>140</v>
      </c>
      <c r="N646" s="300" t="s">
        <v>139</v>
      </c>
      <c r="O646" s="38">
        <f t="shared" si="837"/>
        <v>0</v>
      </c>
      <c r="P646" s="11">
        <f t="shared" si="838"/>
        <v>0</v>
      </c>
      <c r="Q646" s="41"/>
      <c r="R646" s="41"/>
      <c r="S646" s="41"/>
      <c r="T646" s="41"/>
      <c r="U646" s="41">
        <v>0</v>
      </c>
      <c r="V646" s="11">
        <f t="shared" ref="V646" si="902">U646*E646</f>
        <v>0</v>
      </c>
      <c r="W646" s="51"/>
      <c r="X646" s="53"/>
    </row>
    <row r="647" spans="1:24" s="12" customFormat="1" ht="40.5" customHeight="1">
      <c r="A647" s="9">
        <v>47</v>
      </c>
      <c r="B647" s="199" t="s">
        <v>118</v>
      </c>
      <c r="C647" s="203" t="s">
        <v>38</v>
      </c>
      <c r="D647" s="203" t="s">
        <v>119</v>
      </c>
      <c r="E647" s="40">
        <v>2.96</v>
      </c>
      <c r="F647" s="41">
        <v>0</v>
      </c>
      <c r="G647" s="13">
        <f t="shared" si="835"/>
        <v>0</v>
      </c>
      <c r="H647" s="202">
        <v>45962</v>
      </c>
      <c r="I647" s="10">
        <v>44281</v>
      </c>
      <c r="J647" s="14">
        <v>628</v>
      </c>
      <c r="K647" s="39">
        <v>110</v>
      </c>
      <c r="L647" s="13">
        <f t="shared" ref="L647" si="903">K647*E647</f>
        <v>325.60000000000002</v>
      </c>
      <c r="M647" s="300" t="s">
        <v>140</v>
      </c>
      <c r="N647" s="300" t="s">
        <v>139</v>
      </c>
      <c r="O647" s="38">
        <f t="shared" si="837"/>
        <v>0</v>
      </c>
      <c r="P647" s="11">
        <f t="shared" si="838"/>
        <v>0</v>
      </c>
      <c r="Q647" s="41"/>
      <c r="R647" s="41"/>
      <c r="S647" s="41"/>
      <c r="T647" s="41"/>
      <c r="U647" s="41">
        <v>0</v>
      </c>
      <c r="V647" s="11">
        <f t="shared" ref="V647" si="904">U647*E647</f>
        <v>0</v>
      </c>
      <c r="W647" s="51"/>
      <c r="X647" s="53"/>
    </row>
    <row r="648" spans="1:24" s="12" customFormat="1" ht="40.5" customHeight="1">
      <c r="A648" s="9">
        <v>48</v>
      </c>
      <c r="B648" s="199" t="s">
        <v>118</v>
      </c>
      <c r="C648" s="203" t="s">
        <v>38</v>
      </c>
      <c r="D648" s="203" t="s">
        <v>119</v>
      </c>
      <c r="E648" s="40">
        <v>2.96</v>
      </c>
      <c r="F648" s="41">
        <v>0</v>
      </c>
      <c r="G648" s="13">
        <f t="shared" si="835"/>
        <v>0</v>
      </c>
      <c r="H648" s="202">
        <v>45962</v>
      </c>
      <c r="I648" s="10">
        <v>44284</v>
      </c>
      <c r="J648" s="14">
        <v>639</v>
      </c>
      <c r="K648" s="39">
        <v>220</v>
      </c>
      <c r="L648" s="13">
        <f t="shared" ref="L648" si="905">K648*E648</f>
        <v>651.20000000000005</v>
      </c>
      <c r="M648" s="300" t="s">
        <v>140</v>
      </c>
      <c r="N648" s="300" t="s">
        <v>139</v>
      </c>
      <c r="O648" s="38">
        <f t="shared" si="837"/>
        <v>0</v>
      </c>
      <c r="P648" s="11">
        <f t="shared" si="838"/>
        <v>0</v>
      </c>
      <c r="Q648" s="41"/>
      <c r="R648" s="41"/>
      <c r="S648" s="41"/>
      <c r="T648" s="41"/>
      <c r="U648" s="41">
        <v>0</v>
      </c>
      <c r="V648" s="11">
        <f t="shared" ref="V648" si="906">U648*E648</f>
        <v>0</v>
      </c>
      <c r="W648" s="51"/>
      <c r="X648" s="53"/>
    </row>
    <row r="649" spans="1:24" s="12" customFormat="1" ht="40.5" customHeight="1">
      <c r="A649" s="9">
        <v>49</v>
      </c>
      <c r="B649" s="199" t="s">
        <v>118</v>
      </c>
      <c r="C649" s="203" t="s">
        <v>38</v>
      </c>
      <c r="D649" s="203" t="s">
        <v>119</v>
      </c>
      <c r="E649" s="40">
        <v>2.96</v>
      </c>
      <c r="F649" s="41">
        <v>0</v>
      </c>
      <c r="G649" s="13">
        <f t="shared" si="835"/>
        <v>0</v>
      </c>
      <c r="H649" s="202">
        <v>45962</v>
      </c>
      <c r="I649" s="10">
        <v>44275</v>
      </c>
      <c r="J649" s="14">
        <v>648</v>
      </c>
      <c r="K649" s="39">
        <v>110</v>
      </c>
      <c r="L649" s="13">
        <f t="shared" ref="L649" si="907">K649*E649</f>
        <v>325.60000000000002</v>
      </c>
      <c r="M649" s="300" t="s">
        <v>140</v>
      </c>
      <c r="N649" s="300" t="s">
        <v>139</v>
      </c>
      <c r="O649" s="38">
        <f t="shared" si="837"/>
        <v>0</v>
      </c>
      <c r="P649" s="11">
        <f t="shared" si="838"/>
        <v>0</v>
      </c>
      <c r="Q649" s="41"/>
      <c r="R649" s="41"/>
      <c r="S649" s="41"/>
      <c r="T649" s="41"/>
      <c r="U649" s="41">
        <v>0</v>
      </c>
      <c r="V649" s="11">
        <f t="shared" ref="V649" si="908">U649*E649</f>
        <v>0</v>
      </c>
      <c r="W649" s="51"/>
      <c r="X649" s="53"/>
    </row>
    <row r="650" spans="1:24" s="12" customFormat="1" ht="40.5" customHeight="1">
      <c r="A650" s="9">
        <v>50</v>
      </c>
      <c r="B650" s="199" t="s">
        <v>118</v>
      </c>
      <c r="C650" s="203" t="s">
        <v>38</v>
      </c>
      <c r="D650" s="203" t="s">
        <v>119</v>
      </c>
      <c r="E650" s="40">
        <v>2.96</v>
      </c>
      <c r="F650" s="41">
        <v>0</v>
      </c>
      <c r="G650" s="13">
        <f t="shared" ref="G650" si="909">F650*E650</f>
        <v>0</v>
      </c>
      <c r="H650" s="202">
        <v>45962</v>
      </c>
      <c r="I650" s="10">
        <v>44287</v>
      </c>
      <c r="J650" s="14">
        <v>676</v>
      </c>
      <c r="K650" s="39">
        <v>110</v>
      </c>
      <c r="L650" s="13">
        <f t="shared" ref="L650" si="910">K650*E650</f>
        <v>325.60000000000002</v>
      </c>
      <c r="M650" s="300" t="s">
        <v>140</v>
      </c>
      <c r="N650" s="300" t="s">
        <v>139</v>
      </c>
      <c r="O650" s="38">
        <f t="shared" si="837"/>
        <v>0</v>
      </c>
      <c r="P650" s="11">
        <f t="shared" ref="P650" si="911">O650*E650</f>
        <v>0</v>
      </c>
      <c r="Q650" s="41"/>
      <c r="R650" s="41"/>
      <c r="S650" s="41"/>
      <c r="T650" s="41"/>
      <c r="U650" s="41">
        <v>0</v>
      </c>
      <c r="V650" s="11">
        <f t="shared" ref="V650" si="912">U650*E650</f>
        <v>0</v>
      </c>
      <c r="W650" s="51"/>
      <c r="X650" s="53"/>
    </row>
    <row r="651" spans="1:24" s="12" customFormat="1" ht="40.5" customHeight="1">
      <c r="A651" s="9">
        <v>51</v>
      </c>
      <c r="B651" s="199" t="s">
        <v>118</v>
      </c>
      <c r="C651" s="203" t="s">
        <v>38</v>
      </c>
      <c r="D651" s="203" t="s">
        <v>119</v>
      </c>
      <c r="E651" s="40">
        <v>2.96</v>
      </c>
      <c r="F651" s="41">
        <v>0</v>
      </c>
      <c r="G651" s="13">
        <f t="shared" ref="G651" si="913">F651*E651</f>
        <v>0</v>
      </c>
      <c r="H651" s="202">
        <v>45962</v>
      </c>
      <c r="I651" s="10">
        <v>44291</v>
      </c>
      <c r="J651" s="14">
        <v>692</v>
      </c>
      <c r="K651" s="39">
        <v>110</v>
      </c>
      <c r="L651" s="13">
        <f t="shared" ref="L651" si="914">K651*E651</f>
        <v>325.60000000000002</v>
      </c>
      <c r="M651" s="300" t="s">
        <v>140</v>
      </c>
      <c r="N651" s="300" t="s">
        <v>139</v>
      </c>
      <c r="O651" s="38">
        <f t="shared" si="837"/>
        <v>0</v>
      </c>
      <c r="P651" s="11">
        <f t="shared" ref="P651" si="915">O651*E651</f>
        <v>0</v>
      </c>
      <c r="Q651" s="41"/>
      <c r="R651" s="41"/>
      <c r="S651" s="41"/>
      <c r="T651" s="41"/>
      <c r="U651" s="41">
        <v>0</v>
      </c>
      <c r="V651" s="11">
        <f t="shared" ref="V651" si="916">U651*E651</f>
        <v>0</v>
      </c>
      <c r="W651" s="51"/>
      <c r="X651" s="53"/>
    </row>
    <row r="652" spans="1:24" s="12" customFormat="1" ht="40.5" customHeight="1">
      <c r="A652" s="9">
        <v>52</v>
      </c>
      <c r="B652" s="199" t="s">
        <v>118</v>
      </c>
      <c r="C652" s="203" t="s">
        <v>38</v>
      </c>
      <c r="D652" s="203" t="s">
        <v>119</v>
      </c>
      <c r="E652" s="40">
        <v>2.96</v>
      </c>
      <c r="F652" s="41">
        <v>0</v>
      </c>
      <c r="G652" s="13">
        <f t="shared" ref="G652" si="917">F652*E652</f>
        <v>0</v>
      </c>
      <c r="H652" s="202">
        <v>45962</v>
      </c>
      <c r="I652" s="10">
        <v>44292</v>
      </c>
      <c r="J652" s="14">
        <v>696</v>
      </c>
      <c r="K652" s="39">
        <v>110</v>
      </c>
      <c r="L652" s="13">
        <f t="shared" ref="L652" si="918">K652*E652</f>
        <v>325.60000000000002</v>
      </c>
      <c r="M652" s="300" t="s">
        <v>140</v>
      </c>
      <c r="N652" s="300" t="s">
        <v>139</v>
      </c>
      <c r="O652" s="38">
        <f t="shared" si="837"/>
        <v>0</v>
      </c>
      <c r="P652" s="11">
        <f t="shared" ref="P652" si="919">O652*E652</f>
        <v>0</v>
      </c>
      <c r="Q652" s="41"/>
      <c r="R652" s="41"/>
      <c r="S652" s="41"/>
      <c r="T652" s="41"/>
      <c r="U652" s="41">
        <v>0</v>
      </c>
      <c r="V652" s="11">
        <f t="shared" ref="V652" si="920">U652*E652</f>
        <v>0</v>
      </c>
      <c r="W652" s="51"/>
      <c r="X652" s="53"/>
    </row>
    <row r="653" spans="1:24" s="12" customFormat="1" ht="40.5" customHeight="1">
      <c r="A653" s="9">
        <v>53</v>
      </c>
      <c r="B653" s="199" t="s">
        <v>118</v>
      </c>
      <c r="C653" s="203" t="s">
        <v>38</v>
      </c>
      <c r="D653" s="203" t="s">
        <v>119</v>
      </c>
      <c r="E653" s="40">
        <v>2.96</v>
      </c>
      <c r="F653" s="41">
        <v>0</v>
      </c>
      <c r="G653" s="13">
        <f t="shared" ref="G653" si="921">F653*E653</f>
        <v>0</v>
      </c>
      <c r="H653" s="202">
        <v>45962</v>
      </c>
      <c r="I653" s="10">
        <v>44295</v>
      </c>
      <c r="J653" s="14">
        <v>768</v>
      </c>
      <c r="K653" s="39">
        <v>110</v>
      </c>
      <c r="L653" s="13">
        <f t="shared" ref="L653" si="922">K653*E653</f>
        <v>325.60000000000002</v>
      </c>
      <c r="M653" s="300" t="s">
        <v>140</v>
      </c>
      <c r="N653" s="300" t="s">
        <v>139</v>
      </c>
      <c r="O653" s="38">
        <f t="shared" si="837"/>
        <v>0</v>
      </c>
      <c r="P653" s="11">
        <f t="shared" ref="P653" si="923">O653*E653</f>
        <v>0</v>
      </c>
      <c r="Q653" s="41"/>
      <c r="R653" s="41"/>
      <c r="S653" s="41"/>
      <c r="T653" s="41"/>
      <c r="U653" s="41">
        <v>0</v>
      </c>
      <c r="V653" s="11">
        <f t="shared" ref="V653" si="924">U653*E653</f>
        <v>0</v>
      </c>
      <c r="W653" s="51"/>
      <c r="X653" s="53"/>
    </row>
    <row r="654" spans="1:24" s="12" customFormat="1" ht="40.5" customHeight="1">
      <c r="A654" s="9">
        <v>54</v>
      </c>
      <c r="B654" s="199" t="s">
        <v>118</v>
      </c>
      <c r="C654" s="203" t="s">
        <v>38</v>
      </c>
      <c r="D654" s="203" t="s">
        <v>119</v>
      </c>
      <c r="E654" s="40">
        <v>2.96</v>
      </c>
      <c r="F654" s="41">
        <v>0</v>
      </c>
      <c r="G654" s="13">
        <f t="shared" ref="G654" si="925">F654*E654</f>
        <v>0</v>
      </c>
      <c r="H654" s="202">
        <v>45962</v>
      </c>
      <c r="I654" s="10">
        <v>44295</v>
      </c>
      <c r="J654" s="14">
        <v>783</v>
      </c>
      <c r="K654" s="39">
        <v>110</v>
      </c>
      <c r="L654" s="13">
        <f t="shared" ref="L654" si="926">K654*E654</f>
        <v>325.60000000000002</v>
      </c>
      <c r="M654" s="300" t="s">
        <v>140</v>
      </c>
      <c r="N654" s="300" t="s">
        <v>139</v>
      </c>
      <c r="O654" s="38">
        <f t="shared" si="837"/>
        <v>0</v>
      </c>
      <c r="P654" s="11">
        <f t="shared" ref="P654" si="927">O654*E654</f>
        <v>0</v>
      </c>
      <c r="Q654" s="41"/>
      <c r="R654" s="41"/>
      <c r="S654" s="41"/>
      <c r="T654" s="41"/>
      <c r="U654" s="41">
        <v>0</v>
      </c>
      <c r="V654" s="11">
        <f t="shared" ref="V654" si="928">U654*E654</f>
        <v>0</v>
      </c>
      <c r="W654" s="51"/>
      <c r="X654" s="53"/>
    </row>
    <row r="655" spans="1:24" s="12" customFormat="1" ht="40.5" customHeight="1">
      <c r="A655" s="9">
        <v>55</v>
      </c>
      <c r="B655" s="199" t="s">
        <v>124</v>
      </c>
      <c r="C655" s="200" t="s">
        <v>38</v>
      </c>
      <c r="D655" s="204">
        <v>44119</v>
      </c>
      <c r="E655" s="40">
        <v>24.14</v>
      </c>
      <c r="F655" s="41">
        <v>0</v>
      </c>
      <c r="G655" s="13">
        <f t="shared" si="835"/>
        <v>0</v>
      </c>
      <c r="H655" s="202" t="s">
        <v>122</v>
      </c>
      <c r="I655" s="10">
        <v>44270</v>
      </c>
      <c r="J655" s="14">
        <v>336</v>
      </c>
      <c r="K655" s="39">
        <v>1</v>
      </c>
      <c r="L655" s="13">
        <f t="shared" si="832"/>
        <v>24.14</v>
      </c>
      <c r="M655" s="300" t="s">
        <v>140</v>
      </c>
      <c r="N655" s="300" t="s">
        <v>139</v>
      </c>
      <c r="O655" s="38">
        <f t="shared" si="837"/>
        <v>0</v>
      </c>
      <c r="P655" s="11">
        <f t="shared" si="838"/>
        <v>0</v>
      </c>
      <c r="Q655" s="41"/>
      <c r="R655" s="41"/>
      <c r="S655" s="41"/>
      <c r="T655" s="41"/>
      <c r="U655" s="41">
        <v>0</v>
      </c>
      <c r="V655" s="11">
        <f t="shared" si="834"/>
        <v>0</v>
      </c>
      <c r="W655" s="51"/>
      <c r="X655" s="53"/>
    </row>
    <row r="656" spans="1:24" s="12" customFormat="1" ht="40.5" customHeight="1">
      <c r="A656" s="9">
        <v>56</v>
      </c>
      <c r="B656" s="199" t="s">
        <v>124</v>
      </c>
      <c r="C656" s="200" t="s">
        <v>38</v>
      </c>
      <c r="D656" s="204">
        <v>44119</v>
      </c>
      <c r="E656" s="40">
        <v>24.14</v>
      </c>
      <c r="F656" s="41">
        <v>0</v>
      </c>
      <c r="G656" s="13">
        <f t="shared" si="835"/>
        <v>0</v>
      </c>
      <c r="H656" s="202" t="s">
        <v>122</v>
      </c>
      <c r="I656" s="10">
        <v>44271</v>
      </c>
      <c r="J656" s="14">
        <v>383</v>
      </c>
      <c r="K656" s="39">
        <v>1</v>
      </c>
      <c r="L656" s="13">
        <f t="shared" ref="L656" si="929">K656*E656</f>
        <v>24.14</v>
      </c>
      <c r="M656" s="300" t="s">
        <v>140</v>
      </c>
      <c r="N656" s="300" t="s">
        <v>139</v>
      </c>
      <c r="O656" s="38">
        <f t="shared" si="837"/>
        <v>0</v>
      </c>
      <c r="P656" s="11">
        <f t="shared" si="838"/>
        <v>0</v>
      </c>
      <c r="Q656" s="41"/>
      <c r="R656" s="41"/>
      <c r="S656" s="41"/>
      <c r="T656" s="41"/>
      <c r="U656" s="41">
        <v>0</v>
      </c>
      <c r="V656" s="11">
        <f t="shared" ref="V656" si="930">U656*E656</f>
        <v>0</v>
      </c>
      <c r="W656" s="51"/>
      <c r="X656" s="53"/>
    </row>
    <row r="657" spans="1:24" s="12" customFormat="1" ht="40.5" customHeight="1">
      <c r="A657" s="9">
        <v>57</v>
      </c>
      <c r="B657" s="199" t="s">
        <v>124</v>
      </c>
      <c r="C657" s="200" t="s">
        <v>38</v>
      </c>
      <c r="D657" s="204">
        <v>44119</v>
      </c>
      <c r="E657" s="40">
        <v>24.14</v>
      </c>
      <c r="F657" s="41">
        <v>0</v>
      </c>
      <c r="G657" s="13">
        <f t="shared" si="835"/>
        <v>0</v>
      </c>
      <c r="H657" s="202" t="s">
        <v>122</v>
      </c>
      <c r="I657" s="10">
        <v>44272</v>
      </c>
      <c r="J657" s="14">
        <v>463</v>
      </c>
      <c r="K657" s="39">
        <v>1</v>
      </c>
      <c r="L657" s="13">
        <f t="shared" ref="L657" si="931">K657*E657</f>
        <v>24.14</v>
      </c>
      <c r="M657" s="300" t="s">
        <v>140</v>
      </c>
      <c r="N657" s="300" t="s">
        <v>139</v>
      </c>
      <c r="O657" s="38">
        <f t="shared" si="837"/>
        <v>0</v>
      </c>
      <c r="P657" s="11">
        <f t="shared" si="838"/>
        <v>0</v>
      </c>
      <c r="Q657" s="41"/>
      <c r="R657" s="41"/>
      <c r="S657" s="41"/>
      <c r="T657" s="41"/>
      <c r="U657" s="41">
        <v>0</v>
      </c>
      <c r="V657" s="11">
        <f t="shared" ref="V657" si="932">U657*E657</f>
        <v>0</v>
      </c>
      <c r="W657" s="51"/>
      <c r="X657" s="53"/>
    </row>
    <row r="658" spans="1:24" s="12" customFormat="1" ht="40.5" customHeight="1">
      <c r="A658" s="9">
        <v>58</v>
      </c>
      <c r="B658" s="199" t="s">
        <v>124</v>
      </c>
      <c r="C658" s="200" t="s">
        <v>38</v>
      </c>
      <c r="D658" s="204">
        <v>44119</v>
      </c>
      <c r="E658" s="40">
        <v>24.14</v>
      </c>
      <c r="F658" s="41">
        <v>0</v>
      </c>
      <c r="G658" s="13">
        <f t="shared" si="835"/>
        <v>0</v>
      </c>
      <c r="H658" s="202" t="s">
        <v>122</v>
      </c>
      <c r="I658" s="10">
        <v>44273</v>
      </c>
      <c r="J658" s="14">
        <v>476</v>
      </c>
      <c r="K658" s="39">
        <v>1</v>
      </c>
      <c r="L658" s="13">
        <f t="shared" ref="L658" si="933">K658*E658</f>
        <v>24.14</v>
      </c>
      <c r="M658" s="300" t="s">
        <v>140</v>
      </c>
      <c r="N658" s="300" t="s">
        <v>139</v>
      </c>
      <c r="O658" s="38">
        <f t="shared" si="837"/>
        <v>0</v>
      </c>
      <c r="P658" s="11">
        <f t="shared" si="838"/>
        <v>0</v>
      </c>
      <c r="Q658" s="41"/>
      <c r="R658" s="41"/>
      <c r="S658" s="41"/>
      <c r="T658" s="41"/>
      <c r="U658" s="41">
        <v>0</v>
      </c>
      <c r="V658" s="11">
        <f t="shared" ref="V658" si="934">U658*E658</f>
        <v>0</v>
      </c>
      <c r="W658" s="51"/>
      <c r="X658" s="53"/>
    </row>
    <row r="659" spans="1:24" s="12" customFormat="1" ht="40.5" customHeight="1">
      <c r="A659" s="9">
        <v>59</v>
      </c>
      <c r="B659" s="199" t="s">
        <v>124</v>
      </c>
      <c r="C659" s="200" t="s">
        <v>38</v>
      </c>
      <c r="D659" s="204">
        <v>44119</v>
      </c>
      <c r="E659" s="40">
        <v>24.14</v>
      </c>
      <c r="F659" s="41">
        <v>0</v>
      </c>
      <c r="G659" s="13">
        <f t="shared" si="835"/>
        <v>0</v>
      </c>
      <c r="H659" s="202" t="s">
        <v>122</v>
      </c>
      <c r="I659" s="10">
        <v>44274</v>
      </c>
      <c r="J659" s="14">
        <v>482</v>
      </c>
      <c r="K659" s="39">
        <v>1</v>
      </c>
      <c r="L659" s="13">
        <f t="shared" ref="L659" si="935">K659*E659</f>
        <v>24.14</v>
      </c>
      <c r="M659" s="300" t="s">
        <v>140</v>
      </c>
      <c r="N659" s="300" t="s">
        <v>139</v>
      </c>
      <c r="O659" s="38">
        <f t="shared" si="837"/>
        <v>0</v>
      </c>
      <c r="P659" s="11">
        <f t="shared" si="838"/>
        <v>0</v>
      </c>
      <c r="Q659" s="41"/>
      <c r="R659" s="41"/>
      <c r="S659" s="41"/>
      <c r="T659" s="41"/>
      <c r="U659" s="41">
        <v>0</v>
      </c>
      <c r="V659" s="11">
        <f t="shared" ref="V659" si="936">U659*E659</f>
        <v>0</v>
      </c>
      <c r="W659" s="51"/>
      <c r="X659" s="53"/>
    </row>
    <row r="660" spans="1:24" s="12" customFormat="1" ht="40.5" customHeight="1">
      <c r="A660" s="9">
        <v>60</v>
      </c>
      <c r="B660" s="199" t="s">
        <v>124</v>
      </c>
      <c r="C660" s="200" t="s">
        <v>38</v>
      </c>
      <c r="D660" s="204">
        <v>44119</v>
      </c>
      <c r="E660" s="40">
        <v>24.14</v>
      </c>
      <c r="F660" s="41">
        <v>0</v>
      </c>
      <c r="G660" s="13">
        <f t="shared" si="835"/>
        <v>0</v>
      </c>
      <c r="H660" s="202" t="s">
        <v>122</v>
      </c>
      <c r="I660" s="10">
        <v>44277</v>
      </c>
      <c r="J660" s="14">
        <v>527</v>
      </c>
      <c r="K660" s="39">
        <v>1</v>
      </c>
      <c r="L660" s="13">
        <f t="shared" ref="L660" si="937">K660*E660</f>
        <v>24.14</v>
      </c>
      <c r="M660" s="300" t="s">
        <v>140</v>
      </c>
      <c r="N660" s="300" t="s">
        <v>139</v>
      </c>
      <c r="O660" s="38">
        <f t="shared" si="837"/>
        <v>0</v>
      </c>
      <c r="P660" s="11">
        <f t="shared" si="838"/>
        <v>0</v>
      </c>
      <c r="Q660" s="41"/>
      <c r="R660" s="41"/>
      <c r="S660" s="41"/>
      <c r="T660" s="41"/>
      <c r="U660" s="41">
        <v>0</v>
      </c>
      <c r="V660" s="11">
        <f t="shared" ref="V660" si="938">U660*E660</f>
        <v>0</v>
      </c>
      <c r="W660" s="51"/>
      <c r="X660" s="53"/>
    </row>
    <row r="661" spans="1:24" s="12" customFormat="1" ht="40.5" customHeight="1">
      <c r="A661" s="9">
        <v>61</v>
      </c>
      <c r="B661" s="199" t="s">
        <v>124</v>
      </c>
      <c r="C661" s="200" t="s">
        <v>38</v>
      </c>
      <c r="D661" s="204">
        <v>44119</v>
      </c>
      <c r="E661" s="40">
        <v>24.14</v>
      </c>
      <c r="F661" s="41">
        <v>0</v>
      </c>
      <c r="G661" s="13">
        <f t="shared" si="835"/>
        <v>0</v>
      </c>
      <c r="H661" s="202" t="s">
        <v>122</v>
      </c>
      <c r="I661" s="10">
        <v>44278</v>
      </c>
      <c r="J661" s="14">
        <v>553</v>
      </c>
      <c r="K661" s="39">
        <v>1</v>
      </c>
      <c r="L661" s="13">
        <f t="shared" ref="L661" si="939">K661*E661</f>
        <v>24.14</v>
      </c>
      <c r="M661" s="300" t="s">
        <v>140</v>
      </c>
      <c r="N661" s="300" t="s">
        <v>139</v>
      </c>
      <c r="O661" s="38">
        <f t="shared" si="837"/>
        <v>0</v>
      </c>
      <c r="P661" s="11">
        <f t="shared" si="838"/>
        <v>0</v>
      </c>
      <c r="Q661" s="41"/>
      <c r="R661" s="41"/>
      <c r="S661" s="41"/>
      <c r="T661" s="41"/>
      <c r="U661" s="41">
        <v>0</v>
      </c>
      <c r="V661" s="11">
        <f t="shared" ref="V661" si="940">U661*E661</f>
        <v>0</v>
      </c>
      <c r="W661" s="51"/>
      <c r="X661" s="53"/>
    </row>
    <row r="662" spans="1:24" s="12" customFormat="1" ht="40.5" customHeight="1">
      <c r="A662" s="9">
        <v>62</v>
      </c>
      <c r="B662" s="199" t="s">
        <v>124</v>
      </c>
      <c r="C662" s="200" t="s">
        <v>38</v>
      </c>
      <c r="D662" s="204">
        <v>44119</v>
      </c>
      <c r="E662" s="40">
        <v>24.14</v>
      </c>
      <c r="F662" s="41">
        <v>0</v>
      </c>
      <c r="G662" s="13">
        <f t="shared" si="835"/>
        <v>0</v>
      </c>
      <c r="H662" s="202" t="s">
        <v>122</v>
      </c>
      <c r="I662" s="10">
        <v>44279</v>
      </c>
      <c r="J662" s="14">
        <v>566</v>
      </c>
      <c r="K662" s="39">
        <v>1</v>
      </c>
      <c r="L662" s="13">
        <f t="shared" ref="L662" si="941">K662*E662</f>
        <v>24.14</v>
      </c>
      <c r="M662" s="300" t="s">
        <v>140</v>
      </c>
      <c r="N662" s="300" t="s">
        <v>139</v>
      </c>
      <c r="O662" s="38">
        <f t="shared" si="837"/>
        <v>0</v>
      </c>
      <c r="P662" s="11">
        <f t="shared" si="838"/>
        <v>0</v>
      </c>
      <c r="Q662" s="41"/>
      <c r="R662" s="41"/>
      <c r="S662" s="41"/>
      <c r="T662" s="41"/>
      <c r="U662" s="41">
        <v>0</v>
      </c>
      <c r="V662" s="11">
        <f t="shared" ref="V662" si="942">U662*E662</f>
        <v>0</v>
      </c>
      <c r="W662" s="51"/>
      <c r="X662" s="53"/>
    </row>
    <row r="663" spans="1:24" s="12" customFormat="1" ht="40.5" customHeight="1">
      <c r="A663" s="9">
        <v>63</v>
      </c>
      <c r="B663" s="199" t="s">
        <v>124</v>
      </c>
      <c r="C663" s="200" t="s">
        <v>38</v>
      </c>
      <c r="D663" s="204">
        <v>44119</v>
      </c>
      <c r="E663" s="40">
        <v>24.14</v>
      </c>
      <c r="F663" s="41">
        <v>0</v>
      </c>
      <c r="G663" s="13">
        <f t="shared" si="835"/>
        <v>0</v>
      </c>
      <c r="H663" s="202" t="s">
        <v>122</v>
      </c>
      <c r="I663" s="10">
        <v>44280</v>
      </c>
      <c r="J663" s="14">
        <v>572</v>
      </c>
      <c r="K663" s="39">
        <v>1</v>
      </c>
      <c r="L663" s="13">
        <f t="shared" ref="L663" si="943">K663*E663</f>
        <v>24.14</v>
      </c>
      <c r="M663" s="300" t="s">
        <v>140</v>
      </c>
      <c r="N663" s="300" t="s">
        <v>139</v>
      </c>
      <c r="O663" s="38">
        <f t="shared" si="837"/>
        <v>0</v>
      </c>
      <c r="P663" s="11">
        <f t="shared" si="838"/>
        <v>0</v>
      </c>
      <c r="Q663" s="41"/>
      <c r="R663" s="41"/>
      <c r="S663" s="41"/>
      <c r="T663" s="41"/>
      <c r="U663" s="41">
        <v>0</v>
      </c>
      <c r="V663" s="11">
        <f t="shared" ref="V663" si="944">U663*E663</f>
        <v>0</v>
      </c>
      <c r="W663" s="51"/>
      <c r="X663" s="53"/>
    </row>
    <row r="664" spans="1:24" s="12" customFormat="1" ht="40.5" customHeight="1">
      <c r="A664" s="9">
        <v>64</v>
      </c>
      <c r="B664" s="199" t="s">
        <v>124</v>
      </c>
      <c r="C664" s="200" t="s">
        <v>38</v>
      </c>
      <c r="D664" s="204">
        <v>44119</v>
      </c>
      <c r="E664" s="40">
        <v>24.14</v>
      </c>
      <c r="F664" s="41">
        <v>0</v>
      </c>
      <c r="G664" s="13">
        <f t="shared" si="835"/>
        <v>0</v>
      </c>
      <c r="H664" s="202" t="s">
        <v>122</v>
      </c>
      <c r="I664" s="10">
        <v>44281</v>
      </c>
      <c r="J664" s="14">
        <v>628</v>
      </c>
      <c r="K664" s="39">
        <v>1</v>
      </c>
      <c r="L664" s="13">
        <f t="shared" ref="L664" si="945">K664*E664</f>
        <v>24.14</v>
      </c>
      <c r="M664" s="300" t="s">
        <v>140</v>
      </c>
      <c r="N664" s="300" t="s">
        <v>139</v>
      </c>
      <c r="O664" s="38">
        <f t="shared" si="837"/>
        <v>0</v>
      </c>
      <c r="P664" s="11">
        <f t="shared" si="838"/>
        <v>0</v>
      </c>
      <c r="Q664" s="41"/>
      <c r="R664" s="41"/>
      <c r="S664" s="41"/>
      <c r="T664" s="41"/>
      <c r="U664" s="41">
        <v>0</v>
      </c>
      <c r="V664" s="11">
        <f t="shared" ref="V664" si="946">U664*E664</f>
        <v>0</v>
      </c>
      <c r="W664" s="51"/>
      <c r="X664" s="53"/>
    </row>
    <row r="665" spans="1:24" s="12" customFormat="1" ht="40.5" customHeight="1">
      <c r="A665" s="9">
        <v>65</v>
      </c>
      <c r="B665" s="199" t="s">
        <v>124</v>
      </c>
      <c r="C665" s="200" t="s">
        <v>38</v>
      </c>
      <c r="D665" s="204">
        <v>44119</v>
      </c>
      <c r="E665" s="40">
        <v>24.14</v>
      </c>
      <c r="F665" s="41">
        <v>0</v>
      </c>
      <c r="G665" s="13">
        <f t="shared" si="835"/>
        <v>0</v>
      </c>
      <c r="H665" s="202" t="s">
        <v>122</v>
      </c>
      <c r="I665" s="10">
        <v>44284</v>
      </c>
      <c r="J665" s="14">
        <v>628</v>
      </c>
      <c r="K665" s="39">
        <v>2</v>
      </c>
      <c r="L665" s="13">
        <f t="shared" ref="L665:L666" si="947">K665*E665</f>
        <v>48.28</v>
      </c>
      <c r="M665" s="300" t="s">
        <v>140</v>
      </c>
      <c r="N665" s="300" t="s">
        <v>139</v>
      </c>
      <c r="O665" s="38">
        <f t="shared" si="837"/>
        <v>0</v>
      </c>
      <c r="P665" s="11">
        <f t="shared" si="838"/>
        <v>0</v>
      </c>
      <c r="Q665" s="41"/>
      <c r="R665" s="41"/>
      <c r="S665" s="41"/>
      <c r="T665" s="41"/>
      <c r="U665" s="41">
        <v>0</v>
      </c>
      <c r="V665" s="11">
        <f t="shared" ref="V665:V666" si="948">U665*E665</f>
        <v>0</v>
      </c>
      <c r="W665" s="51"/>
      <c r="X665" s="53"/>
    </row>
    <row r="666" spans="1:24" s="12" customFormat="1" ht="40.5" customHeight="1">
      <c r="A666" s="9">
        <v>66</v>
      </c>
      <c r="B666" s="199" t="s">
        <v>124</v>
      </c>
      <c r="C666" s="200" t="s">
        <v>38</v>
      </c>
      <c r="D666" s="204">
        <v>44119</v>
      </c>
      <c r="E666" s="40">
        <v>24.14</v>
      </c>
      <c r="F666" s="41">
        <v>0</v>
      </c>
      <c r="G666" s="13">
        <f t="shared" ref="G666" si="949">F666*E666</f>
        <v>0</v>
      </c>
      <c r="H666" s="202" t="s">
        <v>122</v>
      </c>
      <c r="I666" s="10">
        <v>44285</v>
      </c>
      <c r="J666" s="14">
        <v>628</v>
      </c>
      <c r="K666" s="39">
        <v>1</v>
      </c>
      <c r="L666" s="13">
        <f t="shared" si="947"/>
        <v>24.14</v>
      </c>
      <c r="M666" s="300" t="s">
        <v>140</v>
      </c>
      <c r="N666" s="300" t="s">
        <v>139</v>
      </c>
      <c r="O666" s="38">
        <f t="shared" ref="O666:O671" si="950">F666-U666</f>
        <v>0</v>
      </c>
      <c r="P666" s="11">
        <f t="shared" ref="P666" si="951">O666*E666</f>
        <v>0</v>
      </c>
      <c r="Q666" s="41"/>
      <c r="R666" s="41"/>
      <c r="S666" s="41"/>
      <c r="T666" s="41"/>
      <c r="U666" s="41">
        <v>0</v>
      </c>
      <c r="V666" s="11">
        <f t="shared" si="948"/>
        <v>0</v>
      </c>
      <c r="W666" s="51"/>
      <c r="X666" s="53"/>
    </row>
    <row r="667" spans="1:24" s="12" customFormat="1" ht="40.5" customHeight="1">
      <c r="A667" s="9">
        <v>67</v>
      </c>
      <c r="B667" s="199" t="s">
        <v>124</v>
      </c>
      <c r="C667" s="200" t="s">
        <v>38</v>
      </c>
      <c r="D667" s="204">
        <v>44119</v>
      </c>
      <c r="E667" s="40">
        <v>24.14</v>
      </c>
      <c r="F667" s="41">
        <v>0</v>
      </c>
      <c r="G667" s="13">
        <f t="shared" ref="G667:G670" si="952">F667*E667</f>
        <v>0</v>
      </c>
      <c r="H667" s="202" t="s">
        <v>122</v>
      </c>
      <c r="I667" s="10">
        <v>44287</v>
      </c>
      <c r="J667" s="14">
        <v>676</v>
      </c>
      <c r="K667" s="39">
        <v>1</v>
      </c>
      <c r="L667" s="13">
        <f t="shared" ref="L667:L670" si="953">K667*E667</f>
        <v>24.14</v>
      </c>
      <c r="M667" s="300" t="s">
        <v>140</v>
      </c>
      <c r="N667" s="300" t="s">
        <v>139</v>
      </c>
      <c r="O667" s="38">
        <f t="shared" si="950"/>
        <v>0</v>
      </c>
      <c r="P667" s="11">
        <f t="shared" ref="P667:P670" si="954">O667*E667</f>
        <v>0</v>
      </c>
      <c r="Q667" s="41"/>
      <c r="R667" s="41"/>
      <c r="S667" s="41"/>
      <c r="T667" s="41"/>
      <c r="U667" s="41">
        <v>0</v>
      </c>
      <c r="V667" s="11">
        <f t="shared" ref="V667:V670" si="955">U667*E667</f>
        <v>0</v>
      </c>
      <c r="W667" s="51"/>
      <c r="X667" s="53"/>
    </row>
    <row r="668" spans="1:24" s="12" customFormat="1" ht="40.5" customHeight="1">
      <c r="A668" s="9">
        <v>68</v>
      </c>
      <c r="B668" s="199" t="s">
        <v>124</v>
      </c>
      <c r="C668" s="200" t="s">
        <v>38</v>
      </c>
      <c r="D668" s="204">
        <v>44119</v>
      </c>
      <c r="E668" s="40">
        <v>24.14</v>
      </c>
      <c r="F668" s="41">
        <v>0</v>
      </c>
      <c r="G668" s="13">
        <f t="shared" si="952"/>
        <v>0</v>
      </c>
      <c r="H668" s="202" t="s">
        <v>122</v>
      </c>
      <c r="I668" s="10">
        <v>44291</v>
      </c>
      <c r="J668" s="14">
        <v>692</v>
      </c>
      <c r="K668" s="39">
        <v>1</v>
      </c>
      <c r="L668" s="13">
        <f t="shared" si="953"/>
        <v>24.14</v>
      </c>
      <c r="M668" s="300" t="s">
        <v>140</v>
      </c>
      <c r="N668" s="300" t="s">
        <v>139</v>
      </c>
      <c r="O668" s="38">
        <f t="shared" si="950"/>
        <v>0</v>
      </c>
      <c r="P668" s="11">
        <f t="shared" si="954"/>
        <v>0</v>
      </c>
      <c r="Q668" s="41"/>
      <c r="R668" s="41"/>
      <c r="S668" s="41"/>
      <c r="T668" s="41"/>
      <c r="U668" s="41">
        <v>0</v>
      </c>
      <c r="V668" s="11">
        <f t="shared" si="955"/>
        <v>0</v>
      </c>
      <c r="W668" s="51"/>
      <c r="X668" s="53"/>
    </row>
    <row r="669" spans="1:24" s="12" customFormat="1" ht="40.5" customHeight="1">
      <c r="A669" s="9">
        <v>69</v>
      </c>
      <c r="B669" s="199" t="s">
        <v>124</v>
      </c>
      <c r="C669" s="200" t="s">
        <v>38</v>
      </c>
      <c r="D669" s="204">
        <v>44119</v>
      </c>
      <c r="E669" s="40">
        <v>24.14</v>
      </c>
      <c r="F669" s="41">
        <v>0</v>
      </c>
      <c r="G669" s="13">
        <f t="shared" si="952"/>
        <v>0</v>
      </c>
      <c r="H669" s="202" t="s">
        <v>122</v>
      </c>
      <c r="I669" s="10">
        <v>44292</v>
      </c>
      <c r="J669" s="14">
        <v>696</v>
      </c>
      <c r="K669" s="39">
        <v>1</v>
      </c>
      <c r="L669" s="13">
        <f t="shared" si="953"/>
        <v>24.14</v>
      </c>
      <c r="M669" s="300" t="s">
        <v>140</v>
      </c>
      <c r="N669" s="300" t="s">
        <v>139</v>
      </c>
      <c r="O669" s="38">
        <f t="shared" si="950"/>
        <v>0</v>
      </c>
      <c r="P669" s="11">
        <f t="shared" si="954"/>
        <v>0</v>
      </c>
      <c r="Q669" s="41"/>
      <c r="R669" s="41"/>
      <c r="S669" s="41"/>
      <c r="T669" s="41"/>
      <c r="U669" s="41">
        <v>0</v>
      </c>
      <c r="V669" s="11">
        <f t="shared" si="955"/>
        <v>0</v>
      </c>
      <c r="W669" s="51"/>
      <c r="X669" s="53"/>
    </row>
    <row r="670" spans="1:24" s="12" customFormat="1" ht="40.5" customHeight="1">
      <c r="A670" s="9">
        <v>70</v>
      </c>
      <c r="B670" s="199" t="s">
        <v>124</v>
      </c>
      <c r="C670" s="200" t="s">
        <v>38</v>
      </c>
      <c r="D670" s="204">
        <v>44119</v>
      </c>
      <c r="E670" s="40">
        <v>24.14</v>
      </c>
      <c r="F670" s="41">
        <v>0</v>
      </c>
      <c r="G670" s="13">
        <f t="shared" si="952"/>
        <v>0</v>
      </c>
      <c r="H670" s="202" t="s">
        <v>122</v>
      </c>
      <c r="I670" s="10">
        <v>44295</v>
      </c>
      <c r="J670" s="14">
        <v>768</v>
      </c>
      <c r="K670" s="39">
        <v>1</v>
      </c>
      <c r="L670" s="13">
        <f t="shared" si="953"/>
        <v>24.14</v>
      </c>
      <c r="M670" s="300" t="s">
        <v>140</v>
      </c>
      <c r="N670" s="300" t="s">
        <v>139</v>
      </c>
      <c r="O670" s="38">
        <f t="shared" si="950"/>
        <v>0</v>
      </c>
      <c r="P670" s="11">
        <f t="shared" si="954"/>
        <v>0</v>
      </c>
      <c r="Q670" s="41"/>
      <c r="R670" s="41"/>
      <c r="S670" s="41"/>
      <c r="T670" s="41"/>
      <c r="U670" s="41">
        <v>0</v>
      </c>
      <c r="V670" s="11">
        <f t="shared" si="955"/>
        <v>0</v>
      </c>
      <c r="W670" s="51"/>
      <c r="X670" s="53"/>
    </row>
    <row r="671" spans="1:24" s="12" customFormat="1" ht="40.5" customHeight="1">
      <c r="A671" s="9">
        <v>71</v>
      </c>
      <c r="B671" s="199" t="s">
        <v>124</v>
      </c>
      <c r="C671" s="200" t="s">
        <v>38</v>
      </c>
      <c r="D671" s="204">
        <v>44119</v>
      </c>
      <c r="E671" s="40">
        <v>24.14</v>
      </c>
      <c r="F671" s="41">
        <v>0</v>
      </c>
      <c r="G671" s="13">
        <f t="shared" si="835"/>
        <v>0</v>
      </c>
      <c r="H671" s="202" t="s">
        <v>122</v>
      </c>
      <c r="I671" s="10">
        <v>44295</v>
      </c>
      <c r="J671" s="14">
        <v>783</v>
      </c>
      <c r="K671" s="39">
        <v>1</v>
      </c>
      <c r="L671" s="13">
        <f t="shared" ref="L671" si="956">K671*E671</f>
        <v>24.14</v>
      </c>
      <c r="M671" s="300" t="s">
        <v>140</v>
      </c>
      <c r="N671" s="300" t="s">
        <v>139</v>
      </c>
      <c r="O671" s="38">
        <f t="shared" si="950"/>
        <v>0</v>
      </c>
      <c r="P671" s="11">
        <f t="shared" si="838"/>
        <v>0</v>
      </c>
      <c r="Q671" s="41"/>
      <c r="R671" s="41"/>
      <c r="S671" s="41"/>
      <c r="T671" s="41"/>
      <c r="U671" s="41">
        <v>0</v>
      </c>
      <c r="V671" s="11">
        <f t="shared" ref="V671" si="957">U671*E671</f>
        <v>0</v>
      </c>
      <c r="W671" s="51"/>
      <c r="X671" s="53"/>
    </row>
    <row r="672" spans="1:24" s="68" customFormat="1" ht="27.75" customHeight="1">
      <c r="A672" s="41"/>
      <c r="B672" s="209" t="s">
        <v>14</v>
      </c>
      <c r="C672" s="210"/>
      <c r="D672" s="211"/>
      <c r="E672" s="65"/>
      <c r="F672" s="41">
        <f>SUM(F600:F671)</f>
        <v>0</v>
      </c>
      <c r="G672" s="41">
        <f>SUM(G600:G671)</f>
        <v>0</v>
      </c>
      <c r="H672" s="212"/>
      <c r="I672" s="66"/>
      <c r="J672" s="41"/>
      <c r="K672" s="41">
        <f>SUM(K600:K671)</f>
        <v>5599</v>
      </c>
      <c r="L672" s="11">
        <f>SUM(L600:L671)</f>
        <v>7384.5705400000061</v>
      </c>
      <c r="M672" s="41"/>
      <c r="N672" s="66"/>
      <c r="O672" s="41">
        <f>SUM(O600:O671)</f>
        <v>1801</v>
      </c>
      <c r="P672" s="11">
        <f>SUM(P600:P671)</f>
        <v>1089.25054</v>
      </c>
      <c r="Q672" s="41"/>
      <c r="R672" s="41"/>
      <c r="S672" s="41"/>
      <c r="T672" s="41"/>
      <c r="U672" s="41">
        <f>SUM(U600:U671)</f>
        <v>0</v>
      </c>
      <c r="V672" s="11">
        <f>SUM(V600:V671)</f>
        <v>0</v>
      </c>
      <c r="W672" s="67">
        <f>V672-G672</f>
        <v>0</v>
      </c>
      <c r="X672" s="178"/>
    </row>
    <row r="673" spans="1:24" s="12" customFormat="1" ht="27.75" customHeight="1">
      <c r="A673" s="337" t="s">
        <v>20</v>
      </c>
      <c r="B673" s="338"/>
      <c r="C673" s="338"/>
      <c r="D673" s="338"/>
      <c r="E673" s="338"/>
      <c r="F673" s="338"/>
      <c r="G673" s="338"/>
      <c r="H673" s="338"/>
      <c r="I673" s="338"/>
      <c r="J673" s="338"/>
      <c r="K673" s="338"/>
      <c r="L673" s="338"/>
      <c r="M673" s="338"/>
      <c r="N673" s="338"/>
      <c r="O673" s="338"/>
      <c r="P673" s="338"/>
      <c r="Q673" s="338"/>
      <c r="R673" s="338"/>
      <c r="S673" s="338"/>
      <c r="T673" s="338"/>
      <c r="U673" s="338"/>
      <c r="V673" s="339"/>
      <c r="W673" s="67">
        <f>V673-G673</f>
        <v>0</v>
      </c>
      <c r="X673" s="53"/>
    </row>
    <row r="674" spans="1:24" s="12" customFormat="1" ht="27.75" customHeight="1">
      <c r="A674" s="9">
        <v>1</v>
      </c>
      <c r="B674" s="199" t="s">
        <v>32</v>
      </c>
      <c r="C674" s="200" t="s">
        <v>31</v>
      </c>
      <c r="D674" s="201" t="s">
        <v>33</v>
      </c>
      <c r="E674" s="40">
        <v>297.11</v>
      </c>
      <c r="F674" s="41">
        <v>0</v>
      </c>
      <c r="G674" s="13">
        <f>F674*E674</f>
        <v>0</v>
      </c>
      <c r="H674" s="202">
        <v>44561</v>
      </c>
      <c r="I674" s="10">
        <v>44357</v>
      </c>
      <c r="J674" s="14">
        <v>50</v>
      </c>
      <c r="K674" s="39">
        <f>J674*E674</f>
        <v>14855.5</v>
      </c>
      <c r="L674" s="9">
        <f>K674*E674</f>
        <v>4413717.6050000004</v>
      </c>
      <c r="M674" s="9">
        <v>894</v>
      </c>
      <c r="N674" s="10">
        <v>43676</v>
      </c>
      <c r="O674" s="38">
        <f>J674-U674</f>
        <v>6</v>
      </c>
      <c r="P674" s="11">
        <f t="shared" ref="P674:P679" si="958">O674*E674</f>
        <v>1782.66</v>
      </c>
      <c r="Q674" s="41"/>
      <c r="R674" s="41"/>
      <c r="S674" s="41"/>
      <c r="T674" s="41"/>
      <c r="U674" s="41">
        <v>44</v>
      </c>
      <c r="V674" s="11">
        <f>U674*E674</f>
        <v>13072.84</v>
      </c>
      <c r="W674" s="51"/>
      <c r="X674" s="53"/>
    </row>
    <row r="675" spans="1:24" s="12" customFormat="1" ht="47.25" customHeight="1">
      <c r="A675" s="182">
        <v>2</v>
      </c>
      <c r="B675" s="328" t="s">
        <v>196</v>
      </c>
      <c r="C675" s="9" t="s">
        <v>31</v>
      </c>
      <c r="D675" s="9" t="s">
        <v>197</v>
      </c>
      <c r="E675" s="9">
        <v>0</v>
      </c>
      <c r="F675" s="298">
        <v>0</v>
      </c>
      <c r="G675" s="266">
        <v>0</v>
      </c>
      <c r="H675" s="329">
        <v>44469</v>
      </c>
      <c r="I675" s="10">
        <v>44376</v>
      </c>
      <c r="J675" s="14">
        <v>1893</v>
      </c>
      <c r="K675" s="39">
        <v>474</v>
      </c>
      <c r="L675" s="13">
        <f t="shared" ref="L675:L679" si="959">K675*E675</f>
        <v>0</v>
      </c>
      <c r="M675" s="300"/>
      <c r="N675" s="300"/>
      <c r="O675" s="38">
        <f>K675-U675</f>
        <v>444</v>
      </c>
      <c r="P675" s="11">
        <f t="shared" si="958"/>
        <v>0</v>
      </c>
      <c r="Q675" s="41"/>
      <c r="R675" s="41"/>
      <c r="S675" s="41"/>
      <c r="T675" s="41"/>
      <c r="U675" s="38">
        <v>30</v>
      </c>
      <c r="V675" s="11">
        <f t="shared" ref="V675:V679" si="960">U675*E675</f>
        <v>0</v>
      </c>
      <c r="W675" s="51"/>
      <c r="X675" s="53"/>
    </row>
    <row r="676" spans="1:24" s="12" customFormat="1" ht="47.25" customHeight="1">
      <c r="A676" s="9">
        <v>3</v>
      </c>
      <c r="B676" s="330" t="s">
        <v>199</v>
      </c>
      <c r="C676" s="331" t="s">
        <v>200</v>
      </c>
      <c r="D676" s="9">
        <v>11033003</v>
      </c>
      <c r="E676" s="266">
        <v>0</v>
      </c>
      <c r="F676" s="298">
        <v>0</v>
      </c>
      <c r="G676" s="266">
        <v>0</v>
      </c>
      <c r="H676" s="329">
        <v>45017</v>
      </c>
      <c r="I676" s="10">
        <v>44376</v>
      </c>
      <c r="J676" s="14">
        <v>1893</v>
      </c>
      <c r="K676" s="39">
        <v>79</v>
      </c>
      <c r="L676" s="13">
        <f t="shared" si="959"/>
        <v>0</v>
      </c>
      <c r="M676" s="300"/>
      <c r="N676" s="300"/>
      <c r="O676" s="38">
        <f t="shared" ref="O676:O679" si="961">K676-U676</f>
        <v>74</v>
      </c>
      <c r="P676" s="11">
        <f t="shared" si="958"/>
        <v>0</v>
      </c>
      <c r="Q676" s="41"/>
      <c r="R676" s="41"/>
      <c r="S676" s="41"/>
      <c r="T676" s="41"/>
      <c r="U676" s="38">
        <v>5</v>
      </c>
      <c r="V676" s="11">
        <f t="shared" si="960"/>
        <v>0</v>
      </c>
      <c r="W676" s="51"/>
      <c r="X676" s="53"/>
    </row>
    <row r="677" spans="1:24" s="12" customFormat="1" ht="47.25" customHeight="1">
      <c r="A677" s="182">
        <v>4</v>
      </c>
      <c r="B677" s="199" t="s">
        <v>202</v>
      </c>
      <c r="C677" s="203" t="s">
        <v>38</v>
      </c>
      <c r="D677" s="206"/>
      <c r="E677" s="40">
        <v>1.10277</v>
      </c>
      <c r="F677" s="41"/>
      <c r="G677" s="13"/>
      <c r="H677" s="204"/>
      <c r="I677" s="10">
        <v>44376</v>
      </c>
      <c r="J677" s="14">
        <v>1893</v>
      </c>
      <c r="K677" s="39">
        <v>474</v>
      </c>
      <c r="L677" s="13">
        <f t="shared" si="959"/>
        <v>522.71298000000002</v>
      </c>
      <c r="M677" s="300"/>
      <c r="N677" s="300"/>
      <c r="O677" s="38">
        <f t="shared" si="961"/>
        <v>444</v>
      </c>
      <c r="P677" s="11">
        <f t="shared" si="958"/>
        <v>489.62988000000001</v>
      </c>
      <c r="Q677" s="41"/>
      <c r="R677" s="41"/>
      <c r="S677" s="41"/>
      <c r="T677" s="41"/>
      <c r="U677" s="38">
        <v>30</v>
      </c>
      <c r="V677" s="11">
        <f t="shared" si="960"/>
        <v>33.083100000000002</v>
      </c>
      <c r="W677" s="51"/>
      <c r="X677" s="53"/>
    </row>
    <row r="678" spans="1:24" s="12" customFormat="1" ht="47.25" customHeight="1">
      <c r="A678" s="9">
        <v>5</v>
      </c>
      <c r="B678" s="199" t="s">
        <v>203</v>
      </c>
      <c r="C678" s="203" t="s">
        <v>38</v>
      </c>
      <c r="D678" s="206"/>
      <c r="E678" s="40">
        <v>1.02302</v>
      </c>
      <c r="F678" s="41"/>
      <c r="G678" s="13"/>
      <c r="H678" s="204"/>
      <c r="I678" s="10">
        <v>44376</v>
      </c>
      <c r="J678" s="14">
        <v>1893</v>
      </c>
      <c r="K678" s="39">
        <v>79</v>
      </c>
      <c r="L678" s="13">
        <f t="shared" si="959"/>
        <v>80.818579999999997</v>
      </c>
      <c r="M678" s="300"/>
      <c r="N678" s="300"/>
      <c r="O678" s="38">
        <f t="shared" si="961"/>
        <v>74</v>
      </c>
      <c r="P678" s="11">
        <f t="shared" si="958"/>
        <v>75.703479999999999</v>
      </c>
      <c r="Q678" s="41"/>
      <c r="R678" s="41"/>
      <c r="S678" s="41"/>
      <c r="T678" s="41"/>
      <c r="U678" s="38">
        <v>5</v>
      </c>
      <c r="V678" s="11">
        <f t="shared" si="960"/>
        <v>5.1151</v>
      </c>
      <c r="W678" s="51"/>
      <c r="X678" s="53"/>
    </row>
    <row r="679" spans="1:24" s="12" customFormat="1" ht="47.25" customHeight="1">
      <c r="A679" s="182">
        <v>6</v>
      </c>
      <c r="B679" s="199" t="s">
        <v>124</v>
      </c>
      <c r="C679" s="203" t="s">
        <v>38</v>
      </c>
      <c r="D679" s="206"/>
      <c r="E679" s="40">
        <v>12.37518</v>
      </c>
      <c r="F679" s="41"/>
      <c r="G679" s="13"/>
      <c r="H679" s="204"/>
      <c r="I679" s="10">
        <v>44376</v>
      </c>
      <c r="J679" s="14">
        <v>1893</v>
      </c>
      <c r="K679" s="39">
        <v>6</v>
      </c>
      <c r="L679" s="13">
        <f t="shared" si="959"/>
        <v>74.251080000000002</v>
      </c>
      <c r="M679" s="300"/>
      <c r="N679" s="300"/>
      <c r="O679" s="38">
        <f t="shared" si="961"/>
        <v>5</v>
      </c>
      <c r="P679" s="11">
        <f t="shared" si="958"/>
        <v>61.875900000000001</v>
      </c>
      <c r="Q679" s="41"/>
      <c r="R679" s="41"/>
      <c r="S679" s="41"/>
      <c r="T679" s="41"/>
      <c r="U679" s="38">
        <v>1</v>
      </c>
      <c r="V679" s="11">
        <f t="shared" si="960"/>
        <v>12.37518</v>
      </c>
      <c r="W679" s="51"/>
      <c r="X679" s="53"/>
    </row>
    <row r="680" spans="1:24" s="12" customFormat="1" ht="47.25" customHeight="1">
      <c r="A680" s="9">
        <v>7</v>
      </c>
      <c r="B680" s="205" t="s">
        <v>125</v>
      </c>
      <c r="C680" s="200" t="s">
        <v>31</v>
      </c>
      <c r="D680" s="206" t="s">
        <v>126</v>
      </c>
      <c r="E680" s="40">
        <v>0</v>
      </c>
      <c r="F680" s="41">
        <v>0</v>
      </c>
      <c r="G680" s="13">
        <f t="shared" ref="G680:G707" si="962">F680*E680</f>
        <v>0</v>
      </c>
      <c r="H680" s="204">
        <v>44370</v>
      </c>
      <c r="I680" s="10">
        <v>44270</v>
      </c>
      <c r="J680" s="14">
        <v>333</v>
      </c>
      <c r="K680" s="39">
        <v>100</v>
      </c>
      <c r="L680" s="13">
        <f t="shared" ref="L680:L699" si="963">K680*E680</f>
        <v>0</v>
      </c>
      <c r="M680" s="300" t="s">
        <v>140</v>
      </c>
      <c r="N680" s="300" t="s">
        <v>139</v>
      </c>
      <c r="O680" s="38">
        <f t="shared" ref="O680:O707" si="964">F680-U680</f>
        <v>0</v>
      </c>
      <c r="P680" s="11">
        <f t="shared" ref="P680:P707" si="965">O680*E680</f>
        <v>0</v>
      </c>
      <c r="Q680" s="41"/>
      <c r="R680" s="41"/>
      <c r="S680" s="41"/>
      <c r="T680" s="41"/>
      <c r="U680" s="41">
        <v>0</v>
      </c>
      <c r="V680" s="11">
        <f t="shared" ref="V680:V699" si="966">U680*E680</f>
        <v>0</v>
      </c>
      <c r="W680" s="51"/>
      <c r="X680" s="53"/>
    </row>
    <row r="681" spans="1:24" s="12" customFormat="1" ht="47.25" customHeight="1">
      <c r="A681" s="182">
        <v>8</v>
      </c>
      <c r="B681" s="205" t="s">
        <v>125</v>
      </c>
      <c r="C681" s="200" t="s">
        <v>31</v>
      </c>
      <c r="D681" s="206" t="s">
        <v>126</v>
      </c>
      <c r="E681" s="40">
        <v>0</v>
      </c>
      <c r="F681" s="41">
        <v>0</v>
      </c>
      <c r="G681" s="13">
        <f t="shared" si="962"/>
        <v>0</v>
      </c>
      <c r="H681" s="204">
        <v>44370</v>
      </c>
      <c r="I681" s="10">
        <v>44272</v>
      </c>
      <c r="J681" s="14">
        <v>459</v>
      </c>
      <c r="K681" s="39">
        <v>200</v>
      </c>
      <c r="L681" s="13">
        <f t="shared" ref="L681" si="967">K681*E681</f>
        <v>0</v>
      </c>
      <c r="M681" s="300" t="s">
        <v>140</v>
      </c>
      <c r="N681" s="300" t="s">
        <v>139</v>
      </c>
      <c r="O681" s="38">
        <f t="shared" si="964"/>
        <v>0</v>
      </c>
      <c r="P681" s="11">
        <f t="shared" si="965"/>
        <v>0</v>
      </c>
      <c r="Q681" s="41"/>
      <c r="R681" s="41"/>
      <c r="S681" s="41"/>
      <c r="T681" s="41"/>
      <c r="U681" s="41">
        <v>0</v>
      </c>
      <c r="V681" s="11">
        <f t="shared" ref="V681" si="968">U681*E681</f>
        <v>0</v>
      </c>
      <c r="W681" s="51"/>
      <c r="X681" s="53"/>
    </row>
    <row r="682" spans="1:24" s="12" customFormat="1" ht="47.25" customHeight="1">
      <c r="A682" s="9">
        <v>9</v>
      </c>
      <c r="B682" s="205" t="s">
        <v>125</v>
      </c>
      <c r="C682" s="200" t="s">
        <v>31</v>
      </c>
      <c r="D682" s="206" t="s">
        <v>126</v>
      </c>
      <c r="E682" s="40">
        <v>0</v>
      </c>
      <c r="F682" s="41">
        <v>0</v>
      </c>
      <c r="G682" s="13">
        <f t="shared" si="962"/>
        <v>0</v>
      </c>
      <c r="H682" s="204">
        <v>44370</v>
      </c>
      <c r="I682" s="10">
        <v>44274</v>
      </c>
      <c r="J682" s="14">
        <v>479</v>
      </c>
      <c r="K682" s="39">
        <v>300</v>
      </c>
      <c r="L682" s="13">
        <f t="shared" ref="L682" si="969">K682*E682</f>
        <v>0</v>
      </c>
      <c r="M682" s="300" t="s">
        <v>140</v>
      </c>
      <c r="N682" s="300" t="s">
        <v>139</v>
      </c>
      <c r="O682" s="38">
        <f t="shared" si="964"/>
        <v>0</v>
      </c>
      <c r="P682" s="11">
        <f t="shared" si="965"/>
        <v>0</v>
      </c>
      <c r="Q682" s="41"/>
      <c r="R682" s="41"/>
      <c r="S682" s="41"/>
      <c r="T682" s="41"/>
      <c r="U682" s="41">
        <v>0</v>
      </c>
      <c r="V682" s="11">
        <f t="shared" ref="V682" si="970">U682*E682</f>
        <v>0</v>
      </c>
      <c r="W682" s="51"/>
      <c r="X682" s="53"/>
    </row>
    <row r="683" spans="1:24" s="12" customFormat="1" ht="47.25" customHeight="1">
      <c r="A683" s="182">
        <v>10</v>
      </c>
      <c r="B683" s="205" t="s">
        <v>125</v>
      </c>
      <c r="C683" s="200" t="s">
        <v>31</v>
      </c>
      <c r="D683" s="206" t="s">
        <v>126</v>
      </c>
      <c r="E683" s="40">
        <v>0</v>
      </c>
      <c r="F683" s="41">
        <v>0</v>
      </c>
      <c r="G683" s="13">
        <f t="shared" si="962"/>
        <v>0</v>
      </c>
      <c r="H683" s="204">
        <v>44370</v>
      </c>
      <c r="I683" s="10">
        <v>44277</v>
      </c>
      <c r="J683" s="14">
        <v>526</v>
      </c>
      <c r="K683" s="39">
        <v>200</v>
      </c>
      <c r="L683" s="13">
        <f t="shared" ref="L683" si="971">K683*E683</f>
        <v>0</v>
      </c>
      <c r="M683" s="300" t="s">
        <v>140</v>
      </c>
      <c r="N683" s="300" t="s">
        <v>139</v>
      </c>
      <c r="O683" s="38">
        <f t="shared" si="964"/>
        <v>0</v>
      </c>
      <c r="P683" s="11">
        <f t="shared" si="965"/>
        <v>0</v>
      </c>
      <c r="Q683" s="41"/>
      <c r="R683" s="41"/>
      <c r="S683" s="41"/>
      <c r="T683" s="41"/>
      <c r="U683" s="41">
        <v>0</v>
      </c>
      <c r="V683" s="11">
        <f t="shared" ref="V683" si="972">U683*E683</f>
        <v>0</v>
      </c>
      <c r="W683" s="51"/>
      <c r="X683" s="53"/>
    </row>
    <row r="684" spans="1:24" s="12" customFormat="1" ht="47.25" customHeight="1">
      <c r="A684" s="9">
        <v>11</v>
      </c>
      <c r="B684" s="205" t="s">
        <v>125</v>
      </c>
      <c r="C684" s="200" t="s">
        <v>31</v>
      </c>
      <c r="D684" s="206" t="s">
        <v>126</v>
      </c>
      <c r="E684" s="40">
        <v>0</v>
      </c>
      <c r="F684" s="41">
        <v>0</v>
      </c>
      <c r="G684" s="13">
        <f t="shared" si="962"/>
        <v>0</v>
      </c>
      <c r="H684" s="204">
        <v>44370</v>
      </c>
      <c r="I684" s="10">
        <v>44278</v>
      </c>
      <c r="J684" s="14">
        <v>557</v>
      </c>
      <c r="K684" s="39">
        <v>300</v>
      </c>
      <c r="L684" s="13">
        <f t="shared" ref="L684" si="973">K684*E684</f>
        <v>0</v>
      </c>
      <c r="M684" s="300" t="s">
        <v>140</v>
      </c>
      <c r="N684" s="300" t="s">
        <v>139</v>
      </c>
      <c r="O684" s="38">
        <f t="shared" si="964"/>
        <v>0</v>
      </c>
      <c r="P684" s="11">
        <f t="shared" si="965"/>
        <v>0</v>
      </c>
      <c r="Q684" s="41"/>
      <c r="R684" s="41"/>
      <c r="S684" s="41"/>
      <c r="T684" s="41"/>
      <c r="U684" s="41">
        <v>0</v>
      </c>
      <c r="V684" s="11">
        <f t="shared" ref="V684" si="974">U684*E684</f>
        <v>0</v>
      </c>
      <c r="W684" s="51"/>
      <c r="X684" s="53"/>
    </row>
    <row r="685" spans="1:24" s="12" customFormat="1" ht="47.25" customHeight="1">
      <c r="A685" s="182">
        <v>12</v>
      </c>
      <c r="B685" s="205" t="s">
        <v>125</v>
      </c>
      <c r="C685" s="200" t="s">
        <v>31</v>
      </c>
      <c r="D685" s="206" t="s">
        <v>126</v>
      </c>
      <c r="E685" s="40">
        <v>0</v>
      </c>
      <c r="F685" s="41">
        <v>0</v>
      </c>
      <c r="G685" s="13">
        <f t="shared" si="962"/>
        <v>0</v>
      </c>
      <c r="H685" s="204">
        <v>44370</v>
      </c>
      <c r="I685" s="10">
        <v>44280</v>
      </c>
      <c r="J685" s="14">
        <v>573</v>
      </c>
      <c r="K685" s="39">
        <v>160</v>
      </c>
      <c r="L685" s="13">
        <f t="shared" ref="L685" si="975">K685*E685</f>
        <v>0</v>
      </c>
      <c r="M685" s="300" t="s">
        <v>140</v>
      </c>
      <c r="N685" s="300" t="s">
        <v>139</v>
      </c>
      <c r="O685" s="38">
        <f t="shared" si="964"/>
        <v>0</v>
      </c>
      <c r="P685" s="11">
        <f t="shared" si="965"/>
        <v>0</v>
      </c>
      <c r="Q685" s="41"/>
      <c r="R685" s="41"/>
      <c r="S685" s="41"/>
      <c r="T685" s="41"/>
      <c r="U685" s="41">
        <v>0</v>
      </c>
      <c r="V685" s="11">
        <f t="shared" ref="V685" si="976">U685*E685</f>
        <v>0</v>
      </c>
      <c r="W685" s="51"/>
      <c r="X685" s="53"/>
    </row>
    <row r="686" spans="1:24" s="12" customFormat="1" ht="47.25" customHeight="1">
      <c r="A686" s="9">
        <v>13</v>
      </c>
      <c r="B686" s="205" t="s">
        <v>125</v>
      </c>
      <c r="C686" s="200" t="s">
        <v>31</v>
      </c>
      <c r="D686" s="206" t="s">
        <v>126</v>
      </c>
      <c r="E686" s="40">
        <v>0</v>
      </c>
      <c r="F686" s="41">
        <v>0</v>
      </c>
      <c r="G686" s="13">
        <f t="shared" si="962"/>
        <v>0</v>
      </c>
      <c r="H686" s="204">
        <v>44370</v>
      </c>
      <c r="I686" s="10">
        <v>44284</v>
      </c>
      <c r="J686" s="14">
        <v>634</v>
      </c>
      <c r="K686" s="39">
        <v>300</v>
      </c>
      <c r="L686" s="13">
        <f t="shared" ref="L686" si="977">K686*E686</f>
        <v>0</v>
      </c>
      <c r="M686" s="300" t="s">
        <v>140</v>
      </c>
      <c r="N686" s="300" t="s">
        <v>139</v>
      </c>
      <c r="O686" s="38">
        <f t="shared" si="964"/>
        <v>0</v>
      </c>
      <c r="P686" s="11">
        <f t="shared" si="965"/>
        <v>0</v>
      </c>
      <c r="Q686" s="41"/>
      <c r="R686" s="41"/>
      <c r="S686" s="41"/>
      <c r="T686" s="41"/>
      <c r="U686" s="41">
        <v>0</v>
      </c>
      <c r="V686" s="11">
        <f t="shared" ref="V686" si="978">U686*E686</f>
        <v>0</v>
      </c>
      <c r="W686" s="51"/>
      <c r="X686" s="53"/>
    </row>
    <row r="687" spans="1:24" s="12" customFormat="1" ht="47.25" customHeight="1">
      <c r="A687" s="182">
        <v>14</v>
      </c>
      <c r="B687" s="205" t="s">
        <v>125</v>
      </c>
      <c r="C687" s="200" t="s">
        <v>31</v>
      </c>
      <c r="D687" s="206" t="s">
        <v>126</v>
      </c>
      <c r="E687" s="40">
        <v>0</v>
      </c>
      <c r="F687" s="41">
        <v>0</v>
      </c>
      <c r="G687" s="13">
        <f t="shared" si="962"/>
        <v>0</v>
      </c>
      <c r="H687" s="204">
        <v>44370</v>
      </c>
      <c r="I687" s="10">
        <v>44286</v>
      </c>
      <c r="J687" s="14">
        <v>664</v>
      </c>
      <c r="K687" s="39">
        <v>440</v>
      </c>
      <c r="L687" s="13">
        <f t="shared" ref="L687" si="979">K687*E687</f>
        <v>0</v>
      </c>
      <c r="M687" s="300" t="s">
        <v>140</v>
      </c>
      <c r="N687" s="300" t="s">
        <v>139</v>
      </c>
      <c r="O687" s="38">
        <f t="shared" si="964"/>
        <v>0</v>
      </c>
      <c r="P687" s="11">
        <f t="shared" si="965"/>
        <v>0</v>
      </c>
      <c r="Q687" s="41"/>
      <c r="R687" s="41"/>
      <c r="S687" s="41"/>
      <c r="T687" s="41"/>
      <c r="U687" s="41">
        <v>0</v>
      </c>
      <c r="V687" s="11">
        <f t="shared" ref="V687" si="980">U687*E687</f>
        <v>0</v>
      </c>
      <c r="W687" s="51"/>
      <c r="X687" s="53"/>
    </row>
    <row r="688" spans="1:24" s="12" customFormat="1" ht="47.25" customHeight="1">
      <c r="A688" s="9">
        <v>15</v>
      </c>
      <c r="B688" s="205" t="s">
        <v>125</v>
      </c>
      <c r="C688" s="200" t="s">
        <v>31</v>
      </c>
      <c r="D688" s="206" t="s">
        <v>126</v>
      </c>
      <c r="E688" s="40">
        <v>0</v>
      </c>
      <c r="F688" s="41">
        <v>0</v>
      </c>
      <c r="G688" s="13">
        <f t="shared" ref="G688" si="981">F688*E688</f>
        <v>0</v>
      </c>
      <c r="H688" s="204">
        <v>44370</v>
      </c>
      <c r="I688" s="10">
        <v>44293</v>
      </c>
      <c r="J688" s="14">
        <v>704</v>
      </c>
      <c r="K688" s="39">
        <v>250</v>
      </c>
      <c r="L688" s="13">
        <f t="shared" ref="L688" si="982">K688*E688</f>
        <v>0</v>
      </c>
      <c r="M688" s="300" t="s">
        <v>140</v>
      </c>
      <c r="N688" s="300" t="s">
        <v>139</v>
      </c>
      <c r="O688" s="38">
        <f t="shared" si="964"/>
        <v>0</v>
      </c>
      <c r="P688" s="11">
        <f t="shared" ref="P688" si="983">O688*E688</f>
        <v>0</v>
      </c>
      <c r="Q688" s="41"/>
      <c r="R688" s="41"/>
      <c r="S688" s="41"/>
      <c r="T688" s="41"/>
      <c r="U688" s="41">
        <v>0</v>
      </c>
      <c r="V688" s="11">
        <f t="shared" ref="V688" si="984">U688*E688</f>
        <v>0</v>
      </c>
      <c r="W688" s="51"/>
      <c r="X688" s="53"/>
    </row>
    <row r="689" spans="1:24" s="12" customFormat="1" ht="47.25" customHeight="1">
      <c r="A689" s="182">
        <v>16</v>
      </c>
      <c r="B689" s="205" t="s">
        <v>125</v>
      </c>
      <c r="C689" s="200" t="s">
        <v>31</v>
      </c>
      <c r="D689" s="206" t="s">
        <v>126</v>
      </c>
      <c r="E689" s="40">
        <v>0</v>
      </c>
      <c r="F689" s="41">
        <v>0</v>
      </c>
      <c r="G689" s="13">
        <f t="shared" ref="G689" si="985">F689*E689</f>
        <v>0</v>
      </c>
      <c r="H689" s="204">
        <v>44370</v>
      </c>
      <c r="I689" s="10">
        <v>44301</v>
      </c>
      <c r="J689" s="14">
        <v>797</v>
      </c>
      <c r="K689" s="39">
        <v>150</v>
      </c>
      <c r="L689" s="13">
        <f t="shared" ref="L689" si="986">K689*E689</f>
        <v>0</v>
      </c>
      <c r="M689" s="300" t="s">
        <v>140</v>
      </c>
      <c r="N689" s="300" t="s">
        <v>139</v>
      </c>
      <c r="O689" s="38">
        <f t="shared" si="964"/>
        <v>0</v>
      </c>
      <c r="P689" s="11">
        <f t="shared" ref="P689" si="987">O689*E689</f>
        <v>0</v>
      </c>
      <c r="Q689" s="41"/>
      <c r="R689" s="41"/>
      <c r="S689" s="41"/>
      <c r="T689" s="41"/>
      <c r="U689" s="41">
        <v>0</v>
      </c>
      <c r="V689" s="11">
        <f t="shared" ref="V689" si="988">U689*E689</f>
        <v>0</v>
      </c>
      <c r="W689" s="51"/>
      <c r="X689" s="53"/>
    </row>
    <row r="690" spans="1:24" s="12" customFormat="1" ht="40.5" customHeight="1">
      <c r="A690" s="9">
        <v>17</v>
      </c>
      <c r="B690" s="199" t="s">
        <v>118</v>
      </c>
      <c r="C690" s="203" t="s">
        <v>38</v>
      </c>
      <c r="D690" s="203" t="s">
        <v>119</v>
      </c>
      <c r="E690" s="40">
        <v>2.96</v>
      </c>
      <c r="F690" s="41">
        <v>0</v>
      </c>
      <c r="G690" s="13">
        <f t="shared" si="962"/>
        <v>0</v>
      </c>
      <c r="H690" s="202">
        <v>45962</v>
      </c>
      <c r="I690" s="10">
        <v>44270</v>
      </c>
      <c r="J690" s="14">
        <v>333</v>
      </c>
      <c r="K690" s="39">
        <v>110</v>
      </c>
      <c r="L690" s="13">
        <f t="shared" si="963"/>
        <v>325.60000000000002</v>
      </c>
      <c r="M690" s="300" t="s">
        <v>140</v>
      </c>
      <c r="N690" s="300" t="s">
        <v>139</v>
      </c>
      <c r="O690" s="38">
        <f t="shared" si="964"/>
        <v>0</v>
      </c>
      <c r="P690" s="11">
        <f t="shared" si="965"/>
        <v>0</v>
      </c>
      <c r="Q690" s="41"/>
      <c r="R690" s="41"/>
      <c r="S690" s="41"/>
      <c r="T690" s="41"/>
      <c r="U690" s="41">
        <v>0</v>
      </c>
      <c r="V690" s="11">
        <f t="shared" si="966"/>
        <v>0</v>
      </c>
      <c r="W690" s="51"/>
      <c r="X690" s="53"/>
    </row>
    <row r="691" spans="1:24" s="12" customFormat="1" ht="40.5" customHeight="1">
      <c r="A691" s="182">
        <v>18</v>
      </c>
      <c r="B691" s="199" t="s">
        <v>118</v>
      </c>
      <c r="C691" s="203" t="s">
        <v>38</v>
      </c>
      <c r="D691" s="203" t="s">
        <v>119</v>
      </c>
      <c r="E691" s="40">
        <v>2.96</v>
      </c>
      <c r="F691" s="41">
        <v>0</v>
      </c>
      <c r="G691" s="13">
        <f t="shared" si="962"/>
        <v>0</v>
      </c>
      <c r="H691" s="202">
        <v>45962</v>
      </c>
      <c r="I691" s="10">
        <v>44272</v>
      </c>
      <c r="J691" s="14">
        <v>459</v>
      </c>
      <c r="K691" s="39">
        <v>220</v>
      </c>
      <c r="L691" s="13">
        <f t="shared" ref="L691" si="989">K691*E691</f>
        <v>651.20000000000005</v>
      </c>
      <c r="M691" s="300" t="s">
        <v>140</v>
      </c>
      <c r="N691" s="300" t="s">
        <v>139</v>
      </c>
      <c r="O691" s="38">
        <f t="shared" si="964"/>
        <v>0</v>
      </c>
      <c r="P691" s="11">
        <f t="shared" si="965"/>
        <v>0</v>
      </c>
      <c r="Q691" s="41"/>
      <c r="R691" s="41"/>
      <c r="S691" s="41"/>
      <c r="T691" s="41"/>
      <c r="U691" s="41">
        <v>0</v>
      </c>
      <c r="V691" s="11">
        <f t="shared" ref="V691" si="990">U691*E691</f>
        <v>0</v>
      </c>
      <c r="W691" s="51"/>
      <c r="X691" s="53"/>
    </row>
    <row r="692" spans="1:24" s="12" customFormat="1" ht="40.5" customHeight="1">
      <c r="A692" s="9">
        <v>19</v>
      </c>
      <c r="B692" s="199" t="s">
        <v>118</v>
      </c>
      <c r="C692" s="203" t="s">
        <v>38</v>
      </c>
      <c r="D692" s="203" t="s">
        <v>119</v>
      </c>
      <c r="E692" s="40">
        <v>2.96</v>
      </c>
      <c r="F692" s="41">
        <v>0</v>
      </c>
      <c r="G692" s="13">
        <f t="shared" si="962"/>
        <v>0</v>
      </c>
      <c r="H692" s="202">
        <v>45962</v>
      </c>
      <c r="I692" s="10">
        <v>44274</v>
      </c>
      <c r="J692" s="14">
        <v>479</v>
      </c>
      <c r="K692" s="39">
        <v>330</v>
      </c>
      <c r="L692" s="13">
        <f t="shared" ref="L692" si="991">K692*E692</f>
        <v>976.8</v>
      </c>
      <c r="M692" s="300" t="s">
        <v>140</v>
      </c>
      <c r="N692" s="300" t="s">
        <v>139</v>
      </c>
      <c r="O692" s="38">
        <f t="shared" si="964"/>
        <v>0</v>
      </c>
      <c r="P692" s="11">
        <f t="shared" si="965"/>
        <v>0</v>
      </c>
      <c r="Q692" s="41"/>
      <c r="R692" s="41"/>
      <c r="S692" s="41"/>
      <c r="T692" s="41"/>
      <c r="U692" s="41">
        <v>0</v>
      </c>
      <c r="V692" s="11">
        <f t="shared" ref="V692" si="992">U692*E692</f>
        <v>0</v>
      </c>
      <c r="W692" s="51"/>
      <c r="X692" s="53"/>
    </row>
    <row r="693" spans="1:24" s="12" customFormat="1" ht="40.5" customHeight="1">
      <c r="A693" s="182">
        <v>20</v>
      </c>
      <c r="B693" s="199" t="s">
        <v>118</v>
      </c>
      <c r="C693" s="203" t="s">
        <v>38</v>
      </c>
      <c r="D693" s="203" t="s">
        <v>119</v>
      </c>
      <c r="E693" s="40">
        <v>2.96</v>
      </c>
      <c r="F693" s="41">
        <v>0</v>
      </c>
      <c r="G693" s="13">
        <f t="shared" si="962"/>
        <v>0</v>
      </c>
      <c r="H693" s="202">
        <v>45962</v>
      </c>
      <c r="I693" s="10">
        <v>44277</v>
      </c>
      <c r="J693" s="14">
        <v>526</v>
      </c>
      <c r="K693" s="39">
        <v>220</v>
      </c>
      <c r="L693" s="13">
        <f t="shared" ref="L693" si="993">K693*E693</f>
        <v>651.20000000000005</v>
      </c>
      <c r="M693" s="300" t="s">
        <v>140</v>
      </c>
      <c r="N693" s="300" t="s">
        <v>139</v>
      </c>
      <c r="O693" s="38">
        <f t="shared" si="964"/>
        <v>0</v>
      </c>
      <c r="P693" s="11">
        <f t="shared" si="965"/>
        <v>0</v>
      </c>
      <c r="Q693" s="41"/>
      <c r="R693" s="41"/>
      <c r="S693" s="41"/>
      <c r="T693" s="41"/>
      <c r="U693" s="41">
        <v>0</v>
      </c>
      <c r="V693" s="11">
        <f t="shared" ref="V693" si="994">U693*E693</f>
        <v>0</v>
      </c>
      <c r="W693" s="51"/>
      <c r="X693" s="53"/>
    </row>
    <row r="694" spans="1:24" s="12" customFormat="1" ht="40.5" customHeight="1">
      <c r="A694" s="9">
        <v>21</v>
      </c>
      <c r="B694" s="199" t="s">
        <v>118</v>
      </c>
      <c r="C694" s="203" t="s">
        <v>38</v>
      </c>
      <c r="D694" s="203" t="s">
        <v>119</v>
      </c>
      <c r="E694" s="40">
        <v>2.96</v>
      </c>
      <c r="F694" s="41">
        <v>0</v>
      </c>
      <c r="G694" s="13">
        <f t="shared" si="962"/>
        <v>0</v>
      </c>
      <c r="H694" s="202">
        <v>45962</v>
      </c>
      <c r="I694" s="10">
        <v>44278</v>
      </c>
      <c r="J694" s="14">
        <v>557</v>
      </c>
      <c r="K694" s="39">
        <v>330</v>
      </c>
      <c r="L694" s="13">
        <f t="shared" ref="L694" si="995">K694*E694</f>
        <v>976.8</v>
      </c>
      <c r="M694" s="300" t="s">
        <v>140</v>
      </c>
      <c r="N694" s="300" t="s">
        <v>139</v>
      </c>
      <c r="O694" s="38">
        <f t="shared" si="964"/>
        <v>0</v>
      </c>
      <c r="P694" s="11">
        <f t="shared" si="965"/>
        <v>0</v>
      </c>
      <c r="Q694" s="41"/>
      <c r="R694" s="41"/>
      <c r="S694" s="41"/>
      <c r="T694" s="41"/>
      <c r="U694" s="41">
        <v>0</v>
      </c>
      <c r="V694" s="11">
        <f t="shared" ref="V694" si="996">U694*E694</f>
        <v>0</v>
      </c>
      <c r="W694" s="51"/>
      <c r="X694" s="53"/>
    </row>
    <row r="695" spans="1:24" s="12" customFormat="1" ht="40.5" customHeight="1">
      <c r="A695" s="182">
        <v>22</v>
      </c>
      <c r="B695" s="199" t="s">
        <v>118</v>
      </c>
      <c r="C695" s="203" t="s">
        <v>38</v>
      </c>
      <c r="D695" s="203" t="s">
        <v>119</v>
      </c>
      <c r="E695" s="40">
        <v>2.96</v>
      </c>
      <c r="F695" s="41">
        <v>0</v>
      </c>
      <c r="G695" s="13">
        <f t="shared" si="962"/>
        <v>0</v>
      </c>
      <c r="H695" s="202">
        <v>45962</v>
      </c>
      <c r="I695" s="10">
        <v>44280</v>
      </c>
      <c r="J695" s="14">
        <v>573</v>
      </c>
      <c r="K695" s="39">
        <v>190</v>
      </c>
      <c r="L695" s="13">
        <f t="shared" ref="L695" si="997">K695*E695</f>
        <v>562.4</v>
      </c>
      <c r="M695" s="300" t="s">
        <v>140</v>
      </c>
      <c r="N695" s="300" t="s">
        <v>139</v>
      </c>
      <c r="O695" s="38">
        <f t="shared" si="964"/>
        <v>0</v>
      </c>
      <c r="P695" s="11">
        <f t="shared" si="965"/>
        <v>0</v>
      </c>
      <c r="Q695" s="41"/>
      <c r="R695" s="41"/>
      <c r="S695" s="41"/>
      <c r="T695" s="41"/>
      <c r="U695" s="41">
        <v>0</v>
      </c>
      <c r="V695" s="11">
        <f t="shared" ref="V695" si="998">U695*E695</f>
        <v>0</v>
      </c>
      <c r="W695" s="51"/>
      <c r="X695" s="53"/>
    </row>
    <row r="696" spans="1:24" s="12" customFormat="1" ht="40.5" customHeight="1">
      <c r="A696" s="9">
        <v>23</v>
      </c>
      <c r="B696" s="199" t="s">
        <v>118</v>
      </c>
      <c r="C696" s="203" t="s">
        <v>38</v>
      </c>
      <c r="D696" s="203" t="s">
        <v>119</v>
      </c>
      <c r="E696" s="40">
        <v>2.96</v>
      </c>
      <c r="F696" s="41">
        <v>0</v>
      </c>
      <c r="G696" s="13">
        <f t="shared" si="962"/>
        <v>0</v>
      </c>
      <c r="H696" s="202">
        <v>45962</v>
      </c>
      <c r="I696" s="10">
        <v>44284</v>
      </c>
      <c r="J696" s="14">
        <v>634</v>
      </c>
      <c r="K696" s="39">
        <v>330</v>
      </c>
      <c r="L696" s="13">
        <f t="shared" ref="L696" si="999">K696*E696</f>
        <v>976.8</v>
      </c>
      <c r="M696" s="300" t="s">
        <v>140</v>
      </c>
      <c r="N696" s="300" t="s">
        <v>139</v>
      </c>
      <c r="O696" s="38">
        <f t="shared" si="964"/>
        <v>0</v>
      </c>
      <c r="P696" s="11">
        <f t="shared" si="965"/>
        <v>0</v>
      </c>
      <c r="Q696" s="41"/>
      <c r="R696" s="41"/>
      <c r="S696" s="41"/>
      <c r="T696" s="41"/>
      <c r="U696" s="41">
        <v>0</v>
      </c>
      <c r="V696" s="11">
        <f t="shared" ref="V696" si="1000">U696*E696</f>
        <v>0</v>
      </c>
      <c r="W696" s="51"/>
      <c r="X696" s="53"/>
    </row>
    <row r="697" spans="1:24" s="12" customFormat="1" ht="40.5" customHeight="1">
      <c r="A697" s="182">
        <v>24</v>
      </c>
      <c r="B697" s="199" t="s">
        <v>118</v>
      </c>
      <c r="C697" s="203" t="s">
        <v>38</v>
      </c>
      <c r="D697" s="203" t="s">
        <v>119</v>
      </c>
      <c r="E697" s="40">
        <v>2.96</v>
      </c>
      <c r="F697" s="41">
        <v>0</v>
      </c>
      <c r="G697" s="13">
        <f t="shared" si="962"/>
        <v>0</v>
      </c>
      <c r="H697" s="202">
        <v>45962</v>
      </c>
      <c r="I697" s="10">
        <v>44286</v>
      </c>
      <c r="J697" s="14">
        <v>664</v>
      </c>
      <c r="K697" s="39">
        <v>470</v>
      </c>
      <c r="L697" s="13">
        <f t="shared" ref="L697" si="1001">K697*E697</f>
        <v>1391.2</v>
      </c>
      <c r="M697" s="300" t="s">
        <v>140</v>
      </c>
      <c r="N697" s="300" t="s">
        <v>139</v>
      </c>
      <c r="O697" s="38">
        <f t="shared" si="964"/>
        <v>0</v>
      </c>
      <c r="P697" s="11">
        <f t="shared" si="965"/>
        <v>0</v>
      </c>
      <c r="Q697" s="41"/>
      <c r="R697" s="41"/>
      <c r="S697" s="41"/>
      <c r="T697" s="41"/>
      <c r="U697" s="41">
        <v>0</v>
      </c>
      <c r="V697" s="11">
        <f t="shared" ref="V697" si="1002">U697*E697</f>
        <v>0</v>
      </c>
      <c r="W697" s="51"/>
      <c r="X697" s="53"/>
    </row>
    <row r="698" spans="1:24" s="12" customFormat="1" ht="40.5" customHeight="1">
      <c r="A698" s="9">
        <v>25</v>
      </c>
      <c r="B698" s="199" t="s">
        <v>118</v>
      </c>
      <c r="C698" s="203" t="s">
        <v>38</v>
      </c>
      <c r="D698" s="203" t="s">
        <v>119</v>
      </c>
      <c r="E698" s="40">
        <v>2.96</v>
      </c>
      <c r="F698" s="41">
        <v>0</v>
      </c>
      <c r="G698" s="13">
        <f t="shared" ref="G698" si="1003">F698*E698</f>
        <v>0</v>
      </c>
      <c r="H698" s="202">
        <v>45962</v>
      </c>
      <c r="I698" s="10">
        <v>44293</v>
      </c>
      <c r="J698" s="14">
        <v>704</v>
      </c>
      <c r="K698" s="39">
        <v>275</v>
      </c>
      <c r="L698" s="13">
        <f t="shared" ref="L698" si="1004">K698*E698</f>
        <v>814</v>
      </c>
      <c r="M698" s="300" t="s">
        <v>140</v>
      </c>
      <c r="N698" s="300" t="s">
        <v>139</v>
      </c>
      <c r="O698" s="38">
        <f t="shared" si="964"/>
        <v>0</v>
      </c>
      <c r="P698" s="11">
        <f t="shared" ref="P698" si="1005">O698*E698</f>
        <v>0</v>
      </c>
      <c r="Q698" s="41"/>
      <c r="R698" s="41"/>
      <c r="S698" s="41"/>
      <c r="T698" s="41"/>
      <c r="U698" s="41">
        <v>0</v>
      </c>
      <c r="V698" s="11">
        <f t="shared" ref="V698" si="1006">U698*E698</f>
        <v>0</v>
      </c>
      <c r="W698" s="51"/>
      <c r="X698" s="53"/>
    </row>
    <row r="699" spans="1:24" s="12" customFormat="1" ht="40.5" customHeight="1">
      <c r="A699" s="182">
        <v>26</v>
      </c>
      <c r="B699" s="199" t="s">
        <v>124</v>
      </c>
      <c r="C699" s="200" t="s">
        <v>38</v>
      </c>
      <c r="D699" s="204">
        <v>44119</v>
      </c>
      <c r="E699" s="40">
        <v>24.14</v>
      </c>
      <c r="F699" s="41">
        <v>0</v>
      </c>
      <c r="G699" s="13">
        <f t="shared" si="962"/>
        <v>0</v>
      </c>
      <c r="H699" s="202" t="s">
        <v>122</v>
      </c>
      <c r="I699" s="10">
        <v>44270</v>
      </c>
      <c r="J699" s="14">
        <v>333</v>
      </c>
      <c r="K699" s="39">
        <v>1</v>
      </c>
      <c r="L699" s="13">
        <f t="shared" si="963"/>
        <v>24.14</v>
      </c>
      <c r="M699" s="300" t="s">
        <v>140</v>
      </c>
      <c r="N699" s="300" t="s">
        <v>139</v>
      </c>
      <c r="O699" s="38">
        <f t="shared" si="964"/>
        <v>0</v>
      </c>
      <c r="P699" s="11">
        <f t="shared" si="965"/>
        <v>0</v>
      </c>
      <c r="Q699" s="41"/>
      <c r="R699" s="41"/>
      <c r="S699" s="41"/>
      <c r="T699" s="41"/>
      <c r="U699" s="41">
        <v>0</v>
      </c>
      <c r="V699" s="11">
        <f t="shared" si="966"/>
        <v>0</v>
      </c>
      <c r="W699" s="51"/>
      <c r="X699" s="53"/>
    </row>
    <row r="700" spans="1:24" s="12" customFormat="1" ht="40.5" customHeight="1">
      <c r="A700" s="9">
        <v>27</v>
      </c>
      <c r="B700" s="199" t="s">
        <v>124</v>
      </c>
      <c r="C700" s="200" t="s">
        <v>38</v>
      </c>
      <c r="D700" s="204">
        <v>44119</v>
      </c>
      <c r="E700" s="40">
        <v>24.14</v>
      </c>
      <c r="F700" s="41">
        <v>0</v>
      </c>
      <c r="G700" s="13">
        <f t="shared" si="962"/>
        <v>0</v>
      </c>
      <c r="H700" s="202" t="s">
        <v>122</v>
      </c>
      <c r="I700" s="10">
        <v>44272</v>
      </c>
      <c r="J700" s="14">
        <v>459</v>
      </c>
      <c r="K700" s="39">
        <v>2</v>
      </c>
      <c r="L700" s="13">
        <f t="shared" ref="L700" si="1007">K700*E700</f>
        <v>48.28</v>
      </c>
      <c r="M700" s="300" t="s">
        <v>140</v>
      </c>
      <c r="N700" s="300" t="s">
        <v>139</v>
      </c>
      <c r="O700" s="38">
        <f t="shared" si="964"/>
        <v>0</v>
      </c>
      <c r="P700" s="11">
        <f t="shared" si="965"/>
        <v>0</v>
      </c>
      <c r="Q700" s="41"/>
      <c r="R700" s="41"/>
      <c r="S700" s="41"/>
      <c r="T700" s="41"/>
      <c r="U700" s="41">
        <v>0</v>
      </c>
      <c r="V700" s="11">
        <f t="shared" ref="V700" si="1008">U700*E700</f>
        <v>0</v>
      </c>
      <c r="W700" s="51"/>
      <c r="X700" s="53"/>
    </row>
    <row r="701" spans="1:24" s="12" customFormat="1" ht="40.5" customHeight="1">
      <c r="A701" s="182">
        <v>28</v>
      </c>
      <c r="B701" s="199" t="s">
        <v>124</v>
      </c>
      <c r="C701" s="200" t="s">
        <v>38</v>
      </c>
      <c r="D701" s="204">
        <v>44119</v>
      </c>
      <c r="E701" s="40">
        <v>24.14</v>
      </c>
      <c r="F701" s="41">
        <v>0</v>
      </c>
      <c r="G701" s="13">
        <f t="shared" si="962"/>
        <v>0</v>
      </c>
      <c r="H701" s="202" t="s">
        <v>122</v>
      </c>
      <c r="I701" s="10">
        <v>44274</v>
      </c>
      <c r="J701" s="14">
        <v>479</v>
      </c>
      <c r="K701" s="39">
        <v>3</v>
      </c>
      <c r="L701" s="13">
        <f t="shared" ref="L701" si="1009">K701*E701</f>
        <v>72.42</v>
      </c>
      <c r="M701" s="300" t="s">
        <v>140</v>
      </c>
      <c r="N701" s="300" t="s">
        <v>139</v>
      </c>
      <c r="O701" s="38">
        <f t="shared" si="964"/>
        <v>0</v>
      </c>
      <c r="P701" s="11">
        <f t="shared" si="965"/>
        <v>0</v>
      </c>
      <c r="Q701" s="41"/>
      <c r="R701" s="41"/>
      <c r="S701" s="41"/>
      <c r="T701" s="41"/>
      <c r="U701" s="41">
        <v>0</v>
      </c>
      <c r="V701" s="11">
        <f t="shared" ref="V701" si="1010">U701*E701</f>
        <v>0</v>
      </c>
      <c r="W701" s="51"/>
      <c r="X701" s="53"/>
    </row>
    <row r="702" spans="1:24" s="12" customFormat="1" ht="40.5" customHeight="1">
      <c r="A702" s="9">
        <v>29</v>
      </c>
      <c r="B702" s="199" t="s">
        <v>124</v>
      </c>
      <c r="C702" s="200" t="s">
        <v>38</v>
      </c>
      <c r="D702" s="204">
        <v>44119</v>
      </c>
      <c r="E702" s="40">
        <v>24.14</v>
      </c>
      <c r="F702" s="41">
        <v>0</v>
      </c>
      <c r="G702" s="13">
        <f t="shared" si="962"/>
        <v>0</v>
      </c>
      <c r="H702" s="202" t="s">
        <v>122</v>
      </c>
      <c r="I702" s="10">
        <v>44277</v>
      </c>
      <c r="J702" s="14">
        <v>526</v>
      </c>
      <c r="K702" s="39">
        <v>2</v>
      </c>
      <c r="L702" s="13">
        <f t="shared" ref="L702" si="1011">K702*E702</f>
        <v>48.28</v>
      </c>
      <c r="M702" s="300" t="s">
        <v>140</v>
      </c>
      <c r="N702" s="300" t="s">
        <v>139</v>
      </c>
      <c r="O702" s="38">
        <f t="shared" si="964"/>
        <v>0</v>
      </c>
      <c r="P702" s="11">
        <f t="shared" si="965"/>
        <v>0</v>
      </c>
      <c r="Q702" s="41"/>
      <c r="R702" s="41"/>
      <c r="S702" s="41"/>
      <c r="T702" s="41"/>
      <c r="U702" s="41">
        <v>0</v>
      </c>
      <c r="V702" s="11">
        <f t="shared" ref="V702" si="1012">U702*E702</f>
        <v>0</v>
      </c>
      <c r="W702" s="51"/>
      <c r="X702" s="53"/>
    </row>
    <row r="703" spans="1:24" s="12" customFormat="1" ht="40.5" customHeight="1">
      <c r="A703" s="182">
        <v>30</v>
      </c>
      <c r="B703" s="199" t="s">
        <v>124</v>
      </c>
      <c r="C703" s="200" t="s">
        <v>38</v>
      </c>
      <c r="D703" s="204">
        <v>44119</v>
      </c>
      <c r="E703" s="40">
        <v>24.14</v>
      </c>
      <c r="F703" s="41">
        <v>0</v>
      </c>
      <c r="G703" s="13">
        <f t="shared" si="962"/>
        <v>0</v>
      </c>
      <c r="H703" s="202" t="s">
        <v>122</v>
      </c>
      <c r="I703" s="10">
        <v>44278</v>
      </c>
      <c r="J703" s="14">
        <v>557</v>
      </c>
      <c r="K703" s="39">
        <v>3</v>
      </c>
      <c r="L703" s="13">
        <f t="shared" ref="L703" si="1013">K703*E703</f>
        <v>72.42</v>
      </c>
      <c r="M703" s="300" t="s">
        <v>140</v>
      </c>
      <c r="N703" s="300" t="s">
        <v>139</v>
      </c>
      <c r="O703" s="38">
        <f t="shared" si="964"/>
        <v>0</v>
      </c>
      <c r="P703" s="11">
        <f t="shared" si="965"/>
        <v>0</v>
      </c>
      <c r="Q703" s="41"/>
      <c r="R703" s="41"/>
      <c r="S703" s="41"/>
      <c r="T703" s="41"/>
      <c r="U703" s="41">
        <v>0</v>
      </c>
      <c r="V703" s="11">
        <f t="shared" ref="V703" si="1014">U703*E703</f>
        <v>0</v>
      </c>
      <c r="W703" s="51"/>
      <c r="X703" s="53"/>
    </row>
    <row r="704" spans="1:24" s="12" customFormat="1" ht="40.5" customHeight="1">
      <c r="A704" s="9">
        <v>31</v>
      </c>
      <c r="B704" s="199" t="s">
        <v>124</v>
      </c>
      <c r="C704" s="200" t="s">
        <v>38</v>
      </c>
      <c r="D704" s="204">
        <v>44119</v>
      </c>
      <c r="E704" s="40">
        <v>24.14</v>
      </c>
      <c r="F704" s="41">
        <v>0</v>
      </c>
      <c r="G704" s="13">
        <f t="shared" si="962"/>
        <v>0</v>
      </c>
      <c r="H704" s="202" t="s">
        <v>122</v>
      </c>
      <c r="I704" s="10">
        <v>44280</v>
      </c>
      <c r="J704" s="14">
        <v>573</v>
      </c>
      <c r="K704" s="39">
        <v>2</v>
      </c>
      <c r="L704" s="13">
        <f t="shared" ref="L704" si="1015">K704*E704</f>
        <v>48.28</v>
      </c>
      <c r="M704" s="300" t="s">
        <v>140</v>
      </c>
      <c r="N704" s="300" t="s">
        <v>139</v>
      </c>
      <c r="O704" s="38">
        <f t="shared" si="964"/>
        <v>0</v>
      </c>
      <c r="P704" s="11">
        <f t="shared" si="965"/>
        <v>0</v>
      </c>
      <c r="Q704" s="41"/>
      <c r="R704" s="41"/>
      <c r="S704" s="41"/>
      <c r="T704" s="41"/>
      <c r="U704" s="41">
        <v>0</v>
      </c>
      <c r="V704" s="11">
        <f t="shared" ref="V704" si="1016">U704*E704</f>
        <v>0</v>
      </c>
      <c r="W704" s="51"/>
      <c r="X704" s="53"/>
    </row>
    <row r="705" spans="1:24" s="12" customFormat="1" ht="40.5" customHeight="1">
      <c r="A705" s="182">
        <v>32</v>
      </c>
      <c r="B705" s="199" t="s">
        <v>124</v>
      </c>
      <c r="C705" s="200" t="s">
        <v>38</v>
      </c>
      <c r="D705" s="204">
        <v>44119</v>
      </c>
      <c r="E705" s="40">
        <v>24.14</v>
      </c>
      <c r="F705" s="41">
        <v>0</v>
      </c>
      <c r="G705" s="13">
        <f t="shared" si="962"/>
        <v>0</v>
      </c>
      <c r="H705" s="202" t="s">
        <v>122</v>
      </c>
      <c r="I705" s="10">
        <v>44284</v>
      </c>
      <c r="J705" s="14">
        <v>634</v>
      </c>
      <c r="K705" s="39">
        <v>3</v>
      </c>
      <c r="L705" s="13">
        <f t="shared" ref="L705:L706" si="1017">K705*E705</f>
        <v>72.42</v>
      </c>
      <c r="M705" s="300" t="s">
        <v>140</v>
      </c>
      <c r="N705" s="300" t="s">
        <v>139</v>
      </c>
      <c r="O705" s="38">
        <f t="shared" si="964"/>
        <v>0</v>
      </c>
      <c r="P705" s="11">
        <f t="shared" si="965"/>
        <v>0</v>
      </c>
      <c r="Q705" s="41"/>
      <c r="R705" s="41"/>
      <c r="S705" s="41"/>
      <c r="T705" s="41"/>
      <c r="U705" s="41">
        <v>0</v>
      </c>
      <c r="V705" s="11">
        <f t="shared" ref="V705:V706" si="1018">U705*E705</f>
        <v>0</v>
      </c>
      <c r="W705" s="51"/>
      <c r="X705" s="53"/>
    </row>
    <row r="706" spans="1:24" s="12" customFormat="1" ht="40.5" customHeight="1">
      <c r="A706" s="9">
        <v>33</v>
      </c>
      <c r="B706" s="199" t="s">
        <v>124</v>
      </c>
      <c r="C706" s="200" t="s">
        <v>38</v>
      </c>
      <c r="D706" s="204">
        <v>44119</v>
      </c>
      <c r="E706" s="40">
        <v>24.14</v>
      </c>
      <c r="F706" s="41">
        <v>0</v>
      </c>
      <c r="G706" s="13">
        <f t="shared" ref="G706" si="1019">F706*E706</f>
        <v>0</v>
      </c>
      <c r="H706" s="202" t="s">
        <v>122</v>
      </c>
      <c r="I706" s="10">
        <v>44286</v>
      </c>
      <c r="J706" s="14">
        <v>664</v>
      </c>
      <c r="K706" s="39">
        <v>4</v>
      </c>
      <c r="L706" s="13">
        <f t="shared" si="1017"/>
        <v>96.56</v>
      </c>
      <c r="M706" s="300" t="s">
        <v>140</v>
      </c>
      <c r="N706" s="300" t="s">
        <v>139</v>
      </c>
      <c r="O706" s="38">
        <f t="shared" si="964"/>
        <v>0</v>
      </c>
      <c r="P706" s="11">
        <f t="shared" ref="P706" si="1020">O706*E706</f>
        <v>0</v>
      </c>
      <c r="Q706" s="41"/>
      <c r="R706" s="41"/>
      <c r="S706" s="41"/>
      <c r="T706" s="41"/>
      <c r="U706" s="41">
        <v>0</v>
      </c>
      <c r="V706" s="11">
        <f t="shared" si="1018"/>
        <v>0</v>
      </c>
      <c r="W706" s="51"/>
      <c r="X706" s="53"/>
    </row>
    <row r="707" spans="1:24" s="12" customFormat="1" ht="40.5" customHeight="1">
      <c r="A707" s="182">
        <v>34</v>
      </c>
      <c r="B707" s="199" t="s">
        <v>124</v>
      </c>
      <c r="C707" s="200" t="s">
        <v>38</v>
      </c>
      <c r="D707" s="204">
        <v>44119</v>
      </c>
      <c r="E707" s="40">
        <v>24.14</v>
      </c>
      <c r="F707" s="41">
        <v>0</v>
      </c>
      <c r="G707" s="13">
        <f t="shared" si="962"/>
        <v>0</v>
      </c>
      <c r="H707" s="202" t="s">
        <v>122</v>
      </c>
      <c r="I707" s="10">
        <v>44293</v>
      </c>
      <c r="J707" s="14">
        <v>704</v>
      </c>
      <c r="K707" s="39">
        <v>3</v>
      </c>
      <c r="L707" s="13">
        <f t="shared" ref="L707" si="1021">K707*E707</f>
        <v>72.42</v>
      </c>
      <c r="M707" s="300" t="s">
        <v>140</v>
      </c>
      <c r="N707" s="300" t="s">
        <v>139</v>
      </c>
      <c r="O707" s="38">
        <f t="shared" si="964"/>
        <v>0</v>
      </c>
      <c r="P707" s="11">
        <f t="shared" si="965"/>
        <v>0</v>
      </c>
      <c r="Q707" s="41"/>
      <c r="R707" s="41"/>
      <c r="S707" s="41"/>
      <c r="T707" s="41"/>
      <c r="U707" s="41">
        <v>0</v>
      </c>
      <c r="V707" s="11">
        <f t="shared" ref="V707" si="1022">U707*E707</f>
        <v>0</v>
      </c>
      <c r="W707" s="51"/>
      <c r="X707" s="53"/>
    </row>
    <row r="708" spans="1:24" s="68" customFormat="1" ht="27.75" customHeight="1">
      <c r="A708" s="9"/>
      <c r="B708" s="209" t="s">
        <v>14</v>
      </c>
      <c r="C708" s="210"/>
      <c r="D708" s="211"/>
      <c r="E708" s="65"/>
      <c r="F708" s="41">
        <f>SUM(F674:F707)</f>
        <v>0</v>
      </c>
      <c r="G708" s="11">
        <f>SUM(G674:G707)</f>
        <v>0</v>
      </c>
      <c r="H708" s="212"/>
      <c r="I708" s="66"/>
      <c r="J708" s="41"/>
      <c r="K708" s="41">
        <f>SUM(K674:K707)</f>
        <v>20865.5</v>
      </c>
      <c r="L708" s="11">
        <f>SUM(L674:L707)</f>
        <v>4422276.6076400001</v>
      </c>
      <c r="M708" s="41"/>
      <c r="N708" s="66"/>
      <c r="O708" s="41">
        <f>SUM(O674:O707)</f>
        <v>1047</v>
      </c>
      <c r="P708" s="11">
        <f>SUM(P674:P707)</f>
        <v>2409.8692600000004</v>
      </c>
      <c r="Q708" s="41"/>
      <c r="R708" s="41"/>
      <c r="S708" s="41"/>
      <c r="T708" s="41"/>
      <c r="U708" s="41">
        <f>SUM(U674:U707)</f>
        <v>115</v>
      </c>
      <c r="V708" s="11">
        <f>SUM(V674:V707)</f>
        <v>13123.413380000002</v>
      </c>
      <c r="W708" s="67">
        <f>V708-G708</f>
        <v>13123.413380000002</v>
      </c>
      <c r="X708" s="178"/>
    </row>
    <row r="709" spans="1:24" s="68" customFormat="1" ht="27.75" customHeight="1">
      <c r="A709" s="337" t="s">
        <v>88</v>
      </c>
      <c r="B709" s="338"/>
      <c r="C709" s="338"/>
      <c r="D709" s="338"/>
      <c r="E709" s="338"/>
      <c r="F709" s="338"/>
      <c r="G709" s="338"/>
      <c r="H709" s="338"/>
      <c r="I709" s="338"/>
      <c r="J709" s="338"/>
      <c r="K709" s="338"/>
      <c r="L709" s="338"/>
      <c r="M709" s="338"/>
      <c r="N709" s="338"/>
      <c r="O709" s="338"/>
      <c r="P709" s="338"/>
      <c r="Q709" s="338"/>
      <c r="R709" s="338"/>
      <c r="S709" s="338"/>
      <c r="T709" s="338"/>
      <c r="U709" s="338"/>
      <c r="V709" s="339"/>
      <c r="W709" s="67"/>
      <c r="X709" s="178"/>
    </row>
    <row r="710" spans="1:24" s="12" customFormat="1" ht="45" customHeight="1">
      <c r="A710" s="9">
        <v>1</v>
      </c>
      <c r="B710" s="199" t="s">
        <v>77</v>
      </c>
      <c r="C710" s="200" t="s">
        <v>38</v>
      </c>
      <c r="D710" s="14" t="s">
        <v>85</v>
      </c>
      <c r="E710" s="40">
        <v>182.26</v>
      </c>
      <c r="F710" s="296">
        <v>0</v>
      </c>
      <c r="G710" s="13">
        <f>E710*F710</f>
        <v>0</v>
      </c>
      <c r="H710" s="202">
        <v>44525</v>
      </c>
      <c r="I710" s="297"/>
      <c r="J710" s="298"/>
      <c r="K710" s="39"/>
      <c r="L710" s="13">
        <f>K710*E710</f>
        <v>0</v>
      </c>
      <c r="M710" s="9">
        <v>1498</v>
      </c>
      <c r="N710" s="10">
        <v>44195</v>
      </c>
      <c r="O710" s="38">
        <f>F710-U710</f>
        <v>0</v>
      </c>
      <c r="P710" s="11">
        <f>O710*E710</f>
        <v>0</v>
      </c>
      <c r="Q710" s="41"/>
      <c r="R710" s="41"/>
      <c r="S710" s="41"/>
      <c r="T710" s="41"/>
      <c r="U710" s="296">
        <v>0</v>
      </c>
      <c r="V710" s="13">
        <f>U710*E710</f>
        <v>0</v>
      </c>
      <c r="W710" s="51"/>
      <c r="X710" s="53"/>
    </row>
    <row r="711" spans="1:24" s="12" customFormat="1" ht="47.25" customHeight="1">
      <c r="A711" s="9">
        <v>2</v>
      </c>
      <c r="B711" s="205" t="s">
        <v>125</v>
      </c>
      <c r="C711" s="200" t="s">
        <v>31</v>
      </c>
      <c r="D711" s="206" t="s">
        <v>126</v>
      </c>
      <c r="E711" s="40">
        <v>0</v>
      </c>
      <c r="F711" s="41">
        <v>0</v>
      </c>
      <c r="G711" s="13">
        <f t="shared" ref="G711:G725" si="1023">E711*F711</f>
        <v>0</v>
      </c>
      <c r="H711" s="204">
        <v>44370</v>
      </c>
      <c r="I711" s="10">
        <v>44277</v>
      </c>
      <c r="J711" s="14">
        <v>544</v>
      </c>
      <c r="K711" s="39">
        <v>200</v>
      </c>
      <c r="L711" s="13">
        <f t="shared" ref="L711:L724" si="1024">K711*E711</f>
        <v>0</v>
      </c>
      <c r="M711" s="300" t="s">
        <v>146</v>
      </c>
      <c r="N711" s="300" t="s">
        <v>144</v>
      </c>
      <c r="O711" s="38">
        <f t="shared" ref="O711:O725" si="1025">F711-U711</f>
        <v>0</v>
      </c>
      <c r="P711" s="11">
        <f t="shared" ref="P711:P725" si="1026">O711*E711</f>
        <v>0</v>
      </c>
      <c r="Q711" s="41"/>
      <c r="R711" s="41"/>
      <c r="S711" s="41"/>
      <c r="T711" s="41"/>
      <c r="U711" s="41">
        <v>0</v>
      </c>
      <c r="V711" s="11">
        <f t="shared" ref="V711:V724" si="1027">U711*E711</f>
        <v>0</v>
      </c>
      <c r="W711" s="51"/>
      <c r="X711" s="53"/>
    </row>
    <row r="712" spans="1:24" s="12" customFormat="1" ht="47.25" customHeight="1">
      <c r="A712" s="9">
        <v>3</v>
      </c>
      <c r="B712" s="328" t="s">
        <v>196</v>
      </c>
      <c r="C712" s="9" t="s">
        <v>31</v>
      </c>
      <c r="D712" s="9" t="s">
        <v>197</v>
      </c>
      <c r="E712" s="9">
        <v>0</v>
      </c>
      <c r="F712" s="298">
        <v>0</v>
      </c>
      <c r="G712" s="266">
        <v>0</v>
      </c>
      <c r="H712" s="329">
        <v>44469</v>
      </c>
      <c r="I712" s="10">
        <v>44369</v>
      </c>
      <c r="J712" s="14">
        <v>1734</v>
      </c>
      <c r="K712" s="39">
        <v>102</v>
      </c>
      <c r="L712" s="13">
        <f t="shared" si="1024"/>
        <v>0</v>
      </c>
      <c r="M712" s="300"/>
      <c r="N712" s="300"/>
      <c r="O712" s="38">
        <f>K712-U712</f>
        <v>102</v>
      </c>
      <c r="P712" s="11">
        <f t="shared" si="1026"/>
        <v>0</v>
      </c>
      <c r="Q712" s="41"/>
      <c r="R712" s="41"/>
      <c r="S712" s="41"/>
      <c r="T712" s="41"/>
      <c r="U712" s="38">
        <v>0</v>
      </c>
      <c r="V712" s="11">
        <f t="shared" si="1027"/>
        <v>0</v>
      </c>
      <c r="W712" s="51"/>
      <c r="X712" s="53"/>
    </row>
    <row r="713" spans="1:24" s="12" customFormat="1" ht="47.25" customHeight="1">
      <c r="A713" s="9">
        <v>4</v>
      </c>
      <c r="B713" s="330" t="s">
        <v>199</v>
      </c>
      <c r="C713" s="331" t="s">
        <v>200</v>
      </c>
      <c r="D713" s="9">
        <v>11033003</v>
      </c>
      <c r="E713" s="266">
        <v>0</v>
      </c>
      <c r="F713" s="298">
        <v>0</v>
      </c>
      <c r="G713" s="266">
        <v>0</v>
      </c>
      <c r="H713" s="329">
        <v>45017</v>
      </c>
      <c r="I713" s="10">
        <v>44369</v>
      </c>
      <c r="J713" s="14">
        <v>1734</v>
      </c>
      <c r="K713" s="39">
        <v>17</v>
      </c>
      <c r="L713" s="13">
        <f t="shared" si="1024"/>
        <v>0</v>
      </c>
      <c r="M713" s="300"/>
      <c r="N713" s="300"/>
      <c r="O713" s="38">
        <f t="shared" ref="O713:O716" si="1028">K713-U713</f>
        <v>17</v>
      </c>
      <c r="P713" s="11">
        <f t="shared" si="1026"/>
        <v>0</v>
      </c>
      <c r="Q713" s="41"/>
      <c r="R713" s="41"/>
      <c r="S713" s="41"/>
      <c r="T713" s="41"/>
      <c r="U713" s="38">
        <v>0</v>
      </c>
      <c r="V713" s="11">
        <f t="shared" si="1027"/>
        <v>0</v>
      </c>
      <c r="W713" s="51"/>
      <c r="X713" s="53"/>
    </row>
    <row r="714" spans="1:24" s="12" customFormat="1" ht="47.25" customHeight="1">
      <c r="A714" s="9">
        <v>5</v>
      </c>
      <c r="B714" s="199" t="s">
        <v>202</v>
      </c>
      <c r="C714" s="203" t="s">
        <v>38</v>
      </c>
      <c r="D714" s="206"/>
      <c r="E714" s="40">
        <v>1.10277</v>
      </c>
      <c r="F714" s="41"/>
      <c r="G714" s="13"/>
      <c r="H714" s="204"/>
      <c r="I714" s="10">
        <v>44369</v>
      </c>
      <c r="J714" s="14">
        <v>1734</v>
      </c>
      <c r="K714" s="39">
        <v>102</v>
      </c>
      <c r="L714" s="13">
        <f t="shared" si="1024"/>
        <v>112.48254</v>
      </c>
      <c r="M714" s="300"/>
      <c r="N714" s="300"/>
      <c r="O714" s="38">
        <f t="shared" si="1028"/>
        <v>102</v>
      </c>
      <c r="P714" s="11">
        <f t="shared" si="1026"/>
        <v>112.48254</v>
      </c>
      <c r="Q714" s="41"/>
      <c r="R714" s="41"/>
      <c r="S714" s="41"/>
      <c r="T714" s="41"/>
      <c r="U714" s="38">
        <v>0</v>
      </c>
      <c r="V714" s="11">
        <f t="shared" si="1027"/>
        <v>0</v>
      </c>
      <c r="W714" s="51"/>
      <c r="X714" s="53"/>
    </row>
    <row r="715" spans="1:24" s="12" customFormat="1" ht="47.25" customHeight="1">
      <c r="A715" s="9">
        <v>6</v>
      </c>
      <c r="B715" s="199" t="s">
        <v>203</v>
      </c>
      <c r="C715" s="203" t="s">
        <v>38</v>
      </c>
      <c r="D715" s="206"/>
      <c r="E715" s="40">
        <v>1.02302</v>
      </c>
      <c r="F715" s="41"/>
      <c r="G715" s="13"/>
      <c r="H715" s="204"/>
      <c r="I715" s="10">
        <v>44369</v>
      </c>
      <c r="J715" s="14">
        <v>1734</v>
      </c>
      <c r="K715" s="39">
        <v>17</v>
      </c>
      <c r="L715" s="13">
        <f t="shared" si="1024"/>
        <v>17.39134</v>
      </c>
      <c r="M715" s="300"/>
      <c r="N715" s="300"/>
      <c r="O715" s="38">
        <f t="shared" si="1028"/>
        <v>17</v>
      </c>
      <c r="P715" s="11">
        <f t="shared" si="1026"/>
        <v>17.39134</v>
      </c>
      <c r="Q715" s="41"/>
      <c r="R715" s="41"/>
      <c r="S715" s="41"/>
      <c r="T715" s="41"/>
      <c r="U715" s="38">
        <v>0</v>
      </c>
      <c r="V715" s="11">
        <f t="shared" si="1027"/>
        <v>0</v>
      </c>
      <c r="W715" s="51"/>
      <c r="X715" s="53"/>
    </row>
    <row r="716" spans="1:24" s="12" customFormat="1" ht="47.25" customHeight="1">
      <c r="A716" s="9">
        <v>7</v>
      </c>
      <c r="B716" s="199" t="s">
        <v>124</v>
      </c>
      <c r="C716" s="203" t="s">
        <v>38</v>
      </c>
      <c r="D716" s="206"/>
      <c r="E716" s="40">
        <v>12.37518</v>
      </c>
      <c r="F716" s="41"/>
      <c r="G716" s="13"/>
      <c r="H716" s="204"/>
      <c r="I716" s="10">
        <v>44369</v>
      </c>
      <c r="J716" s="14">
        <v>1734</v>
      </c>
      <c r="K716" s="39">
        <v>1</v>
      </c>
      <c r="L716" s="13">
        <f t="shared" si="1024"/>
        <v>12.37518</v>
      </c>
      <c r="M716" s="300"/>
      <c r="N716" s="300"/>
      <c r="O716" s="38">
        <f t="shared" si="1028"/>
        <v>1</v>
      </c>
      <c r="P716" s="11">
        <f t="shared" si="1026"/>
        <v>12.37518</v>
      </c>
      <c r="Q716" s="41"/>
      <c r="R716" s="41"/>
      <c r="S716" s="41"/>
      <c r="T716" s="41"/>
      <c r="U716" s="38">
        <v>0</v>
      </c>
      <c r="V716" s="11">
        <f t="shared" si="1027"/>
        <v>0</v>
      </c>
      <c r="W716" s="51"/>
      <c r="X716" s="53"/>
    </row>
    <row r="717" spans="1:24" s="12" customFormat="1" ht="47.25" customHeight="1">
      <c r="A717" s="9">
        <v>8</v>
      </c>
      <c r="B717" s="205" t="s">
        <v>125</v>
      </c>
      <c r="C717" s="200" t="s">
        <v>31</v>
      </c>
      <c r="D717" s="206" t="s">
        <v>126</v>
      </c>
      <c r="E717" s="40">
        <v>0</v>
      </c>
      <c r="F717" s="41">
        <v>0</v>
      </c>
      <c r="G717" s="13">
        <f t="shared" si="1023"/>
        <v>0</v>
      </c>
      <c r="H717" s="204">
        <v>44370</v>
      </c>
      <c r="I717" s="10">
        <v>44285</v>
      </c>
      <c r="J717" s="14">
        <v>660</v>
      </c>
      <c r="K717" s="39">
        <v>400</v>
      </c>
      <c r="L717" s="13">
        <f t="shared" si="1024"/>
        <v>0</v>
      </c>
      <c r="M717" s="300" t="s">
        <v>151</v>
      </c>
      <c r="N717" s="300" t="s">
        <v>152</v>
      </c>
      <c r="O717" s="38">
        <f t="shared" si="1025"/>
        <v>0</v>
      </c>
      <c r="P717" s="11">
        <f t="shared" si="1026"/>
        <v>0</v>
      </c>
      <c r="Q717" s="41"/>
      <c r="R717" s="41"/>
      <c r="S717" s="41"/>
      <c r="T717" s="41"/>
      <c r="U717" s="41">
        <v>0</v>
      </c>
      <c r="V717" s="11">
        <f t="shared" si="1027"/>
        <v>0</v>
      </c>
      <c r="W717" s="51"/>
      <c r="X717" s="53"/>
    </row>
    <row r="718" spans="1:24" s="12" customFormat="1" ht="47.25" customHeight="1">
      <c r="A718" s="9">
        <v>9</v>
      </c>
      <c r="B718" s="328" t="s">
        <v>196</v>
      </c>
      <c r="C718" s="9" t="s">
        <v>31</v>
      </c>
      <c r="D718" s="9" t="s">
        <v>197</v>
      </c>
      <c r="E718" s="9">
        <v>0</v>
      </c>
      <c r="F718" s="298">
        <v>0</v>
      </c>
      <c r="G718" s="266">
        <v>0</v>
      </c>
      <c r="H718" s="329">
        <v>44469</v>
      </c>
      <c r="I718" s="10">
        <v>44376</v>
      </c>
      <c r="J718" s="14">
        <v>1857</v>
      </c>
      <c r="K718" s="39">
        <v>132</v>
      </c>
      <c r="L718" s="13">
        <f t="shared" si="1024"/>
        <v>0</v>
      </c>
      <c r="M718" s="300"/>
      <c r="N718" s="300"/>
      <c r="O718" s="38">
        <f>K718-U718</f>
        <v>132</v>
      </c>
      <c r="P718" s="11">
        <f t="shared" si="1026"/>
        <v>0</v>
      </c>
      <c r="Q718" s="41"/>
      <c r="R718" s="41"/>
      <c r="S718" s="41"/>
      <c r="T718" s="41"/>
      <c r="U718" s="38">
        <v>0</v>
      </c>
      <c r="V718" s="11">
        <f t="shared" si="1027"/>
        <v>0</v>
      </c>
      <c r="W718" s="51"/>
      <c r="X718" s="53"/>
    </row>
    <row r="719" spans="1:24" s="12" customFormat="1" ht="47.25" customHeight="1">
      <c r="A719" s="9">
        <v>10</v>
      </c>
      <c r="B719" s="330" t="s">
        <v>199</v>
      </c>
      <c r="C719" s="331" t="s">
        <v>200</v>
      </c>
      <c r="D719" s="9">
        <v>11033003</v>
      </c>
      <c r="E719" s="266">
        <v>0</v>
      </c>
      <c r="F719" s="298">
        <v>0</v>
      </c>
      <c r="G719" s="266">
        <v>0</v>
      </c>
      <c r="H719" s="329">
        <v>45017</v>
      </c>
      <c r="I719" s="10">
        <v>44376</v>
      </c>
      <c r="J719" s="14">
        <v>1857</v>
      </c>
      <c r="K719" s="39">
        <v>22</v>
      </c>
      <c r="L719" s="13">
        <f t="shared" si="1024"/>
        <v>0</v>
      </c>
      <c r="M719" s="300"/>
      <c r="N719" s="300"/>
      <c r="O719" s="38">
        <f t="shared" ref="O719:O722" si="1029">K719-U719</f>
        <v>22</v>
      </c>
      <c r="P719" s="11">
        <f t="shared" si="1026"/>
        <v>0</v>
      </c>
      <c r="Q719" s="41"/>
      <c r="R719" s="41"/>
      <c r="S719" s="41"/>
      <c r="T719" s="41"/>
      <c r="U719" s="38">
        <v>0</v>
      </c>
      <c r="V719" s="11">
        <f t="shared" si="1027"/>
        <v>0</v>
      </c>
      <c r="W719" s="51"/>
      <c r="X719" s="53"/>
    </row>
    <row r="720" spans="1:24" s="12" customFormat="1" ht="47.25" customHeight="1">
      <c r="A720" s="9">
        <v>11</v>
      </c>
      <c r="B720" s="199" t="s">
        <v>202</v>
      </c>
      <c r="C720" s="203" t="s">
        <v>38</v>
      </c>
      <c r="D720" s="206"/>
      <c r="E720" s="40">
        <v>1.10277</v>
      </c>
      <c r="F720" s="41"/>
      <c r="G720" s="13"/>
      <c r="H720" s="204"/>
      <c r="I720" s="10">
        <v>44376</v>
      </c>
      <c r="J720" s="14">
        <v>1857</v>
      </c>
      <c r="K720" s="39">
        <v>132</v>
      </c>
      <c r="L720" s="13">
        <f t="shared" si="1024"/>
        <v>145.56564</v>
      </c>
      <c r="M720" s="300"/>
      <c r="N720" s="300"/>
      <c r="O720" s="38">
        <f t="shared" si="1029"/>
        <v>132</v>
      </c>
      <c r="P720" s="11">
        <f t="shared" si="1026"/>
        <v>145.56564</v>
      </c>
      <c r="Q720" s="41"/>
      <c r="R720" s="41"/>
      <c r="S720" s="41"/>
      <c r="T720" s="41"/>
      <c r="U720" s="38">
        <v>0</v>
      </c>
      <c r="V720" s="11">
        <f t="shared" si="1027"/>
        <v>0</v>
      </c>
      <c r="W720" s="51"/>
      <c r="X720" s="53"/>
    </row>
    <row r="721" spans="1:24" s="12" customFormat="1" ht="47.25" customHeight="1">
      <c r="A721" s="9">
        <v>12</v>
      </c>
      <c r="B721" s="199" t="s">
        <v>203</v>
      </c>
      <c r="C721" s="203" t="s">
        <v>38</v>
      </c>
      <c r="D721" s="206"/>
      <c r="E721" s="40">
        <v>1.02302</v>
      </c>
      <c r="F721" s="41"/>
      <c r="G721" s="13"/>
      <c r="H721" s="204"/>
      <c r="I721" s="10">
        <v>44376</v>
      </c>
      <c r="J721" s="14">
        <v>1857</v>
      </c>
      <c r="K721" s="39">
        <v>22</v>
      </c>
      <c r="L721" s="13">
        <f t="shared" si="1024"/>
        <v>22.506440000000001</v>
      </c>
      <c r="M721" s="300"/>
      <c r="N721" s="300"/>
      <c r="O721" s="38">
        <f t="shared" si="1029"/>
        <v>22</v>
      </c>
      <c r="P721" s="11">
        <f t="shared" si="1026"/>
        <v>22.506440000000001</v>
      </c>
      <c r="Q721" s="41"/>
      <c r="R721" s="41"/>
      <c r="S721" s="41"/>
      <c r="T721" s="41"/>
      <c r="U721" s="38">
        <v>0</v>
      </c>
      <c r="V721" s="11">
        <f t="shared" si="1027"/>
        <v>0</v>
      </c>
      <c r="W721" s="51"/>
      <c r="X721" s="53"/>
    </row>
    <row r="722" spans="1:24" s="12" customFormat="1" ht="47.25" customHeight="1">
      <c r="A722" s="9">
        <v>13</v>
      </c>
      <c r="B722" s="199" t="s">
        <v>124</v>
      </c>
      <c r="C722" s="203" t="s">
        <v>38</v>
      </c>
      <c r="D722" s="206"/>
      <c r="E722" s="40">
        <v>12.37518</v>
      </c>
      <c r="F722" s="41"/>
      <c r="G722" s="13"/>
      <c r="H722" s="204"/>
      <c r="I722" s="10">
        <v>44376</v>
      </c>
      <c r="J722" s="14">
        <v>1857</v>
      </c>
      <c r="K722" s="39">
        <v>2</v>
      </c>
      <c r="L722" s="13">
        <f t="shared" si="1024"/>
        <v>24.750360000000001</v>
      </c>
      <c r="M722" s="300"/>
      <c r="N722" s="300"/>
      <c r="O722" s="38">
        <f t="shared" si="1029"/>
        <v>2</v>
      </c>
      <c r="P722" s="11">
        <f t="shared" si="1026"/>
        <v>24.750360000000001</v>
      </c>
      <c r="Q722" s="41"/>
      <c r="R722" s="41"/>
      <c r="S722" s="41"/>
      <c r="T722" s="41"/>
      <c r="U722" s="38">
        <v>0</v>
      </c>
      <c r="V722" s="11">
        <f t="shared" si="1027"/>
        <v>0</v>
      </c>
      <c r="W722" s="51"/>
      <c r="X722" s="53"/>
    </row>
    <row r="723" spans="1:24" s="12" customFormat="1" ht="40.5" customHeight="1">
      <c r="A723" s="9">
        <v>14</v>
      </c>
      <c r="B723" s="199" t="s">
        <v>118</v>
      </c>
      <c r="C723" s="203" t="s">
        <v>38</v>
      </c>
      <c r="D723" s="203" t="s">
        <v>121</v>
      </c>
      <c r="E723" s="40">
        <v>2.96</v>
      </c>
      <c r="F723" s="41">
        <v>0</v>
      </c>
      <c r="G723" s="13">
        <f t="shared" si="1023"/>
        <v>0</v>
      </c>
      <c r="H723" s="202">
        <v>45962</v>
      </c>
      <c r="I723" s="10">
        <v>44277</v>
      </c>
      <c r="J723" s="14">
        <v>544</v>
      </c>
      <c r="K723" s="39">
        <v>220</v>
      </c>
      <c r="L723" s="13">
        <f t="shared" si="1024"/>
        <v>651.20000000000005</v>
      </c>
      <c r="M723" s="300" t="s">
        <v>147</v>
      </c>
      <c r="N723" s="300" t="s">
        <v>144</v>
      </c>
      <c r="O723" s="38">
        <f t="shared" si="1025"/>
        <v>0</v>
      </c>
      <c r="P723" s="11">
        <f t="shared" si="1026"/>
        <v>0</v>
      </c>
      <c r="Q723" s="41"/>
      <c r="R723" s="41"/>
      <c r="S723" s="41"/>
      <c r="T723" s="41"/>
      <c r="U723" s="41">
        <v>0</v>
      </c>
      <c r="V723" s="11">
        <f t="shared" si="1027"/>
        <v>0</v>
      </c>
      <c r="W723" s="51"/>
      <c r="X723" s="53"/>
    </row>
    <row r="724" spans="1:24" s="12" customFormat="1" ht="40.5" customHeight="1">
      <c r="A724" s="9">
        <v>15</v>
      </c>
      <c r="B724" s="199" t="s">
        <v>118</v>
      </c>
      <c r="C724" s="203" t="s">
        <v>38</v>
      </c>
      <c r="D724" s="203" t="s">
        <v>121</v>
      </c>
      <c r="E724" s="40">
        <v>2.96</v>
      </c>
      <c r="F724" s="41">
        <v>0</v>
      </c>
      <c r="G724" s="13">
        <f t="shared" si="1023"/>
        <v>0</v>
      </c>
      <c r="H724" s="202">
        <v>45962</v>
      </c>
      <c r="I724" s="10">
        <v>44285</v>
      </c>
      <c r="J724" s="14">
        <v>660</v>
      </c>
      <c r="K724" s="39">
        <v>440</v>
      </c>
      <c r="L724" s="13">
        <f t="shared" si="1024"/>
        <v>1302.4000000000001</v>
      </c>
      <c r="M724" s="300" t="s">
        <v>149</v>
      </c>
      <c r="N724" s="300" t="s">
        <v>150</v>
      </c>
      <c r="O724" s="38">
        <f t="shared" si="1025"/>
        <v>0</v>
      </c>
      <c r="P724" s="11">
        <f t="shared" si="1026"/>
        <v>0</v>
      </c>
      <c r="Q724" s="41"/>
      <c r="R724" s="41"/>
      <c r="S724" s="41"/>
      <c r="T724" s="41"/>
      <c r="U724" s="41">
        <v>0</v>
      </c>
      <c r="V724" s="11">
        <f t="shared" si="1027"/>
        <v>0</v>
      </c>
      <c r="W724" s="51"/>
      <c r="X724" s="53"/>
    </row>
    <row r="725" spans="1:24" s="12" customFormat="1" ht="40.5" customHeight="1">
      <c r="A725" s="9">
        <v>16</v>
      </c>
      <c r="B725" s="199" t="s">
        <v>124</v>
      </c>
      <c r="C725" s="200" t="s">
        <v>38</v>
      </c>
      <c r="D725" s="204">
        <v>44119</v>
      </c>
      <c r="E725" s="40">
        <v>24.14</v>
      </c>
      <c r="F725" s="41">
        <v>1</v>
      </c>
      <c r="G725" s="13">
        <f t="shared" si="1023"/>
        <v>24.14</v>
      </c>
      <c r="H725" s="202" t="s">
        <v>122</v>
      </c>
      <c r="I725" s="10">
        <v>44277</v>
      </c>
      <c r="J725" s="14">
        <v>544</v>
      </c>
      <c r="K725" s="39">
        <v>2</v>
      </c>
      <c r="L725" s="13">
        <f t="shared" ref="L725:L726" si="1030">K725*E725</f>
        <v>48.28</v>
      </c>
      <c r="M725" s="300" t="s">
        <v>147</v>
      </c>
      <c r="N725" s="300" t="s">
        <v>144</v>
      </c>
      <c r="O725" s="38">
        <f t="shared" si="1025"/>
        <v>1</v>
      </c>
      <c r="P725" s="11">
        <f t="shared" si="1026"/>
        <v>24.14</v>
      </c>
      <c r="Q725" s="41"/>
      <c r="R725" s="41"/>
      <c r="S725" s="41"/>
      <c r="T725" s="41"/>
      <c r="U725" s="41">
        <v>0</v>
      </c>
      <c r="V725" s="11">
        <f t="shared" ref="V725:V726" si="1031">U725*E725</f>
        <v>0</v>
      </c>
      <c r="W725" s="51"/>
      <c r="X725" s="53"/>
    </row>
    <row r="726" spans="1:24" s="12" customFormat="1" ht="40.5" customHeight="1">
      <c r="A726" s="9">
        <v>17</v>
      </c>
      <c r="B726" s="199" t="s">
        <v>124</v>
      </c>
      <c r="C726" s="200" t="s">
        <v>38</v>
      </c>
      <c r="D726" s="204">
        <v>44119</v>
      </c>
      <c r="E726" s="40">
        <v>24.14</v>
      </c>
      <c r="F726" s="41">
        <v>2</v>
      </c>
      <c r="G726" s="13">
        <f t="shared" ref="G726" si="1032">E726*F726</f>
        <v>48.28</v>
      </c>
      <c r="H726" s="202" t="s">
        <v>122</v>
      </c>
      <c r="I726" s="10">
        <v>44285</v>
      </c>
      <c r="J726" s="14">
        <v>660</v>
      </c>
      <c r="K726" s="39">
        <v>4</v>
      </c>
      <c r="L726" s="13">
        <f t="shared" si="1030"/>
        <v>96.56</v>
      </c>
      <c r="M726" s="300" t="s">
        <v>149</v>
      </c>
      <c r="N726" s="300" t="s">
        <v>150</v>
      </c>
      <c r="O726" s="38">
        <f t="shared" ref="O726" si="1033">F726-U726</f>
        <v>2</v>
      </c>
      <c r="P726" s="11">
        <f t="shared" ref="P726" si="1034">O726*E726</f>
        <v>48.28</v>
      </c>
      <c r="Q726" s="41"/>
      <c r="R726" s="41"/>
      <c r="S726" s="41"/>
      <c r="T726" s="41"/>
      <c r="U726" s="41">
        <v>0</v>
      </c>
      <c r="V726" s="11">
        <f t="shared" si="1031"/>
        <v>0</v>
      </c>
      <c r="W726" s="51"/>
      <c r="X726" s="53"/>
    </row>
    <row r="727" spans="1:24" s="68" customFormat="1" ht="27.75" customHeight="1">
      <c r="A727" s="41"/>
      <c r="B727" s="209" t="s">
        <v>14</v>
      </c>
      <c r="C727" s="210"/>
      <c r="D727" s="211"/>
      <c r="E727" s="65"/>
      <c r="F727" s="38">
        <f>SUM(F710:F726)</f>
        <v>3</v>
      </c>
      <c r="G727" s="11">
        <f>SUM(G710:G726)</f>
        <v>72.42</v>
      </c>
      <c r="H727" s="212"/>
      <c r="I727" s="66"/>
      <c r="J727" s="41"/>
      <c r="K727" s="38">
        <f>SUM(K710:K726)</f>
        <v>1815</v>
      </c>
      <c r="L727" s="11">
        <f>SUM(L710:L726)</f>
        <v>2433.5115000000005</v>
      </c>
      <c r="M727" s="41"/>
      <c r="N727" s="66"/>
      <c r="O727" s="38">
        <f>SUM(O710:O726)</f>
        <v>552</v>
      </c>
      <c r="P727" s="11">
        <f>SUM(P710:P726)</f>
        <v>407.49149999999997</v>
      </c>
      <c r="Q727" s="41"/>
      <c r="R727" s="41"/>
      <c r="S727" s="41"/>
      <c r="T727" s="41"/>
      <c r="U727" s="38">
        <f>SUM(U710:U726)</f>
        <v>0</v>
      </c>
      <c r="V727" s="11">
        <f>SUM(V710:V726)</f>
        <v>0</v>
      </c>
      <c r="W727" s="67">
        <f>V727-G727</f>
        <v>-72.42</v>
      </c>
      <c r="X727" s="178"/>
    </row>
    <row r="728" spans="1:24" s="68" customFormat="1" ht="27.75" customHeight="1">
      <c r="A728" s="337" t="s">
        <v>89</v>
      </c>
      <c r="B728" s="338"/>
      <c r="C728" s="338"/>
      <c r="D728" s="338"/>
      <c r="E728" s="338"/>
      <c r="F728" s="338"/>
      <c r="G728" s="338"/>
      <c r="H728" s="338"/>
      <c r="I728" s="338"/>
      <c r="J728" s="338"/>
      <c r="K728" s="338"/>
      <c r="L728" s="338"/>
      <c r="M728" s="338"/>
      <c r="N728" s="338"/>
      <c r="O728" s="338"/>
      <c r="P728" s="338"/>
      <c r="Q728" s="338"/>
      <c r="R728" s="338"/>
      <c r="S728" s="338"/>
      <c r="T728" s="338"/>
      <c r="U728" s="338"/>
      <c r="V728" s="339"/>
      <c r="W728" s="67"/>
      <c r="X728" s="178"/>
    </row>
    <row r="729" spans="1:24" s="12" customFormat="1" ht="102" customHeight="1">
      <c r="A729" s="9">
        <v>1</v>
      </c>
      <c r="B729" s="205" t="s">
        <v>125</v>
      </c>
      <c r="C729" s="200" t="s">
        <v>31</v>
      </c>
      <c r="D729" s="206" t="s">
        <v>126</v>
      </c>
      <c r="E729" s="40">
        <v>0</v>
      </c>
      <c r="F729" s="41">
        <v>0</v>
      </c>
      <c r="G729" s="13">
        <f>F729*E729</f>
        <v>0</v>
      </c>
      <c r="H729" s="204">
        <v>44370</v>
      </c>
      <c r="I729" s="10">
        <v>44277</v>
      </c>
      <c r="J729" s="14">
        <v>522</v>
      </c>
      <c r="K729" s="39">
        <v>200</v>
      </c>
      <c r="L729" s="13">
        <f t="shared" ref="L729:L740" si="1035">K729*E729</f>
        <v>0</v>
      </c>
      <c r="M729" s="300" t="s">
        <v>146</v>
      </c>
      <c r="N729" s="300" t="s">
        <v>144</v>
      </c>
      <c r="O729" s="38">
        <f>F729-U729</f>
        <v>0</v>
      </c>
      <c r="P729" s="11">
        <f t="shared" ref="P729" si="1036">O729*E729</f>
        <v>0</v>
      </c>
      <c r="Q729" s="41"/>
      <c r="R729" s="41"/>
      <c r="S729" s="41"/>
      <c r="T729" s="41"/>
      <c r="U729" s="41">
        <v>0</v>
      </c>
      <c r="V729" s="11">
        <f t="shared" ref="V729:V740" si="1037">U729*E729</f>
        <v>0</v>
      </c>
      <c r="W729" s="51"/>
      <c r="X729" s="53"/>
    </row>
    <row r="730" spans="1:24" s="12" customFormat="1" ht="102" customHeight="1">
      <c r="A730" s="9">
        <v>2</v>
      </c>
      <c r="B730" s="205" t="s">
        <v>125</v>
      </c>
      <c r="C730" s="200" t="s">
        <v>31</v>
      </c>
      <c r="D730" s="206" t="s">
        <v>126</v>
      </c>
      <c r="E730" s="40">
        <v>0</v>
      </c>
      <c r="F730" s="41">
        <v>0</v>
      </c>
      <c r="G730" s="13">
        <f t="shared" ref="G730:G740" si="1038">F730*E730</f>
        <v>0</v>
      </c>
      <c r="H730" s="204">
        <v>44370</v>
      </c>
      <c r="I730" s="10">
        <v>44281</v>
      </c>
      <c r="J730" s="14">
        <v>629</v>
      </c>
      <c r="K730" s="39">
        <v>400</v>
      </c>
      <c r="L730" s="13">
        <f t="shared" ref="L730" si="1039">K730*E730</f>
        <v>0</v>
      </c>
      <c r="M730" s="300" t="s">
        <v>146</v>
      </c>
      <c r="N730" s="300" t="s">
        <v>144</v>
      </c>
      <c r="O730" s="38">
        <f t="shared" ref="O730:O740" si="1040">F730-U730</f>
        <v>0</v>
      </c>
      <c r="P730" s="11">
        <f t="shared" ref="P730:P740" si="1041">O730*E730</f>
        <v>0</v>
      </c>
      <c r="Q730" s="41"/>
      <c r="R730" s="41"/>
      <c r="S730" s="41"/>
      <c r="T730" s="41"/>
      <c r="U730" s="41">
        <v>0</v>
      </c>
      <c r="V730" s="11">
        <f t="shared" ref="V730" si="1042">U730*E730</f>
        <v>0</v>
      </c>
      <c r="W730" s="51"/>
      <c r="X730" s="53"/>
    </row>
    <row r="731" spans="1:24" s="12" customFormat="1" ht="102" customHeight="1">
      <c r="A731" s="9">
        <v>3</v>
      </c>
      <c r="B731" s="205" t="s">
        <v>125</v>
      </c>
      <c r="C731" s="200" t="s">
        <v>31</v>
      </c>
      <c r="D731" s="206" t="s">
        <v>126</v>
      </c>
      <c r="E731" s="40">
        <v>0</v>
      </c>
      <c r="F731" s="41">
        <v>0</v>
      </c>
      <c r="G731" s="13">
        <f t="shared" ref="G731" si="1043">F731*E731</f>
        <v>0</v>
      </c>
      <c r="H731" s="204">
        <v>44370</v>
      </c>
      <c r="I731" s="10">
        <v>44300</v>
      </c>
      <c r="J731" s="14">
        <v>794</v>
      </c>
      <c r="K731" s="39">
        <v>60</v>
      </c>
      <c r="L731" s="13">
        <f t="shared" ref="L731:L736" si="1044">K731*E731</f>
        <v>0</v>
      </c>
      <c r="M731" s="300" t="s">
        <v>146</v>
      </c>
      <c r="N731" s="300" t="s">
        <v>144</v>
      </c>
      <c r="O731" s="38">
        <f t="shared" si="1040"/>
        <v>0</v>
      </c>
      <c r="P731" s="11">
        <f t="shared" ref="P731:P736" si="1045">O731*E731</f>
        <v>0</v>
      </c>
      <c r="Q731" s="41"/>
      <c r="R731" s="41"/>
      <c r="S731" s="41"/>
      <c r="T731" s="41"/>
      <c r="U731" s="41">
        <v>0</v>
      </c>
      <c r="V731" s="11">
        <f t="shared" ref="V731:V736" si="1046">U731*E731</f>
        <v>0</v>
      </c>
      <c r="W731" s="51"/>
      <c r="X731" s="53"/>
    </row>
    <row r="732" spans="1:24" s="12" customFormat="1" ht="47.25" customHeight="1">
      <c r="A732" s="9">
        <v>4</v>
      </c>
      <c r="B732" s="328" t="s">
        <v>196</v>
      </c>
      <c r="C732" s="9" t="s">
        <v>31</v>
      </c>
      <c r="D732" s="9" t="s">
        <v>197</v>
      </c>
      <c r="E732" s="9">
        <v>0</v>
      </c>
      <c r="F732" s="298">
        <v>0</v>
      </c>
      <c r="G732" s="266">
        <v>0</v>
      </c>
      <c r="H732" s="329">
        <v>44469</v>
      </c>
      <c r="I732" s="10">
        <v>44376</v>
      </c>
      <c r="J732" s="14">
        <v>1858</v>
      </c>
      <c r="K732" s="39">
        <v>102</v>
      </c>
      <c r="L732" s="13">
        <f t="shared" si="1044"/>
        <v>0</v>
      </c>
      <c r="M732" s="300"/>
      <c r="N732" s="300"/>
      <c r="O732" s="38">
        <f>K732-U732</f>
        <v>0</v>
      </c>
      <c r="P732" s="11">
        <f t="shared" si="1045"/>
        <v>0</v>
      </c>
      <c r="Q732" s="41"/>
      <c r="R732" s="41"/>
      <c r="S732" s="41"/>
      <c r="T732" s="41"/>
      <c r="U732" s="38">
        <f>K732</f>
        <v>102</v>
      </c>
      <c r="V732" s="11">
        <f t="shared" si="1046"/>
        <v>0</v>
      </c>
      <c r="W732" s="51"/>
      <c r="X732" s="53"/>
    </row>
    <row r="733" spans="1:24" s="12" customFormat="1" ht="47.25" customHeight="1">
      <c r="A733" s="9">
        <v>5</v>
      </c>
      <c r="B733" s="330" t="s">
        <v>199</v>
      </c>
      <c r="C733" s="331" t="s">
        <v>200</v>
      </c>
      <c r="D733" s="9">
        <v>11033003</v>
      </c>
      <c r="E733" s="266">
        <v>0</v>
      </c>
      <c r="F733" s="298">
        <v>0</v>
      </c>
      <c r="G733" s="266">
        <v>0</v>
      </c>
      <c r="H733" s="329">
        <v>45017</v>
      </c>
      <c r="I733" s="10">
        <v>44376</v>
      </c>
      <c r="J733" s="14">
        <v>1858</v>
      </c>
      <c r="K733" s="39">
        <v>17</v>
      </c>
      <c r="L733" s="13">
        <f t="shared" si="1044"/>
        <v>0</v>
      </c>
      <c r="M733" s="300"/>
      <c r="N733" s="300"/>
      <c r="O733" s="38">
        <f t="shared" ref="O733:O736" si="1047">K733-U733</f>
        <v>0</v>
      </c>
      <c r="P733" s="11">
        <f t="shared" si="1045"/>
        <v>0</v>
      </c>
      <c r="Q733" s="41"/>
      <c r="R733" s="41"/>
      <c r="S733" s="41"/>
      <c r="T733" s="41"/>
      <c r="U733" s="38">
        <f t="shared" ref="U733:U736" si="1048">K733</f>
        <v>17</v>
      </c>
      <c r="V733" s="11">
        <f t="shared" si="1046"/>
        <v>0</v>
      </c>
      <c r="W733" s="51"/>
      <c r="X733" s="53"/>
    </row>
    <row r="734" spans="1:24" s="12" customFormat="1" ht="47.25" customHeight="1">
      <c r="A734" s="9">
        <v>6</v>
      </c>
      <c r="B734" s="199" t="s">
        <v>202</v>
      </c>
      <c r="C734" s="203" t="s">
        <v>38</v>
      </c>
      <c r="D734" s="206"/>
      <c r="E734" s="40">
        <v>1.10277</v>
      </c>
      <c r="F734" s="41"/>
      <c r="G734" s="13"/>
      <c r="H734" s="204"/>
      <c r="I734" s="10">
        <v>44376</v>
      </c>
      <c r="J734" s="14">
        <v>1858</v>
      </c>
      <c r="K734" s="39">
        <v>102</v>
      </c>
      <c r="L734" s="13">
        <f t="shared" si="1044"/>
        <v>112.48254</v>
      </c>
      <c r="M734" s="300"/>
      <c r="N734" s="300"/>
      <c r="O734" s="38">
        <f t="shared" si="1047"/>
        <v>0</v>
      </c>
      <c r="P734" s="11">
        <f t="shared" si="1045"/>
        <v>0</v>
      </c>
      <c r="Q734" s="41"/>
      <c r="R734" s="41"/>
      <c r="S734" s="41"/>
      <c r="T734" s="41"/>
      <c r="U734" s="38">
        <f t="shared" si="1048"/>
        <v>102</v>
      </c>
      <c r="V734" s="11">
        <f t="shared" si="1046"/>
        <v>112.48254</v>
      </c>
      <c r="W734" s="51"/>
      <c r="X734" s="53"/>
    </row>
    <row r="735" spans="1:24" s="12" customFormat="1" ht="47.25" customHeight="1">
      <c r="A735" s="9">
        <v>7</v>
      </c>
      <c r="B735" s="199" t="s">
        <v>203</v>
      </c>
      <c r="C735" s="203" t="s">
        <v>38</v>
      </c>
      <c r="D735" s="206"/>
      <c r="E735" s="40">
        <v>1.02302</v>
      </c>
      <c r="F735" s="41"/>
      <c r="G735" s="13"/>
      <c r="H735" s="204"/>
      <c r="I735" s="10">
        <v>44376</v>
      </c>
      <c r="J735" s="14">
        <v>1858</v>
      </c>
      <c r="K735" s="39">
        <v>17</v>
      </c>
      <c r="L735" s="13">
        <f t="shared" si="1044"/>
        <v>17.39134</v>
      </c>
      <c r="M735" s="300"/>
      <c r="N735" s="300"/>
      <c r="O735" s="38">
        <f t="shared" si="1047"/>
        <v>0</v>
      </c>
      <c r="P735" s="11">
        <f t="shared" si="1045"/>
        <v>0</v>
      </c>
      <c r="Q735" s="41"/>
      <c r="R735" s="41"/>
      <c r="S735" s="41"/>
      <c r="T735" s="41"/>
      <c r="U735" s="38">
        <f t="shared" si="1048"/>
        <v>17</v>
      </c>
      <c r="V735" s="11">
        <f t="shared" si="1046"/>
        <v>17.39134</v>
      </c>
      <c r="W735" s="51"/>
      <c r="X735" s="53"/>
    </row>
    <row r="736" spans="1:24" s="12" customFormat="1" ht="47.25" customHeight="1">
      <c r="A736" s="9">
        <v>8</v>
      </c>
      <c r="B736" s="199" t="s">
        <v>124</v>
      </c>
      <c r="C736" s="203" t="s">
        <v>38</v>
      </c>
      <c r="D736" s="206"/>
      <c r="E736" s="40">
        <v>12.37518</v>
      </c>
      <c r="F736" s="41"/>
      <c r="G736" s="13"/>
      <c r="H736" s="204"/>
      <c r="I736" s="10">
        <v>44376</v>
      </c>
      <c r="J736" s="14">
        <v>1858</v>
      </c>
      <c r="K736" s="39">
        <v>2</v>
      </c>
      <c r="L736" s="13">
        <f t="shared" si="1044"/>
        <v>24.750360000000001</v>
      </c>
      <c r="M736" s="300"/>
      <c r="N736" s="300"/>
      <c r="O736" s="38">
        <f t="shared" si="1047"/>
        <v>0</v>
      </c>
      <c r="P736" s="11">
        <f t="shared" si="1045"/>
        <v>0</v>
      </c>
      <c r="Q736" s="41"/>
      <c r="R736" s="41"/>
      <c r="S736" s="41"/>
      <c r="T736" s="41"/>
      <c r="U736" s="38">
        <f t="shared" si="1048"/>
        <v>2</v>
      </c>
      <c r="V736" s="11">
        <f t="shared" si="1046"/>
        <v>24.750360000000001</v>
      </c>
      <c r="W736" s="51"/>
      <c r="X736" s="53"/>
    </row>
    <row r="737" spans="1:24" s="12" customFormat="1" ht="40.5" customHeight="1">
      <c r="A737" s="9">
        <v>9</v>
      </c>
      <c r="B737" s="199" t="s">
        <v>118</v>
      </c>
      <c r="C737" s="203" t="s">
        <v>38</v>
      </c>
      <c r="D737" s="203" t="s">
        <v>121</v>
      </c>
      <c r="E737" s="40">
        <v>2.96</v>
      </c>
      <c r="F737" s="41">
        <v>0</v>
      </c>
      <c r="G737" s="13">
        <f t="shared" si="1038"/>
        <v>0</v>
      </c>
      <c r="H737" s="202">
        <v>45962</v>
      </c>
      <c r="I737" s="10">
        <v>44277</v>
      </c>
      <c r="J737" s="14">
        <v>522</v>
      </c>
      <c r="K737" s="39">
        <v>220</v>
      </c>
      <c r="L737" s="13">
        <f t="shared" si="1035"/>
        <v>651.20000000000005</v>
      </c>
      <c r="M737" s="300" t="s">
        <v>147</v>
      </c>
      <c r="N737" s="300" t="s">
        <v>144</v>
      </c>
      <c r="O737" s="38">
        <f t="shared" si="1040"/>
        <v>0</v>
      </c>
      <c r="P737" s="11">
        <f t="shared" si="1041"/>
        <v>0</v>
      </c>
      <c r="Q737" s="41"/>
      <c r="R737" s="41"/>
      <c r="S737" s="41"/>
      <c r="T737" s="41"/>
      <c r="U737" s="41">
        <v>0</v>
      </c>
      <c r="V737" s="11">
        <f t="shared" si="1037"/>
        <v>0</v>
      </c>
      <c r="W737" s="51"/>
      <c r="X737" s="53"/>
    </row>
    <row r="738" spans="1:24" s="12" customFormat="1" ht="40.5" customHeight="1">
      <c r="A738" s="9">
        <v>10</v>
      </c>
      <c r="B738" s="199" t="s">
        <v>118</v>
      </c>
      <c r="C738" s="203" t="s">
        <v>38</v>
      </c>
      <c r="D738" s="203" t="s">
        <v>121</v>
      </c>
      <c r="E738" s="40">
        <v>2.96</v>
      </c>
      <c r="F738" s="41">
        <v>0</v>
      </c>
      <c r="G738" s="13">
        <f t="shared" si="1038"/>
        <v>0</v>
      </c>
      <c r="H738" s="202">
        <v>45962</v>
      </c>
      <c r="I738" s="10">
        <v>44281</v>
      </c>
      <c r="J738" s="14">
        <v>629</v>
      </c>
      <c r="K738" s="39">
        <v>440</v>
      </c>
      <c r="L738" s="13">
        <f t="shared" ref="L738:L739" si="1049">K738*E738</f>
        <v>1302.4000000000001</v>
      </c>
      <c r="M738" s="300" t="s">
        <v>147</v>
      </c>
      <c r="N738" s="300" t="s">
        <v>144</v>
      </c>
      <c r="O738" s="38">
        <f t="shared" si="1040"/>
        <v>0</v>
      </c>
      <c r="P738" s="11">
        <f t="shared" si="1041"/>
        <v>0</v>
      </c>
      <c r="Q738" s="41"/>
      <c r="R738" s="41"/>
      <c r="S738" s="41"/>
      <c r="T738" s="41"/>
      <c r="U738" s="41">
        <v>0</v>
      </c>
      <c r="V738" s="11">
        <f t="shared" ref="V738:V739" si="1050">U738*E738</f>
        <v>0</v>
      </c>
      <c r="W738" s="51"/>
      <c r="X738" s="53"/>
    </row>
    <row r="739" spans="1:24" s="12" customFormat="1" ht="40.5" customHeight="1">
      <c r="A739" s="9">
        <v>11</v>
      </c>
      <c r="B739" s="199" t="s">
        <v>124</v>
      </c>
      <c r="C739" s="200" t="s">
        <v>38</v>
      </c>
      <c r="D739" s="204">
        <v>44119</v>
      </c>
      <c r="E739" s="40">
        <v>24.14</v>
      </c>
      <c r="F739" s="41">
        <v>0</v>
      </c>
      <c r="G739" s="13">
        <f t="shared" si="1038"/>
        <v>0</v>
      </c>
      <c r="H739" s="202" t="s">
        <v>122</v>
      </c>
      <c r="I739" s="10">
        <v>44277</v>
      </c>
      <c r="J739" s="14">
        <v>522</v>
      </c>
      <c r="K739" s="39">
        <v>2</v>
      </c>
      <c r="L739" s="13">
        <f t="shared" si="1049"/>
        <v>48.28</v>
      </c>
      <c r="M739" s="300" t="s">
        <v>147</v>
      </c>
      <c r="N739" s="300" t="s">
        <v>144</v>
      </c>
      <c r="O739" s="38">
        <f t="shared" si="1040"/>
        <v>0</v>
      </c>
      <c r="P739" s="11">
        <f t="shared" si="1041"/>
        <v>0</v>
      </c>
      <c r="Q739" s="41"/>
      <c r="R739" s="41"/>
      <c r="S739" s="41"/>
      <c r="T739" s="41"/>
      <c r="U739" s="41">
        <v>0</v>
      </c>
      <c r="V739" s="11">
        <f t="shared" si="1050"/>
        <v>0</v>
      </c>
      <c r="W739" s="51"/>
      <c r="X739" s="53"/>
    </row>
    <row r="740" spans="1:24" s="12" customFormat="1" ht="40.5" customHeight="1">
      <c r="A740" s="9">
        <v>12</v>
      </c>
      <c r="B740" s="199" t="s">
        <v>124</v>
      </c>
      <c r="C740" s="200" t="s">
        <v>38</v>
      </c>
      <c r="D740" s="204">
        <v>44119</v>
      </c>
      <c r="E740" s="40">
        <v>24.14</v>
      </c>
      <c r="F740" s="41">
        <v>0</v>
      </c>
      <c r="G740" s="13">
        <f t="shared" si="1038"/>
        <v>0</v>
      </c>
      <c r="H740" s="202" t="s">
        <v>122</v>
      </c>
      <c r="I740" s="10">
        <v>44281</v>
      </c>
      <c r="J740" s="14">
        <v>629</v>
      </c>
      <c r="K740" s="39">
        <v>4</v>
      </c>
      <c r="L740" s="13">
        <f t="shared" si="1035"/>
        <v>96.56</v>
      </c>
      <c r="M740" s="300" t="s">
        <v>147</v>
      </c>
      <c r="N740" s="300" t="s">
        <v>144</v>
      </c>
      <c r="O740" s="38">
        <f t="shared" si="1040"/>
        <v>0</v>
      </c>
      <c r="P740" s="11">
        <f t="shared" si="1041"/>
        <v>0</v>
      </c>
      <c r="Q740" s="41"/>
      <c r="R740" s="41"/>
      <c r="S740" s="41"/>
      <c r="T740" s="41"/>
      <c r="U740" s="41">
        <v>0</v>
      </c>
      <c r="V740" s="11">
        <f t="shared" si="1037"/>
        <v>0</v>
      </c>
      <c r="W740" s="51"/>
      <c r="X740" s="53"/>
    </row>
    <row r="741" spans="1:24" s="68" customFormat="1" ht="27.75" customHeight="1">
      <c r="A741" s="41"/>
      <c r="B741" s="209" t="s">
        <v>14</v>
      </c>
      <c r="C741" s="210"/>
      <c r="D741" s="211"/>
      <c r="E741" s="65"/>
      <c r="F741" s="41">
        <f>SUM(F729:F740)</f>
        <v>0</v>
      </c>
      <c r="G741" s="11">
        <f>SUM(G729:G740)</f>
        <v>0</v>
      </c>
      <c r="H741" s="212"/>
      <c r="I741" s="66"/>
      <c r="J741" s="41"/>
      <c r="K741" s="41">
        <f>SUM(K729:K740)</f>
        <v>1566</v>
      </c>
      <c r="L741" s="11">
        <f>SUM(L729:L740)</f>
        <v>2253.0642400000002</v>
      </c>
      <c r="M741" s="41"/>
      <c r="N741" s="66"/>
      <c r="O741" s="41">
        <f>SUM(O729:O740)</f>
        <v>0</v>
      </c>
      <c r="P741" s="11">
        <f>SUM(P729:P740)</f>
        <v>0</v>
      </c>
      <c r="Q741" s="41"/>
      <c r="R741" s="41"/>
      <c r="S741" s="41"/>
      <c r="T741" s="41"/>
      <c r="U741" s="41">
        <f>SUM(U729:U740)</f>
        <v>240</v>
      </c>
      <c r="V741" s="11">
        <f>SUM(V729:V740)</f>
        <v>154.62423999999999</v>
      </c>
      <c r="W741" s="67">
        <f>V741-G741</f>
        <v>154.62423999999999</v>
      </c>
      <c r="X741" s="178"/>
    </row>
    <row r="742" spans="1:24" s="68" customFormat="1" ht="27.75" customHeight="1">
      <c r="A742" s="337" t="s">
        <v>90</v>
      </c>
      <c r="B742" s="338"/>
      <c r="C742" s="338"/>
      <c r="D742" s="338"/>
      <c r="E742" s="338"/>
      <c r="F742" s="338"/>
      <c r="G742" s="338"/>
      <c r="H742" s="338"/>
      <c r="I742" s="338"/>
      <c r="J742" s="338"/>
      <c r="K742" s="338"/>
      <c r="L742" s="338"/>
      <c r="M742" s="338"/>
      <c r="N742" s="338"/>
      <c r="O742" s="338"/>
      <c r="P742" s="338"/>
      <c r="Q742" s="338"/>
      <c r="R742" s="338"/>
      <c r="S742" s="338"/>
      <c r="T742" s="338"/>
      <c r="U742" s="338"/>
      <c r="V742" s="339"/>
      <c r="W742" s="67"/>
      <c r="X742" s="178"/>
    </row>
    <row r="743" spans="1:24" s="12" customFormat="1" ht="45" customHeight="1">
      <c r="A743" s="9">
        <v>1</v>
      </c>
      <c r="B743" s="199" t="s">
        <v>77</v>
      </c>
      <c r="C743" s="200" t="s">
        <v>38</v>
      </c>
      <c r="D743" s="14" t="s">
        <v>85</v>
      </c>
      <c r="E743" s="40">
        <v>182.26</v>
      </c>
      <c r="F743" s="296">
        <v>0</v>
      </c>
      <c r="G743" s="13">
        <f>F743*E743</f>
        <v>0</v>
      </c>
      <c r="H743" s="202">
        <v>44525</v>
      </c>
      <c r="I743" s="297"/>
      <c r="J743" s="298"/>
      <c r="K743" s="39"/>
      <c r="L743" s="13">
        <f>K743*E743</f>
        <v>0</v>
      </c>
      <c r="M743" s="9">
        <v>1498</v>
      </c>
      <c r="N743" s="10">
        <v>44195</v>
      </c>
      <c r="O743" s="38">
        <f>F743-U743</f>
        <v>0</v>
      </c>
      <c r="P743" s="11">
        <f>O743*E743</f>
        <v>0</v>
      </c>
      <c r="Q743" s="41"/>
      <c r="R743" s="41"/>
      <c r="S743" s="41"/>
      <c r="T743" s="41"/>
      <c r="U743" s="296">
        <v>0</v>
      </c>
      <c r="V743" s="13">
        <f>U743*E743</f>
        <v>0</v>
      </c>
      <c r="W743" s="51"/>
      <c r="X743" s="53"/>
    </row>
    <row r="744" spans="1:24" s="12" customFormat="1" ht="67.5" customHeight="1">
      <c r="A744" s="9">
        <v>2</v>
      </c>
      <c r="B744" s="205" t="s">
        <v>125</v>
      </c>
      <c r="C744" s="200" t="s">
        <v>31</v>
      </c>
      <c r="D744" s="206" t="s">
        <v>126</v>
      </c>
      <c r="E744" s="40">
        <v>0</v>
      </c>
      <c r="F744" s="41">
        <v>0</v>
      </c>
      <c r="G744" s="13">
        <f t="shared" ref="G744:G766" si="1051">F744*E744</f>
        <v>0</v>
      </c>
      <c r="H744" s="204">
        <v>44370</v>
      </c>
      <c r="I744" s="10">
        <v>44278</v>
      </c>
      <c r="J744" s="14">
        <v>559</v>
      </c>
      <c r="K744" s="39">
        <v>200</v>
      </c>
      <c r="L744" s="13">
        <f t="shared" ref="L744:L766" si="1052">K744*E744</f>
        <v>0</v>
      </c>
      <c r="M744" s="300" t="s">
        <v>146</v>
      </c>
      <c r="N744" s="300" t="s">
        <v>144</v>
      </c>
      <c r="O744" s="38">
        <f t="shared" ref="O744:O766" si="1053">F744-U744</f>
        <v>0</v>
      </c>
      <c r="P744" s="11">
        <f t="shared" ref="P744:P766" si="1054">O744*E744</f>
        <v>0</v>
      </c>
      <c r="Q744" s="41"/>
      <c r="R744" s="41"/>
      <c r="S744" s="41"/>
      <c r="T744" s="41"/>
      <c r="U744" s="41">
        <v>0</v>
      </c>
      <c r="V744" s="11">
        <f t="shared" ref="V744:V766" si="1055">U744*E744</f>
        <v>0</v>
      </c>
      <c r="W744" s="51"/>
      <c r="X744" s="53"/>
    </row>
    <row r="745" spans="1:24" s="12" customFormat="1" ht="67.5" customHeight="1">
      <c r="A745" s="9">
        <v>3</v>
      </c>
      <c r="B745" s="205" t="s">
        <v>125</v>
      </c>
      <c r="C745" s="200" t="s">
        <v>31</v>
      </c>
      <c r="D745" s="206" t="s">
        <v>126</v>
      </c>
      <c r="E745" s="40">
        <v>0</v>
      </c>
      <c r="F745" s="41">
        <v>0</v>
      </c>
      <c r="G745" s="13">
        <f t="shared" si="1051"/>
        <v>0</v>
      </c>
      <c r="H745" s="204">
        <v>44370</v>
      </c>
      <c r="I745" s="10">
        <v>44284</v>
      </c>
      <c r="J745" s="14">
        <v>637</v>
      </c>
      <c r="K745" s="39">
        <v>400</v>
      </c>
      <c r="L745" s="13">
        <f t="shared" ref="L745" si="1056">K745*E745</f>
        <v>0</v>
      </c>
      <c r="M745" s="300" t="s">
        <v>151</v>
      </c>
      <c r="N745" s="300" t="s">
        <v>152</v>
      </c>
      <c r="O745" s="38">
        <f t="shared" si="1053"/>
        <v>0</v>
      </c>
      <c r="P745" s="11">
        <f t="shared" si="1054"/>
        <v>0</v>
      </c>
      <c r="Q745" s="41"/>
      <c r="R745" s="41"/>
      <c r="S745" s="41"/>
      <c r="T745" s="41"/>
      <c r="U745" s="41">
        <v>0</v>
      </c>
      <c r="V745" s="11">
        <f t="shared" ref="V745" si="1057">U745*E745</f>
        <v>0</v>
      </c>
      <c r="W745" s="51"/>
      <c r="X745" s="53"/>
    </row>
    <row r="746" spans="1:24" s="12" customFormat="1" ht="67.5" customHeight="1">
      <c r="A746" s="9">
        <v>4</v>
      </c>
      <c r="B746" s="205" t="s">
        <v>125</v>
      </c>
      <c r="C746" s="200" t="s">
        <v>31</v>
      </c>
      <c r="D746" s="206" t="s">
        <v>126</v>
      </c>
      <c r="E746" s="40">
        <v>0</v>
      </c>
      <c r="F746" s="41">
        <v>0</v>
      </c>
      <c r="G746" s="13">
        <f t="shared" ref="G746" si="1058">F746*E746</f>
        <v>0</v>
      </c>
      <c r="H746" s="204">
        <v>44370</v>
      </c>
      <c r="I746" s="10">
        <v>44301</v>
      </c>
      <c r="J746" s="14">
        <v>803</v>
      </c>
      <c r="K746" s="39">
        <v>30</v>
      </c>
      <c r="L746" s="13">
        <f t="shared" ref="L746:L761" si="1059">K746*E746</f>
        <v>0</v>
      </c>
      <c r="M746" s="300" t="s">
        <v>151</v>
      </c>
      <c r="N746" s="300" t="s">
        <v>152</v>
      </c>
      <c r="O746" s="38">
        <f t="shared" si="1053"/>
        <v>0</v>
      </c>
      <c r="P746" s="11">
        <f t="shared" ref="P746:P761" si="1060">O746*E746</f>
        <v>0</v>
      </c>
      <c r="Q746" s="41"/>
      <c r="R746" s="41"/>
      <c r="S746" s="41"/>
      <c r="T746" s="41"/>
      <c r="U746" s="41">
        <v>0</v>
      </c>
      <c r="V746" s="11">
        <f t="shared" ref="V746:V761" si="1061">U746*E746</f>
        <v>0</v>
      </c>
      <c r="W746" s="51"/>
      <c r="X746" s="53"/>
    </row>
    <row r="747" spans="1:24" s="12" customFormat="1" ht="47.25" customHeight="1">
      <c r="A747" s="9">
        <v>5</v>
      </c>
      <c r="B747" s="328" t="s">
        <v>196</v>
      </c>
      <c r="C747" s="9" t="s">
        <v>31</v>
      </c>
      <c r="D747" s="9" t="s">
        <v>197</v>
      </c>
      <c r="E747" s="9">
        <v>0</v>
      </c>
      <c r="F747" s="298">
        <v>0</v>
      </c>
      <c r="G747" s="266">
        <v>0</v>
      </c>
      <c r="H747" s="329">
        <v>44469</v>
      </c>
      <c r="I747" s="10">
        <v>44369</v>
      </c>
      <c r="J747" s="14">
        <v>1736</v>
      </c>
      <c r="K747" s="39">
        <v>300</v>
      </c>
      <c r="L747" s="13">
        <f t="shared" si="1059"/>
        <v>0</v>
      </c>
      <c r="M747" s="300"/>
      <c r="N747" s="300"/>
      <c r="O747" s="38">
        <f>K747-U747</f>
        <v>300</v>
      </c>
      <c r="P747" s="11">
        <f t="shared" si="1060"/>
        <v>0</v>
      </c>
      <c r="Q747" s="41"/>
      <c r="R747" s="41"/>
      <c r="S747" s="41"/>
      <c r="T747" s="41"/>
      <c r="U747" s="38">
        <v>0</v>
      </c>
      <c r="V747" s="11">
        <f t="shared" si="1061"/>
        <v>0</v>
      </c>
      <c r="W747" s="51"/>
      <c r="X747" s="53"/>
    </row>
    <row r="748" spans="1:24" s="12" customFormat="1" ht="47.25" customHeight="1">
      <c r="A748" s="9">
        <v>6</v>
      </c>
      <c r="B748" s="330" t="s">
        <v>199</v>
      </c>
      <c r="C748" s="331" t="s">
        <v>200</v>
      </c>
      <c r="D748" s="9">
        <v>11033003</v>
      </c>
      <c r="E748" s="266">
        <v>0</v>
      </c>
      <c r="F748" s="298">
        <v>0</v>
      </c>
      <c r="G748" s="266">
        <v>0</v>
      </c>
      <c r="H748" s="329">
        <v>45017</v>
      </c>
      <c r="I748" s="10">
        <v>44369</v>
      </c>
      <c r="J748" s="14">
        <v>1736</v>
      </c>
      <c r="K748" s="39">
        <v>50</v>
      </c>
      <c r="L748" s="13">
        <f t="shared" si="1059"/>
        <v>0</v>
      </c>
      <c r="M748" s="300"/>
      <c r="N748" s="300"/>
      <c r="O748" s="38">
        <f t="shared" ref="O748:O751" si="1062">K748-U748</f>
        <v>50</v>
      </c>
      <c r="P748" s="11">
        <f t="shared" si="1060"/>
        <v>0</v>
      </c>
      <c r="Q748" s="41"/>
      <c r="R748" s="41"/>
      <c r="S748" s="41"/>
      <c r="T748" s="41"/>
      <c r="U748" s="38">
        <v>0</v>
      </c>
      <c r="V748" s="11">
        <f t="shared" si="1061"/>
        <v>0</v>
      </c>
      <c r="W748" s="51"/>
      <c r="X748" s="53"/>
    </row>
    <row r="749" spans="1:24" s="12" customFormat="1" ht="47.25" customHeight="1">
      <c r="A749" s="9">
        <v>7</v>
      </c>
      <c r="B749" s="199" t="s">
        <v>202</v>
      </c>
      <c r="C749" s="203" t="s">
        <v>38</v>
      </c>
      <c r="D749" s="206"/>
      <c r="E749" s="40">
        <v>1.10277</v>
      </c>
      <c r="F749" s="41"/>
      <c r="G749" s="13"/>
      <c r="H749" s="204"/>
      <c r="I749" s="10">
        <v>44369</v>
      </c>
      <c r="J749" s="14">
        <v>1736</v>
      </c>
      <c r="K749" s="39">
        <v>300</v>
      </c>
      <c r="L749" s="13">
        <f t="shared" si="1059"/>
        <v>330.83100000000002</v>
      </c>
      <c r="M749" s="300"/>
      <c r="N749" s="300"/>
      <c r="O749" s="38">
        <f t="shared" si="1062"/>
        <v>300</v>
      </c>
      <c r="P749" s="11">
        <f t="shared" si="1060"/>
        <v>330.83100000000002</v>
      </c>
      <c r="Q749" s="41"/>
      <c r="R749" s="41"/>
      <c r="S749" s="41"/>
      <c r="T749" s="41"/>
      <c r="U749" s="38">
        <v>0</v>
      </c>
      <c r="V749" s="11">
        <f t="shared" si="1061"/>
        <v>0</v>
      </c>
      <c r="W749" s="51"/>
      <c r="X749" s="53"/>
    </row>
    <row r="750" spans="1:24" s="12" customFormat="1" ht="47.25" customHeight="1">
      <c r="A750" s="9">
        <v>8</v>
      </c>
      <c r="B750" s="199" t="s">
        <v>203</v>
      </c>
      <c r="C750" s="203" t="s">
        <v>38</v>
      </c>
      <c r="D750" s="206"/>
      <c r="E750" s="40">
        <v>1.02302</v>
      </c>
      <c r="F750" s="41"/>
      <c r="G750" s="13"/>
      <c r="H750" s="204"/>
      <c r="I750" s="10">
        <v>44369</v>
      </c>
      <c r="J750" s="14">
        <v>1736</v>
      </c>
      <c r="K750" s="39">
        <v>50</v>
      </c>
      <c r="L750" s="13">
        <f t="shared" si="1059"/>
        <v>51.151000000000003</v>
      </c>
      <c r="M750" s="300"/>
      <c r="N750" s="300"/>
      <c r="O750" s="38">
        <f t="shared" si="1062"/>
        <v>50</v>
      </c>
      <c r="P750" s="11">
        <f t="shared" si="1060"/>
        <v>51.151000000000003</v>
      </c>
      <c r="Q750" s="41"/>
      <c r="R750" s="41"/>
      <c r="S750" s="41"/>
      <c r="T750" s="41"/>
      <c r="U750" s="38">
        <v>0</v>
      </c>
      <c r="V750" s="11">
        <f t="shared" si="1061"/>
        <v>0</v>
      </c>
      <c r="W750" s="51"/>
      <c r="X750" s="53"/>
    </row>
    <row r="751" spans="1:24" s="12" customFormat="1" ht="47.25" customHeight="1">
      <c r="A751" s="9">
        <v>9</v>
      </c>
      <c r="B751" s="199" t="s">
        <v>124</v>
      </c>
      <c r="C751" s="203" t="s">
        <v>38</v>
      </c>
      <c r="D751" s="206"/>
      <c r="E751" s="40">
        <v>12.37518</v>
      </c>
      <c r="F751" s="41"/>
      <c r="G751" s="13"/>
      <c r="H751" s="204"/>
      <c r="I751" s="10">
        <v>44369</v>
      </c>
      <c r="J751" s="14">
        <v>1736</v>
      </c>
      <c r="K751" s="39">
        <v>3</v>
      </c>
      <c r="L751" s="13">
        <f t="shared" si="1059"/>
        <v>37.125540000000001</v>
      </c>
      <c r="M751" s="300"/>
      <c r="N751" s="300"/>
      <c r="O751" s="38">
        <f t="shared" si="1062"/>
        <v>3</v>
      </c>
      <c r="P751" s="11">
        <f t="shared" si="1060"/>
        <v>37.125540000000001</v>
      </c>
      <c r="Q751" s="41"/>
      <c r="R751" s="41"/>
      <c r="S751" s="41"/>
      <c r="T751" s="41"/>
      <c r="U751" s="38">
        <v>0</v>
      </c>
      <c r="V751" s="11">
        <f t="shared" si="1061"/>
        <v>0</v>
      </c>
      <c r="W751" s="51"/>
      <c r="X751" s="53"/>
    </row>
    <row r="752" spans="1:24" s="12" customFormat="1" ht="47.25" customHeight="1">
      <c r="A752" s="9">
        <v>10</v>
      </c>
      <c r="B752" s="328" t="s">
        <v>196</v>
      </c>
      <c r="C752" s="9" t="s">
        <v>31</v>
      </c>
      <c r="D752" s="9" t="s">
        <v>197</v>
      </c>
      <c r="E752" s="9">
        <v>0</v>
      </c>
      <c r="F752" s="298">
        <v>0</v>
      </c>
      <c r="G752" s="266">
        <v>0</v>
      </c>
      <c r="H752" s="329">
        <v>44469</v>
      </c>
      <c r="I752" s="10">
        <v>44372</v>
      </c>
      <c r="J752" s="14">
        <v>1805</v>
      </c>
      <c r="K752" s="39">
        <v>300</v>
      </c>
      <c r="L752" s="13">
        <f t="shared" ref="L752:L756" si="1063">K752*E752</f>
        <v>0</v>
      </c>
      <c r="M752" s="300"/>
      <c r="N752" s="300"/>
      <c r="O752" s="38">
        <f>K752-U752</f>
        <v>300</v>
      </c>
      <c r="P752" s="11">
        <f t="shared" ref="P752:P756" si="1064">O752*E752</f>
        <v>0</v>
      </c>
      <c r="Q752" s="41"/>
      <c r="R752" s="41"/>
      <c r="S752" s="41"/>
      <c r="T752" s="41"/>
      <c r="U752" s="38">
        <v>0</v>
      </c>
      <c r="V752" s="11">
        <f t="shared" ref="V752:V756" si="1065">U752*E752</f>
        <v>0</v>
      </c>
      <c r="W752" s="51"/>
      <c r="X752" s="53"/>
    </row>
    <row r="753" spans="1:24" s="12" customFormat="1" ht="47.25" customHeight="1">
      <c r="A753" s="9">
        <v>11</v>
      </c>
      <c r="B753" s="330" t="s">
        <v>199</v>
      </c>
      <c r="C753" s="331" t="s">
        <v>200</v>
      </c>
      <c r="D753" s="9">
        <v>11033003</v>
      </c>
      <c r="E753" s="266">
        <v>0</v>
      </c>
      <c r="F753" s="298">
        <v>0</v>
      </c>
      <c r="G753" s="266">
        <v>0</v>
      </c>
      <c r="H753" s="329">
        <v>45017</v>
      </c>
      <c r="I753" s="10">
        <v>44369</v>
      </c>
      <c r="J753" s="14">
        <v>1736</v>
      </c>
      <c r="K753" s="39">
        <v>50</v>
      </c>
      <c r="L753" s="13">
        <f t="shared" si="1063"/>
        <v>0</v>
      </c>
      <c r="M753" s="300"/>
      <c r="N753" s="300"/>
      <c r="O753" s="38">
        <f t="shared" ref="O753:O756" si="1066">K753-U753</f>
        <v>50</v>
      </c>
      <c r="P753" s="11">
        <f t="shared" si="1064"/>
        <v>0</v>
      </c>
      <c r="Q753" s="41"/>
      <c r="R753" s="41"/>
      <c r="S753" s="41"/>
      <c r="T753" s="41"/>
      <c r="U753" s="38">
        <v>0</v>
      </c>
      <c r="V753" s="11">
        <f t="shared" si="1065"/>
        <v>0</v>
      </c>
      <c r="W753" s="51"/>
      <c r="X753" s="53"/>
    </row>
    <row r="754" spans="1:24" s="12" customFormat="1" ht="47.25" customHeight="1">
      <c r="A754" s="9">
        <v>12</v>
      </c>
      <c r="B754" s="199" t="s">
        <v>202</v>
      </c>
      <c r="C754" s="203" t="s">
        <v>38</v>
      </c>
      <c r="D754" s="206"/>
      <c r="E754" s="40">
        <v>1.10277</v>
      </c>
      <c r="F754" s="41"/>
      <c r="G754" s="13"/>
      <c r="H754" s="204"/>
      <c r="I754" s="10">
        <v>44369</v>
      </c>
      <c r="J754" s="14">
        <v>1736</v>
      </c>
      <c r="K754" s="39">
        <v>300</v>
      </c>
      <c r="L754" s="13">
        <f t="shared" si="1063"/>
        <v>330.83100000000002</v>
      </c>
      <c r="M754" s="300"/>
      <c r="N754" s="300"/>
      <c r="O754" s="38">
        <f t="shared" si="1066"/>
        <v>300</v>
      </c>
      <c r="P754" s="11">
        <f t="shared" si="1064"/>
        <v>330.83100000000002</v>
      </c>
      <c r="Q754" s="41"/>
      <c r="R754" s="41"/>
      <c r="S754" s="41"/>
      <c r="T754" s="41"/>
      <c r="U754" s="38">
        <v>0</v>
      </c>
      <c r="V754" s="11">
        <f t="shared" si="1065"/>
        <v>0</v>
      </c>
      <c r="W754" s="51"/>
      <c r="X754" s="53"/>
    </row>
    <row r="755" spans="1:24" s="12" customFormat="1" ht="47.25" customHeight="1">
      <c r="A755" s="9">
        <v>13</v>
      </c>
      <c r="B755" s="199" t="s">
        <v>203</v>
      </c>
      <c r="C755" s="203" t="s">
        <v>38</v>
      </c>
      <c r="D755" s="206"/>
      <c r="E755" s="40">
        <v>1.02302</v>
      </c>
      <c r="F755" s="41"/>
      <c r="G755" s="13"/>
      <c r="H755" s="204"/>
      <c r="I755" s="10">
        <v>44369</v>
      </c>
      <c r="J755" s="14">
        <v>1736</v>
      </c>
      <c r="K755" s="39">
        <v>50</v>
      </c>
      <c r="L755" s="13">
        <f t="shared" si="1063"/>
        <v>51.151000000000003</v>
      </c>
      <c r="M755" s="300"/>
      <c r="N755" s="300"/>
      <c r="O755" s="38">
        <f t="shared" si="1066"/>
        <v>50</v>
      </c>
      <c r="P755" s="11">
        <f t="shared" si="1064"/>
        <v>51.151000000000003</v>
      </c>
      <c r="Q755" s="41"/>
      <c r="R755" s="41"/>
      <c r="S755" s="41"/>
      <c r="T755" s="41"/>
      <c r="U755" s="38">
        <v>0</v>
      </c>
      <c r="V755" s="11">
        <f t="shared" si="1065"/>
        <v>0</v>
      </c>
      <c r="W755" s="51"/>
      <c r="X755" s="53"/>
    </row>
    <row r="756" spans="1:24" s="12" customFormat="1" ht="47.25" customHeight="1">
      <c r="A756" s="9">
        <v>14</v>
      </c>
      <c r="B756" s="199" t="s">
        <v>124</v>
      </c>
      <c r="C756" s="203" t="s">
        <v>38</v>
      </c>
      <c r="D756" s="206"/>
      <c r="E756" s="40">
        <v>12.37518</v>
      </c>
      <c r="F756" s="41"/>
      <c r="G756" s="13"/>
      <c r="H756" s="204"/>
      <c r="I756" s="10">
        <v>44369</v>
      </c>
      <c r="J756" s="14">
        <v>1736</v>
      </c>
      <c r="K756" s="39">
        <v>3</v>
      </c>
      <c r="L756" s="13">
        <f t="shared" si="1063"/>
        <v>37.125540000000001</v>
      </c>
      <c r="M756" s="300"/>
      <c r="N756" s="300"/>
      <c r="O756" s="38">
        <f t="shared" si="1066"/>
        <v>3</v>
      </c>
      <c r="P756" s="11">
        <f t="shared" si="1064"/>
        <v>37.125540000000001</v>
      </c>
      <c r="Q756" s="41"/>
      <c r="R756" s="41"/>
      <c r="S756" s="41"/>
      <c r="T756" s="41"/>
      <c r="U756" s="38">
        <v>0</v>
      </c>
      <c r="V756" s="11">
        <f t="shared" si="1065"/>
        <v>0</v>
      </c>
      <c r="W756" s="51"/>
      <c r="X756" s="53"/>
    </row>
    <row r="757" spans="1:24" s="12" customFormat="1" ht="47.25" customHeight="1">
      <c r="A757" s="9">
        <v>15</v>
      </c>
      <c r="B757" s="328" t="s">
        <v>196</v>
      </c>
      <c r="C757" s="9" t="s">
        <v>31</v>
      </c>
      <c r="D757" s="9" t="s">
        <v>197</v>
      </c>
      <c r="E757" s="9">
        <v>0</v>
      </c>
      <c r="F757" s="298">
        <v>0</v>
      </c>
      <c r="G757" s="266">
        <v>0</v>
      </c>
      <c r="H757" s="329">
        <v>44469</v>
      </c>
      <c r="I757" s="10">
        <v>44376</v>
      </c>
      <c r="J757" s="14">
        <v>1859</v>
      </c>
      <c r="K757" s="39">
        <v>60</v>
      </c>
      <c r="L757" s="13">
        <f t="shared" si="1059"/>
        <v>0</v>
      </c>
      <c r="M757" s="300"/>
      <c r="N757" s="300"/>
      <c r="O757" s="38">
        <f>K757-U757</f>
        <v>60</v>
      </c>
      <c r="P757" s="11">
        <f t="shared" si="1060"/>
        <v>0</v>
      </c>
      <c r="Q757" s="41"/>
      <c r="R757" s="41"/>
      <c r="S757" s="41"/>
      <c r="T757" s="41"/>
      <c r="U757" s="38">
        <v>0</v>
      </c>
      <c r="V757" s="11">
        <f t="shared" si="1061"/>
        <v>0</v>
      </c>
      <c r="W757" s="51"/>
      <c r="X757" s="53"/>
    </row>
    <row r="758" spans="1:24" s="12" customFormat="1" ht="47.25" customHeight="1">
      <c r="A758" s="9">
        <v>16</v>
      </c>
      <c r="B758" s="330" t="s">
        <v>199</v>
      </c>
      <c r="C758" s="331" t="s">
        <v>200</v>
      </c>
      <c r="D758" s="9">
        <v>11033003</v>
      </c>
      <c r="E758" s="266">
        <v>0</v>
      </c>
      <c r="F758" s="298">
        <v>0</v>
      </c>
      <c r="G758" s="266">
        <v>0</v>
      </c>
      <c r="H758" s="329">
        <v>45017</v>
      </c>
      <c r="I758" s="10">
        <v>44376</v>
      </c>
      <c r="J758" s="14">
        <v>1859</v>
      </c>
      <c r="K758" s="39">
        <v>10</v>
      </c>
      <c r="L758" s="13">
        <f t="shared" si="1059"/>
        <v>0</v>
      </c>
      <c r="M758" s="300"/>
      <c r="N758" s="300"/>
      <c r="O758" s="38">
        <f t="shared" ref="O758:O761" si="1067">K758-U758</f>
        <v>10</v>
      </c>
      <c r="P758" s="11">
        <f t="shared" si="1060"/>
        <v>0</v>
      </c>
      <c r="Q758" s="41"/>
      <c r="R758" s="41"/>
      <c r="S758" s="41"/>
      <c r="T758" s="41"/>
      <c r="U758" s="38">
        <v>0</v>
      </c>
      <c r="V758" s="11">
        <f t="shared" si="1061"/>
        <v>0</v>
      </c>
      <c r="W758" s="51"/>
      <c r="X758" s="53"/>
    </row>
    <row r="759" spans="1:24" s="12" customFormat="1" ht="47.25" customHeight="1">
      <c r="A759" s="9">
        <v>17</v>
      </c>
      <c r="B759" s="199" t="s">
        <v>202</v>
      </c>
      <c r="C759" s="203" t="s">
        <v>38</v>
      </c>
      <c r="D759" s="206"/>
      <c r="E759" s="40">
        <v>1.10277</v>
      </c>
      <c r="F759" s="41"/>
      <c r="G759" s="13"/>
      <c r="H759" s="204"/>
      <c r="I759" s="10">
        <v>44376</v>
      </c>
      <c r="J759" s="14">
        <v>1859</v>
      </c>
      <c r="K759" s="39">
        <v>60</v>
      </c>
      <c r="L759" s="13">
        <f t="shared" si="1059"/>
        <v>66.166200000000003</v>
      </c>
      <c r="M759" s="300"/>
      <c r="N759" s="300"/>
      <c r="O759" s="38">
        <f t="shared" si="1067"/>
        <v>60</v>
      </c>
      <c r="P759" s="11">
        <f t="shared" si="1060"/>
        <v>66.166200000000003</v>
      </c>
      <c r="Q759" s="41"/>
      <c r="R759" s="41"/>
      <c r="S759" s="41"/>
      <c r="T759" s="41"/>
      <c r="U759" s="38">
        <v>0</v>
      </c>
      <c r="V759" s="11">
        <f t="shared" si="1061"/>
        <v>0</v>
      </c>
      <c r="W759" s="51"/>
      <c r="X759" s="53"/>
    </row>
    <row r="760" spans="1:24" s="12" customFormat="1" ht="47.25" customHeight="1">
      <c r="A760" s="9">
        <v>18</v>
      </c>
      <c r="B760" s="199" t="s">
        <v>203</v>
      </c>
      <c r="C760" s="203" t="s">
        <v>38</v>
      </c>
      <c r="D760" s="206"/>
      <c r="E760" s="40">
        <v>1.02302</v>
      </c>
      <c r="F760" s="41"/>
      <c r="G760" s="13"/>
      <c r="H760" s="204"/>
      <c r="I760" s="10">
        <v>44376</v>
      </c>
      <c r="J760" s="14">
        <v>1859</v>
      </c>
      <c r="K760" s="39">
        <v>10</v>
      </c>
      <c r="L760" s="13">
        <f t="shared" si="1059"/>
        <v>10.2302</v>
      </c>
      <c r="M760" s="300"/>
      <c r="N760" s="300"/>
      <c r="O760" s="38">
        <f t="shared" si="1067"/>
        <v>10</v>
      </c>
      <c r="P760" s="11">
        <f t="shared" si="1060"/>
        <v>10.2302</v>
      </c>
      <c r="Q760" s="41"/>
      <c r="R760" s="41"/>
      <c r="S760" s="41"/>
      <c r="T760" s="41"/>
      <c r="U760" s="38">
        <v>0</v>
      </c>
      <c r="V760" s="11">
        <f t="shared" si="1061"/>
        <v>0</v>
      </c>
      <c r="W760" s="51"/>
      <c r="X760" s="53"/>
    </row>
    <row r="761" spans="1:24" s="12" customFormat="1" ht="47.25" customHeight="1">
      <c r="A761" s="9">
        <v>19</v>
      </c>
      <c r="B761" s="199" t="s">
        <v>124</v>
      </c>
      <c r="C761" s="203" t="s">
        <v>38</v>
      </c>
      <c r="D761" s="206"/>
      <c r="E761" s="40">
        <v>12.37518</v>
      </c>
      <c r="F761" s="41"/>
      <c r="G761" s="13"/>
      <c r="H761" s="204"/>
      <c r="I761" s="10">
        <v>44376</v>
      </c>
      <c r="J761" s="14">
        <v>1859</v>
      </c>
      <c r="K761" s="39">
        <v>1</v>
      </c>
      <c r="L761" s="13">
        <f t="shared" si="1059"/>
        <v>12.37518</v>
      </c>
      <c r="M761" s="300"/>
      <c r="N761" s="300"/>
      <c r="O761" s="38">
        <f t="shared" si="1067"/>
        <v>1</v>
      </c>
      <c r="P761" s="11">
        <f t="shared" si="1060"/>
        <v>12.37518</v>
      </c>
      <c r="Q761" s="41"/>
      <c r="R761" s="41"/>
      <c r="S761" s="41"/>
      <c r="T761" s="41"/>
      <c r="U761" s="38">
        <v>0</v>
      </c>
      <c r="V761" s="11">
        <f t="shared" si="1061"/>
        <v>0</v>
      </c>
      <c r="W761" s="51"/>
      <c r="X761" s="53"/>
    </row>
    <row r="762" spans="1:24" s="12" customFormat="1" ht="40.5" customHeight="1">
      <c r="A762" s="9">
        <v>20</v>
      </c>
      <c r="B762" s="199" t="s">
        <v>118</v>
      </c>
      <c r="C762" s="203" t="s">
        <v>38</v>
      </c>
      <c r="D762" s="203" t="s">
        <v>121</v>
      </c>
      <c r="E762" s="40">
        <v>2.96</v>
      </c>
      <c r="F762" s="41">
        <v>0</v>
      </c>
      <c r="G762" s="13">
        <f t="shared" si="1051"/>
        <v>0</v>
      </c>
      <c r="H762" s="202">
        <v>45962</v>
      </c>
      <c r="I762" s="10">
        <v>44278</v>
      </c>
      <c r="J762" s="14">
        <v>559</v>
      </c>
      <c r="K762" s="39">
        <v>220</v>
      </c>
      <c r="L762" s="13">
        <f t="shared" si="1052"/>
        <v>651.20000000000005</v>
      </c>
      <c r="M762" s="300" t="s">
        <v>147</v>
      </c>
      <c r="N762" s="300" t="s">
        <v>144</v>
      </c>
      <c r="O762" s="38">
        <f t="shared" si="1053"/>
        <v>0</v>
      </c>
      <c r="P762" s="11">
        <f t="shared" si="1054"/>
        <v>0</v>
      </c>
      <c r="Q762" s="41"/>
      <c r="R762" s="41"/>
      <c r="S762" s="41"/>
      <c r="T762" s="41"/>
      <c r="U762" s="41">
        <v>0</v>
      </c>
      <c r="V762" s="11">
        <f t="shared" si="1055"/>
        <v>0</v>
      </c>
      <c r="W762" s="51"/>
      <c r="X762" s="53"/>
    </row>
    <row r="763" spans="1:24" s="12" customFormat="1" ht="40.5" customHeight="1">
      <c r="A763" s="9">
        <v>21</v>
      </c>
      <c r="B763" s="199" t="s">
        <v>118</v>
      </c>
      <c r="C763" s="203" t="s">
        <v>38</v>
      </c>
      <c r="D763" s="203" t="s">
        <v>121</v>
      </c>
      <c r="E763" s="40">
        <v>2.96</v>
      </c>
      <c r="F763" s="41">
        <v>0</v>
      </c>
      <c r="G763" s="13">
        <f t="shared" si="1051"/>
        <v>0</v>
      </c>
      <c r="H763" s="202">
        <v>45962</v>
      </c>
      <c r="I763" s="10">
        <v>44284</v>
      </c>
      <c r="J763" s="14">
        <v>637</v>
      </c>
      <c r="K763" s="39">
        <v>440</v>
      </c>
      <c r="L763" s="13">
        <f t="shared" ref="L763" si="1068">K763*E763</f>
        <v>1302.4000000000001</v>
      </c>
      <c r="M763" s="300" t="s">
        <v>149</v>
      </c>
      <c r="N763" s="300" t="s">
        <v>150</v>
      </c>
      <c r="O763" s="38">
        <f t="shared" si="1053"/>
        <v>0</v>
      </c>
      <c r="P763" s="11">
        <f t="shared" si="1054"/>
        <v>0</v>
      </c>
      <c r="Q763" s="41"/>
      <c r="R763" s="41"/>
      <c r="S763" s="41"/>
      <c r="T763" s="41"/>
      <c r="U763" s="41">
        <v>0</v>
      </c>
      <c r="V763" s="11">
        <f t="shared" ref="V763" si="1069">U763*E763</f>
        <v>0</v>
      </c>
      <c r="W763" s="51"/>
      <c r="X763" s="53"/>
    </row>
    <row r="764" spans="1:24" s="12" customFormat="1" ht="40.5" customHeight="1">
      <c r="A764" s="9">
        <v>22</v>
      </c>
      <c r="B764" s="199" t="s">
        <v>118</v>
      </c>
      <c r="C764" s="203" t="s">
        <v>38</v>
      </c>
      <c r="D764" s="203" t="s">
        <v>121</v>
      </c>
      <c r="E764" s="40">
        <v>2.96</v>
      </c>
      <c r="F764" s="41">
        <v>0</v>
      </c>
      <c r="G764" s="13">
        <f t="shared" ref="G764" si="1070">F764*E764</f>
        <v>0</v>
      </c>
      <c r="H764" s="202">
        <v>45962</v>
      </c>
      <c r="I764" s="10">
        <v>44301</v>
      </c>
      <c r="J764" s="14">
        <v>803</v>
      </c>
      <c r="K764" s="39">
        <v>33</v>
      </c>
      <c r="L764" s="13">
        <f t="shared" ref="L764" si="1071">K764*E764</f>
        <v>97.679999999999993</v>
      </c>
      <c r="M764" s="300" t="s">
        <v>149</v>
      </c>
      <c r="N764" s="300" t="s">
        <v>150</v>
      </c>
      <c r="O764" s="38">
        <f t="shared" si="1053"/>
        <v>0</v>
      </c>
      <c r="P764" s="11">
        <f t="shared" ref="P764" si="1072">O764*E764</f>
        <v>0</v>
      </c>
      <c r="Q764" s="41"/>
      <c r="R764" s="41"/>
      <c r="S764" s="41"/>
      <c r="T764" s="41"/>
      <c r="U764" s="41">
        <v>0</v>
      </c>
      <c r="V764" s="11">
        <f t="shared" ref="V764" si="1073">U764*E764</f>
        <v>0</v>
      </c>
      <c r="W764" s="51"/>
      <c r="X764" s="53"/>
    </row>
    <row r="765" spans="1:24" s="12" customFormat="1" ht="40.5" customHeight="1">
      <c r="A765" s="9">
        <v>23</v>
      </c>
      <c r="B765" s="199" t="s">
        <v>124</v>
      </c>
      <c r="C765" s="200" t="s">
        <v>38</v>
      </c>
      <c r="D765" s="204">
        <v>44119</v>
      </c>
      <c r="E765" s="40">
        <v>24.14</v>
      </c>
      <c r="F765" s="41">
        <v>0</v>
      </c>
      <c r="G765" s="13">
        <f t="shared" si="1051"/>
        <v>0</v>
      </c>
      <c r="H765" s="202" t="s">
        <v>122</v>
      </c>
      <c r="I765" s="10">
        <v>44278</v>
      </c>
      <c r="J765" s="14">
        <v>559</v>
      </c>
      <c r="K765" s="39">
        <v>2</v>
      </c>
      <c r="L765" s="13">
        <f t="shared" ref="L765" si="1074">K765*E765</f>
        <v>48.28</v>
      </c>
      <c r="M765" s="300" t="s">
        <v>147</v>
      </c>
      <c r="N765" s="300" t="s">
        <v>144</v>
      </c>
      <c r="O765" s="38">
        <f t="shared" si="1053"/>
        <v>0</v>
      </c>
      <c r="P765" s="11">
        <f t="shared" si="1054"/>
        <v>0</v>
      </c>
      <c r="Q765" s="41"/>
      <c r="R765" s="41"/>
      <c r="S765" s="41"/>
      <c r="T765" s="41"/>
      <c r="U765" s="41">
        <v>0</v>
      </c>
      <c r="V765" s="11">
        <f t="shared" ref="V765" si="1075">U765*E765</f>
        <v>0</v>
      </c>
      <c r="W765" s="51"/>
      <c r="X765" s="53"/>
    </row>
    <row r="766" spans="1:24" s="12" customFormat="1" ht="40.5" customHeight="1">
      <c r="A766" s="9">
        <v>24</v>
      </c>
      <c r="B766" s="199" t="s">
        <v>124</v>
      </c>
      <c r="C766" s="200" t="s">
        <v>38</v>
      </c>
      <c r="D766" s="204">
        <v>44119</v>
      </c>
      <c r="E766" s="40">
        <v>24.14</v>
      </c>
      <c r="F766" s="41">
        <v>0</v>
      </c>
      <c r="G766" s="13">
        <f t="shared" si="1051"/>
        <v>0</v>
      </c>
      <c r="H766" s="202" t="s">
        <v>122</v>
      </c>
      <c r="I766" s="10">
        <v>44284</v>
      </c>
      <c r="J766" s="14">
        <v>637</v>
      </c>
      <c r="K766" s="39">
        <v>4</v>
      </c>
      <c r="L766" s="13">
        <f t="shared" si="1052"/>
        <v>96.56</v>
      </c>
      <c r="M766" s="300" t="s">
        <v>147</v>
      </c>
      <c r="N766" s="300" t="s">
        <v>144</v>
      </c>
      <c r="O766" s="38">
        <f t="shared" si="1053"/>
        <v>0</v>
      </c>
      <c r="P766" s="11">
        <f t="shared" si="1054"/>
        <v>0</v>
      </c>
      <c r="Q766" s="41"/>
      <c r="R766" s="41"/>
      <c r="S766" s="41"/>
      <c r="T766" s="41"/>
      <c r="U766" s="41">
        <v>0</v>
      </c>
      <c r="V766" s="11">
        <f t="shared" si="1055"/>
        <v>0</v>
      </c>
      <c r="W766" s="51"/>
      <c r="X766" s="53"/>
    </row>
    <row r="767" spans="1:24" s="68" customFormat="1" ht="27.75" customHeight="1">
      <c r="A767" s="41"/>
      <c r="B767" s="209" t="s">
        <v>14</v>
      </c>
      <c r="C767" s="210"/>
      <c r="D767" s="211"/>
      <c r="E767" s="65"/>
      <c r="F767" s="38">
        <f>SUM(F743:F766)</f>
        <v>0</v>
      </c>
      <c r="G767" s="11">
        <f>SUM(G743:G766)</f>
        <v>0</v>
      </c>
      <c r="H767" s="212"/>
      <c r="I767" s="66"/>
      <c r="J767" s="41"/>
      <c r="K767" s="38">
        <f>SUM(K743:K766)</f>
        <v>2876</v>
      </c>
      <c r="L767" s="11">
        <f>SUM(L743:L766)</f>
        <v>3123.1066599999999</v>
      </c>
      <c r="M767" s="41"/>
      <c r="N767" s="66"/>
      <c r="O767" s="38">
        <f>SUM(O743:O766)</f>
        <v>1547</v>
      </c>
      <c r="P767" s="11">
        <f>SUM(P743:P766)</f>
        <v>926.98666000000003</v>
      </c>
      <c r="Q767" s="41"/>
      <c r="R767" s="41"/>
      <c r="S767" s="41"/>
      <c r="T767" s="41"/>
      <c r="U767" s="38">
        <f>SUM(U743:U766)</f>
        <v>0</v>
      </c>
      <c r="V767" s="11">
        <f>SUM(V743:V766)</f>
        <v>0</v>
      </c>
      <c r="W767" s="67">
        <f>V767-G767</f>
        <v>0</v>
      </c>
      <c r="X767" s="178"/>
    </row>
    <row r="768" spans="1:24" s="68" customFormat="1" ht="27.75" customHeight="1">
      <c r="A768" s="337" t="s">
        <v>91</v>
      </c>
      <c r="B768" s="338"/>
      <c r="C768" s="338"/>
      <c r="D768" s="338"/>
      <c r="E768" s="338"/>
      <c r="F768" s="338"/>
      <c r="G768" s="338"/>
      <c r="H768" s="338"/>
      <c r="I768" s="338"/>
      <c r="J768" s="338"/>
      <c r="K768" s="338"/>
      <c r="L768" s="338"/>
      <c r="M768" s="338"/>
      <c r="N768" s="338"/>
      <c r="O768" s="338"/>
      <c r="P768" s="338"/>
      <c r="Q768" s="338"/>
      <c r="R768" s="338"/>
      <c r="S768" s="338"/>
      <c r="T768" s="338"/>
      <c r="U768" s="338"/>
      <c r="V768" s="339"/>
      <c r="W768" s="67"/>
      <c r="X768" s="178"/>
    </row>
    <row r="769" spans="1:24" s="12" customFormat="1" ht="84" customHeight="1">
      <c r="A769" s="9">
        <v>1</v>
      </c>
      <c r="B769" s="205" t="s">
        <v>125</v>
      </c>
      <c r="C769" s="200" t="s">
        <v>31</v>
      </c>
      <c r="D769" s="206" t="s">
        <v>126</v>
      </c>
      <c r="E769" s="40">
        <v>0</v>
      </c>
      <c r="F769" s="41">
        <v>0</v>
      </c>
      <c r="G769" s="13">
        <f>F769*E769</f>
        <v>0</v>
      </c>
      <c r="H769" s="204">
        <v>44370</v>
      </c>
      <c r="I769" s="10">
        <v>44279</v>
      </c>
      <c r="J769" s="14">
        <v>560</v>
      </c>
      <c r="K769" s="39">
        <v>200</v>
      </c>
      <c r="L769" s="13">
        <f t="shared" ref="L769:L784" si="1076">K769*E769</f>
        <v>0</v>
      </c>
      <c r="M769" s="300" t="s">
        <v>146</v>
      </c>
      <c r="N769" s="300" t="s">
        <v>144</v>
      </c>
      <c r="O769" s="38">
        <f>F769-U769</f>
        <v>0</v>
      </c>
      <c r="P769" s="11">
        <f t="shared" ref="P769" si="1077">O769*E769</f>
        <v>0</v>
      </c>
      <c r="Q769" s="41"/>
      <c r="R769" s="41"/>
      <c r="S769" s="41"/>
      <c r="T769" s="41"/>
      <c r="U769" s="41">
        <v>0</v>
      </c>
      <c r="V769" s="11">
        <f t="shared" ref="V769:V784" si="1078">U769*E769</f>
        <v>0</v>
      </c>
      <c r="W769" s="51"/>
      <c r="X769" s="53"/>
    </row>
    <row r="770" spans="1:24" s="12" customFormat="1" ht="84" customHeight="1">
      <c r="A770" s="9">
        <v>2</v>
      </c>
      <c r="B770" s="205" t="s">
        <v>125</v>
      </c>
      <c r="C770" s="200" t="s">
        <v>31</v>
      </c>
      <c r="D770" s="206" t="s">
        <v>126</v>
      </c>
      <c r="E770" s="40">
        <v>0</v>
      </c>
      <c r="F770" s="41">
        <v>0</v>
      </c>
      <c r="G770" s="13">
        <f>F770*E770</f>
        <v>0</v>
      </c>
      <c r="H770" s="204">
        <v>44370</v>
      </c>
      <c r="I770" s="10">
        <v>44288</v>
      </c>
      <c r="J770" s="14">
        <v>685</v>
      </c>
      <c r="K770" s="39">
        <v>400</v>
      </c>
      <c r="L770" s="13">
        <f t="shared" ref="L770:L780" si="1079">K770*E770</f>
        <v>0</v>
      </c>
      <c r="M770" s="300" t="s">
        <v>151</v>
      </c>
      <c r="N770" s="300" t="s">
        <v>144</v>
      </c>
      <c r="O770" s="38">
        <f t="shared" ref="O770:O784" si="1080">F770-U770</f>
        <v>0</v>
      </c>
      <c r="P770" s="11">
        <f t="shared" ref="P770:P780" si="1081">O770*E770</f>
        <v>0</v>
      </c>
      <c r="Q770" s="41"/>
      <c r="R770" s="41"/>
      <c r="S770" s="41"/>
      <c r="T770" s="41"/>
      <c r="U770" s="41">
        <v>0</v>
      </c>
      <c r="V770" s="11">
        <f t="shared" ref="V770:V780" si="1082">U770*E770</f>
        <v>0</v>
      </c>
      <c r="W770" s="51"/>
      <c r="X770" s="53"/>
    </row>
    <row r="771" spans="1:24" s="12" customFormat="1" ht="47.25" customHeight="1">
      <c r="A771" s="9">
        <v>3</v>
      </c>
      <c r="B771" s="328" t="s">
        <v>196</v>
      </c>
      <c r="C771" s="9" t="s">
        <v>31</v>
      </c>
      <c r="D771" s="9" t="s">
        <v>197</v>
      </c>
      <c r="E771" s="9">
        <v>0</v>
      </c>
      <c r="F771" s="298">
        <v>0</v>
      </c>
      <c r="G771" s="266">
        <v>0</v>
      </c>
      <c r="H771" s="329">
        <v>44469</v>
      </c>
      <c r="I771" s="10">
        <v>44376</v>
      </c>
      <c r="J771" s="14">
        <v>1856</v>
      </c>
      <c r="K771" s="39">
        <v>54</v>
      </c>
      <c r="L771" s="13">
        <f t="shared" si="1079"/>
        <v>0</v>
      </c>
      <c r="M771" s="300"/>
      <c r="N771" s="300"/>
      <c r="O771" s="38">
        <f>K771-U771</f>
        <v>0</v>
      </c>
      <c r="P771" s="11">
        <f t="shared" si="1081"/>
        <v>0</v>
      </c>
      <c r="Q771" s="41"/>
      <c r="R771" s="41"/>
      <c r="S771" s="41"/>
      <c r="T771" s="41"/>
      <c r="U771" s="38">
        <f>K771</f>
        <v>54</v>
      </c>
      <c r="V771" s="11">
        <f t="shared" si="1082"/>
        <v>0</v>
      </c>
      <c r="W771" s="51"/>
      <c r="X771" s="53"/>
    </row>
    <row r="772" spans="1:24" s="12" customFormat="1" ht="47.25" customHeight="1">
      <c r="A772" s="9">
        <v>4</v>
      </c>
      <c r="B772" s="330" t="s">
        <v>199</v>
      </c>
      <c r="C772" s="331" t="s">
        <v>200</v>
      </c>
      <c r="D772" s="9">
        <v>11033003</v>
      </c>
      <c r="E772" s="266">
        <v>0</v>
      </c>
      <c r="F772" s="298">
        <v>0</v>
      </c>
      <c r="G772" s="266">
        <v>0</v>
      </c>
      <c r="H772" s="329">
        <v>45017</v>
      </c>
      <c r="I772" s="10">
        <v>44376</v>
      </c>
      <c r="J772" s="14">
        <v>1856</v>
      </c>
      <c r="K772" s="39">
        <v>9</v>
      </c>
      <c r="L772" s="13">
        <f t="shared" si="1079"/>
        <v>0</v>
      </c>
      <c r="M772" s="300"/>
      <c r="N772" s="300"/>
      <c r="O772" s="38">
        <f t="shared" ref="O772:O775" si="1083">K772-U772</f>
        <v>0</v>
      </c>
      <c r="P772" s="11">
        <f t="shared" si="1081"/>
        <v>0</v>
      </c>
      <c r="Q772" s="41"/>
      <c r="R772" s="41"/>
      <c r="S772" s="41"/>
      <c r="T772" s="41"/>
      <c r="U772" s="38">
        <f t="shared" ref="U772:U775" si="1084">K772</f>
        <v>9</v>
      </c>
      <c r="V772" s="11">
        <f t="shared" si="1082"/>
        <v>0</v>
      </c>
      <c r="W772" s="51"/>
      <c r="X772" s="53"/>
    </row>
    <row r="773" spans="1:24" s="12" customFormat="1" ht="47.25" customHeight="1">
      <c r="A773" s="9">
        <v>5</v>
      </c>
      <c r="B773" s="199" t="s">
        <v>202</v>
      </c>
      <c r="C773" s="203" t="s">
        <v>38</v>
      </c>
      <c r="D773" s="206"/>
      <c r="E773" s="40">
        <v>1.10277</v>
      </c>
      <c r="F773" s="41"/>
      <c r="G773" s="13"/>
      <c r="H773" s="204"/>
      <c r="I773" s="10">
        <v>44376</v>
      </c>
      <c r="J773" s="14">
        <v>1856</v>
      </c>
      <c r="K773" s="39">
        <v>54</v>
      </c>
      <c r="L773" s="13">
        <f t="shared" si="1079"/>
        <v>59.549579999999999</v>
      </c>
      <c r="M773" s="300"/>
      <c r="N773" s="300"/>
      <c r="O773" s="38">
        <f t="shared" si="1083"/>
        <v>0</v>
      </c>
      <c r="P773" s="11">
        <f t="shared" si="1081"/>
        <v>0</v>
      </c>
      <c r="Q773" s="41"/>
      <c r="R773" s="41"/>
      <c r="S773" s="41"/>
      <c r="T773" s="41"/>
      <c r="U773" s="38">
        <f t="shared" si="1084"/>
        <v>54</v>
      </c>
      <c r="V773" s="11">
        <f t="shared" si="1082"/>
        <v>59.549579999999999</v>
      </c>
      <c r="W773" s="51"/>
      <c r="X773" s="53"/>
    </row>
    <row r="774" spans="1:24" s="12" customFormat="1" ht="47.25" customHeight="1">
      <c r="A774" s="9">
        <v>6</v>
      </c>
      <c r="B774" s="199" t="s">
        <v>203</v>
      </c>
      <c r="C774" s="203" t="s">
        <v>38</v>
      </c>
      <c r="D774" s="206"/>
      <c r="E774" s="40">
        <v>1.02302</v>
      </c>
      <c r="F774" s="41"/>
      <c r="G774" s="13"/>
      <c r="H774" s="204"/>
      <c r="I774" s="10">
        <v>44376</v>
      </c>
      <c r="J774" s="14">
        <v>1856</v>
      </c>
      <c r="K774" s="39">
        <v>9</v>
      </c>
      <c r="L774" s="13">
        <f t="shared" si="1079"/>
        <v>9.207180000000001</v>
      </c>
      <c r="M774" s="300"/>
      <c r="N774" s="300"/>
      <c r="O774" s="38">
        <f t="shared" si="1083"/>
        <v>0</v>
      </c>
      <c r="P774" s="11">
        <f t="shared" si="1081"/>
        <v>0</v>
      </c>
      <c r="Q774" s="41"/>
      <c r="R774" s="41"/>
      <c r="S774" s="41"/>
      <c r="T774" s="41"/>
      <c r="U774" s="38">
        <f t="shared" si="1084"/>
        <v>9</v>
      </c>
      <c r="V774" s="11">
        <f t="shared" si="1082"/>
        <v>9.207180000000001</v>
      </c>
      <c r="W774" s="51"/>
      <c r="X774" s="53"/>
    </row>
    <row r="775" spans="1:24" s="12" customFormat="1" ht="47.25" customHeight="1">
      <c r="A775" s="9">
        <v>7</v>
      </c>
      <c r="B775" s="199" t="s">
        <v>124</v>
      </c>
      <c r="C775" s="203" t="s">
        <v>38</v>
      </c>
      <c r="D775" s="206"/>
      <c r="E775" s="40">
        <v>12.37518</v>
      </c>
      <c r="F775" s="41"/>
      <c r="G775" s="13"/>
      <c r="H775" s="204"/>
      <c r="I775" s="10">
        <v>44376</v>
      </c>
      <c r="J775" s="14">
        <v>1856</v>
      </c>
      <c r="K775" s="39">
        <v>1</v>
      </c>
      <c r="L775" s="13">
        <f t="shared" si="1079"/>
        <v>12.37518</v>
      </c>
      <c r="M775" s="300"/>
      <c r="N775" s="300"/>
      <c r="O775" s="38">
        <f t="shared" si="1083"/>
        <v>0</v>
      </c>
      <c r="P775" s="11">
        <f t="shared" si="1081"/>
        <v>0</v>
      </c>
      <c r="Q775" s="41"/>
      <c r="R775" s="41"/>
      <c r="S775" s="41"/>
      <c r="T775" s="41"/>
      <c r="U775" s="38">
        <f t="shared" si="1084"/>
        <v>1</v>
      </c>
      <c r="V775" s="11">
        <f t="shared" si="1082"/>
        <v>12.37518</v>
      </c>
      <c r="W775" s="51"/>
      <c r="X775" s="53"/>
    </row>
    <row r="776" spans="1:24" s="12" customFormat="1" ht="47.25" customHeight="1">
      <c r="A776" s="9">
        <v>8</v>
      </c>
      <c r="B776" s="328" t="s">
        <v>196</v>
      </c>
      <c r="C776" s="9" t="s">
        <v>31</v>
      </c>
      <c r="D776" s="9" t="s">
        <v>197</v>
      </c>
      <c r="E776" s="9">
        <v>0</v>
      </c>
      <c r="F776" s="298">
        <v>0</v>
      </c>
      <c r="G776" s="266">
        <v>0</v>
      </c>
      <c r="H776" s="329">
        <v>44469</v>
      </c>
      <c r="I776" s="10">
        <v>44369</v>
      </c>
      <c r="J776" s="14">
        <v>1733</v>
      </c>
      <c r="K776" s="39">
        <v>66</v>
      </c>
      <c r="L776" s="13">
        <f t="shared" si="1079"/>
        <v>0</v>
      </c>
      <c r="M776" s="300"/>
      <c r="N776" s="300"/>
      <c r="O776" s="38">
        <f>K776-U776</f>
        <v>66</v>
      </c>
      <c r="P776" s="11">
        <f t="shared" si="1081"/>
        <v>0</v>
      </c>
      <c r="Q776" s="41"/>
      <c r="R776" s="41"/>
      <c r="S776" s="41"/>
      <c r="T776" s="41"/>
      <c r="U776" s="38">
        <v>0</v>
      </c>
      <c r="V776" s="11">
        <f t="shared" si="1082"/>
        <v>0</v>
      </c>
      <c r="W776" s="51"/>
      <c r="X776" s="53"/>
    </row>
    <row r="777" spans="1:24" s="12" customFormat="1" ht="47.25" customHeight="1">
      <c r="A777" s="9">
        <v>9</v>
      </c>
      <c r="B777" s="330" t="s">
        <v>199</v>
      </c>
      <c r="C777" s="331" t="s">
        <v>200</v>
      </c>
      <c r="D777" s="9">
        <v>11033003</v>
      </c>
      <c r="E777" s="266">
        <v>0</v>
      </c>
      <c r="F777" s="298">
        <v>0</v>
      </c>
      <c r="G777" s="266">
        <v>0</v>
      </c>
      <c r="H777" s="329">
        <v>45017</v>
      </c>
      <c r="I777" s="10">
        <v>44369</v>
      </c>
      <c r="J777" s="14">
        <v>1733</v>
      </c>
      <c r="K777" s="39">
        <v>11</v>
      </c>
      <c r="L777" s="13">
        <f t="shared" si="1079"/>
        <v>0</v>
      </c>
      <c r="M777" s="300"/>
      <c r="N777" s="300"/>
      <c r="O777" s="38">
        <f t="shared" ref="O777:O780" si="1085">K777-U777</f>
        <v>11</v>
      </c>
      <c r="P777" s="11">
        <f t="shared" si="1081"/>
        <v>0</v>
      </c>
      <c r="Q777" s="41"/>
      <c r="R777" s="41"/>
      <c r="S777" s="41"/>
      <c r="T777" s="41"/>
      <c r="U777" s="38">
        <v>0</v>
      </c>
      <c r="V777" s="11">
        <f t="shared" si="1082"/>
        <v>0</v>
      </c>
      <c r="W777" s="51"/>
      <c r="X777" s="53"/>
    </row>
    <row r="778" spans="1:24" s="12" customFormat="1" ht="47.25" customHeight="1">
      <c r="A778" s="9">
        <v>10</v>
      </c>
      <c r="B778" s="199" t="s">
        <v>202</v>
      </c>
      <c r="C778" s="203" t="s">
        <v>38</v>
      </c>
      <c r="D778" s="206"/>
      <c r="E778" s="40">
        <v>1.10277</v>
      </c>
      <c r="F778" s="41"/>
      <c r="G778" s="13"/>
      <c r="H778" s="204"/>
      <c r="I778" s="10">
        <v>44369</v>
      </c>
      <c r="J778" s="14">
        <v>1733</v>
      </c>
      <c r="K778" s="39">
        <v>66</v>
      </c>
      <c r="L778" s="13">
        <f t="shared" si="1079"/>
        <v>72.782820000000001</v>
      </c>
      <c r="M778" s="300"/>
      <c r="N778" s="300"/>
      <c r="O778" s="38">
        <f t="shared" si="1085"/>
        <v>66</v>
      </c>
      <c r="P778" s="11">
        <f t="shared" si="1081"/>
        <v>72.782820000000001</v>
      </c>
      <c r="Q778" s="41"/>
      <c r="R778" s="41"/>
      <c r="S778" s="41"/>
      <c r="T778" s="41"/>
      <c r="U778" s="38">
        <v>0</v>
      </c>
      <c r="V778" s="11">
        <f t="shared" si="1082"/>
        <v>0</v>
      </c>
      <c r="W778" s="51"/>
      <c r="X778" s="53"/>
    </row>
    <row r="779" spans="1:24" s="12" customFormat="1" ht="47.25" customHeight="1">
      <c r="A779" s="9">
        <v>11</v>
      </c>
      <c r="B779" s="199" t="s">
        <v>203</v>
      </c>
      <c r="C779" s="203" t="s">
        <v>38</v>
      </c>
      <c r="D779" s="206"/>
      <c r="E779" s="40">
        <v>1.02302</v>
      </c>
      <c r="F779" s="41"/>
      <c r="G779" s="13"/>
      <c r="H779" s="204"/>
      <c r="I779" s="10">
        <v>44369</v>
      </c>
      <c r="J779" s="14">
        <v>1733</v>
      </c>
      <c r="K779" s="39">
        <v>11</v>
      </c>
      <c r="L779" s="13">
        <f t="shared" si="1079"/>
        <v>11.253220000000001</v>
      </c>
      <c r="M779" s="300"/>
      <c r="N779" s="300"/>
      <c r="O779" s="38">
        <f t="shared" si="1085"/>
        <v>11</v>
      </c>
      <c r="P779" s="11">
        <f t="shared" si="1081"/>
        <v>11.253220000000001</v>
      </c>
      <c r="Q779" s="41"/>
      <c r="R779" s="41"/>
      <c r="S779" s="41"/>
      <c r="T779" s="41"/>
      <c r="U779" s="38">
        <v>0</v>
      </c>
      <c r="V779" s="11">
        <f t="shared" si="1082"/>
        <v>0</v>
      </c>
      <c r="W779" s="51"/>
      <c r="X779" s="53"/>
    </row>
    <row r="780" spans="1:24" s="12" customFormat="1" ht="47.25" customHeight="1">
      <c r="A780" s="9">
        <v>12</v>
      </c>
      <c r="B780" s="199" t="s">
        <v>124</v>
      </c>
      <c r="C780" s="203" t="s">
        <v>38</v>
      </c>
      <c r="D780" s="206"/>
      <c r="E780" s="40">
        <v>12.37518</v>
      </c>
      <c r="F780" s="41"/>
      <c r="G780" s="13"/>
      <c r="H780" s="204"/>
      <c r="I780" s="10">
        <v>44369</v>
      </c>
      <c r="J780" s="14">
        <v>1733</v>
      </c>
      <c r="K780" s="39">
        <v>2</v>
      </c>
      <c r="L780" s="13">
        <f t="shared" si="1079"/>
        <v>24.750360000000001</v>
      </c>
      <c r="M780" s="300"/>
      <c r="N780" s="300"/>
      <c r="O780" s="38">
        <f t="shared" si="1085"/>
        <v>2</v>
      </c>
      <c r="P780" s="11">
        <f t="shared" si="1081"/>
        <v>24.750360000000001</v>
      </c>
      <c r="Q780" s="41"/>
      <c r="R780" s="41"/>
      <c r="S780" s="41"/>
      <c r="T780" s="41"/>
      <c r="U780" s="38">
        <v>0</v>
      </c>
      <c r="V780" s="11">
        <f t="shared" si="1082"/>
        <v>0</v>
      </c>
      <c r="W780" s="51"/>
      <c r="X780" s="53"/>
    </row>
    <row r="781" spans="1:24" s="12" customFormat="1" ht="40.5" customHeight="1">
      <c r="A781" s="9">
        <v>13</v>
      </c>
      <c r="B781" s="199" t="s">
        <v>118</v>
      </c>
      <c r="C781" s="203" t="s">
        <v>38</v>
      </c>
      <c r="D781" s="203" t="s">
        <v>121</v>
      </c>
      <c r="E781" s="40">
        <v>2.96</v>
      </c>
      <c r="F781" s="41">
        <v>0</v>
      </c>
      <c r="G781" s="13">
        <f t="shared" ref="G781:G784" si="1086">F781*E781</f>
        <v>0</v>
      </c>
      <c r="H781" s="202">
        <v>45962</v>
      </c>
      <c r="I781" s="10">
        <v>44279</v>
      </c>
      <c r="J781" s="14">
        <v>560</v>
      </c>
      <c r="K781" s="39">
        <v>220</v>
      </c>
      <c r="L781" s="13">
        <f t="shared" si="1076"/>
        <v>651.20000000000005</v>
      </c>
      <c r="M781" s="300" t="s">
        <v>147</v>
      </c>
      <c r="N781" s="300" t="s">
        <v>144</v>
      </c>
      <c r="O781" s="38">
        <f t="shared" si="1080"/>
        <v>0</v>
      </c>
      <c r="P781" s="11">
        <f t="shared" ref="P781:P784" si="1087">O781*E781</f>
        <v>0</v>
      </c>
      <c r="Q781" s="41"/>
      <c r="R781" s="41"/>
      <c r="S781" s="41"/>
      <c r="T781" s="41"/>
      <c r="U781" s="41">
        <v>0</v>
      </c>
      <c r="V781" s="11">
        <f t="shared" si="1078"/>
        <v>0</v>
      </c>
      <c r="W781" s="51"/>
      <c r="X781" s="53"/>
    </row>
    <row r="782" spans="1:24" s="12" customFormat="1" ht="40.5" customHeight="1">
      <c r="A782" s="9">
        <v>14</v>
      </c>
      <c r="B782" s="199" t="s">
        <v>118</v>
      </c>
      <c r="C782" s="203" t="s">
        <v>38</v>
      </c>
      <c r="D782" s="203" t="s">
        <v>121</v>
      </c>
      <c r="E782" s="40">
        <v>2.96</v>
      </c>
      <c r="F782" s="41">
        <v>0</v>
      </c>
      <c r="G782" s="13">
        <f t="shared" ref="G782:G783" si="1088">F782*E782</f>
        <v>0</v>
      </c>
      <c r="H782" s="202">
        <v>45962</v>
      </c>
      <c r="I782" s="10">
        <v>44288</v>
      </c>
      <c r="J782" s="14">
        <v>685</v>
      </c>
      <c r="K782" s="39">
        <v>440</v>
      </c>
      <c r="L782" s="13">
        <f t="shared" ref="L782:L783" si="1089">K782*E782</f>
        <v>1302.4000000000001</v>
      </c>
      <c r="M782" s="300" t="s">
        <v>149</v>
      </c>
      <c r="N782" s="300" t="s">
        <v>144</v>
      </c>
      <c r="O782" s="38">
        <f t="shared" si="1080"/>
        <v>0</v>
      </c>
      <c r="P782" s="11">
        <f t="shared" ref="P782:P783" si="1090">O782*E782</f>
        <v>0</v>
      </c>
      <c r="Q782" s="41"/>
      <c r="R782" s="41"/>
      <c r="S782" s="41"/>
      <c r="T782" s="41"/>
      <c r="U782" s="41">
        <v>0</v>
      </c>
      <c r="V782" s="11">
        <f t="shared" ref="V782:V783" si="1091">U782*E782</f>
        <v>0</v>
      </c>
      <c r="W782" s="51"/>
      <c r="X782" s="53"/>
    </row>
    <row r="783" spans="1:24" s="12" customFormat="1" ht="40.5" customHeight="1">
      <c r="A783" s="9">
        <v>15</v>
      </c>
      <c r="B783" s="199" t="s">
        <v>124</v>
      </c>
      <c r="C783" s="200" t="s">
        <v>38</v>
      </c>
      <c r="D783" s="204">
        <v>44119</v>
      </c>
      <c r="E783" s="40">
        <v>24.14</v>
      </c>
      <c r="F783" s="41">
        <v>0</v>
      </c>
      <c r="G783" s="13">
        <f t="shared" si="1088"/>
        <v>0</v>
      </c>
      <c r="H783" s="202" t="s">
        <v>122</v>
      </c>
      <c r="I783" s="10">
        <v>44279</v>
      </c>
      <c r="J783" s="14">
        <v>560</v>
      </c>
      <c r="K783" s="39">
        <v>2</v>
      </c>
      <c r="L783" s="13">
        <f t="shared" si="1089"/>
        <v>48.28</v>
      </c>
      <c r="M783" s="300" t="s">
        <v>147</v>
      </c>
      <c r="N783" s="300" t="s">
        <v>144</v>
      </c>
      <c r="O783" s="38">
        <f t="shared" si="1080"/>
        <v>0</v>
      </c>
      <c r="P783" s="11">
        <f t="shared" si="1090"/>
        <v>0</v>
      </c>
      <c r="Q783" s="41"/>
      <c r="R783" s="41"/>
      <c r="S783" s="41"/>
      <c r="T783" s="41"/>
      <c r="U783" s="41">
        <v>0</v>
      </c>
      <c r="V783" s="11">
        <f t="shared" si="1091"/>
        <v>0</v>
      </c>
      <c r="W783" s="51"/>
      <c r="X783" s="53"/>
    </row>
    <row r="784" spans="1:24" s="12" customFormat="1" ht="40.5" customHeight="1">
      <c r="A784" s="9">
        <v>16</v>
      </c>
      <c r="B784" s="199" t="s">
        <v>124</v>
      </c>
      <c r="C784" s="200" t="s">
        <v>38</v>
      </c>
      <c r="D784" s="204">
        <v>44119</v>
      </c>
      <c r="E784" s="40">
        <v>24.14</v>
      </c>
      <c r="F784" s="41">
        <v>0</v>
      </c>
      <c r="G784" s="13">
        <f t="shared" si="1086"/>
        <v>0</v>
      </c>
      <c r="H784" s="202" t="s">
        <v>122</v>
      </c>
      <c r="I784" s="10">
        <v>44288</v>
      </c>
      <c r="J784" s="14">
        <v>685</v>
      </c>
      <c r="K784" s="39">
        <v>4</v>
      </c>
      <c r="L784" s="13">
        <f t="shared" si="1076"/>
        <v>96.56</v>
      </c>
      <c r="M784" s="300" t="s">
        <v>149</v>
      </c>
      <c r="N784" s="300" t="s">
        <v>144</v>
      </c>
      <c r="O784" s="38">
        <f t="shared" si="1080"/>
        <v>0</v>
      </c>
      <c r="P784" s="11">
        <f t="shared" si="1087"/>
        <v>0</v>
      </c>
      <c r="Q784" s="41"/>
      <c r="R784" s="41"/>
      <c r="S784" s="41"/>
      <c r="T784" s="41"/>
      <c r="U784" s="41">
        <v>0</v>
      </c>
      <c r="V784" s="11">
        <f t="shared" si="1078"/>
        <v>0</v>
      </c>
      <c r="W784" s="51"/>
      <c r="X784" s="53"/>
    </row>
    <row r="785" spans="1:24" s="68" customFormat="1" ht="27.75" customHeight="1">
      <c r="A785" s="41"/>
      <c r="B785" s="209" t="s">
        <v>14</v>
      </c>
      <c r="C785" s="210"/>
      <c r="D785" s="211"/>
      <c r="E785" s="65"/>
      <c r="F785" s="41">
        <f>SUM(F769:F784)</f>
        <v>0</v>
      </c>
      <c r="G785" s="11">
        <f>SUM(G769:G784)</f>
        <v>0</v>
      </c>
      <c r="H785" s="212"/>
      <c r="I785" s="66"/>
      <c r="J785" s="41"/>
      <c r="K785" s="41">
        <f>SUM(K769:K784)</f>
        <v>1549</v>
      </c>
      <c r="L785" s="11">
        <f>SUM(L769:L784)</f>
        <v>2288.3583400000002</v>
      </c>
      <c r="M785" s="41"/>
      <c r="N785" s="66"/>
      <c r="O785" s="41">
        <f>SUM(O769:O784)</f>
        <v>156</v>
      </c>
      <c r="P785" s="11">
        <f>SUM(P769:P784)</f>
        <v>108.7864</v>
      </c>
      <c r="Q785" s="41"/>
      <c r="R785" s="41"/>
      <c r="S785" s="41"/>
      <c r="T785" s="41"/>
      <c r="U785" s="41">
        <f>SUM(U769:U784)</f>
        <v>127</v>
      </c>
      <c r="V785" s="11">
        <f>SUM(V769:V784)</f>
        <v>81.13194</v>
      </c>
      <c r="W785" s="67">
        <f>V785-G785</f>
        <v>81.13194</v>
      </c>
      <c r="X785" s="178"/>
    </row>
    <row r="786" spans="1:24" s="68" customFormat="1" ht="27.75" customHeight="1">
      <c r="A786" s="337" t="s">
        <v>92</v>
      </c>
      <c r="B786" s="338"/>
      <c r="C786" s="338"/>
      <c r="D786" s="338"/>
      <c r="E786" s="338"/>
      <c r="F786" s="338"/>
      <c r="G786" s="338"/>
      <c r="H786" s="338"/>
      <c r="I786" s="338"/>
      <c r="J786" s="338"/>
      <c r="K786" s="338"/>
      <c r="L786" s="338"/>
      <c r="M786" s="338"/>
      <c r="N786" s="338"/>
      <c r="O786" s="338"/>
      <c r="P786" s="338"/>
      <c r="Q786" s="338"/>
      <c r="R786" s="338"/>
      <c r="S786" s="338"/>
      <c r="T786" s="338"/>
      <c r="U786" s="338"/>
      <c r="V786" s="339"/>
      <c r="W786" s="67"/>
      <c r="X786" s="178"/>
    </row>
    <row r="787" spans="1:24" s="12" customFormat="1" ht="45" customHeight="1">
      <c r="A787" s="9">
        <v>1</v>
      </c>
      <c r="B787" s="199" t="s">
        <v>77</v>
      </c>
      <c r="C787" s="200" t="s">
        <v>38</v>
      </c>
      <c r="D787" s="14" t="s">
        <v>85</v>
      </c>
      <c r="E787" s="40">
        <v>182.26</v>
      </c>
      <c r="F787" s="296">
        <v>34</v>
      </c>
      <c r="G787" s="13">
        <f>F787*E787</f>
        <v>6196.84</v>
      </c>
      <c r="H787" s="202">
        <v>44525</v>
      </c>
      <c r="I787" s="297"/>
      <c r="J787" s="298"/>
      <c r="K787" s="39"/>
      <c r="L787" s="13">
        <f>K787*E787</f>
        <v>0</v>
      </c>
      <c r="M787" s="9">
        <v>1498</v>
      </c>
      <c r="N787" s="10">
        <v>44195</v>
      </c>
      <c r="O787" s="38">
        <f>F787-U787</f>
        <v>34</v>
      </c>
      <c r="P787" s="11">
        <f>O787*E787</f>
        <v>6196.84</v>
      </c>
      <c r="Q787" s="41"/>
      <c r="R787" s="41"/>
      <c r="S787" s="41"/>
      <c r="T787" s="41"/>
      <c r="U787" s="296">
        <v>0</v>
      </c>
      <c r="V787" s="13">
        <f>U787*E787</f>
        <v>0</v>
      </c>
      <c r="W787" s="51"/>
      <c r="X787" s="53"/>
    </row>
    <row r="788" spans="1:24" s="12" customFormat="1" ht="47.25" customHeight="1">
      <c r="A788" s="9">
        <v>2</v>
      </c>
      <c r="B788" s="205" t="s">
        <v>125</v>
      </c>
      <c r="C788" s="200" t="s">
        <v>31</v>
      </c>
      <c r="D788" s="206" t="s">
        <v>126</v>
      </c>
      <c r="E788" s="40">
        <v>0</v>
      </c>
      <c r="F788" s="41">
        <v>0</v>
      </c>
      <c r="G788" s="13">
        <f t="shared" ref="G788:G805" si="1092">F788*E788</f>
        <v>0</v>
      </c>
      <c r="H788" s="204">
        <v>44370</v>
      </c>
      <c r="I788" s="10">
        <v>44277</v>
      </c>
      <c r="J788" s="14">
        <v>542</v>
      </c>
      <c r="K788" s="39">
        <v>200</v>
      </c>
      <c r="L788" s="13">
        <f t="shared" ref="L788:L802" si="1093">K788*E788</f>
        <v>0</v>
      </c>
      <c r="M788" s="300" t="s">
        <v>146</v>
      </c>
      <c r="N788" s="300" t="s">
        <v>144</v>
      </c>
      <c r="O788" s="38">
        <f t="shared" ref="O788:O805" si="1094">F788-U788</f>
        <v>0</v>
      </c>
      <c r="P788" s="11">
        <f t="shared" ref="P788:P805" si="1095">O788*E788</f>
        <v>0</v>
      </c>
      <c r="Q788" s="41"/>
      <c r="R788" s="41"/>
      <c r="S788" s="41"/>
      <c r="T788" s="41"/>
      <c r="U788" s="41">
        <v>0</v>
      </c>
      <c r="V788" s="11">
        <f t="shared" ref="V788:V802" si="1096">U788*E788</f>
        <v>0</v>
      </c>
      <c r="W788" s="51"/>
      <c r="X788" s="53"/>
    </row>
    <row r="789" spans="1:24" s="12" customFormat="1" ht="47.25" customHeight="1">
      <c r="A789" s="9">
        <v>3</v>
      </c>
      <c r="B789" s="205" t="s">
        <v>125</v>
      </c>
      <c r="C789" s="200" t="s">
        <v>31</v>
      </c>
      <c r="D789" s="206" t="s">
        <v>126</v>
      </c>
      <c r="E789" s="40">
        <v>0</v>
      </c>
      <c r="F789" s="41">
        <v>0</v>
      </c>
      <c r="G789" s="13">
        <f t="shared" si="1092"/>
        <v>0</v>
      </c>
      <c r="H789" s="204">
        <v>44370</v>
      </c>
      <c r="I789" s="10">
        <v>44286</v>
      </c>
      <c r="J789" s="14">
        <v>663</v>
      </c>
      <c r="K789" s="39">
        <v>400</v>
      </c>
      <c r="L789" s="13">
        <f t="shared" si="1093"/>
        <v>0</v>
      </c>
      <c r="M789" s="300" t="s">
        <v>151</v>
      </c>
      <c r="N789" s="300" t="s">
        <v>152</v>
      </c>
      <c r="O789" s="38">
        <f t="shared" si="1094"/>
        <v>0</v>
      </c>
      <c r="P789" s="11">
        <f t="shared" si="1095"/>
        <v>0</v>
      </c>
      <c r="Q789" s="41"/>
      <c r="R789" s="41"/>
      <c r="S789" s="41"/>
      <c r="T789" s="41"/>
      <c r="U789" s="41">
        <v>0</v>
      </c>
      <c r="V789" s="11">
        <f t="shared" si="1096"/>
        <v>0</v>
      </c>
      <c r="W789" s="51"/>
      <c r="X789" s="53"/>
    </row>
    <row r="790" spans="1:24" s="12" customFormat="1" ht="47.25" customHeight="1">
      <c r="A790" s="9">
        <v>4</v>
      </c>
      <c r="B790" s="205" t="s">
        <v>125</v>
      </c>
      <c r="C790" s="200" t="s">
        <v>31</v>
      </c>
      <c r="D790" s="206" t="s">
        <v>126</v>
      </c>
      <c r="E790" s="40">
        <v>0</v>
      </c>
      <c r="F790" s="41">
        <v>0</v>
      </c>
      <c r="G790" s="13">
        <f t="shared" ref="G790" si="1097">F790*E790</f>
        <v>0</v>
      </c>
      <c r="H790" s="204">
        <v>44370</v>
      </c>
      <c r="I790" s="10">
        <v>44301</v>
      </c>
      <c r="J790" s="14">
        <v>810</v>
      </c>
      <c r="K790" s="39">
        <v>20</v>
      </c>
      <c r="L790" s="13">
        <f t="shared" ref="L790:L800" si="1098">K790*E790</f>
        <v>0</v>
      </c>
      <c r="M790" s="300" t="s">
        <v>151</v>
      </c>
      <c r="N790" s="300" t="s">
        <v>152</v>
      </c>
      <c r="O790" s="38">
        <f t="shared" si="1094"/>
        <v>0</v>
      </c>
      <c r="P790" s="11">
        <f t="shared" ref="P790:P800" si="1099">O790*E790</f>
        <v>0</v>
      </c>
      <c r="Q790" s="41"/>
      <c r="R790" s="41"/>
      <c r="S790" s="41"/>
      <c r="T790" s="41"/>
      <c r="U790" s="41">
        <v>0</v>
      </c>
      <c r="V790" s="11">
        <f t="shared" ref="V790:V800" si="1100">U790*E790</f>
        <v>0</v>
      </c>
      <c r="W790" s="51"/>
      <c r="X790" s="53"/>
    </row>
    <row r="791" spans="1:24" s="12" customFormat="1" ht="47.25" customHeight="1">
      <c r="A791" s="9">
        <v>5</v>
      </c>
      <c r="B791" s="328" t="s">
        <v>196</v>
      </c>
      <c r="C791" s="9" t="s">
        <v>31</v>
      </c>
      <c r="D791" s="9" t="s">
        <v>197</v>
      </c>
      <c r="E791" s="9">
        <v>0</v>
      </c>
      <c r="F791" s="298">
        <v>0</v>
      </c>
      <c r="G791" s="266">
        <v>0</v>
      </c>
      <c r="H791" s="329">
        <v>44469</v>
      </c>
      <c r="I791" s="10">
        <v>44369</v>
      </c>
      <c r="J791" s="14">
        <v>1737</v>
      </c>
      <c r="K791" s="39">
        <v>480</v>
      </c>
      <c r="L791" s="13">
        <f t="shared" si="1098"/>
        <v>0</v>
      </c>
      <c r="M791" s="300"/>
      <c r="N791" s="300"/>
      <c r="O791" s="38">
        <f>K791-U791</f>
        <v>480</v>
      </c>
      <c r="P791" s="11">
        <f t="shared" si="1099"/>
        <v>0</v>
      </c>
      <c r="Q791" s="41"/>
      <c r="R791" s="41"/>
      <c r="S791" s="41"/>
      <c r="T791" s="41"/>
      <c r="U791" s="38">
        <v>0</v>
      </c>
      <c r="V791" s="11">
        <f t="shared" si="1100"/>
        <v>0</v>
      </c>
      <c r="W791" s="51"/>
      <c r="X791" s="53"/>
    </row>
    <row r="792" spans="1:24" s="12" customFormat="1" ht="47.25" customHeight="1">
      <c r="A792" s="9">
        <v>6</v>
      </c>
      <c r="B792" s="330" t="s">
        <v>199</v>
      </c>
      <c r="C792" s="331" t="s">
        <v>200</v>
      </c>
      <c r="D792" s="9">
        <v>11033003</v>
      </c>
      <c r="E792" s="266">
        <v>0</v>
      </c>
      <c r="F792" s="298">
        <v>0</v>
      </c>
      <c r="G792" s="266">
        <v>0</v>
      </c>
      <c r="H792" s="329">
        <v>45017</v>
      </c>
      <c r="I792" s="10">
        <v>44369</v>
      </c>
      <c r="J792" s="14">
        <v>1737</v>
      </c>
      <c r="K792" s="39">
        <v>80</v>
      </c>
      <c r="L792" s="13">
        <f t="shared" si="1098"/>
        <v>0</v>
      </c>
      <c r="M792" s="300"/>
      <c r="N792" s="300"/>
      <c r="O792" s="38">
        <f t="shared" ref="O792:O795" si="1101">K792-U792</f>
        <v>80</v>
      </c>
      <c r="P792" s="11">
        <f t="shared" si="1099"/>
        <v>0</v>
      </c>
      <c r="Q792" s="41"/>
      <c r="R792" s="41"/>
      <c r="S792" s="41"/>
      <c r="T792" s="41"/>
      <c r="U792" s="38">
        <v>0</v>
      </c>
      <c r="V792" s="11">
        <f t="shared" si="1100"/>
        <v>0</v>
      </c>
      <c r="W792" s="51"/>
      <c r="X792" s="53"/>
    </row>
    <row r="793" spans="1:24" s="12" customFormat="1" ht="47.25" customHeight="1">
      <c r="A793" s="9">
        <v>7</v>
      </c>
      <c r="B793" s="199" t="s">
        <v>202</v>
      </c>
      <c r="C793" s="203" t="s">
        <v>38</v>
      </c>
      <c r="D793" s="206"/>
      <c r="E793" s="40">
        <v>1.10277</v>
      </c>
      <c r="F793" s="41"/>
      <c r="G793" s="13"/>
      <c r="H793" s="204"/>
      <c r="I793" s="10">
        <v>44369</v>
      </c>
      <c r="J793" s="14">
        <v>1737</v>
      </c>
      <c r="K793" s="39">
        <v>480</v>
      </c>
      <c r="L793" s="13">
        <f t="shared" si="1098"/>
        <v>529.32960000000003</v>
      </c>
      <c r="M793" s="300"/>
      <c r="N793" s="300"/>
      <c r="O793" s="38">
        <f t="shared" si="1101"/>
        <v>480</v>
      </c>
      <c r="P793" s="11">
        <f t="shared" si="1099"/>
        <v>529.32960000000003</v>
      </c>
      <c r="Q793" s="41"/>
      <c r="R793" s="41"/>
      <c r="S793" s="41"/>
      <c r="T793" s="41"/>
      <c r="U793" s="38">
        <v>0</v>
      </c>
      <c r="V793" s="11">
        <f t="shared" si="1100"/>
        <v>0</v>
      </c>
      <c r="W793" s="51"/>
      <c r="X793" s="53"/>
    </row>
    <row r="794" spans="1:24" s="12" customFormat="1" ht="47.25" customHeight="1">
      <c r="A794" s="9">
        <v>8</v>
      </c>
      <c r="B794" s="199" t="s">
        <v>203</v>
      </c>
      <c r="C794" s="203" t="s">
        <v>38</v>
      </c>
      <c r="D794" s="206"/>
      <c r="E794" s="40">
        <v>1.02302</v>
      </c>
      <c r="F794" s="41"/>
      <c r="G794" s="13"/>
      <c r="H794" s="204"/>
      <c r="I794" s="10">
        <v>44369</v>
      </c>
      <c r="J794" s="14">
        <v>1737</v>
      </c>
      <c r="K794" s="39">
        <v>80</v>
      </c>
      <c r="L794" s="13">
        <f t="shared" si="1098"/>
        <v>81.8416</v>
      </c>
      <c r="M794" s="300"/>
      <c r="N794" s="300"/>
      <c r="O794" s="38">
        <f t="shared" si="1101"/>
        <v>80</v>
      </c>
      <c r="P794" s="11">
        <f t="shared" si="1099"/>
        <v>81.8416</v>
      </c>
      <c r="Q794" s="41"/>
      <c r="R794" s="41"/>
      <c r="S794" s="41"/>
      <c r="T794" s="41"/>
      <c r="U794" s="38">
        <v>0</v>
      </c>
      <c r="V794" s="11">
        <f t="shared" si="1100"/>
        <v>0</v>
      </c>
      <c r="W794" s="51"/>
      <c r="X794" s="53"/>
    </row>
    <row r="795" spans="1:24" s="12" customFormat="1" ht="47.25" customHeight="1">
      <c r="A795" s="9">
        <v>9</v>
      </c>
      <c r="B795" s="199" t="s">
        <v>124</v>
      </c>
      <c r="C795" s="203" t="s">
        <v>38</v>
      </c>
      <c r="D795" s="206"/>
      <c r="E795" s="40">
        <v>12.37518</v>
      </c>
      <c r="F795" s="41"/>
      <c r="G795" s="13"/>
      <c r="H795" s="204"/>
      <c r="I795" s="10">
        <v>44369</v>
      </c>
      <c r="J795" s="14">
        <v>1737</v>
      </c>
      <c r="K795" s="39">
        <v>5</v>
      </c>
      <c r="L795" s="13">
        <f t="shared" si="1098"/>
        <v>61.875900000000001</v>
      </c>
      <c r="M795" s="300"/>
      <c r="N795" s="300"/>
      <c r="O795" s="38">
        <f t="shared" si="1101"/>
        <v>5</v>
      </c>
      <c r="P795" s="11">
        <f t="shared" si="1099"/>
        <v>61.875900000000001</v>
      </c>
      <c r="Q795" s="41"/>
      <c r="R795" s="41"/>
      <c r="S795" s="41"/>
      <c r="T795" s="41"/>
      <c r="U795" s="38">
        <v>0</v>
      </c>
      <c r="V795" s="11">
        <f t="shared" si="1100"/>
        <v>0</v>
      </c>
      <c r="W795" s="51"/>
      <c r="X795" s="53"/>
    </row>
    <row r="796" spans="1:24" s="12" customFormat="1" ht="47.25" customHeight="1">
      <c r="A796" s="9">
        <v>10</v>
      </c>
      <c r="B796" s="328" t="s">
        <v>196</v>
      </c>
      <c r="C796" s="9" t="s">
        <v>31</v>
      </c>
      <c r="D796" s="9" t="s">
        <v>197</v>
      </c>
      <c r="E796" s="9">
        <v>0</v>
      </c>
      <c r="F796" s="298">
        <v>0</v>
      </c>
      <c r="G796" s="266">
        <v>0</v>
      </c>
      <c r="H796" s="329">
        <v>44469</v>
      </c>
      <c r="I796" s="10">
        <v>44376</v>
      </c>
      <c r="J796" s="14">
        <v>1860</v>
      </c>
      <c r="K796" s="39">
        <v>60</v>
      </c>
      <c r="L796" s="13">
        <f t="shared" si="1098"/>
        <v>0</v>
      </c>
      <c r="M796" s="300"/>
      <c r="N796" s="300"/>
      <c r="O796" s="38">
        <f>K796-U796</f>
        <v>60</v>
      </c>
      <c r="P796" s="11">
        <f t="shared" si="1099"/>
        <v>0</v>
      </c>
      <c r="Q796" s="41"/>
      <c r="R796" s="41"/>
      <c r="S796" s="41"/>
      <c r="T796" s="41"/>
      <c r="U796" s="38">
        <v>0</v>
      </c>
      <c r="V796" s="11">
        <f t="shared" si="1100"/>
        <v>0</v>
      </c>
      <c r="W796" s="51"/>
      <c r="X796" s="53"/>
    </row>
    <row r="797" spans="1:24" s="12" customFormat="1" ht="47.25" customHeight="1">
      <c r="A797" s="9">
        <v>11</v>
      </c>
      <c r="B797" s="330" t="s">
        <v>199</v>
      </c>
      <c r="C797" s="331" t="s">
        <v>200</v>
      </c>
      <c r="D797" s="9">
        <v>11033003</v>
      </c>
      <c r="E797" s="266">
        <v>0</v>
      </c>
      <c r="F797" s="298">
        <v>0</v>
      </c>
      <c r="G797" s="266">
        <v>0</v>
      </c>
      <c r="H797" s="329">
        <v>45017</v>
      </c>
      <c r="I797" s="10">
        <v>44376</v>
      </c>
      <c r="J797" s="14">
        <v>1860</v>
      </c>
      <c r="K797" s="39">
        <v>10</v>
      </c>
      <c r="L797" s="13">
        <f t="shared" si="1098"/>
        <v>0</v>
      </c>
      <c r="M797" s="300"/>
      <c r="N797" s="300"/>
      <c r="O797" s="38">
        <f t="shared" ref="O797:O800" si="1102">K797-U797</f>
        <v>10</v>
      </c>
      <c r="P797" s="11">
        <f t="shared" si="1099"/>
        <v>0</v>
      </c>
      <c r="Q797" s="41"/>
      <c r="R797" s="41"/>
      <c r="S797" s="41"/>
      <c r="T797" s="41"/>
      <c r="U797" s="38">
        <v>0</v>
      </c>
      <c r="V797" s="11">
        <f t="shared" si="1100"/>
        <v>0</v>
      </c>
      <c r="W797" s="51"/>
      <c r="X797" s="53"/>
    </row>
    <row r="798" spans="1:24" s="12" customFormat="1" ht="47.25" customHeight="1">
      <c r="A798" s="9">
        <v>12</v>
      </c>
      <c r="B798" s="199" t="s">
        <v>202</v>
      </c>
      <c r="C798" s="203" t="s">
        <v>38</v>
      </c>
      <c r="D798" s="206"/>
      <c r="E798" s="40">
        <v>1.10277</v>
      </c>
      <c r="F798" s="41"/>
      <c r="G798" s="13"/>
      <c r="H798" s="204"/>
      <c r="I798" s="10">
        <v>44376</v>
      </c>
      <c r="J798" s="14">
        <v>1860</v>
      </c>
      <c r="K798" s="39">
        <v>60</v>
      </c>
      <c r="L798" s="13">
        <f t="shared" si="1098"/>
        <v>66.166200000000003</v>
      </c>
      <c r="M798" s="300"/>
      <c r="N798" s="300"/>
      <c r="O798" s="38">
        <f t="shared" si="1102"/>
        <v>60</v>
      </c>
      <c r="P798" s="11">
        <f t="shared" si="1099"/>
        <v>66.166200000000003</v>
      </c>
      <c r="Q798" s="41"/>
      <c r="R798" s="41"/>
      <c r="S798" s="41"/>
      <c r="T798" s="41"/>
      <c r="U798" s="38">
        <v>0</v>
      </c>
      <c r="V798" s="11">
        <f t="shared" si="1100"/>
        <v>0</v>
      </c>
      <c r="W798" s="51"/>
      <c r="X798" s="53"/>
    </row>
    <row r="799" spans="1:24" s="12" customFormat="1" ht="47.25" customHeight="1">
      <c r="A799" s="9">
        <v>13</v>
      </c>
      <c r="B799" s="199" t="s">
        <v>203</v>
      </c>
      <c r="C799" s="203" t="s">
        <v>38</v>
      </c>
      <c r="D799" s="206"/>
      <c r="E799" s="40">
        <v>1.02302</v>
      </c>
      <c r="F799" s="41"/>
      <c r="G799" s="13"/>
      <c r="H799" s="204"/>
      <c r="I799" s="10">
        <v>44376</v>
      </c>
      <c r="J799" s="14">
        <v>1860</v>
      </c>
      <c r="K799" s="39">
        <v>10</v>
      </c>
      <c r="L799" s="13">
        <f t="shared" si="1098"/>
        <v>10.2302</v>
      </c>
      <c r="M799" s="300"/>
      <c r="N799" s="300"/>
      <c r="O799" s="38">
        <f t="shared" si="1102"/>
        <v>10</v>
      </c>
      <c r="P799" s="11">
        <f t="shared" si="1099"/>
        <v>10.2302</v>
      </c>
      <c r="Q799" s="41"/>
      <c r="R799" s="41"/>
      <c r="S799" s="41"/>
      <c r="T799" s="41"/>
      <c r="U799" s="38">
        <v>0</v>
      </c>
      <c r="V799" s="11">
        <f t="shared" si="1100"/>
        <v>0</v>
      </c>
      <c r="W799" s="51"/>
      <c r="X799" s="53"/>
    </row>
    <row r="800" spans="1:24" s="12" customFormat="1" ht="47.25" customHeight="1">
      <c r="A800" s="9">
        <v>14</v>
      </c>
      <c r="B800" s="199" t="s">
        <v>124</v>
      </c>
      <c r="C800" s="203" t="s">
        <v>38</v>
      </c>
      <c r="D800" s="206"/>
      <c r="E800" s="40">
        <v>12.37518</v>
      </c>
      <c r="F800" s="41"/>
      <c r="G800" s="13"/>
      <c r="H800" s="204"/>
      <c r="I800" s="10">
        <v>44376</v>
      </c>
      <c r="J800" s="14">
        <v>1860</v>
      </c>
      <c r="K800" s="39">
        <v>1</v>
      </c>
      <c r="L800" s="13">
        <f t="shared" si="1098"/>
        <v>12.37518</v>
      </c>
      <c r="M800" s="300"/>
      <c r="N800" s="300"/>
      <c r="O800" s="38">
        <f t="shared" si="1102"/>
        <v>1</v>
      </c>
      <c r="P800" s="11">
        <f t="shared" si="1099"/>
        <v>12.37518</v>
      </c>
      <c r="Q800" s="41"/>
      <c r="R800" s="41"/>
      <c r="S800" s="41"/>
      <c r="T800" s="41"/>
      <c r="U800" s="38">
        <v>0</v>
      </c>
      <c r="V800" s="11">
        <f t="shared" si="1100"/>
        <v>0</v>
      </c>
      <c r="W800" s="51"/>
      <c r="X800" s="53"/>
    </row>
    <row r="801" spans="1:24" s="12" customFormat="1" ht="40.5" customHeight="1">
      <c r="A801" s="9">
        <v>15</v>
      </c>
      <c r="B801" s="199" t="s">
        <v>118</v>
      </c>
      <c r="C801" s="203" t="s">
        <v>38</v>
      </c>
      <c r="D801" s="203" t="s">
        <v>121</v>
      </c>
      <c r="E801" s="40">
        <v>2.96</v>
      </c>
      <c r="F801" s="41">
        <v>0</v>
      </c>
      <c r="G801" s="13">
        <f t="shared" si="1092"/>
        <v>0</v>
      </c>
      <c r="H801" s="202">
        <v>45962</v>
      </c>
      <c r="I801" s="10">
        <v>44277</v>
      </c>
      <c r="J801" s="14">
        <v>542</v>
      </c>
      <c r="K801" s="39">
        <v>220</v>
      </c>
      <c r="L801" s="13">
        <f t="shared" si="1093"/>
        <v>651.20000000000005</v>
      </c>
      <c r="M801" s="300" t="s">
        <v>147</v>
      </c>
      <c r="N801" s="300" t="s">
        <v>144</v>
      </c>
      <c r="O801" s="38">
        <f t="shared" si="1094"/>
        <v>0</v>
      </c>
      <c r="P801" s="11">
        <f t="shared" si="1095"/>
        <v>0</v>
      </c>
      <c r="Q801" s="41"/>
      <c r="R801" s="41"/>
      <c r="S801" s="41"/>
      <c r="T801" s="41"/>
      <c r="U801" s="41">
        <v>0</v>
      </c>
      <c r="V801" s="11">
        <f t="shared" si="1096"/>
        <v>0</v>
      </c>
      <c r="W801" s="51"/>
      <c r="X801" s="53"/>
    </row>
    <row r="802" spans="1:24" s="12" customFormat="1" ht="40.5" customHeight="1">
      <c r="A802" s="9">
        <v>16</v>
      </c>
      <c r="B802" s="199" t="s">
        <v>118</v>
      </c>
      <c r="C802" s="203" t="s">
        <v>38</v>
      </c>
      <c r="D802" s="203" t="s">
        <v>121</v>
      </c>
      <c r="E802" s="40">
        <v>2.96</v>
      </c>
      <c r="F802" s="41">
        <v>40</v>
      </c>
      <c r="G802" s="13">
        <f t="shared" si="1092"/>
        <v>118.4</v>
      </c>
      <c r="H802" s="202">
        <v>45962</v>
      </c>
      <c r="I802" s="10">
        <v>44286</v>
      </c>
      <c r="J802" s="14">
        <v>663</v>
      </c>
      <c r="K802" s="39">
        <v>440</v>
      </c>
      <c r="L802" s="13">
        <f t="shared" si="1093"/>
        <v>1302.4000000000001</v>
      </c>
      <c r="M802" s="300" t="s">
        <v>149</v>
      </c>
      <c r="N802" s="300" t="s">
        <v>150</v>
      </c>
      <c r="O802" s="38">
        <f t="shared" si="1094"/>
        <v>40</v>
      </c>
      <c r="P802" s="11">
        <f t="shared" si="1095"/>
        <v>118.4</v>
      </c>
      <c r="Q802" s="41"/>
      <c r="R802" s="41"/>
      <c r="S802" s="41"/>
      <c r="T802" s="41"/>
      <c r="U802" s="41">
        <v>0</v>
      </c>
      <c r="V802" s="11">
        <f t="shared" si="1096"/>
        <v>0</v>
      </c>
      <c r="W802" s="51"/>
      <c r="X802" s="53"/>
    </row>
    <row r="803" spans="1:24" s="12" customFormat="1" ht="40.5" customHeight="1">
      <c r="A803" s="9">
        <v>17</v>
      </c>
      <c r="B803" s="199" t="s">
        <v>118</v>
      </c>
      <c r="C803" s="203" t="s">
        <v>38</v>
      </c>
      <c r="D803" s="203" t="s">
        <v>121</v>
      </c>
      <c r="E803" s="40">
        <v>2.96</v>
      </c>
      <c r="F803" s="41">
        <v>2</v>
      </c>
      <c r="G803" s="13">
        <f t="shared" ref="G803" si="1103">F803*E803</f>
        <v>5.92</v>
      </c>
      <c r="H803" s="202">
        <v>45962</v>
      </c>
      <c r="I803" s="10">
        <v>44301</v>
      </c>
      <c r="J803" s="14">
        <v>810</v>
      </c>
      <c r="K803" s="39">
        <v>22</v>
      </c>
      <c r="L803" s="13">
        <f t="shared" ref="L803" si="1104">K803*E803</f>
        <v>65.12</v>
      </c>
      <c r="M803" s="300" t="s">
        <v>149</v>
      </c>
      <c r="N803" s="300" t="s">
        <v>150</v>
      </c>
      <c r="O803" s="38">
        <f t="shared" si="1094"/>
        <v>2</v>
      </c>
      <c r="P803" s="11">
        <f t="shared" ref="P803" si="1105">O803*E803</f>
        <v>5.92</v>
      </c>
      <c r="Q803" s="41"/>
      <c r="R803" s="41"/>
      <c r="S803" s="41"/>
      <c r="T803" s="41"/>
      <c r="U803" s="41">
        <v>0</v>
      </c>
      <c r="V803" s="11">
        <f t="shared" ref="V803" si="1106">U803*E803</f>
        <v>0</v>
      </c>
      <c r="W803" s="51"/>
      <c r="X803" s="53"/>
    </row>
    <row r="804" spans="1:24" s="12" customFormat="1" ht="40.5" customHeight="1">
      <c r="A804" s="9">
        <v>18</v>
      </c>
      <c r="B804" s="199" t="s">
        <v>124</v>
      </c>
      <c r="C804" s="200" t="s">
        <v>38</v>
      </c>
      <c r="D804" s="204">
        <v>44119</v>
      </c>
      <c r="E804" s="40">
        <v>24.14</v>
      </c>
      <c r="F804" s="41">
        <v>0</v>
      </c>
      <c r="G804" s="13">
        <f t="shared" si="1092"/>
        <v>0</v>
      </c>
      <c r="H804" s="202" t="s">
        <v>122</v>
      </c>
      <c r="I804" s="10">
        <v>44277</v>
      </c>
      <c r="J804" s="14">
        <v>542</v>
      </c>
      <c r="K804" s="39">
        <v>2</v>
      </c>
      <c r="L804" s="13">
        <f t="shared" ref="L804:L805" si="1107">K804*E804</f>
        <v>48.28</v>
      </c>
      <c r="M804" s="300" t="s">
        <v>147</v>
      </c>
      <c r="N804" s="300" t="s">
        <v>144</v>
      </c>
      <c r="O804" s="38">
        <f t="shared" si="1094"/>
        <v>0</v>
      </c>
      <c r="P804" s="11">
        <f t="shared" si="1095"/>
        <v>0</v>
      </c>
      <c r="Q804" s="41"/>
      <c r="R804" s="41"/>
      <c r="S804" s="41"/>
      <c r="T804" s="41"/>
      <c r="U804" s="41">
        <v>0</v>
      </c>
      <c r="V804" s="11">
        <f t="shared" ref="V804:V805" si="1108">U804*E804</f>
        <v>0</v>
      </c>
      <c r="W804" s="51"/>
      <c r="X804" s="53"/>
    </row>
    <row r="805" spans="1:24" s="12" customFormat="1" ht="40.5" customHeight="1">
      <c r="A805" s="9">
        <v>19</v>
      </c>
      <c r="B805" s="199" t="s">
        <v>124</v>
      </c>
      <c r="C805" s="200" t="s">
        <v>38</v>
      </c>
      <c r="D805" s="204">
        <v>44119</v>
      </c>
      <c r="E805" s="40">
        <v>24.14</v>
      </c>
      <c r="F805" s="41">
        <v>1</v>
      </c>
      <c r="G805" s="13">
        <f t="shared" si="1092"/>
        <v>24.14</v>
      </c>
      <c r="H805" s="202" t="s">
        <v>122</v>
      </c>
      <c r="I805" s="10">
        <v>44286</v>
      </c>
      <c r="J805" s="14">
        <v>663</v>
      </c>
      <c r="K805" s="39">
        <v>4</v>
      </c>
      <c r="L805" s="13">
        <f t="shared" si="1107"/>
        <v>96.56</v>
      </c>
      <c r="M805" s="300" t="s">
        <v>147</v>
      </c>
      <c r="N805" s="300" t="s">
        <v>144</v>
      </c>
      <c r="O805" s="38">
        <f t="shared" si="1094"/>
        <v>1</v>
      </c>
      <c r="P805" s="11">
        <f t="shared" si="1095"/>
        <v>24.14</v>
      </c>
      <c r="Q805" s="41"/>
      <c r="R805" s="41"/>
      <c r="S805" s="41"/>
      <c r="T805" s="41"/>
      <c r="U805" s="41">
        <v>0</v>
      </c>
      <c r="V805" s="11">
        <f t="shared" si="1108"/>
        <v>0</v>
      </c>
      <c r="W805" s="51"/>
      <c r="X805" s="53"/>
    </row>
    <row r="806" spans="1:24" s="68" customFormat="1" ht="27.75" customHeight="1">
      <c r="A806" s="41"/>
      <c r="B806" s="209" t="s">
        <v>14</v>
      </c>
      <c r="C806" s="210"/>
      <c r="D806" s="211"/>
      <c r="E806" s="65"/>
      <c r="F806" s="38">
        <f>SUM(F787:F805)</f>
        <v>77</v>
      </c>
      <c r="G806" s="11">
        <f>SUM(G787:G805)</f>
        <v>6345.3</v>
      </c>
      <c r="H806" s="212"/>
      <c r="I806" s="66"/>
      <c r="J806" s="41"/>
      <c r="K806" s="38">
        <f>SUM(K787:K805)</f>
        <v>2574</v>
      </c>
      <c r="L806" s="11">
        <f>SUM(L787:L805)</f>
        <v>2925.3786800000003</v>
      </c>
      <c r="M806" s="41"/>
      <c r="N806" s="66"/>
      <c r="O806" s="38">
        <f>SUM(O787:O805)</f>
        <v>1343</v>
      </c>
      <c r="P806" s="11">
        <f>SUM(P787:P805)</f>
        <v>7107.1186799999996</v>
      </c>
      <c r="Q806" s="41"/>
      <c r="R806" s="41"/>
      <c r="S806" s="41"/>
      <c r="T806" s="41"/>
      <c r="U806" s="38">
        <f>SUM(U787:U805)</f>
        <v>0</v>
      </c>
      <c r="V806" s="11">
        <f>SUM(V787:V805)</f>
        <v>0</v>
      </c>
      <c r="W806" s="67">
        <f>V806-G806</f>
        <v>-6345.3</v>
      </c>
      <c r="X806" s="178"/>
    </row>
    <row r="807" spans="1:24" s="68" customFormat="1" ht="27.75" customHeight="1">
      <c r="A807" s="337" t="s">
        <v>93</v>
      </c>
      <c r="B807" s="338"/>
      <c r="C807" s="338"/>
      <c r="D807" s="338"/>
      <c r="E807" s="338"/>
      <c r="F807" s="338"/>
      <c r="G807" s="338"/>
      <c r="H807" s="338"/>
      <c r="I807" s="338"/>
      <c r="J807" s="338"/>
      <c r="K807" s="338"/>
      <c r="L807" s="338"/>
      <c r="M807" s="338"/>
      <c r="N807" s="338"/>
      <c r="O807" s="338"/>
      <c r="P807" s="338"/>
      <c r="Q807" s="338"/>
      <c r="R807" s="338"/>
      <c r="S807" s="338"/>
      <c r="T807" s="338"/>
      <c r="U807" s="338"/>
      <c r="V807" s="339"/>
      <c r="W807" s="67"/>
      <c r="X807" s="178"/>
    </row>
    <row r="808" spans="1:24" s="12" customFormat="1" ht="45" customHeight="1">
      <c r="A808" s="9">
        <v>1</v>
      </c>
      <c r="B808" s="199" t="s">
        <v>77</v>
      </c>
      <c r="C808" s="200" t="s">
        <v>38</v>
      </c>
      <c r="D808" s="14" t="s">
        <v>85</v>
      </c>
      <c r="E808" s="40">
        <v>182.26</v>
      </c>
      <c r="F808" s="296">
        <v>0</v>
      </c>
      <c r="G808" s="13">
        <f>F808*E808</f>
        <v>0</v>
      </c>
      <c r="H808" s="202">
        <v>44525</v>
      </c>
      <c r="I808" s="297"/>
      <c r="J808" s="298"/>
      <c r="K808" s="39"/>
      <c r="L808" s="13">
        <f>K808*E808</f>
        <v>0</v>
      </c>
      <c r="M808" s="9">
        <v>1498</v>
      </c>
      <c r="N808" s="10">
        <v>44195</v>
      </c>
      <c r="O808" s="38">
        <f>F808-U808</f>
        <v>0</v>
      </c>
      <c r="P808" s="11">
        <f>O808*E808</f>
        <v>0</v>
      </c>
      <c r="Q808" s="41"/>
      <c r="R808" s="41"/>
      <c r="S808" s="41"/>
      <c r="T808" s="41"/>
      <c r="U808" s="296">
        <v>0</v>
      </c>
      <c r="V808" s="13">
        <f>U808*E808</f>
        <v>0</v>
      </c>
      <c r="W808" s="51"/>
      <c r="X808" s="53"/>
    </row>
    <row r="809" spans="1:24" s="12" customFormat="1" ht="47.25" customHeight="1">
      <c r="A809" s="9">
        <v>2</v>
      </c>
      <c r="B809" s="205" t="s">
        <v>125</v>
      </c>
      <c r="C809" s="200" t="s">
        <v>31</v>
      </c>
      <c r="D809" s="206" t="s">
        <v>126</v>
      </c>
      <c r="E809" s="40">
        <v>0</v>
      </c>
      <c r="F809" s="41">
        <v>0</v>
      </c>
      <c r="G809" s="13">
        <f t="shared" ref="G809:G824" si="1109">F809*E809</f>
        <v>0</v>
      </c>
      <c r="H809" s="204">
        <v>44370</v>
      </c>
      <c r="I809" s="10">
        <v>44277</v>
      </c>
      <c r="J809" s="14">
        <v>539</v>
      </c>
      <c r="K809" s="39">
        <v>200</v>
      </c>
      <c r="L809" s="13">
        <f t="shared" ref="L809:L824" si="1110">K809*E809</f>
        <v>0</v>
      </c>
      <c r="M809" s="300" t="s">
        <v>146</v>
      </c>
      <c r="N809" s="300" t="s">
        <v>144</v>
      </c>
      <c r="O809" s="38">
        <f t="shared" ref="O809:O824" si="1111">F809-U809</f>
        <v>0</v>
      </c>
      <c r="P809" s="11">
        <f t="shared" ref="P809:P824" si="1112">O809*E809</f>
        <v>0</v>
      </c>
      <c r="Q809" s="41"/>
      <c r="R809" s="41"/>
      <c r="S809" s="41"/>
      <c r="T809" s="41"/>
      <c r="U809" s="41">
        <v>0</v>
      </c>
      <c r="V809" s="11">
        <f t="shared" ref="V809:V824" si="1113">U809*E809</f>
        <v>0</v>
      </c>
      <c r="W809" s="51"/>
      <c r="X809" s="53"/>
    </row>
    <row r="810" spans="1:24" s="12" customFormat="1" ht="47.25" customHeight="1">
      <c r="A810" s="9">
        <v>3</v>
      </c>
      <c r="B810" s="205" t="s">
        <v>125</v>
      </c>
      <c r="C810" s="200" t="s">
        <v>31</v>
      </c>
      <c r="D810" s="206" t="s">
        <v>126</v>
      </c>
      <c r="E810" s="40">
        <v>0</v>
      </c>
      <c r="F810" s="41">
        <v>0</v>
      </c>
      <c r="G810" s="13">
        <f t="shared" ref="G810" si="1114">F810*E810</f>
        <v>0</v>
      </c>
      <c r="H810" s="204">
        <v>44370</v>
      </c>
      <c r="I810" s="10">
        <v>44287</v>
      </c>
      <c r="J810" s="14">
        <v>669</v>
      </c>
      <c r="K810" s="39">
        <v>400</v>
      </c>
      <c r="L810" s="13">
        <f t="shared" ref="L810:L820" si="1115">K810*E810</f>
        <v>0</v>
      </c>
      <c r="M810" s="300" t="s">
        <v>151</v>
      </c>
      <c r="N810" s="300" t="s">
        <v>144</v>
      </c>
      <c r="O810" s="38">
        <f t="shared" si="1111"/>
        <v>0</v>
      </c>
      <c r="P810" s="11">
        <f t="shared" ref="P810:P820" si="1116">O810*E810</f>
        <v>0</v>
      </c>
      <c r="Q810" s="41"/>
      <c r="R810" s="41"/>
      <c r="S810" s="41"/>
      <c r="T810" s="41"/>
      <c r="U810" s="41">
        <v>0</v>
      </c>
      <c r="V810" s="11">
        <f t="shared" ref="V810:V820" si="1117">U810*E810</f>
        <v>0</v>
      </c>
      <c r="W810" s="51"/>
      <c r="X810" s="53"/>
    </row>
    <row r="811" spans="1:24" s="12" customFormat="1" ht="47.25" customHeight="1">
      <c r="A811" s="9">
        <v>4</v>
      </c>
      <c r="B811" s="328" t="s">
        <v>196</v>
      </c>
      <c r="C811" s="9" t="s">
        <v>31</v>
      </c>
      <c r="D811" s="9" t="s">
        <v>197</v>
      </c>
      <c r="E811" s="9">
        <v>0</v>
      </c>
      <c r="F811" s="298">
        <v>0</v>
      </c>
      <c r="G811" s="266">
        <v>0</v>
      </c>
      <c r="H811" s="329">
        <v>44469</v>
      </c>
      <c r="I811" s="10">
        <v>44369</v>
      </c>
      <c r="J811" s="14">
        <v>1738</v>
      </c>
      <c r="K811" s="39">
        <v>336</v>
      </c>
      <c r="L811" s="13">
        <f t="shared" si="1115"/>
        <v>0</v>
      </c>
      <c r="M811" s="300"/>
      <c r="N811" s="300"/>
      <c r="O811" s="38">
        <f>K811-U811</f>
        <v>336</v>
      </c>
      <c r="P811" s="11">
        <f t="shared" si="1116"/>
        <v>0</v>
      </c>
      <c r="Q811" s="41"/>
      <c r="R811" s="41"/>
      <c r="S811" s="41"/>
      <c r="T811" s="41"/>
      <c r="U811" s="38">
        <v>0</v>
      </c>
      <c r="V811" s="11">
        <f t="shared" si="1117"/>
        <v>0</v>
      </c>
      <c r="W811" s="51"/>
      <c r="X811" s="53"/>
    </row>
    <row r="812" spans="1:24" s="12" customFormat="1" ht="47.25" customHeight="1">
      <c r="A812" s="9">
        <v>5</v>
      </c>
      <c r="B812" s="330" t="s">
        <v>199</v>
      </c>
      <c r="C812" s="331" t="s">
        <v>200</v>
      </c>
      <c r="D812" s="9">
        <v>11033003</v>
      </c>
      <c r="E812" s="266">
        <v>0</v>
      </c>
      <c r="F812" s="298">
        <v>0</v>
      </c>
      <c r="G812" s="266">
        <v>0</v>
      </c>
      <c r="H812" s="329">
        <v>45017</v>
      </c>
      <c r="I812" s="10">
        <v>44369</v>
      </c>
      <c r="J812" s="14">
        <v>1738</v>
      </c>
      <c r="K812" s="39">
        <v>56</v>
      </c>
      <c r="L812" s="13">
        <f t="shared" si="1115"/>
        <v>0</v>
      </c>
      <c r="M812" s="300"/>
      <c r="N812" s="300"/>
      <c r="O812" s="38">
        <f t="shared" ref="O812:O815" si="1118">K812-U812</f>
        <v>56</v>
      </c>
      <c r="P812" s="11">
        <f t="shared" si="1116"/>
        <v>0</v>
      </c>
      <c r="Q812" s="41"/>
      <c r="R812" s="41"/>
      <c r="S812" s="41"/>
      <c r="T812" s="41"/>
      <c r="U812" s="38">
        <v>0</v>
      </c>
      <c r="V812" s="11">
        <f t="shared" si="1117"/>
        <v>0</v>
      </c>
      <c r="W812" s="51"/>
      <c r="X812" s="53"/>
    </row>
    <row r="813" spans="1:24" s="12" customFormat="1" ht="47.25" customHeight="1">
      <c r="A813" s="9">
        <v>6</v>
      </c>
      <c r="B813" s="199" t="s">
        <v>202</v>
      </c>
      <c r="C813" s="203" t="s">
        <v>38</v>
      </c>
      <c r="D813" s="206"/>
      <c r="E813" s="40">
        <v>1.10277</v>
      </c>
      <c r="F813" s="41"/>
      <c r="G813" s="13"/>
      <c r="H813" s="204"/>
      <c r="I813" s="10">
        <v>44369</v>
      </c>
      <c r="J813" s="14">
        <v>1738</v>
      </c>
      <c r="K813" s="39">
        <v>336</v>
      </c>
      <c r="L813" s="13">
        <f t="shared" si="1115"/>
        <v>370.53072000000003</v>
      </c>
      <c r="M813" s="300"/>
      <c r="N813" s="300"/>
      <c r="O813" s="38">
        <f t="shared" si="1118"/>
        <v>336</v>
      </c>
      <c r="P813" s="11">
        <f t="shared" si="1116"/>
        <v>370.53072000000003</v>
      </c>
      <c r="Q813" s="41"/>
      <c r="R813" s="41"/>
      <c r="S813" s="41"/>
      <c r="T813" s="41"/>
      <c r="U813" s="38">
        <v>0</v>
      </c>
      <c r="V813" s="11">
        <f t="shared" si="1117"/>
        <v>0</v>
      </c>
      <c r="W813" s="51"/>
      <c r="X813" s="53"/>
    </row>
    <row r="814" spans="1:24" s="12" customFormat="1" ht="47.25" customHeight="1">
      <c r="A814" s="9">
        <v>7</v>
      </c>
      <c r="B814" s="199" t="s">
        <v>203</v>
      </c>
      <c r="C814" s="203" t="s">
        <v>38</v>
      </c>
      <c r="D814" s="206"/>
      <c r="E814" s="40">
        <v>1.02302</v>
      </c>
      <c r="F814" s="41"/>
      <c r="G814" s="13"/>
      <c r="H814" s="204"/>
      <c r="I814" s="10">
        <v>44369</v>
      </c>
      <c r="J814" s="14">
        <v>1738</v>
      </c>
      <c r="K814" s="39">
        <v>56</v>
      </c>
      <c r="L814" s="13">
        <f t="shared" si="1115"/>
        <v>57.289120000000004</v>
      </c>
      <c r="M814" s="300"/>
      <c r="N814" s="300"/>
      <c r="O814" s="38">
        <f t="shared" si="1118"/>
        <v>56</v>
      </c>
      <c r="P814" s="11">
        <f t="shared" si="1116"/>
        <v>57.289120000000004</v>
      </c>
      <c r="Q814" s="41"/>
      <c r="R814" s="41"/>
      <c r="S814" s="41"/>
      <c r="T814" s="41"/>
      <c r="U814" s="38">
        <v>0</v>
      </c>
      <c r="V814" s="11">
        <f t="shared" si="1117"/>
        <v>0</v>
      </c>
      <c r="W814" s="51"/>
      <c r="X814" s="53"/>
    </row>
    <row r="815" spans="1:24" s="12" customFormat="1" ht="47.25" customHeight="1">
      <c r="A815" s="9">
        <v>8</v>
      </c>
      <c r="B815" s="199" t="s">
        <v>124</v>
      </c>
      <c r="C815" s="203" t="s">
        <v>38</v>
      </c>
      <c r="D815" s="206"/>
      <c r="E815" s="40">
        <v>12.37518</v>
      </c>
      <c r="F815" s="41"/>
      <c r="G815" s="13"/>
      <c r="H815" s="204"/>
      <c r="I815" s="10">
        <v>44369</v>
      </c>
      <c r="J815" s="14">
        <v>1738</v>
      </c>
      <c r="K815" s="39">
        <v>3</v>
      </c>
      <c r="L815" s="13">
        <f t="shared" si="1115"/>
        <v>37.125540000000001</v>
      </c>
      <c r="M815" s="300"/>
      <c r="N815" s="300"/>
      <c r="O815" s="38">
        <f t="shared" si="1118"/>
        <v>3</v>
      </c>
      <c r="P815" s="11">
        <f t="shared" si="1116"/>
        <v>37.125540000000001</v>
      </c>
      <c r="Q815" s="41"/>
      <c r="R815" s="41"/>
      <c r="S815" s="41"/>
      <c r="T815" s="41"/>
      <c r="U815" s="38">
        <v>0</v>
      </c>
      <c r="V815" s="11">
        <f t="shared" si="1117"/>
        <v>0</v>
      </c>
      <c r="W815" s="51"/>
      <c r="X815" s="53"/>
    </row>
    <row r="816" spans="1:24" s="12" customFormat="1" ht="47.25" customHeight="1">
      <c r="A816" s="9">
        <v>9</v>
      </c>
      <c r="B816" s="328" t="s">
        <v>196</v>
      </c>
      <c r="C816" s="9" t="s">
        <v>31</v>
      </c>
      <c r="D816" s="9" t="s">
        <v>197</v>
      </c>
      <c r="E816" s="9">
        <v>0</v>
      </c>
      <c r="F816" s="298">
        <v>0</v>
      </c>
      <c r="G816" s="266">
        <v>0</v>
      </c>
      <c r="H816" s="329">
        <v>44469</v>
      </c>
      <c r="I816" s="10">
        <v>44376</v>
      </c>
      <c r="J816" s="14">
        <v>1861</v>
      </c>
      <c r="K816" s="39">
        <v>90</v>
      </c>
      <c r="L816" s="13">
        <f t="shared" si="1115"/>
        <v>0</v>
      </c>
      <c r="M816" s="300"/>
      <c r="N816" s="300"/>
      <c r="O816" s="38">
        <f>K816-U816</f>
        <v>90</v>
      </c>
      <c r="P816" s="11">
        <f t="shared" si="1116"/>
        <v>0</v>
      </c>
      <c r="Q816" s="41"/>
      <c r="R816" s="41"/>
      <c r="S816" s="41"/>
      <c r="T816" s="41"/>
      <c r="U816" s="38">
        <v>0</v>
      </c>
      <c r="V816" s="11">
        <f t="shared" si="1117"/>
        <v>0</v>
      </c>
      <c r="W816" s="51"/>
      <c r="X816" s="53"/>
    </row>
    <row r="817" spans="1:24" s="12" customFormat="1" ht="47.25" customHeight="1">
      <c r="A817" s="9">
        <v>10</v>
      </c>
      <c r="B817" s="330" t="s">
        <v>199</v>
      </c>
      <c r="C817" s="331" t="s">
        <v>200</v>
      </c>
      <c r="D817" s="9">
        <v>11033003</v>
      </c>
      <c r="E817" s="266">
        <v>0</v>
      </c>
      <c r="F817" s="298">
        <v>0</v>
      </c>
      <c r="G817" s="266">
        <v>0</v>
      </c>
      <c r="H817" s="329">
        <v>45017</v>
      </c>
      <c r="I817" s="10">
        <v>44376</v>
      </c>
      <c r="J817" s="14">
        <v>1861</v>
      </c>
      <c r="K817" s="39">
        <v>15</v>
      </c>
      <c r="L817" s="13">
        <f t="shared" si="1115"/>
        <v>0</v>
      </c>
      <c r="M817" s="300"/>
      <c r="N817" s="300"/>
      <c r="O817" s="38">
        <f t="shared" ref="O817:O820" si="1119">K817-U817</f>
        <v>15</v>
      </c>
      <c r="P817" s="11">
        <f t="shared" si="1116"/>
        <v>0</v>
      </c>
      <c r="Q817" s="41"/>
      <c r="R817" s="41"/>
      <c r="S817" s="41"/>
      <c r="T817" s="41"/>
      <c r="U817" s="38">
        <v>0</v>
      </c>
      <c r="V817" s="11">
        <f t="shared" si="1117"/>
        <v>0</v>
      </c>
      <c r="W817" s="51"/>
      <c r="X817" s="53"/>
    </row>
    <row r="818" spans="1:24" s="12" customFormat="1" ht="47.25" customHeight="1">
      <c r="A818" s="9">
        <v>11</v>
      </c>
      <c r="B818" s="199" t="s">
        <v>202</v>
      </c>
      <c r="C818" s="203" t="s">
        <v>38</v>
      </c>
      <c r="D818" s="206"/>
      <c r="E818" s="40">
        <v>1.10277</v>
      </c>
      <c r="F818" s="41"/>
      <c r="G818" s="13"/>
      <c r="H818" s="204"/>
      <c r="I818" s="10">
        <v>44376</v>
      </c>
      <c r="J818" s="14">
        <v>1861</v>
      </c>
      <c r="K818" s="39">
        <v>90</v>
      </c>
      <c r="L818" s="13">
        <f t="shared" si="1115"/>
        <v>99.249300000000005</v>
      </c>
      <c r="M818" s="300"/>
      <c r="N818" s="300"/>
      <c r="O818" s="38">
        <f t="shared" si="1119"/>
        <v>90</v>
      </c>
      <c r="P818" s="11">
        <f t="shared" si="1116"/>
        <v>99.249300000000005</v>
      </c>
      <c r="Q818" s="41"/>
      <c r="R818" s="41"/>
      <c r="S818" s="41"/>
      <c r="T818" s="41"/>
      <c r="U818" s="38">
        <v>0</v>
      </c>
      <c r="V818" s="11">
        <f t="shared" si="1117"/>
        <v>0</v>
      </c>
      <c r="W818" s="51"/>
      <c r="X818" s="53"/>
    </row>
    <row r="819" spans="1:24" s="12" customFormat="1" ht="47.25" customHeight="1">
      <c r="A819" s="9">
        <v>12</v>
      </c>
      <c r="B819" s="199" t="s">
        <v>203</v>
      </c>
      <c r="C819" s="203" t="s">
        <v>38</v>
      </c>
      <c r="D819" s="206"/>
      <c r="E819" s="40">
        <v>1.02302</v>
      </c>
      <c r="F819" s="41"/>
      <c r="G819" s="13"/>
      <c r="H819" s="204"/>
      <c r="I819" s="10">
        <v>44376</v>
      </c>
      <c r="J819" s="14">
        <v>1861</v>
      </c>
      <c r="K819" s="39">
        <v>15</v>
      </c>
      <c r="L819" s="13">
        <f t="shared" si="1115"/>
        <v>15.3453</v>
      </c>
      <c r="M819" s="300"/>
      <c r="N819" s="300"/>
      <c r="O819" s="38">
        <f t="shared" si="1119"/>
        <v>15</v>
      </c>
      <c r="P819" s="11">
        <f t="shared" si="1116"/>
        <v>15.3453</v>
      </c>
      <c r="Q819" s="41"/>
      <c r="R819" s="41"/>
      <c r="S819" s="41"/>
      <c r="T819" s="41"/>
      <c r="U819" s="38">
        <v>0</v>
      </c>
      <c r="V819" s="11">
        <f t="shared" si="1117"/>
        <v>0</v>
      </c>
      <c r="W819" s="51"/>
      <c r="X819" s="53"/>
    </row>
    <row r="820" spans="1:24" s="12" customFormat="1" ht="47.25" customHeight="1">
      <c r="A820" s="9">
        <v>13</v>
      </c>
      <c r="B820" s="199" t="s">
        <v>124</v>
      </c>
      <c r="C820" s="203" t="s">
        <v>38</v>
      </c>
      <c r="D820" s="206"/>
      <c r="E820" s="40">
        <v>12.37518</v>
      </c>
      <c r="F820" s="41"/>
      <c r="G820" s="13"/>
      <c r="H820" s="204"/>
      <c r="I820" s="10">
        <v>44376</v>
      </c>
      <c r="J820" s="14">
        <v>1861</v>
      </c>
      <c r="K820" s="39">
        <v>2</v>
      </c>
      <c r="L820" s="13">
        <f t="shared" si="1115"/>
        <v>24.750360000000001</v>
      </c>
      <c r="M820" s="300"/>
      <c r="N820" s="300"/>
      <c r="O820" s="38">
        <f t="shared" si="1119"/>
        <v>2</v>
      </c>
      <c r="P820" s="11">
        <f t="shared" si="1116"/>
        <v>24.750360000000001</v>
      </c>
      <c r="Q820" s="41"/>
      <c r="R820" s="41"/>
      <c r="S820" s="41"/>
      <c r="T820" s="41"/>
      <c r="U820" s="38">
        <v>0</v>
      </c>
      <c r="V820" s="11">
        <f t="shared" si="1117"/>
        <v>0</v>
      </c>
      <c r="W820" s="51"/>
      <c r="X820" s="53"/>
    </row>
    <row r="821" spans="1:24" s="12" customFormat="1" ht="40.5" customHeight="1">
      <c r="A821" s="9">
        <v>14</v>
      </c>
      <c r="B821" s="199" t="s">
        <v>118</v>
      </c>
      <c r="C821" s="203" t="s">
        <v>38</v>
      </c>
      <c r="D821" s="203" t="s">
        <v>121</v>
      </c>
      <c r="E821" s="40">
        <v>2.96</v>
      </c>
      <c r="F821" s="41">
        <v>0</v>
      </c>
      <c r="G821" s="13">
        <f t="shared" si="1109"/>
        <v>0</v>
      </c>
      <c r="H821" s="202">
        <v>45962</v>
      </c>
      <c r="I821" s="10">
        <v>44277</v>
      </c>
      <c r="J821" s="14">
        <v>539</v>
      </c>
      <c r="K821" s="39">
        <v>220</v>
      </c>
      <c r="L821" s="13">
        <f t="shared" si="1110"/>
        <v>651.20000000000005</v>
      </c>
      <c r="M821" s="300" t="s">
        <v>147</v>
      </c>
      <c r="N821" s="300" t="s">
        <v>144</v>
      </c>
      <c r="O821" s="38">
        <f t="shared" si="1111"/>
        <v>0</v>
      </c>
      <c r="P821" s="11">
        <f t="shared" si="1112"/>
        <v>0</v>
      </c>
      <c r="Q821" s="41"/>
      <c r="R821" s="41"/>
      <c r="S821" s="41"/>
      <c r="T821" s="41"/>
      <c r="U821" s="41">
        <v>0</v>
      </c>
      <c r="V821" s="11">
        <f t="shared" si="1113"/>
        <v>0</v>
      </c>
      <c r="W821" s="51"/>
      <c r="X821" s="53"/>
    </row>
    <row r="822" spans="1:24" s="12" customFormat="1" ht="40.5" customHeight="1">
      <c r="A822" s="9">
        <v>15</v>
      </c>
      <c r="B822" s="199" t="s">
        <v>118</v>
      </c>
      <c r="C822" s="203" t="s">
        <v>38</v>
      </c>
      <c r="D822" s="203" t="s">
        <v>119</v>
      </c>
      <c r="E822" s="40">
        <v>2.96</v>
      </c>
      <c r="F822" s="41">
        <v>0</v>
      </c>
      <c r="G822" s="13">
        <f t="shared" ref="G822:G823" si="1120">F822*E822</f>
        <v>0</v>
      </c>
      <c r="H822" s="202">
        <v>45962</v>
      </c>
      <c r="I822" s="10">
        <v>44287</v>
      </c>
      <c r="J822" s="14">
        <v>669</v>
      </c>
      <c r="K822" s="39">
        <v>440</v>
      </c>
      <c r="L822" s="13">
        <f t="shared" ref="L822:L823" si="1121">K822*E822</f>
        <v>1302.4000000000001</v>
      </c>
      <c r="M822" s="300" t="s">
        <v>151</v>
      </c>
      <c r="N822" s="300" t="s">
        <v>144</v>
      </c>
      <c r="O822" s="38">
        <f t="shared" si="1111"/>
        <v>0</v>
      </c>
      <c r="P822" s="11">
        <f t="shared" si="1112"/>
        <v>0</v>
      </c>
      <c r="Q822" s="41"/>
      <c r="R822" s="41"/>
      <c r="S822" s="41"/>
      <c r="T822" s="41"/>
      <c r="U822" s="41">
        <v>0</v>
      </c>
      <c r="V822" s="11">
        <f t="shared" ref="V822:V823" si="1122">U822*E822</f>
        <v>0</v>
      </c>
      <c r="W822" s="51"/>
      <c r="X822" s="53"/>
    </row>
    <row r="823" spans="1:24" s="12" customFormat="1" ht="40.5" customHeight="1">
      <c r="A823" s="9">
        <v>16</v>
      </c>
      <c r="B823" s="199" t="s">
        <v>124</v>
      </c>
      <c r="C823" s="200" t="s">
        <v>38</v>
      </c>
      <c r="D823" s="204">
        <v>44119</v>
      </c>
      <c r="E823" s="40">
        <v>24.14</v>
      </c>
      <c r="F823" s="41">
        <v>0</v>
      </c>
      <c r="G823" s="13">
        <f t="shared" si="1120"/>
        <v>0</v>
      </c>
      <c r="H823" s="202" t="s">
        <v>122</v>
      </c>
      <c r="I823" s="10">
        <v>44277</v>
      </c>
      <c r="J823" s="14">
        <v>539</v>
      </c>
      <c r="K823" s="39">
        <v>2</v>
      </c>
      <c r="L823" s="13">
        <f t="shared" si="1121"/>
        <v>48.28</v>
      </c>
      <c r="M823" s="300" t="s">
        <v>147</v>
      </c>
      <c r="N823" s="300" t="s">
        <v>144</v>
      </c>
      <c r="O823" s="38">
        <f t="shared" si="1111"/>
        <v>0</v>
      </c>
      <c r="P823" s="11">
        <f t="shared" ref="P823" si="1123">O823*E823</f>
        <v>0</v>
      </c>
      <c r="Q823" s="41"/>
      <c r="R823" s="41"/>
      <c r="S823" s="41"/>
      <c r="T823" s="41"/>
      <c r="U823" s="41">
        <v>0</v>
      </c>
      <c r="V823" s="11">
        <f t="shared" si="1122"/>
        <v>0</v>
      </c>
      <c r="W823" s="51"/>
      <c r="X823" s="53"/>
    </row>
    <row r="824" spans="1:24" s="12" customFormat="1" ht="40.5" customHeight="1">
      <c r="A824" s="9">
        <v>17</v>
      </c>
      <c r="B824" s="199" t="s">
        <v>124</v>
      </c>
      <c r="C824" s="200" t="s">
        <v>38</v>
      </c>
      <c r="D824" s="204">
        <v>44119</v>
      </c>
      <c r="E824" s="40">
        <v>24.14</v>
      </c>
      <c r="F824" s="41">
        <v>0</v>
      </c>
      <c r="G824" s="13">
        <f t="shared" si="1109"/>
        <v>0</v>
      </c>
      <c r="H824" s="202" t="s">
        <v>122</v>
      </c>
      <c r="I824" s="10">
        <v>44287</v>
      </c>
      <c r="J824" s="14">
        <v>669</v>
      </c>
      <c r="K824" s="39">
        <v>4</v>
      </c>
      <c r="L824" s="13">
        <f t="shared" si="1110"/>
        <v>96.56</v>
      </c>
      <c r="M824" s="300" t="s">
        <v>151</v>
      </c>
      <c r="N824" s="300" t="s">
        <v>144</v>
      </c>
      <c r="O824" s="38">
        <f t="shared" si="1111"/>
        <v>0</v>
      </c>
      <c r="P824" s="11">
        <f t="shared" si="1112"/>
        <v>0</v>
      </c>
      <c r="Q824" s="41"/>
      <c r="R824" s="41"/>
      <c r="S824" s="41"/>
      <c r="T824" s="41"/>
      <c r="U824" s="41">
        <v>0</v>
      </c>
      <c r="V824" s="11">
        <f t="shared" si="1113"/>
        <v>0</v>
      </c>
      <c r="W824" s="51"/>
      <c r="X824" s="53"/>
    </row>
    <row r="825" spans="1:24" s="68" customFormat="1" ht="27.75" customHeight="1">
      <c r="A825" s="41"/>
      <c r="B825" s="209" t="s">
        <v>14</v>
      </c>
      <c r="C825" s="210"/>
      <c r="D825" s="211"/>
      <c r="E825" s="65"/>
      <c r="F825" s="38">
        <f>SUM(F808:F824)</f>
        <v>0</v>
      </c>
      <c r="G825" s="11">
        <f>SUM(G808:G824)</f>
        <v>0</v>
      </c>
      <c r="H825" s="212"/>
      <c r="I825" s="66"/>
      <c r="J825" s="41"/>
      <c r="K825" s="38">
        <f>SUM(K808:K824)</f>
        <v>2265</v>
      </c>
      <c r="L825" s="11">
        <f>SUM(L808:L824)</f>
        <v>2702.7303400000001</v>
      </c>
      <c r="M825" s="41"/>
      <c r="N825" s="66"/>
      <c r="O825" s="38">
        <f>SUM(O808:O824)</f>
        <v>999</v>
      </c>
      <c r="P825" s="11">
        <f>SUM(P808:P824)</f>
        <v>604.29034000000001</v>
      </c>
      <c r="Q825" s="41"/>
      <c r="R825" s="41"/>
      <c r="S825" s="41"/>
      <c r="T825" s="41"/>
      <c r="U825" s="38">
        <f>SUM(U808:U824)</f>
        <v>0</v>
      </c>
      <c r="V825" s="11">
        <f>SUM(V808:V824)</f>
        <v>0</v>
      </c>
      <c r="W825" s="67">
        <f>V825-G825</f>
        <v>0</v>
      </c>
      <c r="X825" s="178"/>
    </row>
    <row r="826" spans="1:24" s="68" customFormat="1" ht="27.75" customHeight="1">
      <c r="A826" s="337" t="s">
        <v>94</v>
      </c>
      <c r="B826" s="338"/>
      <c r="C826" s="338"/>
      <c r="D826" s="338"/>
      <c r="E826" s="338"/>
      <c r="F826" s="338"/>
      <c r="G826" s="338"/>
      <c r="H826" s="338"/>
      <c r="I826" s="338"/>
      <c r="J826" s="338"/>
      <c r="K826" s="338"/>
      <c r="L826" s="338"/>
      <c r="M826" s="338"/>
      <c r="N826" s="338"/>
      <c r="O826" s="338"/>
      <c r="P826" s="338"/>
      <c r="Q826" s="338"/>
      <c r="R826" s="338"/>
      <c r="S826" s="338"/>
      <c r="T826" s="338"/>
      <c r="U826" s="338"/>
      <c r="V826" s="339"/>
      <c r="W826" s="67"/>
      <c r="X826" s="178"/>
    </row>
    <row r="827" spans="1:24" s="12" customFormat="1" ht="45" customHeight="1">
      <c r="A827" s="9">
        <v>1</v>
      </c>
      <c r="B827" s="199" t="s">
        <v>77</v>
      </c>
      <c r="C827" s="200" t="s">
        <v>38</v>
      </c>
      <c r="D827" s="14" t="s">
        <v>85</v>
      </c>
      <c r="E827" s="40">
        <v>182.26</v>
      </c>
      <c r="F827" s="296">
        <v>9</v>
      </c>
      <c r="G827" s="13">
        <f>F827*E827</f>
        <v>1640.34</v>
      </c>
      <c r="H827" s="202">
        <v>44525</v>
      </c>
      <c r="I827" s="297"/>
      <c r="J827" s="298"/>
      <c r="K827" s="39"/>
      <c r="L827" s="13">
        <f>K827*E827</f>
        <v>0</v>
      </c>
      <c r="M827" s="9">
        <v>1498</v>
      </c>
      <c r="N827" s="10">
        <v>44195</v>
      </c>
      <c r="O827" s="38">
        <f>F827-U827</f>
        <v>9</v>
      </c>
      <c r="P827" s="11">
        <f>O827*E827</f>
        <v>1640.34</v>
      </c>
      <c r="Q827" s="41"/>
      <c r="R827" s="41"/>
      <c r="S827" s="41"/>
      <c r="T827" s="41"/>
      <c r="U827" s="296">
        <v>0</v>
      </c>
      <c r="V827" s="13">
        <f>U827*E827</f>
        <v>0</v>
      </c>
      <c r="W827" s="51"/>
      <c r="X827" s="53"/>
    </row>
    <row r="828" spans="1:24" s="12" customFormat="1" ht="47.25" customHeight="1">
      <c r="A828" s="9">
        <v>2</v>
      </c>
      <c r="B828" s="205" t="s">
        <v>125</v>
      </c>
      <c r="C828" s="200" t="s">
        <v>31</v>
      </c>
      <c r="D828" s="206" t="s">
        <v>126</v>
      </c>
      <c r="E828" s="40">
        <v>0</v>
      </c>
      <c r="F828" s="41">
        <v>0</v>
      </c>
      <c r="G828" s="13">
        <f t="shared" ref="G828:G843" si="1124">F828*E828</f>
        <v>0</v>
      </c>
      <c r="H828" s="204">
        <v>44370</v>
      </c>
      <c r="I828" s="10">
        <v>44277</v>
      </c>
      <c r="J828" s="14">
        <v>539</v>
      </c>
      <c r="K828" s="39">
        <v>200</v>
      </c>
      <c r="L828" s="13">
        <f t="shared" ref="L828:L843" si="1125">K828*E828</f>
        <v>0</v>
      </c>
      <c r="M828" s="300" t="s">
        <v>146</v>
      </c>
      <c r="N828" s="300" t="s">
        <v>144</v>
      </c>
      <c r="O828" s="38">
        <f t="shared" ref="O828:O843" si="1126">F828-U828</f>
        <v>0</v>
      </c>
      <c r="P828" s="11">
        <f t="shared" ref="P828:P843" si="1127">O828*E828</f>
        <v>0</v>
      </c>
      <c r="Q828" s="41"/>
      <c r="R828" s="41"/>
      <c r="S828" s="41"/>
      <c r="T828" s="41"/>
      <c r="U828" s="41">
        <v>0</v>
      </c>
      <c r="V828" s="11">
        <f t="shared" ref="V828:V843" si="1128">U828*E828</f>
        <v>0</v>
      </c>
      <c r="W828" s="51"/>
      <c r="X828" s="53"/>
    </row>
    <row r="829" spans="1:24" s="12" customFormat="1" ht="47.25" customHeight="1">
      <c r="A829" s="9">
        <v>3</v>
      </c>
      <c r="B829" s="205" t="s">
        <v>125</v>
      </c>
      <c r="C829" s="200" t="s">
        <v>31</v>
      </c>
      <c r="D829" s="206" t="s">
        <v>126</v>
      </c>
      <c r="E829" s="40">
        <v>0</v>
      </c>
      <c r="F829" s="41">
        <v>0</v>
      </c>
      <c r="G829" s="13">
        <f t="shared" ref="G829" si="1129">F829*E829</f>
        <v>0</v>
      </c>
      <c r="H829" s="204">
        <v>44370</v>
      </c>
      <c r="I829" s="10">
        <v>44288</v>
      </c>
      <c r="J829" s="14">
        <v>677</v>
      </c>
      <c r="K829" s="39">
        <v>400</v>
      </c>
      <c r="L829" s="13">
        <f t="shared" ref="L829:L839" si="1130">K829*E829</f>
        <v>0</v>
      </c>
      <c r="M829" s="300" t="s">
        <v>151</v>
      </c>
      <c r="N829" s="300" t="s">
        <v>144</v>
      </c>
      <c r="O829" s="38">
        <f t="shared" si="1126"/>
        <v>0</v>
      </c>
      <c r="P829" s="11">
        <f t="shared" ref="P829:P839" si="1131">O829*E829</f>
        <v>0</v>
      </c>
      <c r="Q829" s="41"/>
      <c r="R829" s="41"/>
      <c r="S829" s="41"/>
      <c r="T829" s="41"/>
      <c r="U829" s="41">
        <v>0</v>
      </c>
      <c r="V829" s="11">
        <f t="shared" ref="V829:V839" si="1132">U829*E829</f>
        <v>0</v>
      </c>
      <c r="W829" s="51"/>
      <c r="X829" s="53"/>
    </row>
    <row r="830" spans="1:24" s="12" customFormat="1" ht="62.25" customHeight="1">
      <c r="A830" s="9">
        <v>4</v>
      </c>
      <c r="B830" s="328" t="s">
        <v>196</v>
      </c>
      <c r="C830" s="9" t="s">
        <v>31</v>
      </c>
      <c r="D830" s="9" t="s">
        <v>197</v>
      </c>
      <c r="E830" s="9">
        <v>0</v>
      </c>
      <c r="F830" s="298">
        <v>0</v>
      </c>
      <c r="G830" s="266">
        <v>0</v>
      </c>
      <c r="H830" s="329">
        <v>44469</v>
      </c>
      <c r="I830" s="10">
        <v>44370</v>
      </c>
      <c r="J830" s="14">
        <v>1739</v>
      </c>
      <c r="K830" s="39">
        <v>216</v>
      </c>
      <c r="L830" s="13">
        <f t="shared" si="1130"/>
        <v>0</v>
      </c>
      <c r="M830" s="300"/>
      <c r="N830" s="300"/>
      <c r="O830" s="38">
        <f>K830-U830</f>
        <v>216</v>
      </c>
      <c r="P830" s="11">
        <f t="shared" si="1131"/>
        <v>0</v>
      </c>
      <c r="Q830" s="41"/>
      <c r="R830" s="41"/>
      <c r="S830" s="41"/>
      <c r="T830" s="41"/>
      <c r="U830" s="38">
        <v>0</v>
      </c>
      <c r="V830" s="11">
        <f t="shared" si="1132"/>
        <v>0</v>
      </c>
      <c r="W830" s="51"/>
      <c r="X830" s="53"/>
    </row>
    <row r="831" spans="1:24" s="12" customFormat="1" ht="47.25" customHeight="1">
      <c r="A831" s="9">
        <v>5</v>
      </c>
      <c r="B831" s="330" t="s">
        <v>199</v>
      </c>
      <c r="C831" s="331" t="s">
        <v>200</v>
      </c>
      <c r="D831" s="9">
        <v>11033003</v>
      </c>
      <c r="E831" s="266">
        <v>0</v>
      </c>
      <c r="F831" s="298">
        <v>0</v>
      </c>
      <c r="G831" s="266">
        <v>0</v>
      </c>
      <c r="H831" s="329">
        <v>45017</v>
      </c>
      <c r="I831" s="10">
        <v>44370</v>
      </c>
      <c r="J831" s="14">
        <v>1739</v>
      </c>
      <c r="K831" s="39">
        <v>36</v>
      </c>
      <c r="L831" s="13">
        <f t="shared" si="1130"/>
        <v>0</v>
      </c>
      <c r="M831" s="300"/>
      <c r="N831" s="300"/>
      <c r="O831" s="38">
        <f t="shared" ref="O831:O834" si="1133">K831-U831</f>
        <v>36</v>
      </c>
      <c r="P831" s="11">
        <f t="shared" si="1131"/>
        <v>0</v>
      </c>
      <c r="Q831" s="41"/>
      <c r="R831" s="41"/>
      <c r="S831" s="41"/>
      <c r="T831" s="41"/>
      <c r="U831" s="38">
        <v>0</v>
      </c>
      <c r="V831" s="11">
        <f t="shared" si="1132"/>
        <v>0</v>
      </c>
      <c r="W831" s="51"/>
      <c r="X831" s="53"/>
    </row>
    <row r="832" spans="1:24" s="12" customFormat="1" ht="47.25" customHeight="1">
      <c r="A832" s="9">
        <v>6</v>
      </c>
      <c r="B832" s="199" t="s">
        <v>202</v>
      </c>
      <c r="C832" s="203" t="s">
        <v>38</v>
      </c>
      <c r="D832" s="206"/>
      <c r="E832" s="40">
        <v>1.10277</v>
      </c>
      <c r="F832" s="41"/>
      <c r="G832" s="13"/>
      <c r="H832" s="204"/>
      <c r="I832" s="10">
        <v>44370</v>
      </c>
      <c r="J832" s="14">
        <v>1739</v>
      </c>
      <c r="K832" s="39">
        <v>216</v>
      </c>
      <c r="L832" s="13">
        <f t="shared" si="1130"/>
        <v>238.19832</v>
      </c>
      <c r="M832" s="300"/>
      <c r="N832" s="300"/>
      <c r="O832" s="38">
        <f t="shared" si="1133"/>
        <v>216</v>
      </c>
      <c r="P832" s="11">
        <f t="shared" si="1131"/>
        <v>238.19832</v>
      </c>
      <c r="Q832" s="41"/>
      <c r="R832" s="41"/>
      <c r="S832" s="41"/>
      <c r="T832" s="41"/>
      <c r="U832" s="38">
        <v>0</v>
      </c>
      <c r="V832" s="11">
        <f t="shared" si="1132"/>
        <v>0</v>
      </c>
      <c r="W832" s="51"/>
      <c r="X832" s="53"/>
    </row>
    <row r="833" spans="1:24" s="12" customFormat="1" ht="47.25" customHeight="1">
      <c r="A833" s="9">
        <v>7</v>
      </c>
      <c r="B833" s="199" t="s">
        <v>203</v>
      </c>
      <c r="C833" s="203" t="s">
        <v>38</v>
      </c>
      <c r="D833" s="206"/>
      <c r="E833" s="40">
        <v>1.02302</v>
      </c>
      <c r="F833" s="41"/>
      <c r="G833" s="13"/>
      <c r="H833" s="204"/>
      <c r="I833" s="10">
        <v>44370</v>
      </c>
      <c r="J833" s="14">
        <v>1739</v>
      </c>
      <c r="K833" s="39">
        <v>36</v>
      </c>
      <c r="L833" s="13">
        <f t="shared" si="1130"/>
        <v>36.828720000000004</v>
      </c>
      <c r="M833" s="300"/>
      <c r="N833" s="300"/>
      <c r="O833" s="38">
        <f t="shared" si="1133"/>
        <v>36</v>
      </c>
      <c r="P833" s="11">
        <f t="shared" si="1131"/>
        <v>36.828720000000004</v>
      </c>
      <c r="Q833" s="41"/>
      <c r="R833" s="41"/>
      <c r="S833" s="41"/>
      <c r="T833" s="41"/>
      <c r="U833" s="38">
        <v>0</v>
      </c>
      <c r="V833" s="11">
        <f t="shared" si="1132"/>
        <v>0</v>
      </c>
      <c r="W833" s="51"/>
      <c r="X833" s="53"/>
    </row>
    <row r="834" spans="1:24" s="12" customFormat="1" ht="47.25" customHeight="1">
      <c r="A834" s="9">
        <v>8</v>
      </c>
      <c r="B834" s="199" t="s">
        <v>124</v>
      </c>
      <c r="C834" s="203" t="s">
        <v>38</v>
      </c>
      <c r="D834" s="206"/>
      <c r="E834" s="40">
        <v>12.37518</v>
      </c>
      <c r="F834" s="41"/>
      <c r="G834" s="13"/>
      <c r="H834" s="204"/>
      <c r="I834" s="10">
        <v>44370</v>
      </c>
      <c r="J834" s="14">
        <v>1739</v>
      </c>
      <c r="K834" s="39">
        <v>2</v>
      </c>
      <c r="L834" s="13">
        <f t="shared" si="1130"/>
        <v>24.750360000000001</v>
      </c>
      <c r="M834" s="300"/>
      <c r="N834" s="300"/>
      <c r="O834" s="38">
        <f t="shared" si="1133"/>
        <v>2</v>
      </c>
      <c r="P834" s="11">
        <f t="shared" si="1131"/>
        <v>24.750360000000001</v>
      </c>
      <c r="Q834" s="41"/>
      <c r="R834" s="41"/>
      <c r="S834" s="41"/>
      <c r="T834" s="41"/>
      <c r="U834" s="38">
        <v>0</v>
      </c>
      <c r="V834" s="11">
        <f t="shared" si="1132"/>
        <v>0</v>
      </c>
      <c r="W834" s="51"/>
      <c r="X834" s="53"/>
    </row>
    <row r="835" spans="1:24" s="12" customFormat="1" ht="47.25" customHeight="1">
      <c r="A835" s="9">
        <v>9</v>
      </c>
      <c r="B835" s="328" t="s">
        <v>196</v>
      </c>
      <c r="C835" s="9" t="s">
        <v>31</v>
      </c>
      <c r="D835" s="9" t="s">
        <v>197</v>
      </c>
      <c r="E835" s="9">
        <v>0</v>
      </c>
      <c r="F835" s="298">
        <v>0</v>
      </c>
      <c r="G835" s="266">
        <v>0</v>
      </c>
      <c r="H835" s="329">
        <v>44469</v>
      </c>
      <c r="I835" s="10">
        <v>44376</v>
      </c>
      <c r="J835" s="14">
        <v>1862</v>
      </c>
      <c r="K835" s="39">
        <v>48</v>
      </c>
      <c r="L835" s="13">
        <f t="shared" si="1130"/>
        <v>0</v>
      </c>
      <c r="M835" s="300"/>
      <c r="N835" s="300"/>
      <c r="O835" s="38">
        <f>K835-U835</f>
        <v>0</v>
      </c>
      <c r="P835" s="11">
        <f t="shared" si="1131"/>
        <v>0</v>
      </c>
      <c r="Q835" s="41"/>
      <c r="R835" s="41"/>
      <c r="S835" s="41"/>
      <c r="T835" s="41"/>
      <c r="U835" s="38">
        <v>48</v>
      </c>
      <c r="V835" s="11">
        <f t="shared" si="1132"/>
        <v>0</v>
      </c>
      <c r="W835" s="51"/>
      <c r="X835" s="53"/>
    </row>
    <row r="836" spans="1:24" s="12" customFormat="1" ht="47.25" customHeight="1">
      <c r="A836" s="9">
        <v>10</v>
      </c>
      <c r="B836" s="330" t="s">
        <v>199</v>
      </c>
      <c r="C836" s="331" t="s">
        <v>200</v>
      </c>
      <c r="D836" s="9">
        <v>11033003</v>
      </c>
      <c r="E836" s="266">
        <v>0</v>
      </c>
      <c r="F836" s="298">
        <v>0</v>
      </c>
      <c r="G836" s="266">
        <v>0</v>
      </c>
      <c r="H836" s="329">
        <v>45017</v>
      </c>
      <c r="I836" s="10">
        <v>44376</v>
      </c>
      <c r="J836" s="14">
        <v>1862</v>
      </c>
      <c r="K836" s="39">
        <v>8</v>
      </c>
      <c r="L836" s="13">
        <f t="shared" si="1130"/>
        <v>0</v>
      </c>
      <c r="M836" s="300"/>
      <c r="N836" s="300"/>
      <c r="O836" s="38">
        <f t="shared" ref="O836:O839" si="1134">K836-U836</f>
        <v>0</v>
      </c>
      <c r="P836" s="11">
        <f t="shared" si="1131"/>
        <v>0</v>
      </c>
      <c r="Q836" s="41"/>
      <c r="R836" s="41"/>
      <c r="S836" s="41"/>
      <c r="T836" s="41"/>
      <c r="U836" s="38">
        <v>8</v>
      </c>
      <c r="V836" s="11">
        <f t="shared" si="1132"/>
        <v>0</v>
      </c>
      <c r="W836" s="51"/>
      <c r="X836" s="53"/>
    </row>
    <row r="837" spans="1:24" s="12" customFormat="1" ht="47.25" customHeight="1">
      <c r="A837" s="9">
        <v>11</v>
      </c>
      <c r="B837" s="199" t="s">
        <v>202</v>
      </c>
      <c r="C837" s="203" t="s">
        <v>38</v>
      </c>
      <c r="D837" s="206"/>
      <c r="E837" s="40">
        <v>1.10277</v>
      </c>
      <c r="F837" s="41"/>
      <c r="G837" s="13"/>
      <c r="H837" s="204"/>
      <c r="I837" s="10">
        <v>44376</v>
      </c>
      <c r="J837" s="14">
        <v>1862</v>
      </c>
      <c r="K837" s="39">
        <v>48</v>
      </c>
      <c r="L837" s="13">
        <f t="shared" si="1130"/>
        <v>52.932960000000001</v>
      </c>
      <c r="M837" s="300"/>
      <c r="N837" s="300"/>
      <c r="O837" s="38">
        <f t="shared" si="1134"/>
        <v>0</v>
      </c>
      <c r="P837" s="11">
        <f t="shared" si="1131"/>
        <v>0</v>
      </c>
      <c r="Q837" s="41"/>
      <c r="R837" s="41"/>
      <c r="S837" s="41"/>
      <c r="T837" s="41"/>
      <c r="U837" s="38">
        <f t="shared" ref="U837:U839" si="1135">K837</f>
        <v>48</v>
      </c>
      <c r="V837" s="11">
        <f t="shared" si="1132"/>
        <v>52.932960000000001</v>
      </c>
      <c r="W837" s="51"/>
      <c r="X837" s="53"/>
    </row>
    <row r="838" spans="1:24" s="12" customFormat="1" ht="47.25" customHeight="1">
      <c r="A838" s="9">
        <v>12</v>
      </c>
      <c r="B838" s="199" t="s">
        <v>203</v>
      </c>
      <c r="C838" s="203" t="s">
        <v>38</v>
      </c>
      <c r="D838" s="206"/>
      <c r="E838" s="40">
        <v>1.02302</v>
      </c>
      <c r="F838" s="41"/>
      <c r="G838" s="13"/>
      <c r="H838" s="204"/>
      <c r="I838" s="10">
        <v>44376</v>
      </c>
      <c r="J838" s="14">
        <v>1862</v>
      </c>
      <c r="K838" s="39">
        <v>8</v>
      </c>
      <c r="L838" s="13">
        <f t="shared" si="1130"/>
        <v>8.1841600000000003</v>
      </c>
      <c r="M838" s="300"/>
      <c r="N838" s="300"/>
      <c r="O838" s="38">
        <f t="shared" si="1134"/>
        <v>0</v>
      </c>
      <c r="P838" s="11">
        <f t="shared" si="1131"/>
        <v>0</v>
      </c>
      <c r="Q838" s="41"/>
      <c r="R838" s="41"/>
      <c r="S838" s="41"/>
      <c r="T838" s="41"/>
      <c r="U838" s="38">
        <f t="shared" si="1135"/>
        <v>8</v>
      </c>
      <c r="V838" s="11">
        <f t="shared" si="1132"/>
        <v>8.1841600000000003</v>
      </c>
      <c r="W838" s="51"/>
      <c r="X838" s="53"/>
    </row>
    <row r="839" spans="1:24" s="12" customFormat="1" ht="47.25" customHeight="1">
      <c r="A839" s="9">
        <v>13</v>
      </c>
      <c r="B839" s="199" t="s">
        <v>124</v>
      </c>
      <c r="C839" s="203" t="s">
        <v>38</v>
      </c>
      <c r="D839" s="206"/>
      <c r="E839" s="40">
        <v>12.37518</v>
      </c>
      <c r="F839" s="41"/>
      <c r="G839" s="13"/>
      <c r="H839" s="204"/>
      <c r="I839" s="10">
        <v>44376</v>
      </c>
      <c r="J839" s="14">
        <v>1862</v>
      </c>
      <c r="K839" s="39">
        <v>1</v>
      </c>
      <c r="L839" s="13">
        <f t="shared" si="1130"/>
        <v>12.37518</v>
      </c>
      <c r="M839" s="300"/>
      <c r="N839" s="300"/>
      <c r="O839" s="38">
        <f t="shared" si="1134"/>
        <v>0</v>
      </c>
      <c r="P839" s="11">
        <f t="shared" si="1131"/>
        <v>0</v>
      </c>
      <c r="Q839" s="41"/>
      <c r="R839" s="41"/>
      <c r="S839" s="41"/>
      <c r="T839" s="41"/>
      <c r="U839" s="38">
        <f t="shared" si="1135"/>
        <v>1</v>
      </c>
      <c r="V839" s="11">
        <f t="shared" si="1132"/>
        <v>12.37518</v>
      </c>
      <c r="W839" s="51"/>
      <c r="X839" s="53"/>
    </row>
    <row r="840" spans="1:24" s="12" customFormat="1" ht="40.5" customHeight="1">
      <c r="A840" s="9">
        <v>14</v>
      </c>
      <c r="B840" s="199" t="s">
        <v>118</v>
      </c>
      <c r="C840" s="203" t="s">
        <v>38</v>
      </c>
      <c r="D840" s="203" t="s">
        <v>121</v>
      </c>
      <c r="E840" s="40">
        <v>2.96</v>
      </c>
      <c r="F840" s="41">
        <v>0</v>
      </c>
      <c r="G840" s="13">
        <f t="shared" si="1124"/>
        <v>0</v>
      </c>
      <c r="H840" s="202">
        <v>45962</v>
      </c>
      <c r="I840" s="10">
        <v>44277</v>
      </c>
      <c r="J840" s="14">
        <v>539</v>
      </c>
      <c r="K840" s="39">
        <v>220</v>
      </c>
      <c r="L840" s="13">
        <f t="shared" si="1125"/>
        <v>651.20000000000005</v>
      </c>
      <c r="M840" s="300" t="s">
        <v>147</v>
      </c>
      <c r="N840" s="300" t="s">
        <v>144</v>
      </c>
      <c r="O840" s="38">
        <f t="shared" si="1126"/>
        <v>0</v>
      </c>
      <c r="P840" s="11">
        <f t="shared" si="1127"/>
        <v>0</v>
      </c>
      <c r="Q840" s="41"/>
      <c r="R840" s="41"/>
      <c r="S840" s="41"/>
      <c r="T840" s="41"/>
      <c r="U840" s="41">
        <v>0</v>
      </c>
      <c r="V840" s="11">
        <f t="shared" si="1128"/>
        <v>0</v>
      </c>
      <c r="W840" s="51"/>
      <c r="X840" s="53"/>
    </row>
    <row r="841" spans="1:24" s="12" customFormat="1" ht="40.5" customHeight="1">
      <c r="A841" s="9">
        <v>15</v>
      </c>
      <c r="B841" s="199" t="s">
        <v>118</v>
      </c>
      <c r="C841" s="203" t="s">
        <v>38</v>
      </c>
      <c r="D841" s="203" t="s">
        <v>121</v>
      </c>
      <c r="E841" s="40">
        <v>2.96</v>
      </c>
      <c r="F841" s="41">
        <v>0</v>
      </c>
      <c r="G841" s="13">
        <f t="shared" ref="G841:G842" si="1136">F841*E841</f>
        <v>0</v>
      </c>
      <c r="H841" s="202">
        <v>45962</v>
      </c>
      <c r="I841" s="10">
        <v>44288</v>
      </c>
      <c r="J841" s="14">
        <v>677</v>
      </c>
      <c r="K841" s="39">
        <v>440</v>
      </c>
      <c r="L841" s="13">
        <f t="shared" ref="L841:L842" si="1137">K841*E841</f>
        <v>1302.4000000000001</v>
      </c>
      <c r="M841" s="300" t="s">
        <v>149</v>
      </c>
      <c r="N841" s="300" t="s">
        <v>144</v>
      </c>
      <c r="O841" s="38">
        <f t="shared" si="1126"/>
        <v>0</v>
      </c>
      <c r="P841" s="11">
        <f t="shared" ref="P841:P842" si="1138">O841*E841</f>
        <v>0</v>
      </c>
      <c r="Q841" s="41"/>
      <c r="R841" s="41"/>
      <c r="S841" s="41"/>
      <c r="T841" s="41"/>
      <c r="U841" s="41">
        <v>0</v>
      </c>
      <c r="V841" s="11">
        <f t="shared" ref="V841:V842" si="1139">U841*E841</f>
        <v>0</v>
      </c>
      <c r="W841" s="51"/>
      <c r="X841" s="53"/>
    </row>
    <row r="842" spans="1:24" s="12" customFormat="1" ht="40.5" customHeight="1">
      <c r="A842" s="9">
        <v>16</v>
      </c>
      <c r="B842" s="199" t="s">
        <v>124</v>
      </c>
      <c r="C842" s="200" t="s">
        <v>38</v>
      </c>
      <c r="D842" s="204">
        <v>44119</v>
      </c>
      <c r="E842" s="40">
        <v>24.14</v>
      </c>
      <c r="F842" s="41">
        <v>0</v>
      </c>
      <c r="G842" s="13">
        <f t="shared" si="1136"/>
        <v>0</v>
      </c>
      <c r="H842" s="202" t="s">
        <v>122</v>
      </c>
      <c r="I842" s="10">
        <v>44277</v>
      </c>
      <c r="J842" s="14">
        <v>539</v>
      </c>
      <c r="K842" s="39">
        <v>2</v>
      </c>
      <c r="L842" s="13">
        <f t="shared" si="1137"/>
        <v>48.28</v>
      </c>
      <c r="M842" s="300" t="s">
        <v>147</v>
      </c>
      <c r="N842" s="300" t="s">
        <v>144</v>
      </c>
      <c r="O842" s="38">
        <f t="shared" si="1126"/>
        <v>0</v>
      </c>
      <c r="P842" s="11">
        <f t="shared" si="1138"/>
        <v>0</v>
      </c>
      <c r="Q842" s="41"/>
      <c r="R842" s="41"/>
      <c r="S842" s="41"/>
      <c r="T842" s="41"/>
      <c r="U842" s="41">
        <v>0</v>
      </c>
      <c r="V842" s="11">
        <f t="shared" si="1139"/>
        <v>0</v>
      </c>
      <c r="W842" s="51"/>
      <c r="X842" s="53"/>
    </row>
    <row r="843" spans="1:24" s="12" customFormat="1" ht="40.5" customHeight="1">
      <c r="A843" s="9">
        <v>17</v>
      </c>
      <c r="B843" s="199" t="s">
        <v>124</v>
      </c>
      <c r="C843" s="200" t="s">
        <v>38</v>
      </c>
      <c r="D843" s="204">
        <v>44119</v>
      </c>
      <c r="E843" s="40">
        <v>24.14</v>
      </c>
      <c r="F843" s="41">
        <v>0</v>
      </c>
      <c r="G843" s="13">
        <f t="shared" si="1124"/>
        <v>0</v>
      </c>
      <c r="H843" s="202" t="s">
        <v>122</v>
      </c>
      <c r="I843" s="10">
        <v>44288</v>
      </c>
      <c r="J843" s="14">
        <v>677</v>
      </c>
      <c r="K843" s="39">
        <v>4</v>
      </c>
      <c r="L843" s="13">
        <f t="shared" si="1125"/>
        <v>96.56</v>
      </c>
      <c r="M843" s="300" t="s">
        <v>149</v>
      </c>
      <c r="N843" s="300" t="s">
        <v>144</v>
      </c>
      <c r="O843" s="38">
        <f t="shared" si="1126"/>
        <v>0</v>
      </c>
      <c r="P843" s="11">
        <f t="shared" si="1127"/>
        <v>0</v>
      </c>
      <c r="Q843" s="41"/>
      <c r="R843" s="41"/>
      <c r="S843" s="41"/>
      <c r="T843" s="41"/>
      <c r="U843" s="41">
        <v>0</v>
      </c>
      <c r="V843" s="11">
        <f t="shared" si="1128"/>
        <v>0</v>
      </c>
      <c r="W843" s="51"/>
      <c r="X843" s="53"/>
    </row>
    <row r="844" spans="1:24" s="68" customFormat="1" ht="27.75" customHeight="1">
      <c r="A844" s="41"/>
      <c r="B844" s="209" t="s">
        <v>14</v>
      </c>
      <c r="C844" s="210"/>
      <c r="D844" s="211"/>
      <c r="E844" s="65"/>
      <c r="F844" s="38">
        <f>SUM(F827:F843)</f>
        <v>9</v>
      </c>
      <c r="G844" s="11">
        <f>SUM(G827:G843)</f>
        <v>1640.34</v>
      </c>
      <c r="H844" s="212"/>
      <c r="I844" s="66"/>
      <c r="J844" s="41"/>
      <c r="K844" s="38">
        <f>SUM(K827:K843)</f>
        <v>1885</v>
      </c>
      <c r="L844" s="11">
        <f>SUM(L827:L843)</f>
        <v>2471.7097000000003</v>
      </c>
      <c r="M844" s="41"/>
      <c r="N844" s="66"/>
      <c r="O844" s="38">
        <f>SUM(O827:O843)</f>
        <v>515</v>
      </c>
      <c r="P844" s="11">
        <f>SUM(P827:P843)</f>
        <v>1940.1173999999999</v>
      </c>
      <c r="Q844" s="41"/>
      <c r="R844" s="41"/>
      <c r="S844" s="41"/>
      <c r="T844" s="41"/>
      <c r="U844" s="38">
        <f>SUM(U827:U843)</f>
        <v>113</v>
      </c>
      <c r="V844" s="11">
        <f>SUM(V827:V843)</f>
        <v>73.4923</v>
      </c>
      <c r="W844" s="67">
        <f>V844-G844</f>
        <v>-1566.8476999999998</v>
      </c>
      <c r="X844" s="178"/>
    </row>
    <row r="845" spans="1:24" s="68" customFormat="1" ht="27.75" customHeight="1">
      <c r="A845" s="337" t="s">
        <v>95</v>
      </c>
      <c r="B845" s="338"/>
      <c r="C845" s="338"/>
      <c r="D845" s="338"/>
      <c r="E845" s="338"/>
      <c r="F845" s="338"/>
      <c r="G845" s="338"/>
      <c r="H845" s="338"/>
      <c r="I845" s="338"/>
      <c r="J845" s="338"/>
      <c r="K845" s="338"/>
      <c r="L845" s="338"/>
      <c r="M845" s="338"/>
      <c r="N845" s="338"/>
      <c r="O845" s="338"/>
      <c r="P845" s="338"/>
      <c r="Q845" s="338"/>
      <c r="R845" s="338"/>
      <c r="S845" s="338"/>
      <c r="T845" s="338"/>
      <c r="U845" s="338"/>
      <c r="V845" s="339"/>
      <c r="W845" s="67"/>
      <c r="X845" s="178"/>
    </row>
    <row r="846" spans="1:24" s="12" customFormat="1" ht="80.25" customHeight="1">
      <c r="A846" s="9">
        <v>1</v>
      </c>
      <c r="B846" s="205" t="s">
        <v>125</v>
      </c>
      <c r="C846" s="200" t="s">
        <v>31</v>
      </c>
      <c r="D846" s="206" t="s">
        <v>126</v>
      </c>
      <c r="E846" s="40">
        <v>0</v>
      </c>
      <c r="F846" s="41">
        <v>0</v>
      </c>
      <c r="G846" s="13">
        <f>F846*E846</f>
        <v>0</v>
      </c>
      <c r="H846" s="204">
        <v>44370</v>
      </c>
      <c r="I846" s="10">
        <v>44277</v>
      </c>
      <c r="J846" s="14">
        <v>532</v>
      </c>
      <c r="K846" s="39">
        <v>200</v>
      </c>
      <c r="L846" s="13">
        <f t="shared" ref="L846:L866" si="1140">K846*E846</f>
        <v>0</v>
      </c>
      <c r="M846" s="300" t="s">
        <v>146</v>
      </c>
      <c r="N846" s="300" t="s">
        <v>144</v>
      </c>
      <c r="O846" s="38">
        <f>F846-U846</f>
        <v>0</v>
      </c>
      <c r="P846" s="11">
        <f t="shared" ref="P846" si="1141">O846*E846</f>
        <v>0</v>
      </c>
      <c r="Q846" s="41"/>
      <c r="R846" s="41"/>
      <c r="S846" s="41"/>
      <c r="T846" s="41"/>
      <c r="U846" s="41">
        <v>0</v>
      </c>
      <c r="V846" s="11">
        <f t="shared" ref="V846:V866" si="1142">U846*E846</f>
        <v>0</v>
      </c>
      <c r="W846" s="51"/>
      <c r="X846" s="53"/>
    </row>
    <row r="847" spans="1:24" s="12" customFormat="1" ht="80.25" customHeight="1">
      <c r="A847" s="9">
        <v>2</v>
      </c>
      <c r="B847" s="205" t="s">
        <v>125</v>
      </c>
      <c r="C847" s="200" t="s">
        <v>31</v>
      </c>
      <c r="D847" s="206" t="s">
        <v>126</v>
      </c>
      <c r="E847" s="40">
        <v>0</v>
      </c>
      <c r="F847" s="41">
        <v>0</v>
      </c>
      <c r="G847" s="13">
        <f t="shared" ref="G847:G866" si="1143">F847*E847</f>
        <v>0</v>
      </c>
      <c r="H847" s="204">
        <v>44370</v>
      </c>
      <c r="I847" s="10">
        <v>44281</v>
      </c>
      <c r="J847" s="14">
        <v>625</v>
      </c>
      <c r="K847" s="39">
        <v>400</v>
      </c>
      <c r="L847" s="13">
        <f t="shared" ref="L847:L862" si="1144">K847*E847</f>
        <v>0</v>
      </c>
      <c r="M847" s="300" t="s">
        <v>151</v>
      </c>
      <c r="N847" s="300" t="s">
        <v>152</v>
      </c>
      <c r="O847" s="38">
        <f t="shared" ref="O847:O866" si="1145">F847-U847</f>
        <v>0</v>
      </c>
      <c r="P847" s="11">
        <f t="shared" ref="P847:P866" si="1146">O847*E847</f>
        <v>0</v>
      </c>
      <c r="Q847" s="41"/>
      <c r="R847" s="41"/>
      <c r="S847" s="41"/>
      <c r="T847" s="41"/>
      <c r="U847" s="41">
        <v>0</v>
      </c>
      <c r="V847" s="11">
        <f t="shared" ref="V847:V862" si="1147">U847*E847</f>
        <v>0</v>
      </c>
      <c r="W847" s="51"/>
      <c r="X847" s="53"/>
    </row>
    <row r="848" spans="1:24" s="12" customFormat="1" ht="47.25" customHeight="1">
      <c r="A848" s="9">
        <v>3</v>
      </c>
      <c r="B848" s="328" t="s">
        <v>196</v>
      </c>
      <c r="C848" s="9" t="s">
        <v>31</v>
      </c>
      <c r="D848" s="9" t="s">
        <v>197</v>
      </c>
      <c r="E848" s="9">
        <v>0</v>
      </c>
      <c r="F848" s="298">
        <v>0</v>
      </c>
      <c r="G848" s="266">
        <v>0</v>
      </c>
      <c r="H848" s="329">
        <v>44469</v>
      </c>
      <c r="I848" s="10">
        <v>44369</v>
      </c>
      <c r="J848" s="14">
        <v>1740</v>
      </c>
      <c r="K848" s="39">
        <v>198</v>
      </c>
      <c r="L848" s="13">
        <f t="shared" si="1144"/>
        <v>0</v>
      </c>
      <c r="M848" s="300"/>
      <c r="N848" s="300"/>
      <c r="O848" s="38">
        <f>K848-U848</f>
        <v>198</v>
      </c>
      <c r="P848" s="11">
        <f t="shared" si="1146"/>
        <v>0</v>
      </c>
      <c r="Q848" s="41"/>
      <c r="R848" s="41"/>
      <c r="S848" s="41"/>
      <c r="T848" s="41"/>
      <c r="U848" s="38">
        <v>0</v>
      </c>
      <c r="V848" s="11">
        <f t="shared" si="1147"/>
        <v>0</v>
      </c>
      <c r="W848" s="51"/>
      <c r="X848" s="53"/>
    </row>
    <row r="849" spans="1:24" s="12" customFormat="1" ht="47.25" customHeight="1">
      <c r="A849" s="9">
        <v>4</v>
      </c>
      <c r="B849" s="330" t="s">
        <v>199</v>
      </c>
      <c r="C849" s="331" t="s">
        <v>200</v>
      </c>
      <c r="D849" s="9">
        <v>11033003</v>
      </c>
      <c r="E849" s="266">
        <v>0</v>
      </c>
      <c r="F849" s="298">
        <v>0</v>
      </c>
      <c r="G849" s="266">
        <v>0</v>
      </c>
      <c r="H849" s="329">
        <v>45017</v>
      </c>
      <c r="I849" s="10">
        <v>44369</v>
      </c>
      <c r="J849" s="14">
        <v>1740</v>
      </c>
      <c r="K849" s="39">
        <v>33</v>
      </c>
      <c r="L849" s="13">
        <f t="shared" si="1144"/>
        <v>0</v>
      </c>
      <c r="M849" s="300"/>
      <c r="N849" s="300"/>
      <c r="O849" s="38">
        <f t="shared" ref="O849:O852" si="1148">K849-U849</f>
        <v>33</v>
      </c>
      <c r="P849" s="11">
        <f t="shared" si="1146"/>
        <v>0</v>
      </c>
      <c r="Q849" s="41"/>
      <c r="R849" s="41"/>
      <c r="S849" s="41"/>
      <c r="T849" s="41"/>
      <c r="U849" s="38">
        <v>0</v>
      </c>
      <c r="V849" s="11">
        <f t="shared" si="1147"/>
        <v>0</v>
      </c>
      <c r="W849" s="51"/>
      <c r="X849" s="53"/>
    </row>
    <row r="850" spans="1:24" s="12" customFormat="1" ht="47.25" customHeight="1">
      <c r="A850" s="9">
        <v>5</v>
      </c>
      <c r="B850" s="199" t="s">
        <v>202</v>
      </c>
      <c r="C850" s="203" t="s">
        <v>38</v>
      </c>
      <c r="D850" s="206"/>
      <c r="E850" s="40">
        <v>1.10277</v>
      </c>
      <c r="F850" s="41"/>
      <c r="G850" s="13"/>
      <c r="H850" s="204"/>
      <c r="I850" s="10">
        <v>44369</v>
      </c>
      <c r="J850" s="14">
        <v>1740</v>
      </c>
      <c r="K850" s="39">
        <v>198</v>
      </c>
      <c r="L850" s="13">
        <f t="shared" si="1144"/>
        <v>218.34846000000002</v>
      </c>
      <c r="M850" s="300"/>
      <c r="N850" s="300"/>
      <c r="O850" s="38">
        <f t="shared" si="1148"/>
        <v>198</v>
      </c>
      <c r="P850" s="11">
        <f t="shared" si="1146"/>
        <v>218.34846000000002</v>
      </c>
      <c r="Q850" s="41"/>
      <c r="R850" s="41"/>
      <c r="S850" s="41"/>
      <c r="T850" s="41"/>
      <c r="U850" s="38">
        <v>0</v>
      </c>
      <c r="V850" s="11">
        <f t="shared" si="1147"/>
        <v>0</v>
      </c>
      <c r="W850" s="51"/>
      <c r="X850" s="53"/>
    </row>
    <row r="851" spans="1:24" s="12" customFormat="1" ht="47.25" customHeight="1">
      <c r="A851" s="9">
        <v>6</v>
      </c>
      <c r="B851" s="199" t="s">
        <v>203</v>
      </c>
      <c r="C851" s="203" t="s">
        <v>38</v>
      </c>
      <c r="D851" s="206"/>
      <c r="E851" s="40">
        <v>1.02302</v>
      </c>
      <c r="F851" s="41"/>
      <c r="G851" s="13"/>
      <c r="H851" s="204"/>
      <c r="I851" s="10">
        <v>44369</v>
      </c>
      <c r="J851" s="14">
        <v>1740</v>
      </c>
      <c r="K851" s="39">
        <v>33</v>
      </c>
      <c r="L851" s="13">
        <f t="shared" si="1144"/>
        <v>33.759660000000004</v>
      </c>
      <c r="M851" s="300"/>
      <c r="N851" s="300"/>
      <c r="O851" s="38">
        <f t="shared" si="1148"/>
        <v>33</v>
      </c>
      <c r="P851" s="11">
        <f t="shared" si="1146"/>
        <v>33.759660000000004</v>
      </c>
      <c r="Q851" s="41"/>
      <c r="R851" s="41"/>
      <c r="S851" s="41"/>
      <c r="T851" s="41"/>
      <c r="U851" s="38">
        <v>0</v>
      </c>
      <c r="V851" s="11">
        <f t="shared" si="1147"/>
        <v>0</v>
      </c>
      <c r="W851" s="51"/>
      <c r="X851" s="53"/>
    </row>
    <row r="852" spans="1:24" s="12" customFormat="1" ht="47.25" customHeight="1">
      <c r="A852" s="9">
        <v>7</v>
      </c>
      <c r="B852" s="199" t="s">
        <v>124</v>
      </c>
      <c r="C852" s="203" t="s">
        <v>38</v>
      </c>
      <c r="D852" s="206"/>
      <c r="E852" s="40">
        <v>12.37518</v>
      </c>
      <c r="F852" s="41"/>
      <c r="G852" s="13"/>
      <c r="H852" s="204"/>
      <c r="I852" s="10">
        <v>44369</v>
      </c>
      <c r="J852" s="14">
        <v>1740</v>
      </c>
      <c r="K852" s="39">
        <v>2</v>
      </c>
      <c r="L852" s="13">
        <f t="shared" si="1144"/>
        <v>24.750360000000001</v>
      </c>
      <c r="M852" s="300"/>
      <c r="N852" s="300"/>
      <c r="O852" s="38">
        <f t="shared" si="1148"/>
        <v>2</v>
      </c>
      <c r="P852" s="11">
        <f t="shared" si="1146"/>
        <v>24.750360000000001</v>
      </c>
      <c r="Q852" s="41"/>
      <c r="R852" s="41"/>
      <c r="S852" s="41"/>
      <c r="T852" s="41"/>
      <c r="U852" s="38">
        <v>0</v>
      </c>
      <c r="V852" s="11">
        <f t="shared" si="1147"/>
        <v>0</v>
      </c>
      <c r="W852" s="51"/>
      <c r="X852" s="53"/>
    </row>
    <row r="853" spans="1:24" s="12" customFormat="1" ht="47.25" customHeight="1">
      <c r="A853" s="9">
        <v>8</v>
      </c>
      <c r="B853" s="328" t="s">
        <v>196</v>
      </c>
      <c r="C853" s="9" t="s">
        <v>31</v>
      </c>
      <c r="D853" s="9" t="s">
        <v>197</v>
      </c>
      <c r="E853" s="9">
        <v>0</v>
      </c>
      <c r="F853" s="298">
        <v>0</v>
      </c>
      <c r="G853" s="266">
        <v>0</v>
      </c>
      <c r="H853" s="329">
        <v>44469</v>
      </c>
      <c r="I853" s="10">
        <v>44372</v>
      </c>
      <c r="J853" s="14">
        <v>1807</v>
      </c>
      <c r="K853" s="39">
        <v>60</v>
      </c>
      <c r="L853" s="13">
        <f t="shared" si="1144"/>
        <v>0</v>
      </c>
      <c r="M853" s="300"/>
      <c r="N853" s="300"/>
      <c r="O853" s="38">
        <f>K853-U853</f>
        <v>60</v>
      </c>
      <c r="P853" s="11">
        <f t="shared" si="1146"/>
        <v>0</v>
      </c>
      <c r="Q853" s="41"/>
      <c r="R853" s="41"/>
      <c r="S853" s="41"/>
      <c r="T853" s="41"/>
      <c r="U853" s="38">
        <v>0</v>
      </c>
      <c r="V853" s="11">
        <f t="shared" si="1147"/>
        <v>0</v>
      </c>
      <c r="W853" s="51"/>
      <c r="X853" s="53"/>
    </row>
    <row r="854" spans="1:24" s="12" customFormat="1" ht="47.25" customHeight="1">
      <c r="A854" s="9">
        <v>9</v>
      </c>
      <c r="B854" s="330" t="s">
        <v>199</v>
      </c>
      <c r="C854" s="331" t="s">
        <v>200</v>
      </c>
      <c r="D854" s="9">
        <v>11033003</v>
      </c>
      <c r="E854" s="266">
        <v>0</v>
      </c>
      <c r="F854" s="298">
        <v>0</v>
      </c>
      <c r="G854" s="266">
        <v>0</v>
      </c>
      <c r="H854" s="329">
        <v>45017</v>
      </c>
      <c r="I854" s="10">
        <v>44372</v>
      </c>
      <c r="J854" s="14">
        <v>1807</v>
      </c>
      <c r="K854" s="39">
        <v>10</v>
      </c>
      <c r="L854" s="13">
        <f t="shared" si="1144"/>
        <v>0</v>
      </c>
      <c r="M854" s="300"/>
      <c r="N854" s="300"/>
      <c r="O854" s="38">
        <f t="shared" ref="O854:O857" si="1149">K854-U854</f>
        <v>10</v>
      </c>
      <c r="P854" s="11">
        <f t="shared" si="1146"/>
        <v>0</v>
      </c>
      <c r="Q854" s="41"/>
      <c r="R854" s="41"/>
      <c r="S854" s="41"/>
      <c r="T854" s="41"/>
      <c r="U854" s="38">
        <v>0</v>
      </c>
      <c r="V854" s="11">
        <f t="shared" si="1147"/>
        <v>0</v>
      </c>
      <c r="W854" s="51"/>
      <c r="X854" s="53"/>
    </row>
    <row r="855" spans="1:24" s="12" customFormat="1" ht="47.25" customHeight="1">
      <c r="A855" s="9">
        <v>10</v>
      </c>
      <c r="B855" s="199" t="s">
        <v>202</v>
      </c>
      <c r="C855" s="203" t="s">
        <v>38</v>
      </c>
      <c r="D855" s="206"/>
      <c r="E855" s="40">
        <v>1.10277</v>
      </c>
      <c r="F855" s="41"/>
      <c r="G855" s="13"/>
      <c r="H855" s="204"/>
      <c r="I855" s="10">
        <v>44372</v>
      </c>
      <c r="J855" s="14">
        <v>1807</v>
      </c>
      <c r="K855" s="39">
        <v>60</v>
      </c>
      <c r="L855" s="13">
        <f t="shared" si="1144"/>
        <v>66.166200000000003</v>
      </c>
      <c r="M855" s="300"/>
      <c r="N855" s="300"/>
      <c r="O855" s="38">
        <f t="shared" si="1149"/>
        <v>60</v>
      </c>
      <c r="P855" s="11">
        <f t="shared" si="1146"/>
        <v>66.166200000000003</v>
      </c>
      <c r="Q855" s="41"/>
      <c r="R855" s="41"/>
      <c r="S855" s="41"/>
      <c r="T855" s="41"/>
      <c r="U855" s="38">
        <v>0</v>
      </c>
      <c r="V855" s="11">
        <f t="shared" si="1147"/>
        <v>0</v>
      </c>
      <c r="W855" s="51"/>
      <c r="X855" s="53"/>
    </row>
    <row r="856" spans="1:24" s="12" customFormat="1" ht="47.25" customHeight="1">
      <c r="A856" s="9">
        <v>11</v>
      </c>
      <c r="B856" s="199" t="s">
        <v>203</v>
      </c>
      <c r="C856" s="203" t="s">
        <v>38</v>
      </c>
      <c r="D856" s="206"/>
      <c r="E856" s="40">
        <v>1.02302</v>
      </c>
      <c r="F856" s="41"/>
      <c r="G856" s="13"/>
      <c r="H856" s="204"/>
      <c r="I856" s="10">
        <v>44372</v>
      </c>
      <c r="J856" s="14">
        <v>1807</v>
      </c>
      <c r="K856" s="39">
        <v>10</v>
      </c>
      <c r="L856" s="13">
        <f t="shared" si="1144"/>
        <v>10.2302</v>
      </c>
      <c r="M856" s="300"/>
      <c r="N856" s="300"/>
      <c r="O856" s="38">
        <f t="shared" si="1149"/>
        <v>10</v>
      </c>
      <c r="P856" s="11">
        <f t="shared" si="1146"/>
        <v>10.2302</v>
      </c>
      <c r="Q856" s="41"/>
      <c r="R856" s="41"/>
      <c r="S856" s="41"/>
      <c r="T856" s="41"/>
      <c r="U856" s="38">
        <v>0</v>
      </c>
      <c r="V856" s="11">
        <f t="shared" si="1147"/>
        <v>0</v>
      </c>
      <c r="W856" s="51"/>
      <c r="X856" s="53"/>
    </row>
    <row r="857" spans="1:24" s="12" customFormat="1" ht="47.25" customHeight="1">
      <c r="A857" s="9">
        <v>12</v>
      </c>
      <c r="B857" s="199" t="s">
        <v>124</v>
      </c>
      <c r="C857" s="203" t="s">
        <v>38</v>
      </c>
      <c r="D857" s="206"/>
      <c r="E857" s="40">
        <v>12.37518</v>
      </c>
      <c r="F857" s="41"/>
      <c r="G857" s="13"/>
      <c r="H857" s="204"/>
      <c r="I857" s="10">
        <v>44372</v>
      </c>
      <c r="J857" s="14">
        <v>1807</v>
      </c>
      <c r="K857" s="39">
        <v>1</v>
      </c>
      <c r="L857" s="13">
        <f t="shared" si="1144"/>
        <v>12.37518</v>
      </c>
      <c r="M857" s="300"/>
      <c r="N857" s="300"/>
      <c r="O857" s="38">
        <f t="shared" si="1149"/>
        <v>1</v>
      </c>
      <c r="P857" s="11">
        <f t="shared" si="1146"/>
        <v>12.37518</v>
      </c>
      <c r="Q857" s="41"/>
      <c r="R857" s="41"/>
      <c r="S857" s="41"/>
      <c r="T857" s="41"/>
      <c r="U857" s="38">
        <v>0</v>
      </c>
      <c r="V857" s="11">
        <f t="shared" si="1147"/>
        <v>0</v>
      </c>
      <c r="W857" s="51"/>
      <c r="X857" s="53"/>
    </row>
    <row r="858" spans="1:24" s="12" customFormat="1" ht="47.25" customHeight="1">
      <c r="A858" s="9">
        <v>13</v>
      </c>
      <c r="B858" s="328" t="s">
        <v>196</v>
      </c>
      <c r="C858" s="9" t="s">
        <v>31</v>
      </c>
      <c r="D858" s="9" t="s">
        <v>197</v>
      </c>
      <c r="E858" s="9">
        <v>0</v>
      </c>
      <c r="F858" s="298">
        <v>0</v>
      </c>
      <c r="G858" s="266">
        <v>0</v>
      </c>
      <c r="H858" s="329">
        <v>44469</v>
      </c>
      <c r="I858" s="10">
        <v>44376</v>
      </c>
      <c r="J858" s="14">
        <v>1863</v>
      </c>
      <c r="K858" s="39">
        <v>192</v>
      </c>
      <c r="L858" s="13">
        <f t="shared" si="1144"/>
        <v>0</v>
      </c>
      <c r="M858" s="300"/>
      <c r="N858" s="300"/>
      <c r="O858" s="38">
        <f>K858-U858</f>
        <v>0</v>
      </c>
      <c r="P858" s="11">
        <f t="shared" si="1146"/>
        <v>0</v>
      </c>
      <c r="Q858" s="41"/>
      <c r="R858" s="41"/>
      <c r="S858" s="41"/>
      <c r="T858" s="41"/>
      <c r="U858" s="38">
        <f>K858</f>
        <v>192</v>
      </c>
      <c r="V858" s="11">
        <f t="shared" si="1147"/>
        <v>0</v>
      </c>
      <c r="W858" s="51"/>
      <c r="X858" s="53"/>
    </row>
    <row r="859" spans="1:24" s="12" customFormat="1" ht="47.25" customHeight="1">
      <c r="A859" s="9">
        <v>14</v>
      </c>
      <c r="B859" s="330" t="s">
        <v>199</v>
      </c>
      <c r="C859" s="331" t="s">
        <v>200</v>
      </c>
      <c r="D859" s="9">
        <v>11033003</v>
      </c>
      <c r="E859" s="266">
        <v>0</v>
      </c>
      <c r="F859" s="298">
        <v>0</v>
      </c>
      <c r="G859" s="266">
        <v>0</v>
      </c>
      <c r="H859" s="329">
        <v>45017</v>
      </c>
      <c r="I859" s="10">
        <v>44376</v>
      </c>
      <c r="J859" s="14">
        <v>1863</v>
      </c>
      <c r="K859" s="39">
        <v>32</v>
      </c>
      <c r="L859" s="13">
        <f t="shared" si="1144"/>
        <v>0</v>
      </c>
      <c r="M859" s="300"/>
      <c r="N859" s="300"/>
      <c r="O859" s="38">
        <f t="shared" ref="O859:O862" si="1150">K859-U859</f>
        <v>0</v>
      </c>
      <c r="P859" s="11">
        <f t="shared" si="1146"/>
        <v>0</v>
      </c>
      <c r="Q859" s="41"/>
      <c r="R859" s="41"/>
      <c r="S859" s="41"/>
      <c r="T859" s="41"/>
      <c r="U859" s="38">
        <f t="shared" ref="U859:U862" si="1151">K859</f>
        <v>32</v>
      </c>
      <c r="V859" s="11">
        <f t="shared" si="1147"/>
        <v>0</v>
      </c>
      <c r="W859" s="51"/>
      <c r="X859" s="53"/>
    </row>
    <row r="860" spans="1:24" s="12" customFormat="1" ht="47.25" customHeight="1">
      <c r="A860" s="9">
        <v>15</v>
      </c>
      <c r="B860" s="199" t="s">
        <v>202</v>
      </c>
      <c r="C860" s="203" t="s">
        <v>38</v>
      </c>
      <c r="D860" s="206"/>
      <c r="E860" s="40">
        <v>1.10277</v>
      </c>
      <c r="F860" s="41"/>
      <c r="G860" s="13"/>
      <c r="H860" s="204"/>
      <c r="I860" s="10">
        <v>44376</v>
      </c>
      <c r="J860" s="14">
        <v>1863</v>
      </c>
      <c r="K860" s="39">
        <v>192</v>
      </c>
      <c r="L860" s="13">
        <f t="shared" si="1144"/>
        <v>211.73184000000001</v>
      </c>
      <c r="M860" s="300"/>
      <c r="N860" s="300"/>
      <c r="O860" s="38">
        <f t="shared" si="1150"/>
        <v>0</v>
      </c>
      <c r="P860" s="11">
        <f t="shared" si="1146"/>
        <v>0</v>
      </c>
      <c r="Q860" s="41"/>
      <c r="R860" s="41"/>
      <c r="S860" s="41"/>
      <c r="T860" s="41"/>
      <c r="U860" s="38">
        <f t="shared" si="1151"/>
        <v>192</v>
      </c>
      <c r="V860" s="11">
        <f t="shared" si="1147"/>
        <v>211.73184000000001</v>
      </c>
      <c r="W860" s="51"/>
      <c r="X860" s="53"/>
    </row>
    <row r="861" spans="1:24" s="12" customFormat="1" ht="47.25" customHeight="1">
      <c r="A861" s="9">
        <v>16</v>
      </c>
      <c r="B861" s="199" t="s">
        <v>203</v>
      </c>
      <c r="C861" s="203" t="s">
        <v>38</v>
      </c>
      <c r="D861" s="206"/>
      <c r="E861" s="40">
        <v>1.02302</v>
      </c>
      <c r="F861" s="41"/>
      <c r="G861" s="13"/>
      <c r="H861" s="204"/>
      <c r="I861" s="10">
        <v>44376</v>
      </c>
      <c r="J861" s="14">
        <v>1863</v>
      </c>
      <c r="K861" s="39">
        <v>32</v>
      </c>
      <c r="L861" s="13">
        <f t="shared" si="1144"/>
        <v>32.736640000000001</v>
      </c>
      <c r="M861" s="300"/>
      <c r="N861" s="300"/>
      <c r="O861" s="38">
        <f t="shared" si="1150"/>
        <v>0</v>
      </c>
      <c r="P861" s="11">
        <f t="shared" si="1146"/>
        <v>0</v>
      </c>
      <c r="Q861" s="41"/>
      <c r="R861" s="41"/>
      <c r="S861" s="41"/>
      <c r="T861" s="41"/>
      <c r="U861" s="38">
        <f t="shared" si="1151"/>
        <v>32</v>
      </c>
      <c r="V861" s="11">
        <f t="shared" si="1147"/>
        <v>32.736640000000001</v>
      </c>
      <c r="W861" s="51"/>
      <c r="X861" s="53"/>
    </row>
    <row r="862" spans="1:24" s="12" customFormat="1" ht="47.25" customHeight="1">
      <c r="A862" s="9">
        <v>17</v>
      </c>
      <c r="B862" s="199" t="s">
        <v>124</v>
      </c>
      <c r="C862" s="203" t="s">
        <v>38</v>
      </c>
      <c r="D862" s="206"/>
      <c r="E862" s="40">
        <v>12.37518</v>
      </c>
      <c r="F862" s="41"/>
      <c r="G862" s="13"/>
      <c r="H862" s="204"/>
      <c r="I862" s="10">
        <v>44376</v>
      </c>
      <c r="J862" s="14">
        <v>1863</v>
      </c>
      <c r="K862" s="39">
        <v>3</v>
      </c>
      <c r="L862" s="13">
        <f t="shared" si="1144"/>
        <v>37.125540000000001</v>
      </c>
      <c r="M862" s="300"/>
      <c r="N862" s="300"/>
      <c r="O862" s="38">
        <f t="shared" si="1150"/>
        <v>0</v>
      </c>
      <c r="P862" s="11">
        <f t="shared" si="1146"/>
        <v>0</v>
      </c>
      <c r="Q862" s="41"/>
      <c r="R862" s="41"/>
      <c r="S862" s="41"/>
      <c r="T862" s="41"/>
      <c r="U862" s="38">
        <f t="shared" si="1151"/>
        <v>3</v>
      </c>
      <c r="V862" s="11">
        <f t="shared" si="1147"/>
        <v>37.125540000000001</v>
      </c>
      <c r="W862" s="51"/>
      <c r="X862" s="53"/>
    </row>
    <row r="863" spans="1:24" s="12" customFormat="1" ht="40.5" customHeight="1">
      <c r="A863" s="9">
        <v>18</v>
      </c>
      <c r="B863" s="199" t="s">
        <v>118</v>
      </c>
      <c r="C863" s="203" t="s">
        <v>38</v>
      </c>
      <c r="D863" s="203" t="s">
        <v>121</v>
      </c>
      <c r="E863" s="40">
        <v>2.96</v>
      </c>
      <c r="F863" s="41">
        <v>0</v>
      </c>
      <c r="G863" s="13">
        <f t="shared" si="1143"/>
        <v>0</v>
      </c>
      <c r="H863" s="202">
        <v>45962</v>
      </c>
      <c r="I863" s="10">
        <v>44277</v>
      </c>
      <c r="J863" s="14">
        <v>532</v>
      </c>
      <c r="K863" s="39">
        <v>220</v>
      </c>
      <c r="L863" s="13">
        <f t="shared" si="1140"/>
        <v>651.20000000000005</v>
      </c>
      <c r="M863" s="300" t="s">
        <v>147</v>
      </c>
      <c r="N863" s="300" t="s">
        <v>144</v>
      </c>
      <c r="O863" s="38">
        <f t="shared" si="1145"/>
        <v>0</v>
      </c>
      <c r="P863" s="11">
        <f t="shared" si="1146"/>
        <v>0</v>
      </c>
      <c r="Q863" s="41"/>
      <c r="R863" s="41"/>
      <c r="S863" s="41"/>
      <c r="T863" s="41"/>
      <c r="U863" s="41">
        <v>0</v>
      </c>
      <c r="V863" s="11">
        <f t="shared" si="1142"/>
        <v>0</v>
      </c>
      <c r="W863" s="51"/>
      <c r="X863" s="53"/>
    </row>
    <row r="864" spans="1:24" s="12" customFormat="1" ht="40.5" customHeight="1">
      <c r="A864" s="9">
        <v>19</v>
      </c>
      <c r="B864" s="199" t="s">
        <v>118</v>
      </c>
      <c r="C864" s="203" t="s">
        <v>38</v>
      </c>
      <c r="D864" s="203" t="s">
        <v>121</v>
      </c>
      <c r="E864" s="40">
        <v>2.96</v>
      </c>
      <c r="F864" s="41">
        <v>0</v>
      </c>
      <c r="G864" s="13">
        <f t="shared" si="1143"/>
        <v>0</v>
      </c>
      <c r="H864" s="202">
        <v>45962</v>
      </c>
      <c r="I864" s="10">
        <v>44281</v>
      </c>
      <c r="J864" s="14">
        <v>625</v>
      </c>
      <c r="K864" s="39">
        <v>440</v>
      </c>
      <c r="L864" s="13">
        <f t="shared" ref="L864:L865" si="1152">K864*E864</f>
        <v>1302.4000000000001</v>
      </c>
      <c r="M864" s="300" t="s">
        <v>149</v>
      </c>
      <c r="N864" s="300" t="s">
        <v>150</v>
      </c>
      <c r="O864" s="38">
        <f t="shared" si="1145"/>
        <v>0</v>
      </c>
      <c r="P864" s="11">
        <f t="shared" si="1146"/>
        <v>0</v>
      </c>
      <c r="Q864" s="41"/>
      <c r="R864" s="41"/>
      <c r="S864" s="41"/>
      <c r="T864" s="41"/>
      <c r="U864" s="41">
        <v>0</v>
      </c>
      <c r="V864" s="11">
        <f t="shared" ref="V864:V865" si="1153">U864*E864</f>
        <v>0</v>
      </c>
      <c r="W864" s="51"/>
      <c r="X864" s="53"/>
    </row>
    <row r="865" spans="1:24" s="12" customFormat="1" ht="40.5" customHeight="1">
      <c r="A865" s="9">
        <v>20</v>
      </c>
      <c r="B865" s="199" t="s">
        <v>124</v>
      </c>
      <c r="C865" s="200" t="s">
        <v>38</v>
      </c>
      <c r="D865" s="204">
        <v>44119</v>
      </c>
      <c r="E865" s="40">
        <v>24.14</v>
      </c>
      <c r="F865" s="41">
        <v>0</v>
      </c>
      <c r="G865" s="13">
        <f t="shared" si="1143"/>
        <v>0</v>
      </c>
      <c r="H865" s="202" t="s">
        <v>122</v>
      </c>
      <c r="I865" s="10">
        <v>44277</v>
      </c>
      <c r="J865" s="14">
        <v>532</v>
      </c>
      <c r="K865" s="39">
        <v>2</v>
      </c>
      <c r="L865" s="13">
        <f t="shared" si="1152"/>
        <v>48.28</v>
      </c>
      <c r="M865" s="300" t="s">
        <v>147</v>
      </c>
      <c r="N865" s="300" t="s">
        <v>144</v>
      </c>
      <c r="O865" s="38">
        <f t="shared" si="1145"/>
        <v>0</v>
      </c>
      <c r="P865" s="11">
        <f t="shared" si="1146"/>
        <v>0</v>
      </c>
      <c r="Q865" s="41"/>
      <c r="R865" s="41"/>
      <c r="S865" s="41"/>
      <c r="T865" s="41"/>
      <c r="U865" s="41">
        <v>0</v>
      </c>
      <c r="V865" s="11">
        <f t="shared" si="1153"/>
        <v>0</v>
      </c>
      <c r="W865" s="51"/>
      <c r="X865" s="53"/>
    </row>
    <row r="866" spans="1:24" s="12" customFormat="1" ht="40.5" customHeight="1">
      <c r="A866" s="9">
        <v>21</v>
      </c>
      <c r="B866" s="199" t="s">
        <v>124</v>
      </c>
      <c r="C866" s="200" t="s">
        <v>38</v>
      </c>
      <c r="D866" s="204">
        <v>44119</v>
      </c>
      <c r="E866" s="40">
        <v>24.14</v>
      </c>
      <c r="F866" s="41">
        <v>0</v>
      </c>
      <c r="G866" s="13">
        <f t="shared" si="1143"/>
        <v>0</v>
      </c>
      <c r="H866" s="202" t="s">
        <v>122</v>
      </c>
      <c r="I866" s="10">
        <v>44281</v>
      </c>
      <c r="J866" s="14">
        <v>625</v>
      </c>
      <c r="K866" s="39">
        <v>4</v>
      </c>
      <c r="L866" s="13">
        <f t="shared" si="1140"/>
        <v>96.56</v>
      </c>
      <c r="M866" s="300" t="s">
        <v>147</v>
      </c>
      <c r="N866" s="300" t="s">
        <v>144</v>
      </c>
      <c r="O866" s="38">
        <f t="shared" si="1145"/>
        <v>0</v>
      </c>
      <c r="P866" s="11">
        <f t="shared" si="1146"/>
        <v>0</v>
      </c>
      <c r="Q866" s="41"/>
      <c r="R866" s="41"/>
      <c r="S866" s="41"/>
      <c r="T866" s="41"/>
      <c r="U866" s="41">
        <v>0</v>
      </c>
      <c r="V866" s="11">
        <f t="shared" si="1142"/>
        <v>0</v>
      </c>
      <c r="W866" s="51"/>
      <c r="X866" s="53"/>
    </row>
    <row r="867" spans="1:24" s="68" customFormat="1" ht="27.75" customHeight="1">
      <c r="A867" s="41"/>
      <c r="B867" s="209" t="s">
        <v>14</v>
      </c>
      <c r="C867" s="210"/>
      <c r="D867" s="211"/>
      <c r="E867" s="65"/>
      <c r="F867" s="41">
        <f>SUM(F846:F866)</f>
        <v>0</v>
      </c>
      <c r="G867" s="11">
        <f>SUM(G846:G866)</f>
        <v>0</v>
      </c>
      <c r="H867" s="212"/>
      <c r="I867" s="66"/>
      <c r="J867" s="41"/>
      <c r="K867" s="41">
        <f>SUM(K846:K866)</f>
        <v>2322</v>
      </c>
      <c r="L867" s="11">
        <f>SUM(L846:L866)</f>
        <v>2745.6640800000005</v>
      </c>
      <c r="M867" s="41"/>
      <c r="N867" s="66"/>
      <c r="O867" s="41">
        <f>SUM(O846:O866)</f>
        <v>605</v>
      </c>
      <c r="P867" s="11">
        <f>SUM(P846:P866)</f>
        <v>365.63006000000001</v>
      </c>
      <c r="Q867" s="41"/>
      <c r="R867" s="41"/>
      <c r="S867" s="41"/>
      <c r="T867" s="41"/>
      <c r="U867" s="41">
        <f>SUM(U846:U866)</f>
        <v>451</v>
      </c>
      <c r="V867" s="11">
        <f>SUM(V846:V866)</f>
        <v>281.59402</v>
      </c>
      <c r="W867" s="67">
        <f>V867-G867</f>
        <v>281.59402</v>
      </c>
      <c r="X867" s="178"/>
    </row>
    <row r="868" spans="1:24" s="68" customFormat="1" ht="27.75" customHeight="1">
      <c r="A868" s="337" t="s">
        <v>96</v>
      </c>
      <c r="B868" s="338"/>
      <c r="C868" s="338"/>
      <c r="D868" s="338"/>
      <c r="E868" s="338"/>
      <c r="F868" s="338"/>
      <c r="G868" s="338"/>
      <c r="H868" s="338"/>
      <c r="I868" s="338"/>
      <c r="J868" s="338"/>
      <c r="K868" s="338"/>
      <c r="L868" s="338"/>
      <c r="M868" s="338"/>
      <c r="N868" s="338"/>
      <c r="O868" s="338"/>
      <c r="P868" s="338"/>
      <c r="Q868" s="338"/>
      <c r="R868" s="338"/>
      <c r="S868" s="338"/>
      <c r="T868" s="338"/>
      <c r="U868" s="338"/>
      <c r="V868" s="339"/>
      <c r="W868" s="67"/>
      <c r="X868" s="178"/>
    </row>
    <row r="869" spans="1:24" s="12" customFormat="1" ht="45" customHeight="1">
      <c r="A869" s="9">
        <v>1</v>
      </c>
      <c r="B869" s="199" t="s">
        <v>77</v>
      </c>
      <c r="C869" s="200" t="s">
        <v>38</v>
      </c>
      <c r="D869" s="14" t="s">
        <v>85</v>
      </c>
      <c r="E869" s="40">
        <v>182.26</v>
      </c>
      <c r="F869" s="296">
        <v>203</v>
      </c>
      <c r="G869" s="13">
        <f>F869*E869</f>
        <v>36998.78</v>
      </c>
      <c r="H869" s="202">
        <v>44525</v>
      </c>
      <c r="I869" s="297"/>
      <c r="J869" s="298"/>
      <c r="K869" s="39"/>
      <c r="L869" s="13">
        <f>K869*E869</f>
        <v>0</v>
      </c>
      <c r="M869" s="9">
        <v>1498</v>
      </c>
      <c r="N869" s="10">
        <v>44195</v>
      </c>
      <c r="O869" s="38">
        <f>F869-U869</f>
        <v>40</v>
      </c>
      <c r="P869" s="11">
        <f>O869*E869</f>
        <v>7290.4</v>
      </c>
      <c r="Q869" s="41"/>
      <c r="R869" s="41"/>
      <c r="S869" s="41"/>
      <c r="T869" s="41"/>
      <c r="U869" s="296">
        <v>163</v>
      </c>
      <c r="V869" s="13">
        <f>U869*E869</f>
        <v>29708.379999999997</v>
      </c>
      <c r="W869" s="51"/>
      <c r="X869" s="53"/>
    </row>
    <row r="870" spans="1:24" s="12" customFormat="1" ht="47.25" customHeight="1">
      <c r="A870" s="9">
        <v>2</v>
      </c>
      <c r="B870" s="205" t="s">
        <v>125</v>
      </c>
      <c r="C870" s="200" t="s">
        <v>31</v>
      </c>
      <c r="D870" s="206" t="s">
        <v>126</v>
      </c>
      <c r="E870" s="40">
        <v>0</v>
      </c>
      <c r="F870" s="41">
        <v>0</v>
      </c>
      <c r="G870" s="13">
        <f t="shared" ref="G870:G880" si="1154">F870*E870</f>
        <v>0</v>
      </c>
      <c r="H870" s="204">
        <v>44370</v>
      </c>
      <c r="I870" s="10">
        <v>44277</v>
      </c>
      <c r="J870" s="14">
        <v>523</v>
      </c>
      <c r="K870" s="39">
        <v>200</v>
      </c>
      <c r="L870" s="13">
        <f t="shared" ref="L870:L880" si="1155">K870*E870</f>
        <v>0</v>
      </c>
      <c r="M870" s="300" t="s">
        <v>146</v>
      </c>
      <c r="N870" s="300" t="s">
        <v>144</v>
      </c>
      <c r="O870" s="38">
        <f t="shared" ref="O870:O880" si="1156">F870-U870</f>
        <v>0</v>
      </c>
      <c r="P870" s="11">
        <f t="shared" ref="P870:P880" si="1157">O870*E870</f>
        <v>0</v>
      </c>
      <c r="Q870" s="41"/>
      <c r="R870" s="41"/>
      <c r="S870" s="41"/>
      <c r="T870" s="41"/>
      <c r="U870" s="41">
        <v>0</v>
      </c>
      <c r="V870" s="11">
        <f t="shared" ref="V870:V880" si="1158">U870*E870</f>
        <v>0</v>
      </c>
      <c r="W870" s="51"/>
      <c r="X870" s="53"/>
    </row>
    <row r="871" spans="1:24" s="12" customFormat="1" ht="47.25" customHeight="1">
      <c r="A871" s="9">
        <v>3</v>
      </c>
      <c r="B871" s="205" t="s">
        <v>125</v>
      </c>
      <c r="C871" s="200" t="s">
        <v>31</v>
      </c>
      <c r="D871" s="206" t="s">
        <v>126</v>
      </c>
      <c r="E871" s="40">
        <v>0</v>
      </c>
      <c r="F871" s="41">
        <v>0</v>
      </c>
      <c r="G871" s="13">
        <f t="shared" si="1154"/>
        <v>0</v>
      </c>
      <c r="H871" s="204">
        <v>44370</v>
      </c>
      <c r="I871" s="10">
        <v>44286</v>
      </c>
      <c r="J871" s="14">
        <v>653</v>
      </c>
      <c r="K871" s="39">
        <v>400</v>
      </c>
      <c r="L871" s="13">
        <f t="shared" si="1155"/>
        <v>0</v>
      </c>
      <c r="M871" s="300" t="s">
        <v>151</v>
      </c>
      <c r="N871" s="300" t="s">
        <v>152</v>
      </c>
      <c r="O871" s="38">
        <f t="shared" si="1156"/>
        <v>0</v>
      </c>
      <c r="P871" s="11">
        <f t="shared" si="1157"/>
        <v>0</v>
      </c>
      <c r="Q871" s="41"/>
      <c r="R871" s="41"/>
      <c r="S871" s="41"/>
      <c r="T871" s="41"/>
      <c r="U871" s="41">
        <v>0</v>
      </c>
      <c r="V871" s="11">
        <f t="shared" si="1158"/>
        <v>0</v>
      </c>
      <c r="W871" s="51"/>
      <c r="X871" s="53"/>
    </row>
    <row r="872" spans="1:24" s="12" customFormat="1" ht="47.25" customHeight="1">
      <c r="A872" s="9">
        <v>4</v>
      </c>
      <c r="B872" s="328" t="s">
        <v>196</v>
      </c>
      <c r="C872" s="9" t="s">
        <v>31</v>
      </c>
      <c r="D872" s="9" t="s">
        <v>197</v>
      </c>
      <c r="E872" s="9">
        <v>0</v>
      </c>
      <c r="F872" s="298">
        <v>0</v>
      </c>
      <c r="G872" s="266">
        <v>0</v>
      </c>
      <c r="H872" s="329">
        <v>44469</v>
      </c>
      <c r="I872" s="10">
        <v>44376</v>
      </c>
      <c r="J872" s="14">
        <v>1864</v>
      </c>
      <c r="K872" s="39">
        <v>120</v>
      </c>
      <c r="L872" s="13">
        <f t="shared" si="1155"/>
        <v>0</v>
      </c>
      <c r="M872" s="300"/>
      <c r="N872" s="300"/>
      <c r="O872" s="38">
        <f>K872-U872</f>
        <v>0</v>
      </c>
      <c r="P872" s="11">
        <f t="shared" si="1157"/>
        <v>0</v>
      </c>
      <c r="Q872" s="41"/>
      <c r="R872" s="41"/>
      <c r="S872" s="41"/>
      <c r="T872" s="41"/>
      <c r="U872" s="38">
        <f>K872</f>
        <v>120</v>
      </c>
      <c r="V872" s="11">
        <f t="shared" si="1158"/>
        <v>0</v>
      </c>
      <c r="W872" s="51"/>
      <c r="X872" s="53"/>
    </row>
    <row r="873" spans="1:24" s="12" customFormat="1" ht="47.25" customHeight="1">
      <c r="A873" s="9">
        <v>5</v>
      </c>
      <c r="B873" s="330" t="s">
        <v>199</v>
      </c>
      <c r="C873" s="331" t="s">
        <v>200</v>
      </c>
      <c r="D873" s="9">
        <v>11033003</v>
      </c>
      <c r="E873" s="266">
        <v>0</v>
      </c>
      <c r="F873" s="298">
        <v>0</v>
      </c>
      <c r="G873" s="266">
        <v>0</v>
      </c>
      <c r="H873" s="329">
        <v>45017</v>
      </c>
      <c r="I873" s="10">
        <v>44376</v>
      </c>
      <c r="J873" s="14">
        <v>1864</v>
      </c>
      <c r="K873" s="39">
        <v>20</v>
      </c>
      <c r="L873" s="13">
        <f t="shared" si="1155"/>
        <v>0</v>
      </c>
      <c r="M873" s="300"/>
      <c r="N873" s="300"/>
      <c r="O873" s="38">
        <f t="shared" ref="O873:O876" si="1159">K873-U873</f>
        <v>0</v>
      </c>
      <c r="P873" s="11">
        <f t="shared" si="1157"/>
        <v>0</v>
      </c>
      <c r="Q873" s="41"/>
      <c r="R873" s="41"/>
      <c r="S873" s="41"/>
      <c r="T873" s="41"/>
      <c r="U873" s="38">
        <f t="shared" ref="U873:U876" si="1160">K873</f>
        <v>20</v>
      </c>
      <c r="V873" s="11">
        <f t="shared" si="1158"/>
        <v>0</v>
      </c>
      <c r="W873" s="51"/>
      <c r="X873" s="53"/>
    </row>
    <row r="874" spans="1:24" s="12" customFormat="1" ht="47.25" customHeight="1">
      <c r="A874" s="9">
        <v>6</v>
      </c>
      <c r="B874" s="199" t="s">
        <v>202</v>
      </c>
      <c r="C874" s="203" t="s">
        <v>38</v>
      </c>
      <c r="D874" s="206"/>
      <c r="E874" s="40">
        <v>1.10277</v>
      </c>
      <c r="F874" s="41"/>
      <c r="G874" s="13"/>
      <c r="H874" s="204"/>
      <c r="I874" s="10">
        <v>44376</v>
      </c>
      <c r="J874" s="14">
        <v>1864</v>
      </c>
      <c r="K874" s="39">
        <v>120</v>
      </c>
      <c r="L874" s="13">
        <f t="shared" si="1155"/>
        <v>132.33240000000001</v>
      </c>
      <c r="M874" s="300"/>
      <c r="N874" s="300"/>
      <c r="O874" s="38">
        <f t="shared" si="1159"/>
        <v>0</v>
      </c>
      <c r="P874" s="11">
        <f t="shared" si="1157"/>
        <v>0</v>
      </c>
      <c r="Q874" s="41"/>
      <c r="R874" s="41"/>
      <c r="S874" s="41"/>
      <c r="T874" s="41"/>
      <c r="U874" s="38">
        <f t="shared" si="1160"/>
        <v>120</v>
      </c>
      <c r="V874" s="11">
        <f t="shared" si="1158"/>
        <v>132.33240000000001</v>
      </c>
      <c r="W874" s="51"/>
      <c r="X874" s="53"/>
    </row>
    <row r="875" spans="1:24" s="12" customFormat="1" ht="47.25" customHeight="1">
      <c r="A875" s="9">
        <v>7</v>
      </c>
      <c r="B875" s="199" t="s">
        <v>203</v>
      </c>
      <c r="C875" s="203" t="s">
        <v>38</v>
      </c>
      <c r="D875" s="206"/>
      <c r="E875" s="40">
        <v>1.02302</v>
      </c>
      <c r="F875" s="41"/>
      <c r="G875" s="13"/>
      <c r="H875" s="204"/>
      <c r="I875" s="10">
        <v>44376</v>
      </c>
      <c r="J875" s="14">
        <v>1864</v>
      </c>
      <c r="K875" s="39">
        <v>20</v>
      </c>
      <c r="L875" s="13">
        <f t="shared" si="1155"/>
        <v>20.4604</v>
      </c>
      <c r="M875" s="300"/>
      <c r="N875" s="300"/>
      <c r="O875" s="38">
        <f t="shared" si="1159"/>
        <v>0</v>
      </c>
      <c r="P875" s="11">
        <f t="shared" si="1157"/>
        <v>0</v>
      </c>
      <c r="Q875" s="41"/>
      <c r="R875" s="41"/>
      <c r="S875" s="41"/>
      <c r="T875" s="41"/>
      <c r="U875" s="38">
        <f t="shared" si="1160"/>
        <v>20</v>
      </c>
      <c r="V875" s="11">
        <f t="shared" si="1158"/>
        <v>20.4604</v>
      </c>
      <c r="W875" s="51"/>
      <c r="X875" s="53"/>
    </row>
    <row r="876" spans="1:24" s="12" customFormat="1" ht="47.25" customHeight="1">
      <c r="A876" s="9">
        <v>8</v>
      </c>
      <c r="B876" s="199" t="s">
        <v>124</v>
      </c>
      <c r="C876" s="203" t="s">
        <v>38</v>
      </c>
      <c r="D876" s="206"/>
      <c r="E876" s="40">
        <v>12.37518</v>
      </c>
      <c r="F876" s="41"/>
      <c r="G876" s="13"/>
      <c r="H876" s="204"/>
      <c r="I876" s="10">
        <v>44376</v>
      </c>
      <c r="J876" s="14">
        <v>1864</v>
      </c>
      <c r="K876" s="39">
        <v>2</v>
      </c>
      <c r="L876" s="13">
        <f t="shared" si="1155"/>
        <v>24.750360000000001</v>
      </c>
      <c r="M876" s="300"/>
      <c r="N876" s="300"/>
      <c r="O876" s="38">
        <f t="shared" si="1159"/>
        <v>0</v>
      </c>
      <c r="P876" s="11">
        <f t="shared" si="1157"/>
        <v>0</v>
      </c>
      <c r="Q876" s="41"/>
      <c r="R876" s="41"/>
      <c r="S876" s="41"/>
      <c r="T876" s="41"/>
      <c r="U876" s="38">
        <f t="shared" si="1160"/>
        <v>2</v>
      </c>
      <c r="V876" s="11">
        <f t="shared" si="1158"/>
        <v>24.750360000000001</v>
      </c>
      <c r="W876" s="51"/>
      <c r="X876" s="53"/>
    </row>
    <row r="877" spans="1:24" s="12" customFormat="1" ht="40.5" customHeight="1">
      <c r="A877" s="9">
        <v>9</v>
      </c>
      <c r="B877" s="199" t="s">
        <v>118</v>
      </c>
      <c r="C877" s="203" t="s">
        <v>38</v>
      </c>
      <c r="D877" s="203" t="s">
        <v>121</v>
      </c>
      <c r="E877" s="40">
        <v>2.96</v>
      </c>
      <c r="F877" s="41">
        <v>0</v>
      </c>
      <c r="G877" s="13">
        <f t="shared" si="1154"/>
        <v>0</v>
      </c>
      <c r="H877" s="202">
        <v>45962</v>
      </c>
      <c r="I877" s="10">
        <v>44277</v>
      </c>
      <c r="J877" s="14">
        <v>523</v>
      </c>
      <c r="K877" s="39">
        <v>220</v>
      </c>
      <c r="L877" s="13">
        <f t="shared" si="1155"/>
        <v>651.20000000000005</v>
      </c>
      <c r="M877" s="300" t="s">
        <v>147</v>
      </c>
      <c r="N877" s="300" t="s">
        <v>144</v>
      </c>
      <c r="O877" s="38">
        <f t="shared" si="1156"/>
        <v>0</v>
      </c>
      <c r="P877" s="11">
        <f t="shared" si="1157"/>
        <v>0</v>
      </c>
      <c r="Q877" s="41"/>
      <c r="R877" s="41"/>
      <c r="S877" s="41"/>
      <c r="T877" s="41"/>
      <c r="U877" s="41">
        <v>0</v>
      </c>
      <c r="V877" s="11">
        <f t="shared" si="1158"/>
        <v>0</v>
      </c>
      <c r="W877" s="51"/>
      <c r="X877" s="53"/>
    </row>
    <row r="878" spans="1:24" s="12" customFormat="1" ht="40.5" customHeight="1">
      <c r="A878" s="9">
        <v>10</v>
      </c>
      <c r="B878" s="199" t="s">
        <v>118</v>
      </c>
      <c r="C878" s="203" t="s">
        <v>38</v>
      </c>
      <c r="D878" s="203" t="s">
        <v>121</v>
      </c>
      <c r="E878" s="40">
        <v>2.96</v>
      </c>
      <c r="F878" s="41">
        <v>60</v>
      </c>
      <c r="G878" s="13">
        <f t="shared" si="1154"/>
        <v>177.6</v>
      </c>
      <c r="H878" s="202">
        <v>45962</v>
      </c>
      <c r="I878" s="10">
        <v>44286</v>
      </c>
      <c r="J878" s="14">
        <v>653</v>
      </c>
      <c r="K878" s="39">
        <v>440</v>
      </c>
      <c r="L878" s="13">
        <f t="shared" si="1155"/>
        <v>1302.4000000000001</v>
      </c>
      <c r="M878" s="300" t="s">
        <v>147</v>
      </c>
      <c r="N878" s="300" t="s">
        <v>144</v>
      </c>
      <c r="O878" s="38">
        <f t="shared" si="1156"/>
        <v>60</v>
      </c>
      <c r="P878" s="11">
        <f t="shared" si="1157"/>
        <v>177.6</v>
      </c>
      <c r="Q878" s="41"/>
      <c r="R878" s="41"/>
      <c r="S878" s="41"/>
      <c r="T878" s="41"/>
      <c r="U878" s="41">
        <v>0</v>
      </c>
      <c r="V878" s="11">
        <f t="shared" si="1158"/>
        <v>0</v>
      </c>
      <c r="W878" s="51"/>
      <c r="X878" s="53"/>
    </row>
    <row r="879" spans="1:24" s="12" customFormat="1" ht="40.5" customHeight="1">
      <c r="A879" s="9">
        <v>11</v>
      </c>
      <c r="B879" s="199" t="s">
        <v>124</v>
      </c>
      <c r="C879" s="200" t="s">
        <v>38</v>
      </c>
      <c r="D879" s="204">
        <v>44119</v>
      </c>
      <c r="E879" s="40">
        <v>24.14</v>
      </c>
      <c r="F879" s="41">
        <v>0</v>
      </c>
      <c r="G879" s="13">
        <f t="shared" si="1154"/>
        <v>0</v>
      </c>
      <c r="H879" s="202" t="s">
        <v>122</v>
      </c>
      <c r="I879" s="10">
        <v>44277</v>
      </c>
      <c r="J879" s="14">
        <v>523</v>
      </c>
      <c r="K879" s="39">
        <v>2</v>
      </c>
      <c r="L879" s="13">
        <f t="shared" ref="L879" si="1161">K879*E879</f>
        <v>48.28</v>
      </c>
      <c r="M879" s="300" t="s">
        <v>147</v>
      </c>
      <c r="N879" s="300" t="s">
        <v>144</v>
      </c>
      <c r="O879" s="38">
        <f t="shared" si="1156"/>
        <v>0</v>
      </c>
      <c r="P879" s="11">
        <f t="shared" si="1157"/>
        <v>0</v>
      </c>
      <c r="Q879" s="41"/>
      <c r="R879" s="41"/>
      <c r="S879" s="41"/>
      <c r="T879" s="41"/>
      <c r="U879" s="41">
        <v>0</v>
      </c>
      <c r="V879" s="11">
        <f t="shared" ref="V879" si="1162">U879*E879</f>
        <v>0</v>
      </c>
      <c r="W879" s="51"/>
      <c r="X879" s="53"/>
    </row>
    <row r="880" spans="1:24" s="12" customFormat="1" ht="40.5" customHeight="1">
      <c r="A880" s="9">
        <v>12</v>
      </c>
      <c r="B880" s="199" t="s">
        <v>124</v>
      </c>
      <c r="C880" s="200" t="s">
        <v>38</v>
      </c>
      <c r="D880" s="204">
        <v>44119</v>
      </c>
      <c r="E880" s="40">
        <v>24.14</v>
      </c>
      <c r="F880" s="41">
        <v>0</v>
      </c>
      <c r="G880" s="13">
        <f t="shared" si="1154"/>
        <v>0</v>
      </c>
      <c r="H880" s="202" t="s">
        <v>122</v>
      </c>
      <c r="I880" s="10">
        <v>44286</v>
      </c>
      <c r="J880" s="14">
        <v>653</v>
      </c>
      <c r="K880" s="39">
        <v>4</v>
      </c>
      <c r="L880" s="13">
        <f t="shared" si="1155"/>
        <v>96.56</v>
      </c>
      <c r="M880" s="300" t="s">
        <v>147</v>
      </c>
      <c r="N880" s="300" t="s">
        <v>144</v>
      </c>
      <c r="O880" s="38">
        <f t="shared" si="1156"/>
        <v>0</v>
      </c>
      <c r="P880" s="11">
        <f t="shared" si="1157"/>
        <v>0</v>
      </c>
      <c r="Q880" s="41"/>
      <c r="R880" s="41"/>
      <c r="S880" s="41"/>
      <c r="T880" s="41"/>
      <c r="U880" s="41">
        <v>0</v>
      </c>
      <c r="V880" s="11">
        <f t="shared" si="1158"/>
        <v>0</v>
      </c>
      <c r="W880" s="51"/>
      <c r="X880" s="53"/>
    </row>
    <row r="881" spans="1:24" s="68" customFormat="1" ht="27.75" customHeight="1">
      <c r="A881" s="41"/>
      <c r="B881" s="209" t="s">
        <v>14</v>
      </c>
      <c r="C881" s="210"/>
      <c r="D881" s="211"/>
      <c r="E881" s="65"/>
      <c r="F881" s="38">
        <f>SUM(F869:F880)</f>
        <v>263</v>
      </c>
      <c r="G881" s="11">
        <f>SUM(G869:G880)</f>
        <v>37176.379999999997</v>
      </c>
      <c r="H881" s="212"/>
      <c r="I881" s="66"/>
      <c r="J881" s="41"/>
      <c r="K881" s="38">
        <f>SUM(K869:K880)</f>
        <v>1548</v>
      </c>
      <c r="L881" s="11">
        <f>SUM(L869:L880)</f>
        <v>2275.9831600000002</v>
      </c>
      <c r="M881" s="41"/>
      <c r="N881" s="66"/>
      <c r="O881" s="38">
        <f>SUM(O869:O880)</f>
        <v>100</v>
      </c>
      <c r="P881" s="11">
        <f>SUM(P869:P880)</f>
        <v>7468</v>
      </c>
      <c r="Q881" s="41"/>
      <c r="R881" s="41"/>
      <c r="S881" s="41"/>
      <c r="T881" s="41"/>
      <c r="U881" s="38">
        <f>SUM(U869:U880)</f>
        <v>445</v>
      </c>
      <c r="V881" s="11">
        <f>SUM(V869:V880)</f>
        <v>29885.923159999998</v>
      </c>
      <c r="W881" s="67">
        <f>V881-G881</f>
        <v>-7290.4568399999989</v>
      </c>
      <c r="X881" s="178"/>
    </row>
    <row r="882" spans="1:24" s="68" customFormat="1" ht="27.75" customHeight="1">
      <c r="A882" s="337" t="s">
        <v>97</v>
      </c>
      <c r="B882" s="338"/>
      <c r="C882" s="338"/>
      <c r="D882" s="338"/>
      <c r="E882" s="338"/>
      <c r="F882" s="338"/>
      <c r="G882" s="338"/>
      <c r="H882" s="338"/>
      <c r="I882" s="338"/>
      <c r="J882" s="338"/>
      <c r="K882" s="338"/>
      <c r="L882" s="338"/>
      <c r="M882" s="338"/>
      <c r="N882" s="338"/>
      <c r="O882" s="338"/>
      <c r="P882" s="338"/>
      <c r="Q882" s="338"/>
      <c r="R882" s="338"/>
      <c r="S882" s="338"/>
      <c r="T882" s="338"/>
      <c r="U882" s="338"/>
      <c r="V882" s="339"/>
      <c r="W882" s="67"/>
      <c r="X882" s="178"/>
    </row>
    <row r="883" spans="1:24" s="12" customFormat="1" ht="47.25" customHeight="1">
      <c r="A883" s="9">
        <v>1</v>
      </c>
      <c r="B883" s="205" t="s">
        <v>125</v>
      </c>
      <c r="C883" s="200" t="s">
        <v>31</v>
      </c>
      <c r="D883" s="206" t="s">
        <v>126</v>
      </c>
      <c r="E883" s="40">
        <v>0</v>
      </c>
      <c r="F883" s="41">
        <v>0</v>
      </c>
      <c r="G883" s="13">
        <f>F883*E883</f>
        <v>0</v>
      </c>
      <c r="H883" s="204">
        <v>44370</v>
      </c>
      <c r="I883" s="10">
        <v>44277</v>
      </c>
      <c r="J883" s="14">
        <v>540</v>
      </c>
      <c r="K883" s="39">
        <v>200</v>
      </c>
      <c r="L883" s="13">
        <f t="shared" ref="L883:L898" si="1163">K883*E883</f>
        <v>0</v>
      </c>
      <c r="M883" s="300" t="s">
        <v>146</v>
      </c>
      <c r="N883" s="300" t="s">
        <v>144</v>
      </c>
      <c r="O883" s="38">
        <f>F883-U883</f>
        <v>0</v>
      </c>
      <c r="P883" s="11">
        <f t="shared" ref="P883" si="1164">O883*E883</f>
        <v>0</v>
      </c>
      <c r="Q883" s="41"/>
      <c r="R883" s="41"/>
      <c r="S883" s="41"/>
      <c r="T883" s="41"/>
      <c r="U883" s="41">
        <v>0</v>
      </c>
      <c r="V883" s="11">
        <f t="shared" ref="V883:V898" si="1165">U883*E883</f>
        <v>0</v>
      </c>
      <c r="W883" s="51"/>
      <c r="X883" s="53"/>
    </row>
    <row r="884" spans="1:24" s="12" customFormat="1" ht="47.25" customHeight="1">
      <c r="A884" s="9">
        <v>2</v>
      </c>
      <c r="B884" s="205" t="s">
        <v>125</v>
      </c>
      <c r="C884" s="200" t="s">
        <v>31</v>
      </c>
      <c r="D884" s="206" t="s">
        <v>126</v>
      </c>
      <c r="E884" s="40">
        <v>0</v>
      </c>
      <c r="F884" s="41">
        <v>0</v>
      </c>
      <c r="G884" s="13">
        <f>F884*E884</f>
        <v>0</v>
      </c>
      <c r="H884" s="204">
        <v>44370</v>
      </c>
      <c r="I884" s="10">
        <v>44287</v>
      </c>
      <c r="J884" s="14">
        <v>672</v>
      </c>
      <c r="K884" s="39">
        <v>400</v>
      </c>
      <c r="L884" s="13">
        <f t="shared" ref="L884:L894" si="1166">K884*E884</f>
        <v>0</v>
      </c>
      <c r="M884" s="300" t="s">
        <v>151</v>
      </c>
      <c r="N884" s="300" t="s">
        <v>144</v>
      </c>
      <c r="O884" s="38">
        <f t="shared" ref="O884:O898" si="1167">F884-U884</f>
        <v>0</v>
      </c>
      <c r="P884" s="11">
        <f t="shared" ref="P884:P894" si="1168">O884*E884</f>
        <v>0</v>
      </c>
      <c r="Q884" s="41"/>
      <c r="R884" s="41"/>
      <c r="S884" s="41"/>
      <c r="T884" s="41"/>
      <c r="U884" s="41">
        <v>0</v>
      </c>
      <c r="V884" s="11">
        <f t="shared" ref="V884:V894" si="1169">U884*E884</f>
        <v>0</v>
      </c>
      <c r="W884" s="51"/>
      <c r="X884" s="53"/>
    </row>
    <row r="885" spans="1:24" s="12" customFormat="1" ht="47.25" customHeight="1">
      <c r="A885" s="9">
        <v>3</v>
      </c>
      <c r="B885" s="328" t="s">
        <v>196</v>
      </c>
      <c r="C885" s="9" t="s">
        <v>31</v>
      </c>
      <c r="D885" s="9" t="s">
        <v>197</v>
      </c>
      <c r="E885" s="9">
        <v>0</v>
      </c>
      <c r="F885" s="298">
        <v>0</v>
      </c>
      <c r="G885" s="266">
        <v>0</v>
      </c>
      <c r="H885" s="329">
        <v>44469</v>
      </c>
      <c r="I885" s="10">
        <v>44369</v>
      </c>
      <c r="J885" s="14">
        <v>1742</v>
      </c>
      <c r="K885" s="39">
        <v>612</v>
      </c>
      <c r="L885" s="13">
        <f t="shared" si="1166"/>
        <v>0</v>
      </c>
      <c r="M885" s="300"/>
      <c r="N885" s="300"/>
      <c r="O885" s="38">
        <f>K885-U885</f>
        <v>612</v>
      </c>
      <c r="P885" s="11">
        <f t="shared" si="1168"/>
        <v>0</v>
      </c>
      <c r="Q885" s="41"/>
      <c r="R885" s="41"/>
      <c r="S885" s="41"/>
      <c r="T885" s="41"/>
      <c r="U885" s="38">
        <v>0</v>
      </c>
      <c r="V885" s="11">
        <f t="shared" si="1169"/>
        <v>0</v>
      </c>
      <c r="W885" s="51"/>
      <c r="X885" s="53"/>
    </row>
    <row r="886" spans="1:24" s="12" customFormat="1" ht="47.25" customHeight="1">
      <c r="A886" s="9">
        <v>4</v>
      </c>
      <c r="B886" s="330" t="s">
        <v>199</v>
      </c>
      <c r="C886" s="331" t="s">
        <v>200</v>
      </c>
      <c r="D886" s="9">
        <v>11033003</v>
      </c>
      <c r="E886" s="266">
        <v>0</v>
      </c>
      <c r="F886" s="298">
        <v>0</v>
      </c>
      <c r="G886" s="266">
        <v>0</v>
      </c>
      <c r="H886" s="329">
        <v>45017</v>
      </c>
      <c r="I886" s="10">
        <v>44369</v>
      </c>
      <c r="J886" s="14">
        <v>1742</v>
      </c>
      <c r="K886" s="39">
        <v>102</v>
      </c>
      <c r="L886" s="13">
        <f t="shared" si="1166"/>
        <v>0</v>
      </c>
      <c r="M886" s="300"/>
      <c r="N886" s="300"/>
      <c r="O886" s="38">
        <f t="shared" ref="O886:O889" si="1170">K886-U886</f>
        <v>102</v>
      </c>
      <c r="P886" s="11">
        <f t="shared" si="1168"/>
        <v>0</v>
      </c>
      <c r="Q886" s="41"/>
      <c r="R886" s="41"/>
      <c r="S886" s="41"/>
      <c r="T886" s="41"/>
      <c r="U886" s="38">
        <v>0</v>
      </c>
      <c r="V886" s="11">
        <f t="shared" si="1169"/>
        <v>0</v>
      </c>
      <c r="W886" s="51"/>
      <c r="X886" s="53"/>
    </row>
    <row r="887" spans="1:24" s="12" customFormat="1" ht="47.25" customHeight="1">
      <c r="A887" s="9">
        <v>5</v>
      </c>
      <c r="B887" s="199" t="s">
        <v>202</v>
      </c>
      <c r="C887" s="203" t="s">
        <v>38</v>
      </c>
      <c r="D887" s="206"/>
      <c r="E887" s="40">
        <v>1.10277</v>
      </c>
      <c r="F887" s="41"/>
      <c r="G887" s="13"/>
      <c r="H887" s="204"/>
      <c r="I887" s="10">
        <v>44369</v>
      </c>
      <c r="J887" s="14">
        <v>1742</v>
      </c>
      <c r="K887" s="39">
        <v>612</v>
      </c>
      <c r="L887" s="13">
        <f t="shared" si="1166"/>
        <v>674.89524000000006</v>
      </c>
      <c r="M887" s="300"/>
      <c r="N887" s="300"/>
      <c r="O887" s="38">
        <f t="shared" si="1170"/>
        <v>612</v>
      </c>
      <c r="P887" s="11">
        <f t="shared" si="1168"/>
        <v>674.89524000000006</v>
      </c>
      <c r="Q887" s="41"/>
      <c r="R887" s="41"/>
      <c r="S887" s="41"/>
      <c r="T887" s="41"/>
      <c r="U887" s="38">
        <v>0</v>
      </c>
      <c r="V887" s="11">
        <f t="shared" si="1169"/>
        <v>0</v>
      </c>
      <c r="W887" s="51"/>
      <c r="X887" s="53"/>
    </row>
    <row r="888" spans="1:24" s="12" customFormat="1" ht="47.25" customHeight="1">
      <c r="A888" s="9">
        <v>6</v>
      </c>
      <c r="B888" s="199" t="s">
        <v>203</v>
      </c>
      <c r="C888" s="203" t="s">
        <v>38</v>
      </c>
      <c r="D888" s="206"/>
      <c r="E888" s="40">
        <v>1.02302</v>
      </c>
      <c r="F888" s="41"/>
      <c r="G888" s="13"/>
      <c r="H888" s="204"/>
      <c r="I888" s="10">
        <v>44369</v>
      </c>
      <c r="J888" s="14">
        <v>1742</v>
      </c>
      <c r="K888" s="39">
        <v>102</v>
      </c>
      <c r="L888" s="13">
        <f t="shared" si="1166"/>
        <v>104.34804</v>
      </c>
      <c r="M888" s="300"/>
      <c r="N888" s="300"/>
      <c r="O888" s="38">
        <f t="shared" si="1170"/>
        <v>102</v>
      </c>
      <c r="P888" s="11">
        <f t="shared" si="1168"/>
        <v>104.34804</v>
      </c>
      <c r="Q888" s="41"/>
      <c r="R888" s="41"/>
      <c r="S888" s="41"/>
      <c r="T888" s="41"/>
      <c r="U888" s="38">
        <v>0</v>
      </c>
      <c r="V888" s="11">
        <f t="shared" si="1169"/>
        <v>0</v>
      </c>
      <c r="W888" s="51"/>
      <c r="X888" s="53"/>
    </row>
    <row r="889" spans="1:24" s="12" customFormat="1" ht="47.25" customHeight="1">
      <c r="A889" s="9">
        <v>7</v>
      </c>
      <c r="B889" s="199" t="s">
        <v>124</v>
      </c>
      <c r="C889" s="203" t="s">
        <v>38</v>
      </c>
      <c r="D889" s="206"/>
      <c r="E889" s="40">
        <v>12.37518</v>
      </c>
      <c r="F889" s="41"/>
      <c r="G889" s="13"/>
      <c r="H889" s="204"/>
      <c r="I889" s="10">
        <v>44369</v>
      </c>
      <c r="J889" s="14">
        <v>1742</v>
      </c>
      <c r="K889" s="39">
        <v>6</v>
      </c>
      <c r="L889" s="13">
        <f t="shared" si="1166"/>
        <v>74.251080000000002</v>
      </c>
      <c r="M889" s="300"/>
      <c r="N889" s="300"/>
      <c r="O889" s="38">
        <f t="shared" si="1170"/>
        <v>6</v>
      </c>
      <c r="P889" s="11">
        <f t="shared" si="1168"/>
        <v>74.251080000000002</v>
      </c>
      <c r="Q889" s="41"/>
      <c r="R889" s="41"/>
      <c r="S889" s="41"/>
      <c r="T889" s="41"/>
      <c r="U889" s="38">
        <v>0</v>
      </c>
      <c r="V889" s="11">
        <f t="shared" si="1169"/>
        <v>0</v>
      </c>
      <c r="W889" s="51"/>
      <c r="X889" s="53"/>
    </row>
    <row r="890" spans="1:24" s="12" customFormat="1" ht="47.25" customHeight="1">
      <c r="A890" s="9">
        <v>8</v>
      </c>
      <c r="B890" s="328" t="s">
        <v>196</v>
      </c>
      <c r="C890" s="9" t="s">
        <v>31</v>
      </c>
      <c r="D890" s="9" t="s">
        <v>197</v>
      </c>
      <c r="E890" s="9">
        <v>0</v>
      </c>
      <c r="F890" s="298">
        <v>0</v>
      </c>
      <c r="G890" s="266">
        <v>0</v>
      </c>
      <c r="H890" s="329">
        <v>44469</v>
      </c>
      <c r="I890" s="10">
        <v>44376</v>
      </c>
      <c r="J890" s="14">
        <v>1865</v>
      </c>
      <c r="K890" s="39">
        <v>102</v>
      </c>
      <c r="L890" s="13">
        <f t="shared" si="1166"/>
        <v>0</v>
      </c>
      <c r="M890" s="300"/>
      <c r="N890" s="300"/>
      <c r="O890" s="38">
        <f>K890-U890</f>
        <v>0</v>
      </c>
      <c r="P890" s="11">
        <f t="shared" si="1168"/>
        <v>0</v>
      </c>
      <c r="Q890" s="41"/>
      <c r="R890" s="41"/>
      <c r="S890" s="41"/>
      <c r="T890" s="41"/>
      <c r="U890" s="38">
        <f>K890</f>
        <v>102</v>
      </c>
      <c r="V890" s="11">
        <f t="shared" si="1169"/>
        <v>0</v>
      </c>
      <c r="W890" s="51"/>
      <c r="X890" s="53"/>
    </row>
    <row r="891" spans="1:24" s="12" customFormat="1" ht="47.25" customHeight="1">
      <c r="A891" s="9">
        <v>9</v>
      </c>
      <c r="B891" s="330" t="s">
        <v>199</v>
      </c>
      <c r="C891" s="331" t="s">
        <v>200</v>
      </c>
      <c r="D891" s="9">
        <v>11033003</v>
      </c>
      <c r="E891" s="266">
        <v>0</v>
      </c>
      <c r="F891" s="298">
        <v>0</v>
      </c>
      <c r="G891" s="266">
        <v>0</v>
      </c>
      <c r="H891" s="329">
        <v>45017</v>
      </c>
      <c r="I891" s="10">
        <v>44376</v>
      </c>
      <c r="J891" s="14">
        <v>1865</v>
      </c>
      <c r="K891" s="39">
        <v>17</v>
      </c>
      <c r="L891" s="13">
        <f t="shared" si="1166"/>
        <v>0</v>
      </c>
      <c r="M891" s="300"/>
      <c r="N891" s="300"/>
      <c r="O891" s="38">
        <f t="shared" ref="O891:O894" si="1171">K891-U891</f>
        <v>0</v>
      </c>
      <c r="P891" s="11">
        <f t="shared" si="1168"/>
        <v>0</v>
      </c>
      <c r="Q891" s="41"/>
      <c r="R891" s="41"/>
      <c r="S891" s="41"/>
      <c r="T891" s="41"/>
      <c r="U891" s="38">
        <f t="shared" ref="U891:U894" si="1172">K891</f>
        <v>17</v>
      </c>
      <c r="V891" s="11">
        <f t="shared" si="1169"/>
        <v>0</v>
      </c>
      <c r="W891" s="51"/>
      <c r="X891" s="53"/>
    </row>
    <row r="892" spans="1:24" s="12" customFormat="1" ht="47.25" customHeight="1">
      <c r="A892" s="9">
        <v>10</v>
      </c>
      <c r="B892" s="199" t="s">
        <v>202</v>
      </c>
      <c r="C892" s="203" t="s">
        <v>38</v>
      </c>
      <c r="D892" s="206"/>
      <c r="E892" s="40">
        <v>1.10277</v>
      </c>
      <c r="F892" s="41"/>
      <c r="G892" s="13"/>
      <c r="H892" s="204"/>
      <c r="I892" s="10">
        <v>44376</v>
      </c>
      <c r="J892" s="14">
        <v>1865</v>
      </c>
      <c r="K892" s="39">
        <v>102</v>
      </c>
      <c r="L892" s="13">
        <f t="shared" si="1166"/>
        <v>112.48254</v>
      </c>
      <c r="M892" s="300"/>
      <c r="N892" s="300"/>
      <c r="O892" s="38">
        <f t="shared" si="1171"/>
        <v>0</v>
      </c>
      <c r="P892" s="11">
        <f t="shared" si="1168"/>
        <v>0</v>
      </c>
      <c r="Q892" s="41"/>
      <c r="R892" s="41"/>
      <c r="S892" s="41"/>
      <c r="T892" s="41"/>
      <c r="U892" s="38">
        <f t="shared" si="1172"/>
        <v>102</v>
      </c>
      <c r="V892" s="11">
        <f t="shared" si="1169"/>
        <v>112.48254</v>
      </c>
      <c r="W892" s="51"/>
      <c r="X892" s="53"/>
    </row>
    <row r="893" spans="1:24" s="12" customFormat="1" ht="47.25" customHeight="1">
      <c r="A893" s="9">
        <v>11</v>
      </c>
      <c r="B893" s="199" t="s">
        <v>203</v>
      </c>
      <c r="C893" s="203" t="s">
        <v>38</v>
      </c>
      <c r="D893" s="206"/>
      <c r="E893" s="40">
        <v>1.02302</v>
      </c>
      <c r="F893" s="41"/>
      <c r="G893" s="13"/>
      <c r="H893" s="204"/>
      <c r="I893" s="10">
        <v>44376</v>
      </c>
      <c r="J893" s="14">
        <v>1865</v>
      </c>
      <c r="K893" s="39">
        <v>17</v>
      </c>
      <c r="L893" s="13">
        <f t="shared" si="1166"/>
        <v>17.39134</v>
      </c>
      <c r="M893" s="300"/>
      <c r="N893" s="300"/>
      <c r="O893" s="38">
        <f t="shared" si="1171"/>
        <v>0</v>
      </c>
      <c r="P893" s="11">
        <f t="shared" si="1168"/>
        <v>0</v>
      </c>
      <c r="Q893" s="41"/>
      <c r="R893" s="41"/>
      <c r="S893" s="41"/>
      <c r="T893" s="41"/>
      <c r="U893" s="38">
        <f t="shared" si="1172"/>
        <v>17</v>
      </c>
      <c r="V893" s="11">
        <f t="shared" si="1169"/>
        <v>17.39134</v>
      </c>
      <c r="W893" s="51"/>
      <c r="X893" s="53"/>
    </row>
    <row r="894" spans="1:24" s="12" customFormat="1" ht="47.25" customHeight="1">
      <c r="A894" s="9">
        <v>12</v>
      </c>
      <c r="B894" s="199" t="s">
        <v>124</v>
      </c>
      <c r="C894" s="203" t="s">
        <v>38</v>
      </c>
      <c r="D894" s="206"/>
      <c r="E894" s="40">
        <v>12.37518</v>
      </c>
      <c r="F894" s="41"/>
      <c r="G894" s="13"/>
      <c r="H894" s="204"/>
      <c r="I894" s="10">
        <v>44376</v>
      </c>
      <c r="J894" s="14">
        <v>1865</v>
      </c>
      <c r="K894" s="39">
        <v>2</v>
      </c>
      <c r="L894" s="13">
        <f t="shared" si="1166"/>
        <v>24.750360000000001</v>
      </c>
      <c r="M894" s="300"/>
      <c r="N894" s="300"/>
      <c r="O894" s="38">
        <f t="shared" si="1171"/>
        <v>0</v>
      </c>
      <c r="P894" s="11">
        <f t="shared" si="1168"/>
        <v>0</v>
      </c>
      <c r="Q894" s="41"/>
      <c r="R894" s="41"/>
      <c r="S894" s="41"/>
      <c r="T894" s="41"/>
      <c r="U894" s="38">
        <f t="shared" si="1172"/>
        <v>2</v>
      </c>
      <c r="V894" s="11">
        <f t="shared" si="1169"/>
        <v>24.750360000000001</v>
      </c>
      <c r="W894" s="51"/>
      <c r="X894" s="53"/>
    </row>
    <row r="895" spans="1:24" s="12" customFormat="1" ht="40.5" customHeight="1">
      <c r="A895" s="9">
        <v>13</v>
      </c>
      <c r="B895" s="199" t="s">
        <v>118</v>
      </c>
      <c r="C895" s="203" t="s">
        <v>38</v>
      </c>
      <c r="D895" s="203" t="s">
        <v>121</v>
      </c>
      <c r="E895" s="40">
        <v>2.96</v>
      </c>
      <c r="F895" s="41">
        <v>0</v>
      </c>
      <c r="G895" s="13">
        <f t="shared" ref="G895:G898" si="1173">F895*E895</f>
        <v>0</v>
      </c>
      <c r="H895" s="202">
        <v>45962</v>
      </c>
      <c r="I895" s="10">
        <v>44277</v>
      </c>
      <c r="J895" s="14">
        <v>540</v>
      </c>
      <c r="K895" s="39">
        <v>220</v>
      </c>
      <c r="L895" s="13">
        <f t="shared" si="1163"/>
        <v>651.20000000000005</v>
      </c>
      <c r="M895" s="300" t="s">
        <v>147</v>
      </c>
      <c r="N895" s="300" t="s">
        <v>144</v>
      </c>
      <c r="O895" s="38">
        <f t="shared" si="1167"/>
        <v>0</v>
      </c>
      <c r="P895" s="11">
        <f t="shared" ref="P895:P898" si="1174">O895*E895</f>
        <v>0</v>
      </c>
      <c r="Q895" s="41"/>
      <c r="R895" s="41"/>
      <c r="S895" s="41"/>
      <c r="T895" s="41"/>
      <c r="U895" s="41">
        <v>0</v>
      </c>
      <c r="V895" s="11">
        <f t="shared" si="1165"/>
        <v>0</v>
      </c>
      <c r="W895" s="51"/>
      <c r="X895" s="53"/>
    </row>
    <row r="896" spans="1:24" s="12" customFormat="1" ht="40.5" customHeight="1">
      <c r="A896" s="9">
        <v>14</v>
      </c>
      <c r="B896" s="199" t="s">
        <v>118</v>
      </c>
      <c r="C896" s="203" t="s">
        <v>38</v>
      </c>
      <c r="D896" s="203" t="s">
        <v>121</v>
      </c>
      <c r="E896" s="40">
        <v>2.96</v>
      </c>
      <c r="F896" s="41">
        <v>0</v>
      </c>
      <c r="G896" s="13">
        <f t="shared" ref="G896:G897" si="1175">F896*E896</f>
        <v>0</v>
      </c>
      <c r="H896" s="202">
        <v>45962</v>
      </c>
      <c r="I896" s="10">
        <v>44287</v>
      </c>
      <c r="J896" s="14">
        <v>672</v>
      </c>
      <c r="K896" s="39">
        <v>440</v>
      </c>
      <c r="L896" s="13">
        <f t="shared" ref="L896:L897" si="1176">K896*E896</f>
        <v>1302.4000000000001</v>
      </c>
      <c r="M896" s="300" t="s">
        <v>151</v>
      </c>
      <c r="N896" s="300" t="s">
        <v>144</v>
      </c>
      <c r="O896" s="38">
        <f t="shared" si="1167"/>
        <v>0</v>
      </c>
      <c r="P896" s="11">
        <f t="shared" ref="P896:P897" si="1177">O896*E896</f>
        <v>0</v>
      </c>
      <c r="Q896" s="41"/>
      <c r="R896" s="41"/>
      <c r="S896" s="41"/>
      <c r="T896" s="41"/>
      <c r="U896" s="41">
        <v>0</v>
      </c>
      <c r="V896" s="11">
        <f t="shared" ref="V896:V897" si="1178">U896*E896</f>
        <v>0</v>
      </c>
      <c r="W896" s="51"/>
      <c r="X896" s="53"/>
    </row>
    <row r="897" spans="1:24" s="12" customFormat="1" ht="40.5" customHeight="1">
      <c r="A897" s="9">
        <v>15</v>
      </c>
      <c r="B897" s="199" t="s">
        <v>124</v>
      </c>
      <c r="C897" s="200" t="s">
        <v>38</v>
      </c>
      <c r="D897" s="204">
        <v>44119</v>
      </c>
      <c r="E897" s="40">
        <v>24.14</v>
      </c>
      <c r="F897" s="41">
        <v>0</v>
      </c>
      <c r="G897" s="13">
        <f t="shared" si="1175"/>
        <v>0</v>
      </c>
      <c r="H897" s="202" t="s">
        <v>122</v>
      </c>
      <c r="I897" s="10">
        <v>44277</v>
      </c>
      <c r="J897" s="14">
        <v>540</v>
      </c>
      <c r="K897" s="39">
        <v>2</v>
      </c>
      <c r="L897" s="13">
        <f t="shared" si="1176"/>
        <v>48.28</v>
      </c>
      <c r="M897" s="300" t="s">
        <v>147</v>
      </c>
      <c r="N897" s="300" t="s">
        <v>144</v>
      </c>
      <c r="O897" s="38">
        <f t="shared" si="1167"/>
        <v>0</v>
      </c>
      <c r="P897" s="11">
        <f t="shared" si="1177"/>
        <v>0</v>
      </c>
      <c r="Q897" s="41"/>
      <c r="R897" s="41"/>
      <c r="S897" s="41"/>
      <c r="T897" s="41"/>
      <c r="U897" s="41">
        <v>0</v>
      </c>
      <c r="V897" s="11">
        <f t="shared" si="1178"/>
        <v>0</v>
      </c>
      <c r="W897" s="51"/>
      <c r="X897" s="53"/>
    </row>
    <row r="898" spans="1:24" s="12" customFormat="1" ht="40.5" customHeight="1">
      <c r="A898" s="9">
        <v>16</v>
      </c>
      <c r="B898" s="199" t="s">
        <v>124</v>
      </c>
      <c r="C898" s="200" t="s">
        <v>38</v>
      </c>
      <c r="D898" s="204">
        <v>44119</v>
      </c>
      <c r="E898" s="40">
        <v>24.14</v>
      </c>
      <c r="F898" s="41">
        <v>0</v>
      </c>
      <c r="G898" s="13">
        <f t="shared" si="1173"/>
        <v>0</v>
      </c>
      <c r="H898" s="202" t="s">
        <v>122</v>
      </c>
      <c r="I898" s="10">
        <v>44287</v>
      </c>
      <c r="J898" s="14">
        <v>672</v>
      </c>
      <c r="K898" s="39">
        <v>4</v>
      </c>
      <c r="L898" s="13">
        <f t="shared" si="1163"/>
        <v>96.56</v>
      </c>
      <c r="M898" s="300" t="s">
        <v>151</v>
      </c>
      <c r="N898" s="300" t="s">
        <v>144</v>
      </c>
      <c r="O898" s="38">
        <f t="shared" si="1167"/>
        <v>0</v>
      </c>
      <c r="P898" s="11">
        <f t="shared" si="1174"/>
        <v>0</v>
      </c>
      <c r="Q898" s="41"/>
      <c r="R898" s="41"/>
      <c r="S898" s="41"/>
      <c r="T898" s="41"/>
      <c r="U898" s="41">
        <v>0</v>
      </c>
      <c r="V898" s="11">
        <f t="shared" si="1165"/>
        <v>0</v>
      </c>
      <c r="W898" s="51"/>
      <c r="X898" s="53"/>
    </row>
    <row r="899" spans="1:24" s="68" customFormat="1" ht="27.75" customHeight="1">
      <c r="A899" s="41"/>
      <c r="B899" s="209" t="s">
        <v>14</v>
      </c>
      <c r="C899" s="210"/>
      <c r="D899" s="211"/>
      <c r="E899" s="65"/>
      <c r="F899" s="41">
        <f>SUM(F883:F898)</f>
        <v>0</v>
      </c>
      <c r="G899" s="11">
        <f>SUM(G883:G898)</f>
        <v>0</v>
      </c>
      <c r="H899" s="212"/>
      <c r="I899" s="66"/>
      <c r="J899" s="41"/>
      <c r="K899" s="41">
        <f>SUM(K883:K898)</f>
        <v>2940</v>
      </c>
      <c r="L899" s="11">
        <f>SUM(L883:L898)</f>
        <v>3106.5586000000003</v>
      </c>
      <c r="M899" s="41"/>
      <c r="N899" s="66"/>
      <c r="O899" s="41">
        <f>SUM(O883:O898)</f>
        <v>1434</v>
      </c>
      <c r="P899" s="11">
        <f>SUM(P883:P898)</f>
        <v>853.49436000000003</v>
      </c>
      <c r="Q899" s="41"/>
      <c r="R899" s="41"/>
      <c r="S899" s="41"/>
      <c r="T899" s="41"/>
      <c r="U899" s="41">
        <f>SUM(U883:U898)</f>
        <v>240</v>
      </c>
      <c r="V899" s="11">
        <f>SUM(V883:V898)</f>
        <v>154.62423999999999</v>
      </c>
      <c r="W899" s="67">
        <f>V899-G899</f>
        <v>154.62423999999999</v>
      </c>
      <c r="X899" s="178"/>
    </row>
    <row r="900" spans="1:24" s="68" customFormat="1" ht="27.75" customHeight="1">
      <c r="A900" s="337" t="s">
        <v>98</v>
      </c>
      <c r="B900" s="338"/>
      <c r="C900" s="338"/>
      <c r="D900" s="338"/>
      <c r="E900" s="338"/>
      <c r="F900" s="338"/>
      <c r="G900" s="338"/>
      <c r="H900" s="338"/>
      <c r="I900" s="338"/>
      <c r="J900" s="338"/>
      <c r="K900" s="338"/>
      <c r="L900" s="338"/>
      <c r="M900" s="338"/>
      <c r="N900" s="338"/>
      <c r="O900" s="338"/>
      <c r="P900" s="338"/>
      <c r="Q900" s="338"/>
      <c r="R900" s="338"/>
      <c r="S900" s="338"/>
      <c r="T900" s="338"/>
      <c r="U900" s="338"/>
      <c r="V900" s="339"/>
      <c r="W900" s="67"/>
      <c r="X900" s="178"/>
    </row>
    <row r="901" spans="1:24" s="12" customFormat="1" ht="47.25" customHeight="1">
      <c r="A901" s="9">
        <v>1</v>
      </c>
      <c r="B901" s="205" t="s">
        <v>125</v>
      </c>
      <c r="C901" s="200" t="s">
        <v>31</v>
      </c>
      <c r="D901" s="206" t="s">
        <v>126</v>
      </c>
      <c r="E901" s="40">
        <v>0</v>
      </c>
      <c r="F901" s="41">
        <v>0</v>
      </c>
      <c r="G901" s="13">
        <f>F901*E901</f>
        <v>0</v>
      </c>
      <c r="H901" s="204">
        <v>44370</v>
      </c>
      <c r="I901" s="10">
        <v>44277</v>
      </c>
      <c r="J901" s="14">
        <v>541</v>
      </c>
      <c r="K901" s="39">
        <v>200</v>
      </c>
      <c r="L901" s="13">
        <f t="shared" ref="L901:L914" si="1179">K901*E901</f>
        <v>0</v>
      </c>
      <c r="M901" s="300" t="s">
        <v>146</v>
      </c>
      <c r="N901" s="300" t="s">
        <v>144</v>
      </c>
      <c r="O901" s="38">
        <f>F901-U901</f>
        <v>0</v>
      </c>
      <c r="P901" s="11">
        <f t="shared" ref="P901" si="1180">O901*E901</f>
        <v>0</v>
      </c>
      <c r="Q901" s="41"/>
      <c r="R901" s="41"/>
      <c r="S901" s="41"/>
      <c r="T901" s="41"/>
      <c r="U901" s="41">
        <v>0</v>
      </c>
      <c r="V901" s="11">
        <f t="shared" ref="V901:V914" si="1181">U901*E901</f>
        <v>0</v>
      </c>
      <c r="W901" s="51"/>
      <c r="X901" s="53"/>
    </row>
    <row r="902" spans="1:24" s="12" customFormat="1" ht="47.25" customHeight="1">
      <c r="A902" s="9">
        <v>2</v>
      </c>
      <c r="B902" s="205" t="s">
        <v>125</v>
      </c>
      <c r="C902" s="200" t="s">
        <v>31</v>
      </c>
      <c r="D902" s="206" t="s">
        <v>126</v>
      </c>
      <c r="E902" s="40">
        <v>0</v>
      </c>
      <c r="F902" s="41">
        <v>0</v>
      </c>
      <c r="G902" s="13">
        <f t="shared" ref="G902:G916" si="1182">F902*E902</f>
        <v>0</v>
      </c>
      <c r="H902" s="204">
        <v>44370</v>
      </c>
      <c r="I902" s="10">
        <v>44286</v>
      </c>
      <c r="J902" s="14">
        <v>665</v>
      </c>
      <c r="K902" s="39">
        <v>400</v>
      </c>
      <c r="L902" s="13">
        <f t="shared" si="1179"/>
        <v>0</v>
      </c>
      <c r="M902" s="300" t="s">
        <v>151</v>
      </c>
      <c r="N902" s="300" t="s">
        <v>152</v>
      </c>
      <c r="O902" s="38">
        <f t="shared" ref="O902:O916" si="1183">F902-U902</f>
        <v>0</v>
      </c>
      <c r="P902" s="11">
        <f t="shared" ref="P902:P916" si="1184">O902*E902</f>
        <v>0</v>
      </c>
      <c r="Q902" s="41"/>
      <c r="R902" s="41"/>
      <c r="S902" s="41"/>
      <c r="T902" s="41"/>
      <c r="U902" s="41">
        <v>0</v>
      </c>
      <c r="V902" s="11">
        <f t="shared" si="1181"/>
        <v>0</v>
      </c>
      <c r="W902" s="51"/>
      <c r="X902" s="53"/>
    </row>
    <row r="903" spans="1:24" s="12" customFormat="1" ht="47.25" customHeight="1">
      <c r="A903" s="9">
        <v>3</v>
      </c>
      <c r="B903" s="328" t="s">
        <v>196</v>
      </c>
      <c r="C903" s="9" t="s">
        <v>31</v>
      </c>
      <c r="D903" s="9" t="s">
        <v>197</v>
      </c>
      <c r="E903" s="9">
        <v>0</v>
      </c>
      <c r="F903" s="298">
        <v>0</v>
      </c>
      <c r="G903" s="266">
        <v>0</v>
      </c>
      <c r="H903" s="329">
        <v>44469</v>
      </c>
      <c r="I903" s="10">
        <v>44369</v>
      </c>
      <c r="J903" s="14">
        <v>1743</v>
      </c>
      <c r="K903" s="39">
        <v>378</v>
      </c>
      <c r="L903" s="13">
        <f t="shared" si="1179"/>
        <v>0</v>
      </c>
      <c r="M903" s="300"/>
      <c r="N903" s="300"/>
      <c r="O903" s="38">
        <f>K903-U903</f>
        <v>378</v>
      </c>
      <c r="P903" s="11">
        <f t="shared" si="1184"/>
        <v>0</v>
      </c>
      <c r="Q903" s="41"/>
      <c r="R903" s="41"/>
      <c r="S903" s="41"/>
      <c r="T903" s="41"/>
      <c r="U903" s="38">
        <v>0</v>
      </c>
      <c r="V903" s="11">
        <f t="shared" si="1181"/>
        <v>0</v>
      </c>
      <c r="W903" s="51"/>
      <c r="X903" s="53"/>
    </row>
    <row r="904" spans="1:24" s="12" customFormat="1" ht="47.25" customHeight="1">
      <c r="A904" s="9">
        <v>4</v>
      </c>
      <c r="B904" s="330" t="s">
        <v>199</v>
      </c>
      <c r="C904" s="331" t="s">
        <v>200</v>
      </c>
      <c r="D904" s="9">
        <v>11033003</v>
      </c>
      <c r="E904" s="266">
        <v>0</v>
      </c>
      <c r="F904" s="298">
        <v>0</v>
      </c>
      <c r="G904" s="266">
        <v>0</v>
      </c>
      <c r="H904" s="329">
        <v>45017</v>
      </c>
      <c r="I904" s="10">
        <v>44369</v>
      </c>
      <c r="J904" s="14">
        <v>1743</v>
      </c>
      <c r="K904" s="39">
        <v>63</v>
      </c>
      <c r="L904" s="13">
        <f t="shared" si="1179"/>
        <v>0</v>
      </c>
      <c r="M904" s="300"/>
      <c r="N904" s="300"/>
      <c r="O904" s="38">
        <f t="shared" ref="O904:O907" si="1185">K904-U904</f>
        <v>63</v>
      </c>
      <c r="P904" s="11">
        <f t="shared" si="1184"/>
        <v>0</v>
      </c>
      <c r="Q904" s="41"/>
      <c r="R904" s="41"/>
      <c r="S904" s="41"/>
      <c r="T904" s="41"/>
      <c r="U904" s="38">
        <v>0</v>
      </c>
      <c r="V904" s="11">
        <f t="shared" si="1181"/>
        <v>0</v>
      </c>
      <c r="W904" s="51"/>
      <c r="X904" s="53"/>
    </row>
    <row r="905" spans="1:24" s="12" customFormat="1" ht="47.25" customHeight="1">
      <c r="A905" s="9">
        <v>5</v>
      </c>
      <c r="B905" s="199" t="s">
        <v>202</v>
      </c>
      <c r="C905" s="203" t="s">
        <v>38</v>
      </c>
      <c r="D905" s="206"/>
      <c r="E905" s="40">
        <v>1.10277</v>
      </c>
      <c r="F905" s="41"/>
      <c r="G905" s="13"/>
      <c r="H905" s="204"/>
      <c r="I905" s="10">
        <v>44369</v>
      </c>
      <c r="J905" s="14">
        <v>1743</v>
      </c>
      <c r="K905" s="39">
        <v>378</v>
      </c>
      <c r="L905" s="13">
        <f t="shared" si="1179"/>
        <v>416.84706</v>
      </c>
      <c r="M905" s="300"/>
      <c r="N905" s="300"/>
      <c r="O905" s="38">
        <f t="shared" si="1185"/>
        <v>378</v>
      </c>
      <c r="P905" s="11">
        <f t="shared" si="1184"/>
        <v>416.84706</v>
      </c>
      <c r="Q905" s="41"/>
      <c r="R905" s="41"/>
      <c r="S905" s="41"/>
      <c r="T905" s="41"/>
      <c r="U905" s="38">
        <v>0</v>
      </c>
      <c r="V905" s="11">
        <f t="shared" si="1181"/>
        <v>0</v>
      </c>
      <c r="W905" s="51"/>
      <c r="X905" s="53"/>
    </row>
    <row r="906" spans="1:24" s="12" customFormat="1" ht="47.25" customHeight="1">
      <c r="A906" s="9">
        <v>6</v>
      </c>
      <c r="B906" s="199" t="s">
        <v>203</v>
      </c>
      <c r="C906" s="203" t="s">
        <v>38</v>
      </c>
      <c r="D906" s="206"/>
      <c r="E906" s="40">
        <v>1.02302</v>
      </c>
      <c r="F906" s="41"/>
      <c r="G906" s="13"/>
      <c r="H906" s="204"/>
      <c r="I906" s="10">
        <v>44369</v>
      </c>
      <c r="J906" s="14">
        <v>1743</v>
      </c>
      <c r="K906" s="39">
        <v>63</v>
      </c>
      <c r="L906" s="13">
        <f t="shared" si="1179"/>
        <v>64.45026</v>
      </c>
      <c r="M906" s="300"/>
      <c r="N906" s="300"/>
      <c r="O906" s="38">
        <f t="shared" si="1185"/>
        <v>63</v>
      </c>
      <c r="P906" s="11">
        <f t="shared" si="1184"/>
        <v>64.45026</v>
      </c>
      <c r="Q906" s="41"/>
      <c r="R906" s="41"/>
      <c r="S906" s="41"/>
      <c r="T906" s="41"/>
      <c r="U906" s="38">
        <v>0</v>
      </c>
      <c r="V906" s="11">
        <f t="shared" si="1181"/>
        <v>0</v>
      </c>
      <c r="W906" s="51"/>
      <c r="X906" s="53"/>
    </row>
    <row r="907" spans="1:24" s="12" customFormat="1" ht="47.25" customHeight="1">
      <c r="A907" s="9">
        <v>7</v>
      </c>
      <c r="B907" s="199" t="s">
        <v>124</v>
      </c>
      <c r="C907" s="203" t="s">
        <v>38</v>
      </c>
      <c r="D907" s="206"/>
      <c r="E907" s="40">
        <v>12.37518</v>
      </c>
      <c r="F907" s="41"/>
      <c r="G907" s="13"/>
      <c r="H907" s="204"/>
      <c r="I907" s="10">
        <v>44369</v>
      </c>
      <c r="J907" s="14">
        <v>1743</v>
      </c>
      <c r="K907" s="39">
        <v>4</v>
      </c>
      <c r="L907" s="13">
        <f t="shared" si="1179"/>
        <v>49.500720000000001</v>
      </c>
      <c r="M907" s="300"/>
      <c r="N907" s="300"/>
      <c r="O907" s="38">
        <f t="shared" si="1185"/>
        <v>4</v>
      </c>
      <c r="P907" s="11">
        <f t="shared" si="1184"/>
        <v>49.500720000000001</v>
      </c>
      <c r="Q907" s="41"/>
      <c r="R907" s="41"/>
      <c r="S907" s="41"/>
      <c r="T907" s="41"/>
      <c r="U907" s="38">
        <v>0</v>
      </c>
      <c r="V907" s="11">
        <f t="shared" si="1181"/>
        <v>0</v>
      </c>
      <c r="W907" s="51"/>
      <c r="X907" s="53"/>
    </row>
    <row r="908" spans="1:24" s="12" customFormat="1" ht="47.25" customHeight="1">
      <c r="A908" s="9">
        <v>8</v>
      </c>
      <c r="B908" s="328" t="s">
        <v>196</v>
      </c>
      <c r="C908" s="9" t="s">
        <v>31</v>
      </c>
      <c r="D908" s="9" t="s">
        <v>197</v>
      </c>
      <c r="E908" s="9">
        <v>0</v>
      </c>
      <c r="F908" s="298">
        <v>0</v>
      </c>
      <c r="G908" s="266">
        <v>0</v>
      </c>
      <c r="H908" s="329">
        <v>44469</v>
      </c>
      <c r="I908" s="10">
        <v>44376</v>
      </c>
      <c r="J908" s="14">
        <v>1866</v>
      </c>
      <c r="K908" s="39">
        <v>108</v>
      </c>
      <c r="L908" s="13">
        <f t="shared" si="1179"/>
        <v>0</v>
      </c>
      <c r="M908" s="300"/>
      <c r="N908" s="300"/>
      <c r="O908" s="38">
        <f>K908-U908</f>
        <v>60</v>
      </c>
      <c r="P908" s="11">
        <f t="shared" si="1184"/>
        <v>0</v>
      </c>
      <c r="Q908" s="41"/>
      <c r="R908" s="41"/>
      <c r="S908" s="41"/>
      <c r="T908" s="41"/>
      <c r="U908" s="38">
        <v>48</v>
      </c>
      <c r="V908" s="11">
        <f t="shared" si="1181"/>
        <v>0</v>
      </c>
      <c r="W908" s="51"/>
      <c r="X908" s="53"/>
    </row>
    <row r="909" spans="1:24" s="12" customFormat="1" ht="47.25" customHeight="1">
      <c r="A909" s="9">
        <v>9</v>
      </c>
      <c r="B909" s="330" t="s">
        <v>199</v>
      </c>
      <c r="C909" s="331" t="s">
        <v>200</v>
      </c>
      <c r="D909" s="9">
        <v>11033003</v>
      </c>
      <c r="E909" s="266">
        <v>0</v>
      </c>
      <c r="F909" s="298">
        <v>0</v>
      </c>
      <c r="G909" s="266">
        <v>0</v>
      </c>
      <c r="H909" s="329">
        <v>45017</v>
      </c>
      <c r="I909" s="10">
        <v>44376</v>
      </c>
      <c r="J909" s="14">
        <v>1866</v>
      </c>
      <c r="K909" s="39">
        <v>18</v>
      </c>
      <c r="L909" s="13">
        <f t="shared" si="1179"/>
        <v>0</v>
      </c>
      <c r="M909" s="300"/>
      <c r="N909" s="300"/>
      <c r="O909" s="38">
        <f t="shared" ref="O909:O912" si="1186">K909-U909</f>
        <v>10</v>
      </c>
      <c r="P909" s="11">
        <f t="shared" si="1184"/>
        <v>0</v>
      </c>
      <c r="Q909" s="41"/>
      <c r="R909" s="41"/>
      <c r="S909" s="41"/>
      <c r="T909" s="41"/>
      <c r="U909" s="38">
        <v>8</v>
      </c>
      <c r="V909" s="11">
        <f t="shared" si="1181"/>
        <v>0</v>
      </c>
      <c r="W909" s="51"/>
      <c r="X909" s="53"/>
    </row>
    <row r="910" spans="1:24" s="12" customFormat="1" ht="47.25" customHeight="1">
      <c r="A910" s="9">
        <v>10</v>
      </c>
      <c r="B910" s="199" t="s">
        <v>202</v>
      </c>
      <c r="C910" s="203" t="s">
        <v>38</v>
      </c>
      <c r="D910" s="206"/>
      <c r="E910" s="40">
        <v>1.10277</v>
      </c>
      <c r="F910" s="41"/>
      <c r="G910" s="13"/>
      <c r="H910" s="204"/>
      <c r="I910" s="10">
        <v>44376</v>
      </c>
      <c r="J910" s="14">
        <v>1866</v>
      </c>
      <c r="K910" s="39">
        <v>108</v>
      </c>
      <c r="L910" s="13">
        <f t="shared" si="1179"/>
        <v>119.09916</v>
      </c>
      <c r="M910" s="300"/>
      <c r="N910" s="300"/>
      <c r="O910" s="38">
        <f t="shared" si="1186"/>
        <v>60</v>
      </c>
      <c r="P910" s="11">
        <f t="shared" si="1184"/>
        <v>66.166200000000003</v>
      </c>
      <c r="Q910" s="41"/>
      <c r="R910" s="41"/>
      <c r="S910" s="41"/>
      <c r="T910" s="41"/>
      <c r="U910" s="38">
        <v>48</v>
      </c>
      <c r="V910" s="11">
        <f t="shared" si="1181"/>
        <v>52.932960000000001</v>
      </c>
      <c r="W910" s="51"/>
      <c r="X910" s="53"/>
    </row>
    <row r="911" spans="1:24" s="12" customFormat="1" ht="47.25" customHeight="1">
      <c r="A911" s="9">
        <v>11</v>
      </c>
      <c r="B911" s="199" t="s">
        <v>203</v>
      </c>
      <c r="C911" s="203" t="s">
        <v>38</v>
      </c>
      <c r="D911" s="206"/>
      <c r="E911" s="40">
        <v>1.02302</v>
      </c>
      <c r="F911" s="41"/>
      <c r="G911" s="13"/>
      <c r="H911" s="204"/>
      <c r="I911" s="10">
        <v>44376</v>
      </c>
      <c r="J911" s="14">
        <v>1866</v>
      </c>
      <c r="K911" s="39">
        <v>18</v>
      </c>
      <c r="L911" s="13">
        <f t="shared" si="1179"/>
        <v>18.414360000000002</v>
      </c>
      <c r="M911" s="300"/>
      <c r="N911" s="300"/>
      <c r="O911" s="38">
        <f t="shared" si="1186"/>
        <v>10</v>
      </c>
      <c r="P911" s="11">
        <f t="shared" si="1184"/>
        <v>10.2302</v>
      </c>
      <c r="Q911" s="41"/>
      <c r="R911" s="41"/>
      <c r="S911" s="41"/>
      <c r="T911" s="41"/>
      <c r="U911" s="38">
        <v>8</v>
      </c>
      <c r="V911" s="11">
        <f t="shared" si="1181"/>
        <v>8.1841600000000003</v>
      </c>
      <c r="W911" s="51"/>
      <c r="X911" s="53"/>
    </row>
    <row r="912" spans="1:24" s="12" customFormat="1" ht="47.25" customHeight="1">
      <c r="A912" s="9">
        <v>12</v>
      </c>
      <c r="B912" s="199" t="s">
        <v>124</v>
      </c>
      <c r="C912" s="203" t="s">
        <v>38</v>
      </c>
      <c r="D912" s="206"/>
      <c r="E912" s="40">
        <v>12.37518</v>
      </c>
      <c r="F912" s="41"/>
      <c r="G912" s="13"/>
      <c r="H912" s="204"/>
      <c r="I912" s="10">
        <v>44376</v>
      </c>
      <c r="J912" s="14">
        <v>1866</v>
      </c>
      <c r="K912" s="39">
        <v>2</v>
      </c>
      <c r="L912" s="13">
        <f t="shared" si="1179"/>
        <v>24.750360000000001</v>
      </c>
      <c r="M912" s="300"/>
      <c r="N912" s="300"/>
      <c r="O912" s="38">
        <f t="shared" si="1186"/>
        <v>1</v>
      </c>
      <c r="P912" s="11">
        <f t="shared" si="1184"/>
        <v>12.37518</v>
      </c>
      <c r="Q912" s="41"/>
      <c r="R912" s="41"/>
      <c r="S912" s="41"/>
      <c r="T912" s="41"/>
      <c r="U912" s="38">
        <v>1</v>
      </c>
      <c r="V912" s="11">
        <f t="shared" si="1181"/>
        <v>12.37518</v>
      </c>
      <c r="W912" s="51"/>
      <c r="X912" s="53"/>
    </row>
    <row r="913" spans="1:24" s="12" customFormat="1" ht="40.5" customHeight="1">
      <c r="A913" s="9">
        <v>13</v>
      </c>
      <c r="B913" s="199" t="s">
        <v>118</v>
      </c>
      <c r="C913" s="203" t="s">
        <v>38</v>
      </c>
      <c r="D913" s="203" t="s">
        <v>121</v>
      </c>
      <c r="E913" s="40">
        <v>2.96</v>
      </c>
      <c r="F913" s="41">
        <v>0</v>
      </c>
      <c r="G913" s="13">
        <f t="shared" si="1182"/>
        <v>0</v>
      </c>
      <c r="H913" s="202">
        <v>45962</v>
      </c>
      <c r="I913" s="10">
        <v>44277</v>
      </c>
      <c r="J913" s="14">
        <v>541</v>
      </c>
      <c r="K913" s="39">
        <v>220</v>
      </c>
      <c r="L913" s="13">
        <f t="shared" si="1179"/>
        <v>651.20000000000005</v>
      </c>
      <c r="M913" s="300" t="s">
        <v>147</v>
      </c>
      <c r="N913" s="300" t="s">
        <v>144</v>
      </c>
      <c r="O913" s="38">
        <f t="shared" si="1183"/>
        <v>0</v>
      </c>
      <c r="P913" s="11">
        <f t="shared" si="1184"/>
        <v>0</v>
      </c>
      <c r="Q913" s="41"/>
      <c r="R913" s="41"/>
      <c r="S913" s="41"/>
      <c r="T913" s="41"/>
      <c r="U913" s="41">
        <v>0</v>
      </c>
      <c r="V913" s="11">
        <f t="shared" si="1181"/>
        <v>0</v>
      </c>
      <c r="W913" s="51"/>
      <c r="X913" s="53"/>
    </row>
    <row r="914" spans="1:24" s="12" customFormat="1" ht="40.5" customHeight="1">
      <c r="A914" s="9">
        <v>14</v>
      </c>
      <c r="B914" s="199" t="s">
        <v>118</v>
      </c>
      <c r="C914" s="203" t="s">
        <v>38</v>
      </c>
      <c r="D914" s="203" t="s">
        <v>121</v>
      </c>
      <c r="E914" s="40">
        <v>2.96</v>
      </c>
      <c r="F914" s="41">
        <v>0</v>
      </c>
      <c r="G914" s="13">
        <f t="shared" si="1182"/>
        <v>0</v>
      </c>
      <c r="H914" s="202">
        <v>45962</v>
      </c>
      <c r="I914" s="10">
        <v>44286</v>
      </c>
      <c r="J914" s="14">
        <v>665</v>
      </c>
      <c r="K914" s="39">
        <v>440</v>
      </c>
      <c r="L914" s="13">
        <f t="shared" si="1179"/>
        <v>1302.4000000000001</v>
      </c>
      <c r="M914" s="300" t="s">
        <v>147</v>
      </c>
      <c r="N914" s="300" t="s">
        <v>144</v>
      </c>
      <c r="O914" s="38">
        <f t="shared" si="1183"/>
        <v>0</v>
      </c>
      <c r="P914" s="11">
        <f t="shared" si="1184"/>
        <v>0</v>
      </c>
      <c r="Q914" s="41"/>
      <c r="R914" s="41"/>
      <c r="S914" s="41"/>
      <c r="T914" s="41"/>
      <c r="U914" s="41">
        <v>0</v>
      </c>
      <c r="V914" s="11">
        <f t="shared" si="1181"/>
        <v>0</v>
      </c>
      <c r="W914" s="51"/>
      <c r="X914" s="53"/>
    </row>
    <row r="915" spans="1:24" s="12" customFormat="1" ht="40.5" customHeight="1">
      <c r="A915" s="9">
        <v>15</v>
      </c>
      <c r="B915" s="199" t="s">
        <v>124</v>
      </c>
      <c r="C915" s="200" t="s">
        <v>38</v>
      </c>
      <c r="D915" s="204">
        <v>44119</v>
      </c>
      <c r="E915" s="40">
        <v>24.14</v>
      </c>
      <c r="F915" s="41">
        <v>0</v>
      </c>
      <c r="G915" s="13">
        <f t="shared" si="1182"/>
        <v>0</v>
      </c>
      <c r="H915" s="202" t="s">
        <v>122</v>
      </c>
      <c r="I915" s="10">
        <v>44277</v>
      </c>
      <c r="J915" s="14">
        <v>541</v>
      </c>
      <c r="K915" s="39">
        <v>2</v>
      </c>
      <c r="L915" s="13">
        <f t="shared" ref="L915:L916" si="1187">K915*E915</f>
        <v>48.28</v>
      </c>
      <c r="M915" s="300" t="s">
        <v>147</v>
      </c>
      <c r="N915" s="300" t="s">
        <v>144</v>
      </c>
      <c r="O915" s="38">
        <f t="shared" si="1183"/>
        <v>0</v>
      </c>
      <c r="P915" s="11">
        <f t="shared" si="1184"/>
        <v>0</v>
      </c>
      <c r="Q915" s="41"/>
      <c r="R915" s="41"/>
      <c r="S915" s="41"/>
      <c r="T915" s="41"/>
      <c r="U915" s="41">
        <v>0</v>
      </c>
      <c r="V915" s="11">
        <f t="shared" ref="V915:V916" si="1188">U915*E915</f>
        <v>0</v>
      </c>
      <c r="W915" s="51"/>
      <c r="X915" s="53"/>
    </row>
    <row r="916" spans="1:24" s="12" customFormat="1" ht="40.5" customHeight="1">
      <c r="A916" s="9">
        <v>16</v>
      </c>
      <c r="B916" s="199" t="s">
        <v>124</v>
      </c>
      <c r="C916" s="200" t="s">
        <v>38</v>
      </c>
      <c r="D916" s="204">
        <v>44119</v>
      </c>
      <c r="E916" s="40">
        <v>24.14</v>
      </c>
      <c r="F916" s="41">
        <v>0</v>
      </c>
      <c r="G916" s="13">
        <f t="shared" si="1182"/>
        <v>0</v>
      </c>
      <c r="H916" s="202" t="s">
        <v>122</v>
      </c>
      <c r="I916" s="10">
        <v>44286</v>
      </c>
      <c r="J916" s="14">
        <v>665</v>
      </c>
      <c r="K916" s="39">
        <v>4</v>
      </c>
      <c r="L916" s="13">
        <f t="shared" si="1187"/>
        <v>96.56</v>
      </c>
      <c r="M916" s="300" t="s">
        <v>147</v>
      </c>
      <c r="N916" s="300" t="s">
        <v>144</v>
      </c>
      <c r="O916" s="38">
        <f t="shared" si="1183"/>
        <v>0</v>
      </c>
      <c r="P916" s="11">
        <f t="shared" si="1184"/>
        <v>0</v>
      </c>
      <c r="Q916" s="41"/>
      <c r="R916" s="41"/>
      <c r="S916" s="41"/>
      <c r="T916" s="41"/>
      <c r="U916" s="41">
        <v>0</v>
      </c>
      <c r="V916" s="11">
        <f t="shared" si="1188"/>
        <v>0</v>
      </c>
      <c r="W916" s="51"/>
      <c r="X916" s="53"/>
    </row>
    <row r="917" spans="1:24" s="68" customFormat="1" ht="27.75" customHeight="1">
      <c r="A917" s="41"/>
      <c r="B917" s="209" t="s">
        <v>14</v>
      </c>
      <c r="C917" s="210"/>
      <c r="D917" s="211"/>
      <c r="E917" s="65"/>
      <c r="F917" s="41">
        <f>SUM(F901:F916)</f>
        <v>0</v>
      </c>
      <c r="G917" s="11">
        <f>SUM(G901:G916)</f>
        <v>0</v>
      </c>
      <c r="H917" s="212"/>
      <c r="I917" s="66"/>
      <c r="J917" s="41"/>
      <c r="K917" s="41">
        <f>SUM(K901:K916)</f>
        <v>2406</v>
      </c>
      <c r="L917" s="11">
        <f>SUM(L901:L916)</f>
        <v>2791.5019200000002</v>
      </c>
      <c r="M917" s="41"/>
      <c r="N917" s="66"/>
      <c r="O917" s="41">
        <f>SUM(O901:O916)</f>
        <v>1027</v>
      </c>
      <c r="P917" s="11">
        <f>SUM(P901:P916)</f>
        <v>619.56961999999999</v>
      </c>
      <c r="Q917" s="41"/>
      <c r="R917" s="41"/>
      <c r="S917" s="41"/>
      <c r="T917" s="41"/>
      <c r="U917" s="41">
        <f>SUM(U901:U916)</f>
        <v>113</v>
      </c>
      <c r="V917" s="11">
        <f>SUM(V901:V916)</f>
        <v>73.4923</v>
      </c>
      <c r="W917" s="67">
        <f>V917-G917</f>
        <v>73.4923</v>
      </c>
      <c r="X917" s="178"/>
    </row>
    <row r="918" spans="1:24" s="68" customFormat="1" ht="27.75" customHeight="1">
      <c r="A918" s="337" t="s">
        <v>99</v>
      </c>
      <c r="B918" s="338"/>
      <c r="C918" s="338"/>
      <c r="D918" s="338"/>
      <c r="E918" s="338"/>
      <c r="F918" s="338"/>
      <c r="G918" s="338"/>
      <c r="H918" s="338"/>
      <c r="I918" s="338"/>
      <c r="J918" s="338"/>
      <c r="K918" s="338"/>
      <c r="L918" s="338"/>
      <c r="M918" s="338"/>
      <c r="N918" s="338"/>
      <c r="O918" s="338"/>
      <c r="P918" s="338"/>
      <c r="Q918" s="338"/>
      <c r="R918" s="338"/>
      <c r="S918" s="338"/>
      <c r="T918" s="338"/>
      <c r="U918" s="338"/>
      <c r="V918" s="339"/>
      <c r="W918" s="67"/>
      <c r="X918" s="178"/>
    </row>
    <row r="919" spans="1:24" s="12" customFormat="1" ht="47.25" customHeight="1">
      <c r="A919" s="9">
        <v>1</v>
      </c>
      <c r="B919" s="205" t="s">
        <v>125</v>
      </c>
      <c r="C919" s="200" t="s">
        <v>31</v>
      </c>
      <c r="D919" s="206" t="s">
        <v>126</v>
      </c>
      <c r="E919" s="40">
        <v>0</v>
      </c>
      <c r="F919" s="41">
        <v>0</v>
      </c>
      <c r="G919" s="13">
        <f>F919*E919</f>
        <v>0</v>
      </c>
      <c r="H919" s="204">
        <v>44370</v>
      </c>
      <c r="I919" s="10">
        <v>44277</v>
      </c>
      <c r="J919" s="14">
        <v>537</v>
      </c>
      <c r="K919" s="39">
        <v>200</v>
      </c>
      <c r="L919" s="13">
        <f t="shared" ref="L919:L934" si="1189">K919*E919</f>
        <v>0</v>
      </c>
      <c r="M919" s="300" t="s">
        <v>146</v>
      </c>
      <c r="N919" s="300" t="s">
        <v>144</v>
      </c>
      <c r="O919" s="38">
        <f>F919-U919</f>
        <v>0</v>
      </c>
      <c r="P919" s="11">
        <f t="shared" ref="P919" si="1190">O919*E919</f>
        <v>0</v>
      </c>
      <c r="Q919" s="41"/>
      <c r="R919" s="41"/>
      <c r="S919" s="41"/>
      <c r="T919" s="41"/>
      <c r="U919" s="41">
        <v>0</v>
      </c>
      <c r="V919" s="11">
        <f t="shared" ref="V919:V934" si="1191">U919*E919</f>
        <v>0</v>
      </c>
      <c r="W919" s="51"/>
      <c r="X919" s="53"/>
    </row>
    <row r="920" spans="1:24" s="12" customFormat="1" ht="47.25" customHeight="1">
      <c r="A920" s="9">
        <v>2</v>
      </c>
      <c r="B920" s="205" t="s">
        <v>125</v>
      </c>
      <c r="C920" s="200" t="s">
        <v>31</v>
      </c>
      <c r="D920" s="206" t="s">
        <v>126</v>
      </c>
      <c r="E920" s="40">
        <v>0</v>
      </c>
      <c r="F920" s="41">
        <v>0</v>
      </c>
      <c r="G920" s="13">
        <f>F920*E920</f>
        <v>0</v>
      </c>
      <c r="H920" s="204">
        <v>44370</v>
      </c>
      <c r="I920" s="10">
        <v>44288</v>
      </c>
      <c r="J920" s="14">
        <v>679</v>
      </c>
      <c r="K920" s="39">
        <v>400</v>
      </c>
      <c r="L920" s="13">
        <f t="shared" ref="L920:L930" si="1192">K920*E920</f>
        <v>0</v>
      </c>
      <c r="M920" s="300" t="s">
        <v>151</v>
      </c>
      <c r="N920" s="300" t="s">
        <v>144</v>
      </c>
      <c r="O920" s="38">
        <f t="shared" ref="O920:O934" si="1193">F920-U920</f>
        <v>0</v>
      </c>
      <c r="P920" s="11">
        <f t="shared" ref="P920:P930" si="1194">O920*E920</f>
        <v>0</v>
      </c>
      <c r="Q920" s="41"/>
      <c r="R920" s="41"/>
      <c r="S920" s="41"/>
      <c r="T920" s="41"/>
      <c r="U920" s="41">
        <v>0</v>
      </c>
      <c r="V920" s="11">
        <f t="shared" ref="V920:V930" si="1195">U920*E920</f>
        <v>0</v>
      </c>
      <c r="W920" s="51"/>
      <c r="X920" s="53"/>
    </row>
    <row r="921" spans="1:24" s="12" customFormat="1" ht="47.25" customHeight="1">
      <c r="A921" s="9">
        <v>3</v>
      </c>
      <c r="B921" s="328" t="s">
        <v>196</v>
      </c>
      <c r="C921" s="9" t="s">
        <v>31</v>
      </c>
      <c r="D921" s="9" t="s">
        <v>197</v>
      </c>
      <c r="E921" s="9">
        <v>0</v>
      </c>
      <c r="F921" s="298">
        <v>0</v>
      </c>
      <c r="G921" s="266">
        <v>0</v>
      </c>
      <c r="H921" s="329">
        <v>44469</v>
      </c>
      <c r="I921" s="10">
        <v>44369</v>
      </c>
      <c r="J921" s="14">
        <v>1744</v>
      </c>
      <c r="K921" s="39">
        <v>666</v>
      </c>
      <c r="L921" s="13">
        <f t="shared" si="1192"/>
        <v>0</v>
      </c>
      <c r="M921" s="300"/>
      <c r="N921" s="300"/>
      <c r="O921" s="38">
        <f>K921-U921</f>
        <v>666</v>
      </c>
      <c r="P921" s="11">
        <f t="shared" si="1194"/>
        <v>0</v>
      </c>
      <c r="Q921" s="41"/>
      <c r="R921" s="41"/>
      <c r="S921" s="41"/>
      <c r="T921" s="41"/>
      <c r="U921" s="38">
        <v>0</v>
      </c>
      <c r="V921" s="11">
        <f t="shared" si="1195"/>
        <v>0</v>
      </c>
      <c r="W921" s="51"/>
      <c r="X921" s="53"/>
    </row>
    <row r="922" spans="1:24" s="12" customFormat="1" ht="47.25" customHeight="1">
      <c r="A922" s="9">
        <v>4</v>
      </c>
      <c r="B922" s="330" t="s">
        <v>199</v>
      </c>
      <c r="C922" s="331" t="s">
        <v>200</v>
      </c>
      <c r="D922" s="9">
        <v>11033003</v>
      </c>
      <c r="E922" s="266">
        <v>0</v>
      </c>
      <c r="F922" s="298">
        <v>0</v>
      </c>
      <c r="G922" s="266">
        <v>0</v>
      </c>
      <c r="H922" s="329">
        <v>45017</v>
      </c>
      <c r="I922" s="10">
        <v>44369</v>
      </c>
      <c r="J922" s="14">
        <v>1744</v>
      </c>
      <c r="K922" s="39">
        <v>111</v>
      </c>
      <c r="L922" s="13">
        <f t="shared" si="1192"/>
        <v>0</v>
      </c>
      <c r="M922" s="300"/>
      <c r="N922" s="300"/>
      <c r="O922" s="38">
        <f t="shared" ref="O922:O925" si="1196">K922-U922</f>
        <v>111</v>
      </c>
      <c r="P922" s="11">
        <f t="shared" si="1194"/>
        <v>0</v>
      </c>
      <c r="Q922" s="41"/>
      <c r="R922" s="41"/>
      <c r="S922" s="41"/>
      <c r="T922" s="41"/>
      <c r="U922" s="38">
        <v>0</v>
      </c>
      <c r="V922" s="11">
        <f t="shared" si="1195"/>
        <v>0</v>
      </c>
      <c r="W922" s="51"/>
      <c r="X922" s="53"/>
    </row>
    <row r="923" spans="1:24" s="12" customFormat="1" ht="47.25" customHeight="1">
      <c r="A923" s="9">
        <v>5</v>
      </c>
      <c r="B923" s="199" t="s">
        <v>202</v>
      </c>
      <c r="C923" s="203" t="s">
        <v>38</v>
      </c>
      <c r="D923" s="206"/>
      <c r="E923" s="40">
        <v>1.10277</v>
      </c>
      <c r="F923" s="41"/>
      <c r="G923" s="13"/>
      <c r="H923" s="204"/>
      <c r="I923" s="10">
        <v>44369</v>
      </c>
      <c r="J923" s="14">
        <v>1744</v>
      </c>
      <c r="K923" s="39">
        <v>666</v>
      </c>
      <c r="L923" s="13">
        <f t="shared" si="1192"/>
        <v>734.44482000000005</v>
      </c>
      <c r="M923" s="300"/>
      <c r="N923" s="300"/>
      <c r="O923" s="38">
        <f t="shared" si="1196"/>
        <v>666</v>
      </c>
      <c r="P923" s="11">
        <f t="shared" si="1194"/>
        <v>734.44482000000005</v>
      </c>
      <c r="Q923" s="41"/>
      <c r="R923" s="41"/>
      <c r="S923" s="41"/>
      <c r="T923" s="41"/>
      <c r="U923" s="38">
        <v>0</v>
      </c>
      <c r="V923" s="11">
        <f t="shared" si="1195"/>
        <v>0</v>
      </c>
      <c r="W923" s="51"/>
      <c r="X923" s="53"/>
    </row>
    <row r="924" spans="1:24" s="12" customFormat="1" ht="47.25" customHeight="1">
      <c r="A924" s="9">
        <v>6</v>
      </c>
      <c r="B924" s="199" t="s">
        <v>203</v>
      </c>
      <c r="C924" s="203" t="s">
        <v>38</v>
      </c>
      <c r="D924" s="206"/>
      <c r="E924" s="40">
        <v>1.02302</v>
      </c>
      <c r="F924" s="41"/>
      <c r="G924" s="13"/>
      <c r="H924" s="204"/>
      <c r="I924" s="10">
        <v>44369</v>
      </c>
      <c r="J924" s="14">
        <v>1744</v>
      </c>
      <c r="K924" s="39">
        <v>111</v>
      </c>
      <c r="L924" s="13">
        <f t="shared" si="1192"/>
        <v>113.55522000000001</v>
      </c>
      <c r="M924" s="300"/>
      <c r="N924" s="300"/>
      <c r="O924" s="38">
        <f t="shared" si="1196"/>
        <v>111</v>
      </c>
      <c r="P924" s="11">
        <f t="shared" si="1194"/>
        <v>113.55522000000001</v>
      </c>
      <c r="Q924" s="41"/>
      <c r="R924" s="41"/>
      <c r="S924" s="41"/>
      <c r="T924" s="41"/>
      <c r="U924" s="38">
        <v>0</v>
      </c>
      <c r="V924" s="11">
        <f t="shared" si="1195"/>
        <v>0</v>
      </c>
      <c r="W924" s="51"/>
      <c r="X924" s="53"/>
    </row>
    <row r="925" spans="1:24" s="12" customFormat="1" ht="47.25" customHeight="1">
      <c r="A925" s="9">
        <v>7</v>
      </c>
      <c r="B925" s="199" t="s">
        <v>124</v>
      </c>
      <c r="C925" s="203" t="s">
        <v>38</v>
      </c>
      <c r="D925" s="206"/>
      <c r="E925" s="40">
        <v>12.37518</v>
      </c>
      <c r="F925" s="41"/>
      <c r="G925" s="13"/>
      <c r="H925" s="204"/>
      <c r="I925" s="10">
        <v>44369</v>
      </c>
      <c r="J925" s="14">
        <v>1744</v>
      </c>
      <c r="K925" s="39">
        <v>7</v>
      </c>
      <c r="L925" s="13">
        <f t="shared" si="1192"/>
        <v>86.626260000000002</v>
      </c>
      <c r="M925" s="300"/>
      <c r="N925" s="300"/>
      <c r="O925" s="38">
        <f t="shared" si="1196"/>
        <v>7</v>
      </c>
      <c r="P925" s="11">
        <f t="shared" si="1194"/>
        <v>86.626260000000002</v>
      </c>
      <c r="Q925" s="41"/>
      <c r="R925" s="41"/>
      <c r="S925" s="41"/>
      <c r="T925" s="41"/>
      <c r="U925" s="38">
        <v>0</v>
      </c>
      <c r="V925" s="11">
        <f t="shared" si="1195"/>
        <v>0</v>
      </c>
      <c r="W925" s="51"/>
      <c r="X925" s="53"/>
    </row>
    <row r="926" spans="1:24" s="12" customFormat="1" ht="47.25" customHeight="1">
      <c r="A926" s="9">
        <v>8</v>
      </c>
      <c r="B926" s="328" t="s">
        <v>196</v>
      </c>
      <c r="C926" s="9" t="s">
        <v>31</v>
      </c>
      <c r="D926" s="9" t="s">
        <v>197</v>
      </c>
      <c r="E926" s="9">
        <v>0</v>
      </c>
      <c r="F926" s="298">
        <v>0</v>
      </c>
      <c r="G926" s="266">
        <v>0</v>
      </c>
      <c r="H926" s="329">
        <v>44469</v>
      </c>
      <c r="I926" s="10">
        <v>44376</v>
      </c>
      <c r="J926" s="14">
        <v>1867</v>
      </c>
      <c r="K926" s="39">
        <v>132</v>
      </c>
      <c r="L926" s="13">
        <f t="shared" si="1192"/>
        <v>0</v>
      </c>
      <c r="M926" s="300"/>
      <c r="N926" s="300"/>
      <c r="O926" s="38">
        <f>K926-U926</f>
        <v>0</v>
      </c>
      <c r="P926" s="11">
        <f t="shared" si="1194"/>
        <v>0</v>
      </c>
      <c r="Q926" s="41"/>
      <c r="R926" s="41"/>
      <c r="S926" s="41"/>
      <c r="T926" s="41"/>
      <c r="U926" s="38">
        <f>K926</f>
        <v>132</v>
      </c>
      <c r="V926" s="11">
        <f t="shared" si="1195"/>
        <v>0</v>
      </c>
      <c r="W926" s="51"/>
      <c r="X926" s="53"/>
    </row>
    <row r="927" spans="1:24" s="12" customFormat="1" ht="47.25" customHeight="1">
      <c r="A927" s="9">
        <v>9</v>
      </c>
      <c r="B927" s="330" t="s">
        <v>199</v>
      </c>
      <c r="C927" s="331" t="s">
        <v>200</v>
      </c>
      <c r="D927" s="9">
        <v>11033003</v>
      </c>
      <c r="E927" s="266">
        <v>0</v>
      </c>
      <c r="F927" s="298">
        <v>0</v>
      </c>
      <c r="G927" s="266">
        <v>0</v>
      </c>
      <c r="H927" s="329">
        <v>45017</v>
      </c>
      <c r="I927" s="10">
        <v>44376</v>
      </c>
      <c r="J927" s="14">
        <v>1867</v>
      </c>
      <c r="K927" s="39">
        <v>22</v>
      </c>
      <c r="L927" s="13">
        <f t="shared" si="1192"/>
        <v>0</v>
      </c>
      <c r="M927" s="300"/>
      <c r="N927" s="300"/>
      <c r="O927" s="38">
        <f t="shared" ref="O927:O930" si="1197">K927-U927</f>
        <v>0</v>
      </c>
      <c r="P927" s="11">
        <f t="shared" si="1194"/>
        <v>0</v>
      </c>
      <c r="Q927" s="41"/>
      <c r="R927" s="41"/>
      <c r="S927" s="41"/>
      <c r="T927" s="41"/>
      <c r="U927" s="38">
        <f t="shared" ref="U927:U930" si="1198">K927</f>
        <v>22</v>
      </c>
      <c r="V927" s="11">
        <f t="shared" si="1195"/>
        <v>0</v>
      </c>
      <c r="W927" s="51"/>
      <c r="X927" s="53"/>
    </row>
    <row r="928" spans="1:24" s="12" customFormat="1" ht="47.25" customHeight="1">
      <c r="A928" s="9">
        <v>10</v>
      </c>
      <c r="B928" s="199" t="s">
        <v>202</v>
      </c>
      <c r="C928" s="203" t="s">
        <v>38</v>
      </c>
      <c r="D928" s="206"/>
      <c r="E928" s="40">
        <v>1.10277</v>
      </c>
      <c r="F928" s="41"/>
      <c r="G928" s="13"/>
      <c r="H928" s="204"/>
      <c r="I928" s="10">
        <v>44376</v>
      </c>
      <c r="J928" s="14">
        <v>1867</v>
      </c>
      <c r="K928" s="39">
        <v>132</v>
      </c>
      <c r="L928" s="13">
        <f t="shared" si="1192"/>
        <v>145.56564</v>
      </c>
      <c r="M928" s="300"/>
      <c r="N928" s="300"/>
      <c r="O928" s="38">
        <f t="shared" si="1197"/>
        <v>0</v>
      </c>
      <c r="P928" s="11">
        <f t="shared" si="1194"/>
        <v>0</v>
      </c>
      <c r="Q928" s="41"/>
      <c r="R928" s="41"/>
      <c r="S928" s="41"/>
      <c r="T928" s="41"/>
      <c r="U928" s="38">
        <f t="shared" si="1198"/>
        <v>132</v>
      </c>
      <c r="V928" s="11">
        <f t="shared" si="1195"/>
        <v>145.56564</v>
      </c>
      <c r="W928" s="51"/>
      <c r="X928" s="53"/>
    </row>
    <row r="929" spans="1:24" s="12" customFormat="1" ht="47.25" customHeight="1">
      <c r="A929" s="9">
        <v>11</v>
      </c>
      <c r="B929" s="199" t="s">
        <v>203</v>
      </c>
      <c r="C929" s="203" t="s">
        <v>38</v>
      </c>
      <c r="D929" s="206"/>
      <c r="E929" s="40">
        <v>1.02302</v>
      </c>
      <c r="F929" s="41"/>
      <c r="G929" s="13"/>
      <c r="H929" s="204"/>
      <c r="I929" s="10">
        <v>44376</v>
      </c>
      <c r="J929" s="14">
        <v>1867</v>
      </c>
      <c r="K929" s="39">
        <v>22</v>
      </c>
      <c r="L929" s="13">
        <f t="shared" si="1192"/>
        <v>22.506440000000001</v>
      </c>
      <c r="M929" s="300"/>
      <c r="N929" s="300"/>
      <c r="O929" s="38">
        <f t="shared" si="1197"/>
        <v>0</v>
      </c>
      <c r="P929" s="11">
        <f t="shared" si="1194"/>
        <v>0</v>
      </c>
      <c r="Q929" s="41"/>
      <c r="R929" s="41"/>
      <c r="S929" s="41"/>
      <c r="T929" s="41"/>
      <c r="U929" s="38">
        <f t="shared" si="1198"/>
        <v>22</v>
      </c>
      <c r="V929" s="11">
        <f t="shared" si="1195"/>
        <v>22.506440000000001</v>
      </c>
      <c r="W929" s="51"/>
      <c r="X929" s="53"/>
    </row>
    <row r="930" spans="1:24" s="12" customFormat="1" ht="47.25" customHeight="1">
      <c r="A930" s="9">
        <v>12</v>
      </c>
      <c r="B930" s="199" t="s">
        <v>124</v>
      </c>
      <c r="C930" s="203" t="s">
        <v>38</v>
      </c>
      <c r="D930" s="206"/>
      <c r="E930" s="40">
        <v>12.37518</v>
      </c>
      <c r="F930" s="41"/>
      <c r="G930" s="13"/>
      <c r="H930" s="204"/>
      <c r="I930" s="10">
        <v>44376</v>
      </c>
      <c r="J930" s="14">
        <v>1867</v>
      </c>
      <c r="K930" s="39">
        <v>2</v>
      </c>
      <c r="L930" s="13">
        <f t="shared" si="1192"/>
        <v>24.750360000000001</v>
      </c>
      <c r="M930" s="300"/>
      <c r="N930" s="300"/>
      <c r="O930" s="38">
        <f t="shared" si="1197"/>
        <v>0</v>
      </c>
      <c r="P930" s="11">
        <f t="shared" si="1194"/>
        <v>0</v>
      </c>
      <c r="Q930" s="41"/>
      <c r="R930" s="41"/>
      <c r="S930" s="41"/>
      <c r="T930" s="41"/>
      <c r="U930" s="38">
        <f t="shared" si="1198"/>
        <v>2</v>
      </c>
      <c r="V930" s="11">
        <f t="shared" si="1195"/>
        <v>24.750360000000001</v>
      </c>
      <c r="W930" s="51"/>
      <c r="X930" s="53"/>
    </row>
    <row r="931" spans="1:24" s="12" customFormat="1" ht="40.5" customHeight="1">
      <c r="A931" s="9">
        <v>13</v>
      </c>
      <c r="B931" s="199" t="s">
        <v>118</v>
      </c>
      <c r="C931" s="203" t="s">
        <v>38</v>
      </c>
      <c r="D931" s="203" t="s">
        <v>121</v>
      </c>
      <c r="E931" s="40">
        <v>2.96</v>
      </c>
      <c r="F931" s="41">
        <v>0</v>
      </c>
      <c r="G931" s="13">
        <f t="shared" ref="G931:G934" si="1199">F931*E931</f>
        <v>0</v>
      </c>
      <c r="H931" s="202">
        <v>45962</v>
      </c>
      <c r="I931" s="10">
        <v>44277</v>
      </c>
      <c r="J931" s="14">
        <v>537</v>
      </c>
      <c r="K931" s="39">
        <v>220</v>
      </c>
      <c r="L931" s="13">
        <f t="shared" si="1189"/>
        <v>651.20000000000005</v>
      </c>
      <c r="M931" s="300" t="s">
        <v>147</v>
      </c>
      <c r="N931" s="300" t="s">
        <v>144</v>
      </c>
      <c r="O931" s="38">
        <f t="shared" si="1193"/>
        <v>0</v>
      </c>
      <c r="P931" s="11">
        <f t="shared" ref="P931:P934" si="1200">O931*E931</f>
        <v>0</v>
      </c>
      <c r="Q931" s="41"/>
      <c r="R931" s="41"/>
      <c r="S931" s="41"/>
      <c r="T931" s="41"/>
      <c r="U931" s="41">
        <v>0</v>
      </c>
      <c r="V931" s="11">
        <f t="shared" si="1191"/>
        <v>0</v>
      </c>
      <c r="W931" s="51"/>
      <c r="X931" s="53"/>
    </row>
    <row r="932" spans="1:24" s="12" customFormat="1" ht="40.5" customHeight="1">
      <c r="A932" s="9">
        <v>14</v>
      </c>
      <c r="B932" s="199" t="s">
        <v>118</v>
      </c>
      <c r="C932" s="203" t="s">
        <v>38</v>
      </c>
      <c r="D932" s="203" t="s">
        <v>121</v>
      </c>
      <c r="E932" s="40">
        <v>2.96</v>
      </c>
      <c r="F932" s="41">
        <v>0</v>
      </c>
      <c r="G932" s="13">
        <f t="shared" ref="G932:G933" si="1201">F932*E932</f>
        <v>0</v>
      </c>
      <c r="H932" s="202">
        <v>45962</v>
      </c>
      <c r="I932" s="10">
        <v>44288</v>
      </c>
      <c r="J932" s="14">
        <v>679</v>
      </c>
      <c r="K932" s="39">
        <v>440</v>
      </c>
      <c r="L932" s="13">
        <f t="shared" ref="L932:L933" si="1202">K932*E932</f>
        <v>1302.4000000000001</v>
      </c>
      <c r="M932" s="300" t="s">
        <v>147</v>
      </c>
      <c r="N932" s="300" t="s">
        <v>144</v>
      </c>
      <c r="O932" s="38">
        <f t="shared" si="1193"/>
        <v>0</v>
      </c>
      <c r="P932" s="11">
        <f t="shared" ref="P932:P933" si="1203">O932*E932</f>
        <v>0</v>
      </c>
      <c r="Q932" s="41"/>
      <c r="R932" s="41"/>
      <c r="S932" s="41"/>
      <c r="T932" s="41"/>
      <c r="U932" s="41">
        <v>0</v>
      </c>
      <c r="V932" s="11">
        <f t="shared" ref="V932:V933" si="1204">U932*E932</f>
        <v>0</v>
      </c>
      <c r="W932" s="51"/>
      <c r="X932" s="53"/>
    </row>
    <row r="933" spans="1:24" s="12" customFormat="1" ht="40.5" customHeight="1">
      <c r="A933" s="9">
        <v>15</v>
      </c>
      <c r="B933" s="199" t="s">
        <v>124</v>
      </c>
      <c r="C933" s="200" t="s">
        <v>38</v>
      </c>
      <c r="D933" s="204">
        <v>44119</v>
      </c>
      <c r="E933" s="40">
        <v>24.14</v>
      </c>
      <c r="F933" s="41">
        <v>0</v>
      </c>
      <c r="G933" s="13">
        <f t="shared" si="1201"/>
        <v>0</v>
      </c>
      <c r="H933" s="202" t="s">
        <v>122</v>
      </c>
      <c r="I933" s="10">
        <v>44277</v>
      </c>
      <c r="J933" s="14">
        <v>537</v>
      </c>
      <c r="K933" s="39">
        <v>2</v>
      </c>
      <c r="L933" s="13">
        <f t="shared" si="1202"/>
        <v>48.28</v>
      </c>
      <c r="M933" s="300" t="s">
        <v>147</v>
      </c>
      <c r="N933" s="300" t="s">
        <v>144</v>
      </c>
      <c r="O933" s="38">
        <f t="shared" si="1193"/>
        <v>0</v>
      </c>
      <c r="P933" s="11">
        <f t="shared" si="1203"/>
        <v>0</v>
      </c>
      <c r="Q933" s="41"/>
      <c r="R933" s="41"/>
      <c r="S933" s="41"/>
      <c r="T933" s="41"/>
      <c r="U933" s="41">
        <v>0</v>
      </c>
      <c r="V933" s="11">
        <f t="shared" si="1204"/>
        <v>0</v>
      </c>
      <c r="W933" s="51"/>
      <c r="X933" s="53"/>
    </row>
    <row r="934" spans="1:24" s="12" customFormat="1" ht="40.5" customHeight="1">
      <c r="A934" s="9">
        <v>16</v>
      </c>
      <c r="B934" s="199" t="s">
        <v>124</v>
      </c>
      <c r="C934" s="200" t="s">
        <v>38</v>
      </c>
      <c r="D934" s="204">
        <v>44119</v>
      </c>
      <c r="E934" s="40">
        <v>24.14</v>
      </c>
      <c r="F934" s="41">
        <v>0</v>
      </c>
      <c r="G934" s="13">
        <f t="shared" si="1199"/>
        <v>0</v>
      </c>
      <c r="H934" s="202" t="s">
        <v>122</v>
      </c>
      <c r="I934" s="10">
        <v>44288</v>
      </c>
      <c r="J934" s="14">
        <v>679</v>
      </c>
      <c r="K934" s="39">
        <v>4</v>
      </c>
      <c r="L934" s="13">
        <f t="shared" si="1189"/>
        <v>96.56</v>
      </c>
      <c r="M934" s="300" t="s">
        <v>147</v>
      </c>
      <c r="N934" s="300" t="s">
        <v>144</v>
      </c>
      <c r="O934" s="38">
        <f t="shared" si="1193"/>
        <v>0</v>
      </c>
      <c r="P934" s="11">
        <f t="shared" si="1200"/>
        <v>0</v>
      </c>
      <c r="Q934" s="41"/>
      <c r="R934" s="41"/>
      <c r="S934" s="41"/>
      <c r="T934" s="41"/>
      <c r="U934" s="41">
        <v>0</v>
      </c>
      <c r="V934" s="11">
        <f t="shared" si="1191"/>
        <v>0</v>
      </c>
      <c r="W934" s="51"/>
      <c r="X934" s="53"/>
    </row>
    <row r="935" spans="1:24" s="68" customFormat="1" ht="27.75" customHeight="1">
      <c r="A935" s="41"/>
      <c r="B935" s="209" t="s">
        <v>14</v>
      </c>
      <c r="C935" s="210"/>
      <c r="D935" s="211"/>
      <c r="E935" s="65"/>
      <c r="F935" s="41">
        <f>SUM(F919:F934)</f>
        <v>0</v>
      </c>
      <c r="G935" s="11">
        <f>SUM(G919:G934)</f>
        <v>0</v>
      </c>
      <c r="H935" s="212"/>
      <c r="I935" s="66"/>
      <c r="J935" s="41"/>
      <c r="K935" s="41">
        <f>SUM(K919:K934)</f>
        <v>3137</v>
      </c>
      <c r="L935" s="11">
        <f>SUM(L919:L934)</f>
        <v>3225.8887400000003</v>
      </c>
      <c r="M935" s="41"/>
      <c r="N935" s="66"/>
      <c r="O935" s="41">
        <f>SUM(O919:O934)</f>
        <v>1561</v>
      </c>
      <c r="P935" s="11">
        <f>SUM(P919:P934)</f>
        <v>934.62630000000001</v>
      </c>
      <c r="Q935" s="41"/>
      <c r="R935" s="41"/>
      <c r="S935" s="41"/>
      <c r="T935" s="41"/>
      <c r="U935" s="41">
        <f>SUM(U919:U934)</f>
        <v>310</v>
      </c>
      <c r="V935" s="11">
        <f>SUM(V919:V934)</f>
        <v>192.82244</v>
      </c>
      <c r="W935" s="67">
        <f>V935-G935</f>
        <v>192.82244</v>
      </c>
      <c r="X935" s="178"/>
    </row>
    <row r="936" spans="1:24" s="68" customFormat="1" ht="27.75" customHeight="1">
      <c r="A936" s="337" t="s">
        <v>100</v>
      </c>
      <c r="B936" s="338"/>
      <c r="C936" s="338"/>
      <c r="D936" s="338"/>
      <c r="E936" s="338"/>
      <c r="F936" s="338"/>
      <c r="G936" s="338"/>
      <c r="H936" s="338"/>
      <c r="I936" s="338"/>
      <c r="J936" s="338"/>
      <c r="K936" s="338"/>
      <c r="L936" s="338"/>
      <c r="M936" s="338"/>
      <c r="N936" s="338"/>
      <c r="O936" s="338"/>
      <c r="P936" s="338"/>
      <c r="Q936" s="338"/>
      <c r="R936" s="338"/>
      <c r="S936" s="338"/>
      <c r="T936" s="338"/>
      <c r="U936" s="338"/>
      <c r="V936" s="339"/>
      <c r="W936" s="67"/>
      <c r="X936" s="178"/>
    </row>
    <row r="937" spans="1:24" s="12" customFormat="1" ht="45" customHeight="1">
      <c r="A937" s="9">
        <v>1</v>
      </c>
      <c r="B937" s="199" t="s">
        <v>77</v>
      </c>
      <c r="C937" s="200" t="s">
        <v>38</v>
      </c>
      <c r="D937" s="14" t="s">
        <v>85</v>
      </c>
      <c r="E937" s="40">
        <v>182.26</v>
      </c>
      <c r="F937" s="296">
        <v>0</v>
      </c>
      <c r="G937" s="13">
        <f>F937*E937</f>
        <v>0</v>
      </c>
      <c r="H937" s="202">
        <v>44525</v>
      </c>
      <c r="I937" s="297"/>
      <c r="J937" s="298"/>
      <c r="K937" s="39"/>
      <c r="L937" s="13">
        <f>K937*E937</f>
        <v>0</v>
      </c>
      <c r="M937" s="9">
        <v>1498</v>
      </c>
      <c r="N937" s="10">
        <v>44195</v>
      </c>
      <c r="O937" s="38">
        <f>F937-U937</f>
        <v>0</v>
      </c>
      <c r="P937" s="11">
        <f>O937*E937</f>
        <v>0</v>
      </c>
      <c r="Q937" s="41"/>
      <c r="R937" s="41"/>
      <c r="S937" s="41"/>
      <c r="T937" s="41"/>
      <c r="U937" s="296">
        <v>0</v>
      </c>
      <c r="V937" s="13">
        <f>U937*E937</f>
        <v>0</v>
      </c>
      <c r="W937" s="51"/>
      <c r="X937" s="53"/>
    </row>
    <row r="938" spans="1:24" s="12" customFormat="1" ht="47.25" customHeight="1">
      <c r="A938" s="9">
        <v>2</v>
      </c>
      <c r="B938" s="205" t="s">
        <v>125</v>
      </c>
      <c r="C938" s="200" t="s">
        <v>31</v>
      </c>
      <c r="D938" s="206" t="s">
        <v>126</v>
      </c>
      <c r="E938" s="40">
        <v>0</v>
      </c>
      <c r="F938" s="41">
        <v>0</v>
      </c>
      <c r="G938" s="13">
        <f t="shared" ref="G938:G956" si="1205">F938*E938</f>
        <v>0</v>
      </c>
      <c r="H938" s="204">
        <v>44370</v>
      </c>
      <c r="I938" s="10">
        <v>44277</v>
      </c>
      <c r="J938" s="14">
        <v>545</v>
      </c>
      <c r="K938" s="39">
        <v>200</v>
      </c>
      <c r="L938" s="13">
        <f t="shared" ref="L938:L956" si="1206">K938*E938</f>
        <v>0</v>
      </c>
      <c r="M938" s="300" t="s">
        <v>146</v>
      </c>
      <c r="N938" s="300" t="s">
        <v>144</v>
      </c>
      <c r="O938" s="38">
        <f t="shared" ref="O938:O956" si="1207">F938-U938</f>
        <v>0</v>
      </c>
      <c r="P938" s="11">
        <f t="shared" ref="P938:P956" si="1208">O938*E938</f>
        <v>0</v>
      </c>
      <c r="Q938" s="41"/>
      <c r="R938" s="41"/>
      <c r="S938" s="41"/>
      <c r="T938" s="41"/>
      <c r="U938" s="41">
        <v>0</v>
      </c>
      <c r="V938" s="11">
        <f t="shared" ref="V938:V956" si="1209">U938*E938</f>
        <v>0</v>
      </c>
      <c r="W938" s="51"/>
      <c r="X938" s="53"/>
    </row>
    <row r="939" spans="1:24" s="12" customFormat="1" ht="47.25" customHeight="1">
      <c r="A939" s="9">
        <v>3</v>
      </c>
      <c r="B939" s="205" t="s">
        <v>125</v>
      </c>
      <c r="C939" s="200" t="s">
        <v>31</v>
      </c>
      <c r="D939" s="206" t="s">
        <v>126</v>
      </c>
      <c r="E939" s="40">
        <v>0</v>
      </c>
      <c r="F939" s="41">
        <v>0</v>
      </c>
      <c r="G939" s="13">
        <f t="shared" ref="G939" si="1210">F939*E939</f>
        <v>0</v>
      </c>
      <c r="H939" s="204">
        <v>44370</v>
      </c>
      <c r="I939" s="10">
        <v>44287</v>
      </c>
      <c r="J939" s="14">
        <v>674</v>
      </c>
      <c r="K939" s="39">
        <v>400</v>
      </c>
      <c r="L939" s="13">
        <f t="shared" ref="L939" si="1211">K939*E939</f>
        <v>0</v>
      </c>
      <c r="M939" s="300" t="s">
        <v>151</v>
      </c>
      <c r="N939" s="300" t="s">
        <v>144</v>
      </c>
      <c r="O939" s="38">
        <f t="shared" si="1207"/>
        <v>0</v>
      </c>
      <c r="P939" s="11">
        <f t="shared" ref="P939" si="1212">O939*E939</f>
        <v>0</v>
      </c>
      <c r="Q939" s="41"/>
      <c r="R939" s="41"/>
      <c r="S939" s="41"/>
      <c r="T939" s="41"/>
      <c r="U939" s="41">
        <v>0</v>
      </c>
      <c r="V939" s="11">
        <f t="shared" ref="V939" si="1213">U939*E939</f>
        <v>0</v>
      </c>
      <c r="W939" s="51"/>
      <c r="X939" s="53"/>
    </row>
    <row r="940" spans="1:24" s="12" customFormat="1" ht="47.25" customHeight="1">
      <c r="A940" s="9">
        <v>4</v>
      </c>
      <c r="B940" s="205" t="s">
        <v>125</v>
      </c>
      <c r="C940" s="200" t="s">
        <v>31</v>
      </c>
      <c r="D940" s="206" t="s">
        <v>126</v>
      </c>
      <c r="E940" s="40">
        <v>0</v>
      </c>
      <c r="F940" s="41">
        <v>0</v>
      </c>
      <c r="G940" s="13">
        <f t="shared" ref="G940" si="1214">F940*E940</f>
        <v>0</v>
      </c>
      <c r="H940" s="204">
        <v>44370</v>
      </c>
      <c r="I940" s="10">
        <v>44301</v>
      </c>
      <c r="J940" s="14">
        <v>804</v>
      </c>
      <c r="K940" s="39">
        <v>80</v>
      </c>
      <c r="L940" s="13">
        <f t="shared" ref="L940:L950" si="1215">K940*E940</f>
        <v>0</v>
      </c>
      <c r="M940" s="300" t="s">
        <v>151</v>
      </c>
      <c r="N940" s="300" t="s">
        <v>144</v>
      </c>
      <c r="O940" s="38">
        <f t="shared" si="1207"/>
        <v>0</v>
      </c>
      <c r="P940" s="11">
        <f t="shared" ref="P940:P950" si="1216">O940*E940</f>
        <v>0</v>
      </c>
      <c r="Q940" s="41"/>
      <c r="R940" s="41"/>
      <c r="S940" s="41"/>
      <c r="T940" s="41"/>
      <c r="U940" s="41">
        <v>0</v>
      </c>
      <c r="V940" s="11">
        <f t="shared" ref="V940:V950" si="1217">U940*E940</f>
        <v>0</v>
      </c>
      <c r="W940" s="51"/>
      <c r="X940" s="53"/>
    </row>
    <row r="941" spans="1:24" s="12" customFormat="1" ht="47.25" customHeight="1">
      <c r="A941" s="9">
        <v>5</v>
      </c>
      <c r="B941" s="328" t="s">
        <v>196</v>
      </c>
      <c r="C941" s="9" t="s">
        <v>31</v>
      </c>
      <c r="D941" s="9" t="s">
        <v>197</v>
      </c>
      <c r="E941" s="9">
        <v>0</v>
      </c>
      <c r="F941" s="298">
        <v>0</v>
      </c>
      <c r="G941" s="266">
        <v>0</v>
      </c>
      <c r="H941" s="329">
        <v>44469</v>
      </c>
      <c r="I941" s="10">
        <v>44369</v>
      </c>
      <c r="J941" s="14">
        <v>1745</v>
      </c>
      <c r="K941" s="39">
        <v>342</v>
      </c>
      <c r="L941" s="13">
        <f t="shared" si="1215"/>
        <v>0</v>
      </c>
      <c r="M941" s="300"/>
      <c r="N941" s="300"/>
      <c r="O941" s="38">
        <f>K941-U941</f>
        <v>342</v>
      </c>
      <c r="P941" s="11">
        <f t="shared" si="1216"/>
        <v>0</v>
      </c>
      <c r="Q941" s="41"/>
      <c r="R941" s="41"/>
      <c r="S941" s="41"/>
      <c r="T941" s="41"/>
      <c r="U941" s="38">
        <v>0</v>
      </c>
      <c r="V941" s="11">
        <f t="shared" si="1217"/>
        <v>0</v>
      </c>
      <c r="W941" s="51"/>
      <c r="X941" s="53"/>
    </row>
    <row r="942" spans="1:24" s="12" customFormat="1" ht="47.25" customHeight="1">
      <c r="A942" s="9">
        <v>6</v>
      </c>
      <c r="B942" s="330" t="s">
        <v>199</v>
      </c>
      <c r="C942" s="331" t="s">
        <v>200</v>
      </c>
      <c r="D942" s="9">
        <v>11033003</v>
      </c>
      <c r="E942" s="266">
        <v>0</v>
      </c>
      <c r="F942" s="298">
        <v>0</v>
      </c>
      <c r="G942" s="266">
        <v>0</v>
      </c>
      <c r="H942" s="329">
        <v>45017</v>
      </c>
      <c r="I942" s="10">
        <v>44369</v>
      </c>
      <c r="J942" s="14">
        <v>1745</v>
      </c>
      <c r="K942" s="39">
        <v>57</v>
      </c>
      <c r="L942" s="13">
        <f t="shared" si="1215"/>
        <v>0</v>
      </c>
      <c r="M942" s="300"/>
      <c r="N942" s="300"/>
      <c r="O942" s="38">
        <f t="shared" ref="O942:O945" si="1218">K942-U942</f>
        <v>57</v>
      </c>
      <c r="P942" s="11">
        <f t="shared" si="1216"/>
        <v>0</v>
      </c>
      <c r="Q942" s="41"/>
      <c r="R942" s="41"/>
      <c r="S942" s="41"/>
      <c r="T942" s="41"/>
      <c r="U942" s="38">
        <v>0</v>
      </c>
      <c r="V942" s="11">
        <f t="shared" si="1217"/>
        <v>0</v>
      </c>
      <c r="W942" s="51"/>
      <c r="X942" s="53"/>
    </row>
    <row r="943" spans="1:24" s="12" customFormat="1" ht="47.25" customHeight="1">
      <c r="A943" s="9">
        <v>7</v>
      </c>
      <c r="B943" s="199" t="s">
        <v>202</v>
      </c>
      <c r="C943" s="203" t="s">
        <v>38</v>
      </c>
      <c r="D943" s="206"/>
      <c r="E943" s="40">
        <v>1.10277</v>
      </c>
      <c r="F943" s="41"/>
      <c r="G943" s="13"/>
      <c r="H943" s="204"/>
      <c r="I943" s="10">
        <v>44369</v>
      </c>
      <c r="J943" s="14">
        <v>1745</v>
      </c>
      <c r="K943" s="39">
        <v>342</v>
      </c>
      <c r="L943" s="13">
        <f t="shared" si="1215"/>
        <v>377.14733999999999</v>
      </c>
      <c r="M943" s="300"/>
      <c r="N943" s="300"/>
      <c r="O943" s="38">
        <f t="shared" si="1218"/>
        <v>342</v>
      </c>
      <c r="P943" s="11">
        <f t="shared" si="1216"/>
        <v>377.14733999999999</v>
      </c>
      <c r="Q943" s="41"/>
      <c r="R943" s="41"/>
      <c r="S943" s="41"/>
      <c r="T943" s="41"/>
      <c r="U943" s="38">
        <v>0</v>
      </c>
      <c r="V943" s="11">
        <f t="shared" si="1217"/>
        <v>0</v>
      </c>
      <c r="W943" s="51"/>
      <c r="X943" s="53"/>
    </row>
    <row r="944" spans="1:24" s="12" customFormat="1" ht="47.25" customHeight="1">
      <c r="A944" s="9">
        <v>8</v>
      </c>
      <c r="B944" s="199" t="s">
        <v>203</v>
      </c>
      <c r="C944" s="203" t="s">
        <v>38</v>
      </c>
      <c r="D944" s="206"/>
      <c r="E944" s="40">
        <v>1.02302</v>
      </c>
      <c r="F944" s="41"/>
      <c r="G944" s="13"/>
      <c r="H944" s="204"/>
      <c r="I944" s="10">
        <v>44369</v>
      </c>
      <c r="J944" s="14">
        <v>1745</v>
      </c>
      <c r="K944" s="39">
        <v>57</v>
      </c>
      <c r="L944" s="13">
        <f t="shared" si="1215"/>
        <v>58.312139999999999</v>
      </c>
      <c r="M944" s="300"/>
      <c r="N944" s="300"/>
      <c r="O944" s="38">
        <f t="shared" si="1218"/>
        <v>57</v>
      </c>
      <c r="P944" s="11">
        <f t="shared" si="1216"/>
        <v>58.312139999999999</v>
      </c>
      <c r="Q944" s="41"/>
      <c r="R944" s="41"/>
      <c r="S944" s="41"/>
      <c r="T944" s="41"/>
      <c r="U944" s="38">
        <v>0</v>
      </c>
      <c r="V944" s="11">
        <f t="shared" si="1217"/>
        <v>0</v>
      </c>
      <c r="W944" s="51"/>
      <c r="X944" s="53"/>
    </row>
    <row r="945" spans="1:24" s="12" customFormat="1" ht="47.25" customHeight="1">
      <c r="A945" s="9">
        <v>9</v>
      </c>
      <c r="B945" s="199" t="s">
        <v>124</v>
      </c>
      <c r="C945" s="203" t="s">
        <v>38</v>
      </c>
      <c r="D945" s="206"/>
      <c r="E945" s="40">
        <v>12.37518</v>
      </c>
      <c r="F945" s="41"/>
      <c r="G945" s="13"/>
      <c r="H945" s="204"/>
      <c r="I945" s="10">
        <v>44369</v>
      </c>
      <c r="J945" s="14">
        <v>1745</v>
      </c>
      <c r="K945" s="39">
        <v>3</v>
      </c>
      <c r="L945" s="13">
        <f t="shared" si="1215"/>
        <v>37.125540000000001</v>
      </c>
      <c r="M945" s="300"/>
      <c r="N945" s="300"/>
      <c r="O945" s="38">
        <f t="shared" si="1218"/>
        <v>3</v>
      </c>
      <c r="P945" s="11">
        <f t="shared" si="1216"/>
        <v>37.125540000000001</v>
      </c>
      <c r="Q945" s="41"/>
      <c r="R945" s="41"/>
      <c r="S945" s="41"/>
      <c r="T945" s="41"/>
      <c r="U945" s="38">
        <v>0</v>
      </c>
      <c r="V945" s="11">
        <f t="shared" si="1217"/>
        <v>0</v>
      </c>
      <c r="W945" s="51"/>
      <c r="X945" s="53"/>
    </row>
    <row r="946" spans="1:24" s="12" customFormat="1" ht="47.25" customHeight="1">
      <c r="A946" s="9">
        <v>10</v>
      </c>
      <c r="B946" s="328" t="s">
        <v>196</v>
      </c>
      <c r="C946" s="9" t="s">
        <v>31</v>
      </c>
      <c r="D946" s="9" t="s">
        <v>197</v>
      </c>
      <c r="E946" s="9">
        <v>0</v>
      </c>
      <c r="F946" s="298">
        <v>0</v>
      </c>
      <c r="G946" s="266">
        <v>0</v>
      </c>
      <c r="H946" s="329">
        <v>44469</v>
      </c>
      <c r="I946" s="10">
        <v>44376</v>
      </c>
      <c r="J946" s="14">
        <v>1868</v>
      </c>
      <c r="K946" s="39">
        <v>102</v>
      </c>
      <c r="L946" s="13">
        <f t="shared" si="1215"/>
        <v>0</v>
      </c>
      <c r="M946" s="300"/>
      <c r="N946" s="300"/>
      <c r="O946" s="38">
        <f>K946-U946</f>
        <v>102</v>
      </c>
      <c r="P946" s="11">
        <f t="shared" si="1216"/>
        <v>0</v>
      </c>
      <c r="Q946" s="41"/>
      <c r="R946" s="41"/>
      <c r="S946" s="41"/>
      <c r="T946" s="41"/>
      <c r="U946" s="38">
        <v>0</v>
      </c>
      <c r="V946" s="11">
        <f t="shared" si="1217"/>
        <v>0</v>
      </c>
      <c r="W946" s="51"/>
      <c r="X946" s="53"/>
    </row>
    <row r="947" spans="1:24" s="12" customFormat="1" ht="47.25" customHeight="1">
      <c r="A947" s="9">
        <v>11</v>
      </c>
      <c r="B947" s="330" t="s">
        <v>199</v>
      </c>
      <c r="C947" s="331" t="s">
        <v>200</v>
      </c>
      <c r="D947" s="9">
        <v>11033003</v>
      </c>
      <c r="E947" s="266">
        <v>0</v>
      </c>
      <c r="F947" s="298">
        <v>0</v>
      </c>
      <c r="G947" s="266">
        <v>0</v>
      </c>
      <c r="H947" s="329">
        <v>45017</v>
      </c>
      <c r="I947" s="10">
        <v>44376</v>
      </c>
      <c r="J947" s="14">
        <v>1868</v>
      </c>
      <c r="K947" s="39">
        <v>17</v>
      </c>
      <c r="L947" s="13">
        <f t="shared" si="1215"/>
        <v>0</v>
      </c>
      <c r="M947" s="300"/>
      <c r="N947" s="300"/>
      <c r="O947" s="38">
        <f t="shared" ref="O947:O950" si="1219">K947-U947</f>
        <v>17</v>
      </c>
      <c r="P947" s="11">
        <f t="shared" si="1216"/>
        <v>0</v>
      </c>
      <c r="Q947" s="41"/>
      <c r="R947" s="41"/>
      <c r="S947" s="41"/>
      <c r="T947" s="41"/>
      <c r="U947" s="38">
        <v>0</v>
      </c>
      <c r="V947" s="11">
        <f t="shared" si="1217"/>
        <v>0</v>
      </c>
      <c r="W947" s="51"/>
      <c r="X947" s="53"/>
    </row>
    <row r="948" spans="1:24" s="12" customFormat="1" ht="47.25" customHeight="1">
      <c r="A948" s="9">
        <v>12</v>
      </c>
      <c r="B948" s="199" t="s">
        <v>202</v>
      </c>
      <c r="C948" s="203" t="s">
        <v>38</v>
      </c>
      <c r="D948" s="206"/>
      <c r="E948" s="40">
        <v>1.10277</v>
      </c>
      <c r="F948" s="41"/>
      <c r="G948" s="13"/>
      <c r="H948" s="204"/>
      <c r="I948" s="10">
        <v>44376</v>
      </c>
      <c r="J948" s="14">
        <v>1868</v>
      </c>
      <c r="K948" s="39">
        <v>102</v>
      </c>
      <c r="L948" s="13">
        <f t="shared" si="1215"/>
        <v>112.48254</v>
      </c>
      <c r="M948" s="300"/>
      <c r="N948" s="300"/>
      <c r="O948" s="38">
        <f t="shared" si="1219"/>
        <v>102</v>
      </c>
      <c r="P948" s="11">
        <f t="shared" si="1216"/>
        <v>112.48254</v>
      </c>
      <c r="Q948" s="41"/>
      <c r="R948" s="41"/>
      <c r="S948" s="41"/>
      <c r="T948" s="41"/>
      <c r="U948" s="38">
        <v>0</v>
      </c>
      <c r="V948" s="11">
        <f t="shared" si="1217"/>
        <v>0</v>
      </c>
      <c r="W948" s="51"/>
      <c r="X948" s="53"/>
    </row>
    <row r="949" spans="1:24" s="12" customFormat="1" ht="47.25" customHeight="1">
      <c r="A949" s="9">
        <v>13</v>
      </c>
      <c r="B949" s="199" t="s">
        <v>203</v>
      </c>
      <c r="C949" s="203" t="s">
        <v>38</v>
      </c>
      <c r="D949" s="206"/>
      <c r="E949" s="40">
        <v>1.02302</v>
      </c>
      <c r="F949" s="41"/>
      <c r="G949" s="13"/>
      <c r="H949" s="204"/>
      <c r="I949" s="10">
        <v>44376</v>
      </c>
      <c r="J949" s="14">
        <v>1868</v>
      </c>
      <c r="K949" s="39">
        <v>17</v>
      </c>
      <c r="L949" s="13">
        <f t="shared" si="1215"/>
        <v>17.39134</v>
      </c>
      <c r="M949" s="300"/>
      <c r="N949" s="300"/>
      <c r="O949" s="38">
        <f t="shared" si="1219"/>
        <v>17</v>
      </c>
      <c r="P949" s="11">
        <f t="shared" si="1216"/>
        <v>17.39134</v>
      </c>
      <c r="Q949" s="41"/>
      <c r="R949" s="41"/>
      <c r="S949" s="41"/>
      <c r="T949" s="41"/>
      <c r="U949" s="38">
        <v>0</v>
      </c>
      <c r="V949" s="11">
        <f t="shared" si="1217"/>
        <v>0</v>
      </c>
      <c r="W949" s="51"/>
      <c r="X949" s="53"/>
    </row>
    <row r="950" spans="1:24" s="12" customFormat="1" ht="47.25" customHeight="1">
      <c r="A950" s="9">
        <v>14</v>
      </c>
      <c r="B950" s="199" t="s">
        <v>124</v>
      </c>
      <c r="C950" s="203" t="s">
        <v>38</v>
      </c>
      <c r="D950" s="206"/>
      <c r="E950" s="40">
        <v>12.37518</v>
      </c>
      <c r="F950" s="41"/>
      <c r="G950" s="13"/>
      <c r="H950" s="204"/>
      <c r="I950" s="10">
        <v>44376</v>
      </c>
      <c r="J950" s="14">
        <v>1868</v>
      </c>
      <c r="K950" s="39">
        <v>2</v>
      </c>
      <c r="L950" s="13">
        <f t="shared" si="1215"/>
        <v>24.750360000000001</v>
      </c>
      <c r="M950" s="300"/>
      <c r="N950" s="300"/>
      <c r="O950" s="38">
        <f t="shared" si="1219"/>
        <v>2</v>
      </c>
      <c r="P950" s="11">
        <f t="shared" si="1216"/>
        <v>24.750360000000001</v>
      </c>
      <c r="Q950" s="41"/>
      <c r="R950" s="41"/>
      <c r="S950" s="41"/>
      <c r="T950" s="41"/>
      <c r="U950" s="38">
        <v>0</v>
      </c>
      <c r="V950" s="11">
        <f t="shared" si="1217"/>
        <v>0</v>
      </c>
      <c r="W950" s="51"/>
      <c r="X950" s="53"/>
    </row>
    <row r="951" spans="1:24" s="12" customFormat="1" ht="40.5" customHeight="1">
      <c r="A951" s="9">
        <v>15</v>
      </c>
      <c r="B951" s="199" t="s">
        <v>118</v>
      </c>
      <c r="C951" s="203" t="s">
        <v>38</v>
      </c>
      <c r="D951" s="203" t="s">
        <v>121</v>
      </c>
      <c r="E951" s="40">
        <v>2.96</v>
      </c>
      <c r="F951" s="41">
        <v>0</v>
      </c>
      <c r="G951" s="13">
        <f t="shared" si="1205"/>
        <v>0</v>
      </c>
      <c r="H951" s="202">
        <v>45962</v>
      </c>
      <c r="I951" s="10">
        <v>44277</v>
      </c>
      <c r="J951" s="14">
        <v>545</v>
      </c>
      <c r="K951" s="39">
        <v>220</v>
      </c>
      <c r="L951" s="13">
        <f t="shared" si="1206"/>
        <v>651.20000000000005</v>
      </c>
      <c r="M951" s="300" t="s">
        <v>147</v>
      </c>
      <c r="N951" s="300" t="s">
        <v>144</v>
      </c>
      <c r="O951" s="38">
        <f t="shared" si="1207"/>
        <v>0</v>
      </c>
      <c r="P951" s="11">
        <f t="shared" si="1208"/>
        <v>0</v>
      </c>
      <c r="Q951" s="41"/>
      <c r="R951" s="41"/>
      <c r="S951" s="41"/>
      <c r="T951" s="41"/>
      <c r="U951" s="41">
        <v>0</v>
      </c>
      <c r="V951" s="11">
        <f t="shared" si="1209"/>
        <v>0</v>
      </c>
      <c r="W951" s="51"/>
      <c r="X951" s="53"/>
    </row>
    <row r="952" spans="1:24" s="12" customFormat="1" ht="40.5" customHeight="1">
      <c r="A952" s="9">
        <v>16</v>
      </c>
      <c r="B952" s="199" t="s">
        <v>118</v>
      </c>
      <c r="C952" s="203" t="s">
        <v>38</v>
      </c>
      <c r="D952" s="203" t="s">
        <v>119</v>
      </c>
      <c r="E952" s="40">
        <v>2.96</v>
      </c>
      <c r="F952" s="41">
        <v>0</v>
      </c>
      <c r="G952" s="13">
        <f t="shared" ref="G952:G955" si="1220">F952*E952</f>
        <v>0</v>
      </c>
      <c r="H952" s="202">
        <v>45962</v>
      </c>
      <c r="I952" s="10">
        <v>44287</v>
      </c>
      <c r="J952" s="14">
        <v>674</v>
      </c>
      <c r="K952" s="39">
        <v>440</v>
      </c>
      <c r="L952" s="13">
        <f t="shared" ref="L952:L955" si="1221">K952*E952</f>
        <v>1302.4000000000001</v>
      </c>
      <c r="M952" s="300" t="s">
        <v>149</v>
      </c>
      <c r="N952" s="300" t="s">
        <v>144</v>
      </c>
      <c r="O952" s="38">
        <f t="shared" si="1207"/>
        <v>0</v>
      </c>
      <c r="P952" s="11">
        <f t="shared" ref="P952:P955" si="1222">O952*E952</f>
        <v>0</v>
      </c>
      <c r="Q952" s="41"/>
      <c r="R952" s="41"/>
      <c r="S952" s="41"/>
      <c r="T952" s="41"/>
      <c r="U952" s="41">
        <v>0</v>
      </c>
      <c r="V952" s="11">
        <f t="shared" ref="V952:V955" si="1223">U952*E952</f>
        <v>0</v>
      </c>
      <c r="W952" s="51"/>
      <c r="X952" s="53"/>
    </row>
    <row r="953" spans="1:24" s="12" customFormat="1" ht="40.5" customHeight="1">
      <c r="A953" s="9">
        <v>17</v>
      </c>
      <c r="B953" s="199" t="s">
        <v>118</v>
      </c>
      <c r="C953" s="203" t="s">
        <v>38</v>
      </c>
      <c r="D953" s="203" t="s">
        <v>119</v>
      </c>
      <c r="E953" s="40">
        <v>2.96</v>
      </c>
      <c r="F953" s="41">
        <v>0</v>
      </c>
      <c r="G953" s="13">
        <f t="shared" ref="G953" si="1224">F953*E953</f>
        <v>0</v>
      </c>
      <c r="H953" s="202">
        <v>45962</v>
      </c>
      <c r="I953" s="10">
        <v>44301</v>
      </c>
      <c r="J953" s="14">
        <v>804</v>
      </c>
      <c r="K953" s="39">
        <v>88</v>
      </c>
      <c r="L953" s="13">
        <f t="shared" ref="L953" si="1225">K953*E953</f>
        <v>260.48</v>
      </c>
      <c r="M953" s="300" t="s">
        <v>149</v>
      </c>
      <c r="N953" s="300" t="s">
        <v>144</v>
      </c>
      <c r="O953" s="38">
        <f t="shared" si="1207"/>
        <v>0</v>
      </c>
      <c r="P953" s="11">
        <f t="shared" ref="P953" si="1226">O953*E953</f>
        <v>0</v>
      </c>
      <c r="Q953" s="41"/>
      <c r="R953" s="41"/>
      <c r="S953" s="41"/>
      <c r="T953" s="41"/>
      <c r="U953" s="41">
        <v>0</v>
      </c>
      <c r="V953" s="11">
        <f t="shared" ref="V953" si="1227">U953*E953</f>
        <v>0</v>
      </c>
      <c r="W953" s="51"/>
      <c r="X953" s="53"/>
    </row>
    <row r="954" spans="1:24" s="12" customFormat="1" ht="40.5" customHeight="1">
      <c r="A954" s="9">
        <v>18</v>
      </c>
      <c r="B954" s="199" t="s">
        <v>124</v>
      </c>
      <c r="C954" s="200" t="s">
        <v>38</v>
      </c>
      <c r="D954" s="204">
        <v>44119</v>
      </c>
      <c r="E954" s="40">
        <v>24.14</v>
      </c>
      <c r="F954" s="41">
        <v>0</v>
      </c>
      <c r="G954" s="13">
        <f t="shared" si="1220"/>
        <v>0</v>
      </c>
      <c r="H954" s="202" t="s">
        <v>122</v>
      </c>
      <c r="I954" s="10">
        <v>44277</v>
      </c>
      <c r="J954" s="14">
        <v>545</v>
      </c>
      <c r="K954" s="39">
        <v>2</v>
      </c>
      <c r="L954" s="13">
        <f t="shared" si="1221"/>
        <v>48.28</v>
      </c>
      <c r="M954" s="300" t="s">
        <v>147</v>
      </c>
      <c r="N954" s="300" t="s">
        <v>144</v>
      </c>
      <c r="O954" s="38">
        <f t="shared" si="1207"/>
        <v>0</v>
      </c>
      <c r="P954" s="11">
        <f t="shared" si="1222"/>
        <v>0</v>
      </c>
      <c r="Q954" s="41"/>
      <c r="R954" s="41"/>
      <c r="S954" s="41"/>
      <c r="T954" s="41"/>
      <c r="U954" s="41">
        <v>0</v>
      </c>
      <c r="V954" s="11">
        <f t="shared" si="1223"/>
        <v>0</v>
      </c>
      <c r="W954" s="51"/>
      <c r="X954" s="53"/>
    </row>
    <row r="955" spans="1:24" s="12" customFormat="1" ht="40.5" customHeight="1">
      <c r="A955" s="9">
        <v>19</v>
      </c>
      <c r="B955" s="199" t="s">
        <v>124</v>
      </c>
      <c r="C955" s="200" t="s">
        <v>38</v>
      </c>
      <c r="D955" s="204">
        <v>44119</v>
      </c>
      <c r="E955" s="40">
        <v>24.14</v>
      </c>
      <c r="F955" s="41">
        <v>0</v>
      </c>
      <c r="G955" s="13">
        <f t="shared" si="1220"/>
        <v>0</v>
      </c>
      <c r="H955" s="202" t="s">
        <v>122</v>
      </c>
      <c r="I955" s="10">
        <v>44287</v>
      </c>
      <c r="J955" s="14">
        <v>674</v>
      </c>
      <c r="K955" s="39">
        <v>4</v>
      </c>
      <c r="L955" s="13">
        <f t="shared" si="1221"/>
        <v>96.56</v>
      </c>
      <c r="M955" s="300" t="s">
        <v>149</v>
      </c>
      <c r="N955" s="300" t="s">
        <v>144</v>
      </c>
      <c r="O955" s="38">
        <f t="shared" si="1207"/>
        <v>0</v>
      </c>
      <c r="P955" s="11">
        <f t="shared" si="1222"/>
        <v>0</v>
      </c>
      <c r="Q955" s="41"/>
      <c r="R955" s="41"/>
      <c r="S955" s="41"/>
      <c r="T955" s="41"/>
      <c r="U955" s="41">
        <v>0</v>
      </c>
      <c r="V955" s="11">
        <f t="shared" si="1223"/>
        <v>0</v>
      </c>
      <c r="W955" s="51"/>
      <c r="X955" s="53"/>
    </row>
    <row r="956" spans="1:24" s="12" customFormat="1" ht="40.5" customHeight="1">
      <c r="A956" s="9">
        <v>20</v>
      </c>
      <c r="B956" s="199" t="s">
        <v>124</v>
      </c>
      <c r="C956" s="200" t="s">
        <v>38</v>
      </c>
      <c r="D956" s="204">
        <v>44119</v>
      </c>
      <c r="E956" s="40">
        <v>24.14</v>
      </c>
      <c r="F956" s="41">
        <v>0</v>
      </c>
      <c r="G956" s="13">
        <f t="shared" si="1205"/>
        <v>0</v>
      </c>
      <c r="H956" s="202" t="s">
        <v>122</v>
      </c>
      <c r="I956" s="10">
        <v>44301</v>
      </c>
      <c r="J956" s="14">
        <v>804</v>
      </c>
      <c r="K956" s="39">
        <v>1</v>
      </c>
      <c r="L956" s="13">
        <f t="shared" si="1206"/>
        <v>24.14</v>
      </c>
      <c r="M956" s="300" t="s">
        <v>149</v>
      </c>
      <c r="N956" s="300" t="s">
        <v>144</v>
      </c>
      <c r="O956" s="38">
        <f t="shared" si="1207"/>
        <v>0</v>
      </c>
      <c r="P956" s="11">
        <f t="shared" si="1208"/>
        <v>0</v>
      </c>
      <c r="Q956" s="41"/>
      <c r="R956" s="41"/>
      <c r="S956" s="41"/>
      <c r="T956" s="41"/>
      <c r="U956" s="41">
        <v>0</v>
      </c>
      <c r="V956" s="11">
        <f t="shared" si="1209"/>
        <v>0</v>
      </c>
      <c r="W956" s="51"/>
      <c r="X956" s="53"/>
    </row>
    <row r="957" spans="1:24" s="68" customFormat="1" ht="27.75" customHeight="1">
      <c r="A957" s="41"/>
      <c r="B957" s="209" t="s">
        <v>14</v>
      </c>
      <c r="C957" s="210"/>
      <c r="D957" s="211"/>
      <c r="E957" s="65"/>
      <c r="F957" s="38">
        <f>SUM(F937:F956)</f>
        <v>0</v>
      </c>
      <c r="G957" s="11">
        <f>SUM(G937:G956)</f>
        <v>0</v>
      </c>
      <c r="H957" s="212"/>
      <c r="I957" s="66"/>
      <c r="J957" s="41"/>
      <c r="K957" s="38">
        <f>SUM(K937:K956)</f>
        <v>2476</v>
      </c>
      <c r="L957" s="11">
        <f>SUM(L937:L956)</f>
        <v>3010.26926</v>
      </c>
      <c r="M957" s="41"/>
      <c r="N957" s="66"/>
      <c r="O957" s="38">
        <f>SUM(O937:O956)</f>
        <v>1041</v>
      </c>
      <c r="P957" s="11">
        <f>SUM(P937:P956)</f>
        <v>627.20925999999997</v>
      </c>
      <c r="Q957" s="41"/>
      <c r="R957" s="41"/>
      <c r="S957" s="41"/>
      <c r="T957" s="41"/>
      <c r="U957" s="38">
        <f>SUM(U937:U956)</f>
        <v>0</v>
      </c>
      <c r="V957" s="11">
        <f>SUM(V937:V956)</f>
        <v>0</v>
      </c>
      <c r="W957" s="67">
        <f>V957-G957</f>
        <v>0</v>
      </c>
      <c r="X957" s="178"/>
    </row>
    <row r="958" spans="1:24" s="68" customFormat="1" ht="27.75" customHeight="1">
      <c r="A958" s="337" t="s">
        <v>101</v>
      </c>
      <c r="B958" s="338"/>
      <c r="C958" s="338"/>
      <c r="D958" s="338"/>
      <c r="E958" s="338"/>
      <c r="F958" s="338"/>
      <c r="G958" s="338"/>
      <c r="H958" s="338"/>
      <c r="I958" s="338"/>
      <c r="J958" s="338"/>
      <c r="K958" s="338"/>
      <c r="L958" s="338"/>
      <c r="M958" s="338"/>
      <c r="N958" s="338"/>
      <c r="O958" s="338"/>
      <c r="P958" s="338"/>
      <c r="Q958" s="338"/>
      <c r="R958" s="338"/>
      <c r="S958" s="338"/>
      <c r="T958" s="338"/>
      <c r="U958" s="338"/>
      <c r="V958" s="339"/>
      <c r="W958" s="67"/>
      <c r="X958" s="178"/>
    </row>
    <row r="959" spans="1:24" s="12" customFormat="1" ht="45" customHeight="1">
      <c r="A959" s="9">
        <v>1</v>
      </c>
      <c r="B959" s="199" t="s">
        <v>77</v>
      </c>
      <c r="C959" s="200" t="s">
        <v>38</v>
      </c>
      <c r="D959" s="14" t="s">
        <v>85</v>
      </c>
      <c r="E959" s="40">
        <v>182.26</v>
      </c>
      <c r="F959" s="296">
        <v>0</v>
      </c>
      <c r="G959" s="13">
        <f>F959*E959</f>
        <v>0</v>
      </c>
      <c r="H959" s="202">
        <v>44525</v>
      </c>
      <c r="I959" s="297"/>
      <c r="J959" s="298"/>
      <c r="K959" s="39"/>
      <c r="L959" s="13">
        <f>K959*E959</f>
        <v>0</v>
      </c>
      <c r="M959" s="9">
        <v>1498</v>
      </c>
      <c r="N959" s="10">
        <v>44195</v>
      </c>
      <c r="O959" s="38">
        <f>F959-U959</f>
        <v>0</v>
      </c>
      <c r="P959" s="11">
        <f>O959*E959</f>
        <v>0</v>
      </c>
      <c r="Q959" s="41"/>
      <c r="R959" s="41"/>
      <c r="S959" s="41"/>
      <c r="T959" s="41"/>
      <c r="U959" s="296">
        <v>0</v>
      </c>
      <c r="V959" s="13">
        <f>U959*E959</f>
        <v>0</v>
      </c>
      <c r="W959" s="51"/>
      <c r="X959" s="53"/>
    </row>
    <row r="960" spans="1:24" s="12" customFormat="1" ht="47.25" customHeight="1">
      <c r="A960" s="9">
        <v>2</v>
      </c>
      <c r="B960" s="205" t="s">
        <v>125</v>
      </c>
      <c r="C960" s="200" t="s">
        <v>31</v>
      </c>
      <c r="D960" s="206" t="s">
        <v>126</v>
      </c>
      <c r="E960" s="40">
        <v>0</v>
      </c>
      <c r="F960" s="41">
        <v>0</v>
      </c>
      <c r="G960" s="13">
        <f t="shared" ref="G960:G980" si="1228">F960*E960</f>
        <v>0</v>
      </c>
      <c r="H960" s="204">
        <v>44370</v>
      </c>
      <c r="I960" s="10">
        <v>44277</v>
      </c>
      <c r="J960" s="14">
        <v>535</v>
      </c>
      <c r="K960" s="39">
        <v>200</v>
      </c>
      <c r="L960" s="13">
        <f t="shared" ref="L960:L980" si="1229">K960*E960</f>
        <v>0</v>
      </c>
      <c r="M960" s="300" t="s">
        <v>146</v>
      </c>
      <c r="N960" s="300" t="s">
        <v>144</v>
      </c>
      <c r="O960" s="38">
        <f t="shared" ref="O960:O980" si="1230">F960-U960</f>
        <v>0</v>
      </c>
      <c r="P960" s="11">
        <f t="shared" ref="P960:P980" si="1231">O960*E960</f>
        <v>0</v>
      </c>
      <c r="Q960" s="41"/>
      <c r="R960" s="41"/>
      <c r="S960" s="41"/>
      <c r="T960" s="41"/>
      <c r="U960" s="41">
        <v>0</v>
      </c>
      <c r="V960" s="11">
        <f t="shared" ref="V960:V980" si="1232">U960*E960</f>
        <v>0</v>
      </c>
      <c r="W960" s="51"/>
      <c r="X960" s="53"/>
    </row>
    <row r="961" spans="1:24" s="12" customFormat="1" ht="47.25" customHeight="1">
      <c r="A961" s="9">
        <v>3</v>
      </c>
      <c r="B961" s="205" t="s">
        <v>125</v>
      </c>
      <c r="C961" s="200" t="s">
        <v>31</v>
      </c>
      <c r="D961" s="206" t="s">
        <v>126</v>
      </c>
      <c r="E961" s="40">
        <v>0</v>
      </c>
      <c r="F961" s="41">
        <v>0</v>
      </c>
      <c r="G961" s="13">
        <f t="shared" si="1228"/>
        <v>0</v>
      </c>
      <c r="H961" s="204">
        <v>44370</v>
      </c>
      <c r="I961" s="10">
        <v>44284</v>
      </c>
      <c r="J961" s="14" t="s">
        <v>153</v>
      </c>
      <c r="K961" s="39">
        <v>400</v>
      </c>
      <c r="L961" s="13">
        <f t="shared" ref="L961" si="1233">K961*E961</f>
        <v>0</v>
      </c>
      <c r="M961" s="300" t="s">
        <v>151</v>
      </c>
      <c r="N961" s="300" t="s">
        <v>152</v>
      </c>
      <c r="O961" s="38">
        <f t="shared" si="1230"/>
        <v>0</v>
      </c>
      <c r="P961" s="11">
        <f t="shared" si="1231"/>
        <v>0</v>
      </c>
      <c r="Q961" s="41"/>
      <c r="R961" s="41"/>
      <c r="S961" s="41"/>
      <c r="T961" s="41"/>
      <c r="U961" s="41">
        <v>0</v>
      </c>
      <c r="V961" s="11">
        <f t="shared" ref="V961" si="1234">U961*E961</f>
        <v>0</v>
      </c>
      <c r="W961" s="51"/>
      <c r="X961" s="53"/>
    </row>
    <row r="962" spans="1:24" s="12" customFormat="1" ht="47.25" customHeight="1">
      <c r="A962" s="9">
        <v>4</v>
      </c>
      <c r="B962" s="205" t="s">
        <v>125</v>
      </c>
      <c r="C962" s="200" t="s">
        <v>31</v>
      </c>
      <c r="D962" s="206" t="s">
        <v>126</v>
      </c>
      <c r="E962" s="40">
        <v>0</v>
      </c>
      <c r="F962" s="41">
        <v>0</v>
      </c>
      <c r="G962" s="13">
        <f t="shared" ref="G962" si="1235">F962*E962</f>
        <v>0</v>
      </c>
      <c r="H962" s="204">
        <v>44370</v>
      </c>
      <c r="I962" s="10">
        <v>44293</v>
      </c>
      <c r="J962" s="14">
        <v>761</v>
      </c>
      <c r="K962" s="39">
        <v>100</v>
      </c>
      <c r="L962" s="13">
        <f t="shared" ref="L962" si="1236">K962*E962</f>
        <v>0</v>
      </c>
      <c r="M962" s="300" t="s">
        <v>162</v>
      </c>
      <c r="N962" s="300" t="s">
        <v>152</v>
      </c>
      <c r="O962" s="38">
        <f t="shared" si="1230"/>
        <v>0</v>
      </c>
      <c r="P962" s="11">
        <f t="shared" ref="P962" si="1237">O962*E962</f>
        <v>0</v>
      </c>
      <c r="Q962" s="41"/>
      <c r="R962" s="41"/>
      <c r="S962" s="41"/>
      <c r="T962" s="41"/>
      <c r="U962" s="41">
        <v>0</v>
      </c>
      <c r="V962" s="11">
        <f t="shared" ref="V962" si="1238">U962*E962</f>
        <v>0</v>
      </c>
      <c r="W962" s="51"/>
      <c r="X962" s="53"/>
    </row>
    <row r="963" spans="1:24" s="12" customFormat="1" ht="47.25" customHeight="1">
      <c r="A963" s="9">
        <v>5</v>
      </c>
      <c r="B963" s="205" t="s">
        <v>125</v>
      </c>
      <c r="C963" s="200" t="s">
        <v>31</v>
      </c>
      <c r="D963" s="206" t="s">
        <v>126</v>
      </c>
      <c r="E963" s="40">
        <v>0</v>
      </c>
      <c r="F963" s="41">
        <v>0</v>
      </c>
      <c r="G963" s="13">
        <f t="shared" ref="G963" si="1239">F963*E963</f>
        <v>0</v>
      </c>
      <c r="H963" s="204">
        <v>44370</v>
      </c>
      <c r="I963" s="10">
        <v>44298</v>
      </c>
      <c r="J963" s="14">
        <v>778</v>
      </c>
      <c r="K963" s="39">
        <v>70</v>
      </c>
      <c r="L963" s="13">
        <f t="shared" ref="L963:L973" si="1240">K963*E963</f>
        <v>0</v>
      </c>
      <c r="M963" s="300" t="s">
        <v>162</v>
      </c>
      <c r="N963" s="300" t="s">
        <v>152</v>
      </c>
      <c r="O963" s="38">
        <f t="shared" si="1230"/>
        <v>0</v>
      </c>
      <c r="P963" s="11">
        <f t="shared" ref="P963:P973" si="1241">O963*E963</f>
        <v>0</v>
      </c>
      <c r="Q963" s="41"/>
      <c r="R963" s="41"/>
      <c r="S963" s="41"/>
      <c r="T963" s="41"/>
      <c r="U963" s="41">
        <v>0</v>
      </c>
      <c r="V963" s="11">
        <f t="shared" ref="V963:V973" si="1242">U963*E963</f>
        <v>0</v>
      </c>
      <c r="W963" s="51"/>
      <c r="X963" s="53"/>
    </row>
    <row r="964" spans="1:24" s="12" customFormat="1" ht="47.25" customHeight="1">
      <c r="A964" s="9">
        <v>6</v>
      </c>
      <c r="B964" s="328" t="s">
        <v>196</v>
      </c>
      <c r="C964" s="9" t="s">
        <v>31</v>
      </c>
      <c r="D964" s="9" t="s">
        <v>197</v>
      </c>
      <c r="E964" s="9">
        <v>0</v>
      </c>
      <c r="F964" s="298">
        <v>0</v>
      </c>
      <c r="G964" s="266">
        <v>0</v>
      </c>
      <c r="H964" s="329">
        <v>44469</v>
      </c>
      <c r="I964" s="10">
        <v>44369</v>
      </c>
      <c r="J964" s="14">
        <v>1746</v>
      </c>
      <c r="K964" s="39">
        <v>306</v>
      </c>
      <c r="L964" s="13">
        <f t="shared" si="1240"/>
        <v>0</v>
      </c>
      <c r="M964" s="300"/>
      <c r="N964" s="300"/>
      <c r="O964" s="38">
        <f>K964-U964</f>
        <v>306</v>
      </c>
      <c r="P964" s="11">
        <f t="shared" si="1241"/>
        <v>0</v>
      </c>
      <c r="Q964" s="41"/>
      <c r="R964" s="41"/>
      <c r="S964" s="41"/>
      <c r="T964" s="41"/>
      <c r="U964" s="38">
        <v>0</v>
      </c>
      <c r="V964" s="11">
        <f t="shared" si="1242"/>
        <v>0</v>
      </c>
      <c r="W964" s="51"/>
      <c r="X964" s="53"/>
    </row>
    <row r="965" spans="1:24" s="12" customFormat="1" ht="47.25" customHeight="1">
      <c r="A965" s="9">
        <v>7</v>
      </c>
      <c r="B965" s="330" t="s">
        <v>199</v>
      </c>
      <c r="C965" s="331" t="s">
        <v>200</v>
      </c>
      <c r="D965" s="9">
        <v>11033003</v>
      </c>
      <c r="E965" s="266">
        <v>0</v>
      </c>
      <c r="F965" s="298">
        <v>0</v>
      </c>
      <c r="G965" s="266">
        <v>0</v>
      </c>
      <c r="H965" s="329">
        <v>45017</v>
      </c>
      <c r="I965" s="10">
        <v>44369</v>
      </c>
      <c r="J965" s="14">
        <v>1746</v>
      </c>
      <c r="K965" s="39">
        <v>51</v>
      </c>
      <c r="L965" s="13">
        <f t="shared" si="1240"/>
        <v>0</v>
      </c>
      <c r="M965" s="300"/>
      <c r="N965" s="300"/>
      <c r="O965" s="38">
        <f t="shared" ref="O965:O968" si="1243">K965-U965</f>
        <v>51</v>
      </c>
      <c r="P965" s="11">
        <f t="shared" si="1241"/>
        <v>0</v>
      </c>
      <c r="Q965" s="41"/>
      <c r="R965" s="41"/>
      <c r="S965" s="41"/>
      <c r="T965" s="41"/>
      <c r="U965" s="38">
        <v>0</v>
      </c>
      <c r="V965" s="11">
        <f t="shared" si="1242"/>
        <v>0</v>
      </c>
      <c r="W965" s="51"/>
      <c r="X965" s="53"/>
    </row>
    <row r="966" spans="1:24" s="12" customFormat="1" ht="47.25" customHeight="1">
      <c r="A966" s="9">
        <v>8</v>
      </c>
      <c r="B966" s="199" t="s">
        <v>202</v>
      </c>
      <c r="C966" s="203" t="s">
        <v>38</v>
      </c>
      <c r="D966" s="206"/>
      <c r="E966" s="40">
        <v>1.10277</v>
      </c>
      <c r="F966" s="41"/>
      <c r="G966" s="13"/>
      <c r="H966" s="204"/>
      <c r="I966" s="10">
        <v>44369</v>
      </c>
      <c r="J966" s="14">
        <v>1746</v>
      </c>
      <c r="K966" s="39">
        <v>306</v>
      </c>
      <c r="L966" s="13">
        <f t="shared" si="1240"/>
        <v>337.44762000000003</v>
      </c>
      <c r="M966" s="300"/>
      <c r="N966" s="300"/>
      <c r="O966" s="38">
        <f t="shared" si="1243"/>
        <v>306</v>
      </c>
      <c r="P966" s="11">
        <f t="shared" si="1241"/>
        <v>337.44762000000003</v>
      </c>
      <c r="Q966" s="41"/>
      <c r="R966" s="41"/>
      <c r="S966" s="41"/>
      <c r="T966" s="41"/>
      <c r="U966" s="38">
        <v>0</v>
      </c>
      <c r="V966" s="11">
        <f t="shared" si="1242"/>
        <v>0</v>
      </c>
      <c r="W966" s="51"/>
      <c r="X966" s="53"/>
    </row>
    <row r="967" spans="1:24" s="12" customFormat="1" ht="47.25" customHeight="1">
      <c r="A967" s="9">
        <v>9</v>
      </c>
      <c r="B967" s="199" t="s">
        <v>203</v>
      </c>
      <c r="C967" s="203" t="s">
        <v>38</v>
      </c>
      <c r="D967" s="206"/>
      <c r="E967" s="40">
        <v>1.02302</v>
      </c>
      <c r="F967" s="41"/>
      <c r="G967" s="13"/>
      <c r="H967" s="204"/>
      <c r="I967" s="10">
        <v>44369</v>
      </c>
      <c r="J967" s="14">
        <v>1746</v>
      </c>
      <c r="K967" s="39">
        <v>51</v>
      </c>
      <c r="L967" s="13">
        <f t="shared" si="1240"/>
        <v>52.174019999999999</v>
      </c>
      <c r="M967" s="300"/>
      <c r="N967" s="300"/>
      <c r="O967" s="38">
        <f t="shared" si="1243"/>
        <v>51</v>
      </c>
      <c r="P967" s="11">
        <f t="shared" si="1241"/>
        <v>52.174019999999999</v>
      </c>
      <c r="Q967" s="41"/>
      <c r="R967" s="41"/>
      <c r="S967" s="41"/>
      <c r="T967" s="41"/>
      <c r="U967" s="38">
        <v>0</v>
      </c>
      <c r="V967" s="11">
        <f t="shared" si="1242"/>
        <v>0</v>
      </c>
      <c r="W967" s="51"/>
      <c r="X967" s="53"/>
    </row>
    <row r="968" spans="1:24" s="12" customFormat="1" ht="47.25" customHeight="1">
      <c r="A968" s="9">
        <v>10</v>
      </c>
      <c r="B968" s="199" t="s">
        <v>124</v>
      </c>
      <c r="C968" s="203" t="s">
        <v>38</v>
      </c>
      <c r="D968" s="206"/>
      <c r="E968" s="40">
        <v>12.37518</v>
      </c>
      <c r="F968" s="41"/>
      <c r="G968" s="13"/>
      <c r="H968" s="204"/>
      <c r="I968" s="10">
        <v>44369</v>
      </c>
      <c r="J968" s="14">
        <v>1746</v>
      </c>
      <c r="K968" s="39">
        <v>3</v>
      </c>
      <c r="L968" s="13">
        <f t="shared" si="1240"/>
        <v>37.125540000000001</v>
      </c>
      <c r="M968" s="300"/>
      <c r="N968" s="300"/>
      <c r="O968" s="38">
        <f t="shared" si="1243"/>
        <v>3</v>
      </c>
      <c r="P968" s="11">
        <f t="shared" si="1241"/>
        <v>37.125540000000001</v>
      </c>
      <c r="Q968" s="41"/>
      <c r="R968" s="41"/>
      <c r="S968" s="41"/>
      <c r="T968" s="41"/>
      <c r="U968" s="38">
        <v>0</v>
      </c>
      <c r="V968" s="11">
        <f t="shared" si="1242"/>
        <v>0</v>
      </c>
      <c r="W968" s="51"/>
      <c r="X968" s="53"/>
    </row>
    <row r="969" spans="1:24" s="12" customFormat="1" ht="47.25" customHeight="1">
      <c r="A969" s="9">
        <v>11</v>
      </c>
      <c r="B969" s="328" t="s">
        <v>196</v>
      </c>
      <c r="C969" s="9" t="s">
        <v>31</v>
      </c>
      <c r="D969" s="9" t="s">
        <v>197</v>
      </c>
      <c r="E969" s="9">
        <v>0</v>
      </c>
      <c r="F969" s="298">
        <v>0</v>
      </c>
      <c r="G969" s="266">
        <v>0</v>
      </c>
      <c r="H969" s="329">
        <v>44469</v>
      </c>
      <c r="I969" s="10">
        <v>44376</v>
      </c>
      <c r="J969" s="14">
        <v>1869</v>
      </c>
      <c r="K969" s="39">
        <v>78</v>
      </c>
      <c r="L969" s="13">
        <f t="shared" si="1240"/>
        <v>0</v>
      </c>
      <c r="M969" s="300"/>
      <c r="N969" s="300"/>
      <c r="O969" s="38">
        <f>K969-U969</f>
        <v>78</v>
      </c>
      <c r="P969" s="11">
        <f t="shared" si="1241"/>
        <v>0</v>
      </c>
      <c r="Q969" s="41"/>
      <c r="R969" s="41"/>
      <c r="S969" s="41"/>
      <c r="T969" s="41"/>
      <c r="U969" s="38">
        <v>0</v>
      </c>
      <c r="V969" s="11">
        <f t="shared" si="1242"/>
        <v>0</v>
      </c>
      <c r="W969" s="51"/>
      <c r="X969" s="53"/>
    </row>
    <row r="970" spans="1:24" s="12" customFormat="1" ht="47.25" customHeight="1">
      <c r="A970" s="9">
        <v>12</v>
      </c>
      <c r="B970" s="330" t="s">
        <v>199</v>
      </c>
      <c r="C970" s="331" t="s">
        <v>200</v>
      </c>
      <c r="D970" s="9">
        <v>11033003</v>
      </c>
      <c r="E970" s="266">
        <v>0</v>
      </c>
      <c r="F970" s="298">
        <v>0</v>
      </c>
      <c r="G970" s="266">
        <v>0</v>
      </c>
      <c r="H970" s="329">
        <v>45017</v>
      </c>
      <c r="I970" s="10">
        <v>44376</v>
      </c>
      <c r="J970" s="14">
        <v>1869</v>
      </c>
      <c r="K970" s="39">
        <v>13</v>
      </c>
      <c r="L970" s="13">
        <f t="shared" si="1240"/>
        <v>0</v>
      </c>
      <c r="M970" s="300"/>
      <c r="N970" s="300"/>
      <c r="O970" s="38">
        <f t="shared" ref="O970:O973" si="1244">K970-U970</f>
        <v>13</v>
      </c>
      <c r="P970" s="11">
        <f t="shared" si="1241"/>
        <v>0</v>
      </c>
      <c r="Q970" s="41"/>
      <c r="R970" s="41"/>
      <c r="S970" s="41"/>
      <c r="T970" s="41"/>
      <c r="U970" s="38">
        <v>0</v>
      </c>
      <c r="V970" s="11">
        <f t="shared" si="1242"/>
        <v>0</v>
      </c>
      <c r="W970" s="51"/>
      <c r="X970" s="53"/>
    </row>
    <row r="971" spans="1:24" s="12" customFormat="1" ht="47.25" customHeight="1">
      <c r="A971" s="9">
        <v>13</v>
      </c>
      <c r="B971" s="199" t="s">
        <v>202</v>
      </c>
      <c r="C971" s="203" t="s">
        <v>38</v>
      </c>
      <c r="D971" s="206"/>
      <c r="E971" s="40">
        <v>1.10277</v>
      </c>
      <c r="F971" s="41"/>
      <c r="G971" s="13"/>
      <c r="H971" s="204"/>
      <c r="I971" s="10">
        <v>44376</v>
      </c>
      <c r="J971" s="14">
        <v>1869</v>
      </c>
      <c r="K971" s="39">
        <v>78</v>
      </c>
      <c r="L971" s="13">
        <f t="shared" si="1240"/>
        <v>86.016059999999996</v>
      </c>
      <c r="M971" s="300"/>
      <c r="N971" s="300"/>
      <c r="O971" s="38">
        <f t="shared" si="1244"/>
        <v>78</v>
      </c>
      <c r="P971" s="11">
        <f t="shared" si="1241"/>
        <v>86.016059999999996</v>
      </c>
      <c r="Q971" s="41"/>
      <c r="R971" s="41"/>
      <c r="S971" s="41"/>
      <c r="T971" s="41"/>
      <c r="U971" s="38">
        <v>0</v>
      </c>
      <c r="V971" s="11">
        <f t="shared" si="1242"/>
        <v>0</v>
      </c>
      <c r="W971" s="51"/>
      <c r="X971" s="53"/>
    </row>
    <row r="972" spans="1:24" s="12" customFormat="1" ht="47.25" customHeight="1">
      <c r="A972" s="9">
        <v>14</v>
      </c>
      <c r="B972" s="199" t="s">
        <v>203</v>
      </c>
      <c r="C972" s="203" t="s">
        <v>38</v>
      </c>
      <c r="D972" s="206"/>
      <c r="E972" s="40">
        <v>1.02302</v>
      </c>
      <c r="F972" s="41"/>
      <c r="G972" s="13"/>
      <c r="H972" s="204"/>
      <c r="I972" s="10">
        <v>44376</v>
      </c>
      <c r="J972" s="14">
        <v>1869</v>
      </c>
      <c r="K972" s="39">
        <v>13</v>
      </c>
      <c r="L972" s="13">
        <f t="shared" si="1240"/>
        <v>13.29926</v>
      </c>
      <c r="M972" s="300"/>
      <c r="N972" s="300"/>
      <c r="O972" s="38">
        <f t="shared" si="1244"/>
        <v>13</v>
      </c>
      <c r="P972" s="11">
        <f t="shared" si="1241"/>
        <v>13.29926</v>
      </c>
      <c r="Q972" s="41"/>
      <c r="R972" s="41"/>
      <c r="S972" s="41"/>
      <c r="T972" s="41"/>
      <c r="U972" s="38">
        <v>0</v>
      </c>
      <c r="V972" s="11">
        <f t="shared" si="1242"/>
        <v>0</v>
      </c>
      <c r="W972" s="51"/>
      <c r="X972" s="53"/>
    </row>
    <row r="973" spans="1:24" s="12" customFormat="1" ht="47.25" customHeight="1">
      <c r="A973" s="9">
        <v>15</v>
      </c>
      <c r="B973" s="199" t="s">
        <v>124</v>
      </c>
      <c r="C973" s="203" t="s">
        <v>38</v>
      </c>
      <c r="D973" s="206"/>
      <c r="E973" s="40">
        <v>12.37518</v>
      </c>
      <c r="F973" s="41"/>
      <c r="G973" s="13"/>
      <c r="H973" s="204"/>
      <c r="I973" s="10">
        <v>44376</v>
      </c>
      <c r="J973" s="14">
        <v>1869</v>
      </c>
      <c r="K973" s="39">
        <v>1</v>
      </c>
      <c r="L973" s="13">
        <f t="shared" si="1240"/>
        <v>12.37518</v>
      </c>
      <c r="M973" s="300"/>
      <c r="N973" s="300"/>
      <c r="O973" s="38">
        <f t="shared" si="1244"/>
        <v>1</v>
      </c>
      <c r="P973" s="11">
        <f t="shared" si="1241"/>
        <v>12.37518</v>
      </c>
      <c r="Q973" s="41"/>
      <c r="R973" s="41"/>
      <c r="S973" s="41"/>
      <c r="T973" s="41"/>
      <c r="U973" s="38">
        <v>0</v>
      </c>
      <c r="V973" s="11">
        <f t="shared" si="1242"/>
        <v>0</v>
      </c>
      <c r="W973" s="51"/>
      <c r="X973" s="53"/>
    </row>
    <row r="974" spans="1:24" s="12" customFormat="1" ht="40.5" customHeight="1">
      <c r="A974" s="9">
        <v>16</v>
      </c>
      <c r="B974" s="199" t="s">
        <v>118</v>
      </c>
      <c r="C974" s="203" t="s">
        <v>38</v>
      </c>
      <c r="D974" s="203" t="s">
        <v>121</v>
      </c>
      <c r="E974" s="40">
        <v>2.96</v>
      </c>
      <c r="F974" s="41">
        <v>0</v>
      </c>
      <c r="G974" s="13">
        <f t="shared" si="1228"/>
        <v>0</v>
      </c>
      <c r="H974" s="202">
        <v>45962</v>
      </c>
      <c r="I974" s="10">
        <v>44277</v>
      </c>
      <c r="J974" s="14">
        <v>535</v>
      </c>
      <c r="K974" s="39">
        <v>220</v>
      </c>
      <c r="L974" s="13">
        <f t="shared" si="1229"/>
        <v>651.20000000000005</v>
      </c>
      <c r="M974" s="300" t="s">
        <v>147</v>
      </c>
      <c r="N974" s="300" t="s">
        <v>144</v>
      </c>
      <c r="O974" s="38">
        <f t="shared" si="1230"/>
        <v>0</v>
      </c>
      <c r="P974" s="11">
        <f t="shared" si="1231"/>
        <v>0</v>
      </c>
      <c r="Q974" s="41"/>
      <c r="R974" s="41"/>
      <c r="S974" s="41"/>
      <c r="T974" s="41"/>
      <c r="U974" s="41">
        <v>0</v>
      </c>
      <c r="V974" s="11">
        <f t="shared" si="1232"/>
        <v>0</v>
      </c>
      <c r="W974" s="51"/>
      <c r="X974" s="53"/>
    </row>
    <row r="975" spans="1:24" s="12" customFormat="1" ht="40.5" customHeight="1">
      <c r="A975" s="9">
        <v>17</v>
      </c>
      <c r="B975" s="199" t="s">
        <v>118</v>
      </c>
      <c r="C975" s="203" t="s">
        <v>38</v>
      </c>
      <c r="D975" s="203" t="s">
        <v>121</v>
      </c>
      <c r="E975" s="40">
        <v>2.96</v>
      </c>
      <c r="F975" s="41">
        <v>0</v>
      </c>
      <c r="G975" s="13">
        <f t="shared" si="1228"/>
        <v>0</v>
      </c>
      <c r="H975" s="202">
        <v>45962</v>
      </c>
      <c r="I975" s="10">
        <v>44284</v>
      </c>
      <c r="J975" s="14" t="s">
        <v>153</v>
      </c>
      <c r="K975" s="39">
        <v>440</v>
      </c>
      <c r="L975" s="13">
        <f t="shared" ref="L975:L979" si="1245">K975*E975</f>
        <v>1302.4000000000001</v>
      </c>
      <c r="M975" s="300" t="s">
        <v>149</v>
      </c>
      <c r="N975" s="300" t="s">
        <v>150</v>
      </c>
      <c r="O975" s="38">
        <f t="shared" si="1230"/>
        <v>0</v>
      </c>
      <c r="P975" s="11">
        <f t="shared" si="1231"/>
        <v>0</v>
      </c>
      <c r="Q975" s="41"/>
      <c r="R975" s="41"/>
      <c r="S975" s="41"/>
      <c r="T975" s="41"/>
      <c r="U975" s="41">
        <v>0</v>
      </c>
      <c r="V975" s="11">
        <f t="shared" ref="V975:V979" si="1246">U975*E975</f>
        <v>0</v>
      </c>
      <c r="W975" s="51"/>
      <c r="X975" s="53"/>
    </row>
    <row r="976" spans="1:24" s="12" customFormat="1" ht="40.5" customHeight="1">
      <c r="A976" s="9">
        <v>18</v>
      </c>
      <c r="B976" s="199" t="s">
        <v>118</v>
      </c>
      <c r="C976" s="203" t="s">
        <v>38</v>
      </c>
      <c r="D976" s="203" t="s">
        <v>121</v>
      </c>
      <c r="E976" s="40">
        <v>2.96</v>
      </c>
      <c r="F976" s="41">
        <v>0</v>
      </c>
      <c r="G976" s="13">
        <f t="shared" ref="G976" si="1247">F976*E976</f>
        <v>0</v>
      </c>
      <c r="H976" s="202">
        <v>45962</v>
      </c>
      <c r="I976" s="10">
        <v>44293</v>
      </c>
      <c r="J976" s="14">
        <v>761</v>
      </c>
      <c r="K976" s="39">
        <v>110</v>
      </c>
      <c r="L976" s="13">
        <f t="shared" ref="L976" si="1248">K976*E976</f>
        <v>325.60000000000002</v>
      </c>
      <c r="M976" s="300" t="s">
        <v>163</v>
      </c>
      <c r="N976" s="300" t="s">
        <v>150</v>
      </c>
      <c r="O976" s="38">
        <f t="shared" si="1230"/>
        <v>0</v>
      </c>
      <c r="P976" s="11">
        <f t="shared" ref="P976" si="1249">O976*E976</f>
        <v>0</v>
      </c>
      <c r="Q976" s="41"/>
      <c r="R976" s="41"/>
      <c r="S976" s="41"/>
      <c r="T976" s="41"/>
      <c r="U976" s="41">
        <v>0</v>
      </c>
      <c r="V976" s="11">
        <f t="shared" ref="V976" si="1250">U976*E976</f>
        <v>0</v>
      </c>
      <c r="W976" s="51"/>
      <c r="X976" s="53"/>
    </row>
    <row r="977" spans="1:24" s="12" customFormat="1" ht="40.5" customHeight="1">
      <c r="A977" s="9">
        <v>19</v>
      </c>
      <c r="B977" s="199" t="s">
        <v>118</v>
      </c>
      <c r="C977" s="203" t="s">
        <v>38</v>
      </c>
      <c r="D977" s="203" t="s">
        <v>121</v>
      </c>
      <c r="E977" s="40">
        <v>2.96</v>
      </c>
      <c r="F977" s="41">
        <v>0</v>
      </c>
      <c r="G977" s="13">
        <f t="shared" ref="G977" si="1251">F977*E977</f>
        <v>0</v>
      </c>
      <c r="H977" s="202">
        <v>45962</v>
      </c>
      <c r="I977" s="10">
        <v>44298</v>
      </c>
      <c r="J977" s="14">
        <v>778</v>
      </c>
      <c r="K977" s="39">
        <v>80</v>
      </c>
      <c r="L977" s="13">
        <f t="shared" ref="L977" si="1252">K977*E977</f>
        <v>236.8</v>
      </c>
      <c r="M977" s="300" t="s">
        <v>163</v>
      </c>
      <c r="N977" s="300" t="s">
        <v>150</v>
      </c>
      <c r="O977" s="38">
        <f t="shared" si="1230"/>
        <v>0</v>
      </c>
      <c r="P977" s="11">
        <f t="shared" ref="P977" si="1253">O977*E977</f>
        <v>0</v>
      </c>
      <c r="Q977" s="41"/>
      <c r="R977" s="41"/>
      <c r="S977" s="41"/>
      <c r="T977" s="41"/>
      <c r="U977" s="41">
        <v>0</v>
      </c>
      <c r="V977" s="11">
        <f t="shared" ref="V977" si="1254">U977*E977</f>
        <v>0</v>
      </c>
      <c r="W977" s="51"/>
      <c r="X977" s="53"/>
    </row>
    <row r="978" spans="1:24" s="12" customFormat="1" ht="40.5" customHeight="1">
      <c r="A978" s="9">
        <v>20</v>
      </c>
      <c r="B978" s="199" t="s">
        <v>124</v>
      </c>
      <c r="C978" s="200" t="s">
        <v>38</v>
      </c>
      <c r="D978" s="204">
        <v>44119</v>
      </c>
      <c r="E978" s="40">
        <v>24.14</v>
      </c>
      <c r="F978" s="41">
        <v>0</v>
      </c>
      <c r="G978" s="13">
        <f t="shared" si="1228"/>
        <v>0</v>
      </c>
      <c r="H978" s="202" t="s">
        <v>122</v>
      </c>
      <c r="I978" s="10">
        <v>44277</v>
      </c>
      <c r="J978" s="14">
        <v>535</v>
      </c>
      <c r="K978" s="39">
        <v>2</v>
      </c>
      <c r="L978" s="13">
        <f t="shared" si="1245"/>
        <v>48.28</v>
      </c>
      <c r="M978" s="300" t="s">
        <v>147</v>
      </c>
      <c r="N978" s="300" t="s">
        <v>144</v>
      </c>
      <c r="O978" s="38">
        <f t="shared" si="1230"/>
        <v>0</v>
      </c>
      <c r="P978" s="11">
        <f t="shared" si="1231"/>
        <v>0</v>
      </c>
      <c r="Q978" s="41"/>
      <c r="R978" s="41"/>
      <c r="S978" s="41"/>
      <c r="T978" s="41"/>
      <c r="U978" s="41">
        <v>0</v>
      </c>
      <c r="V978" s="11">
        <f t="shared" si="1246"/>
        <v>0</v>
      </c>
      <c r="W978" s="51"/>
      <c r="X978" s="53"/>
    </row>
    <row r="979" spans="1:24" s="12" customFormat="1" ht="40.5" customHeight="1">
      <c r="A979" s="9">
        <v>21</v>
      </c>
      <c r="B979" s="199" t="s">
        <v>124</v>
      </c>
      <c r="C979" s="200" t="s">
        <v>38</v>
      </c>
      <c r="D979" s="204">
        <v>44119</v>
      </c>
      <c r="E979" s="40">
        <v>24.14</v>
      </c>
      <c r="F979" s="41">
        <v>0</v>
      </c>
      <c r="G979" s="13">
        <f t="shared" ref="G979" si="1255">F979*E979</f>
        <v>0</v>
      </c>
      <c r="H979" s="202" t="s">
        <v>122</v>
      </c>
      <c r="I979" s="10">
        <v>44284</v>
      </c>
      <c r="J979" s="14" t="s">
        <v>153</v>
      </c>
      <c r="K979" s="39">
        <v>4</v>
      </c>
      <c r="L979" s="13">
        <f t="shared" si="1245"/>
        <v>96.56</v>
      </c>
      <c r="M979" s="300" t="s">
        <v>149</v>
      </c>
      <c r="N979" s="300" t="s">
        <v>150</v>
      </c>
      <c r="O979" s="38">
        <f t="shared" si="1230"/>
        <v>0</v>
      </c>
      <c r="P979" s="11">
        <f t="shared" ref="P979" si="1256">O979*E979</f>
        <v>0</v>
      </c>
      <c r="Q979" s="41"/>
      <c r="R979" s="41"/>
      <c r="S979" s="41"/>
      <c r="T979" s="41"/>
      <c r="U979" s="41">
        <v>0</v>
      </c>
      <c r="V979" s="11">
        <f t="shared" si="1246"/>
        <v>0</v>
      </c>
      <c r="W979" s="51"/>
      <c r="X979" s="53"/>
    </row>
    <row r="980" spans="1:24" s="12" customFormat="1" ht="40.5" customHeight="1">
      <c r="A980" s="9">
        <v>22</v>
      </c>
      <c r="B980" s="199" t="s">
        <v>124</v>
      </c>
      <c r="C980" s="200" t="s">
        <v>38</v>
      </c>
      <c r="D980" s="204">
        <v>44119</v>
      </c>
      <c r="E980" s="40">
        <v>24.14</v>
      </c>
      <c r="F980" s="41">
        <v>0</v>
      </c>
      <c r="G980" s="13">
        <f t="shared" si="1228"/>
        <v>0</v>
      </c>
      <c r="H980" s="202" t="s">
        <v>122</v>
      </c>
      <c r="I980" s="10">
        <v>44293</v>
      </c>
      <c r="J980" s="14">
        <v>761</v>
      </c>
      <c r="K980" s="39">
        <v>2</v>
      </c>
      <c r="L980" s="13">
        <f t="shared" si="1229"/>
        <v>48.28</v>
      </c>
      <c r="M980" s="300" t="s">
        <v>163</v>
      </c>
      <c r="N980" s="300" t="s">
        <v>150</v>
      </c>
      <c r="O980" s="38">
        <f t="shared" si="1230"/>
        <v>0</v>
      </c>
      <c r="P980" s="11">
        <f t="shared" si="1231"/>
        <v>0</v>
      </c>
      <c r="Q980" s="41"/>
      <c r="R980" s="41"/>
      <c r="S980" s="41"/>
      <c r="T980" s="41"/>
      <c r="U980" s="41">
        <v>0</v>
      </c>
      <c r="V980" s="11">
        <f t="shared" si="1232"/>
        <v>0</v>
      </c>
      <c r="W980" s="51"/>
      <c r="X980" s="53"/>
    </row>
    <row r="981" spans="1:24" s="68" customFormat="1" ht="27.75" customHeight="1">
      <c r="A981" s="41"/>
      <c r="B981" s="209" t="s">
        <v>14</v>
      </c>
      <c r="C981" s="210"/>
      <c r="D981" s="211"/>
      <c r="E981" s="65"/>
      <c r="F981" s="38">
        <f>SUM(F959:F980)</f>
        <v>0</v>
      </c>
      <c r="G981" s="11">
        <f>SUM(G959:G980)</f>
        <v>0</v>
      </c>
      <c r="H981" s="212"/>
      <c r="I981" s="66"/>
      <c r="J981" s="41"/>
      <c r="K981" s="38">
        <f>SUM(K959:K980)</f>
        <v>2528</v>
      </c>
      <c r="L981" s="11">
        <f>SUM(L959:L980)</f>
        <v>3247.5576800000008</v>
      </c>
      <c r="M981" s="41"/>
      <c r="N981" s="66"/>
      <c r="O981" s="38">
        <f>SUM(O959:O980)</f>
        <v>900</v>
      </c>
      <c r="P981" s="11">
        <f>SUM(P959:P980)</f>
        <v>538.43768</v>
      </c>
      <c r="Q981" s="41"/>
      <c r="R981" s="41"/>
      <c r="S981" s="41"/>
      <c r="T981" s="41"/>
      <c r="U981" s="38">
        <f>SUM(U959:U980)</f>
        <v>0</v>
      </c>
      <c r="V981" s="11">
        <f>SUM(V959:V980)</f>
        <v>0</v>
      </c>
      <c r="W981" s="67">
        <f>V981-G981</f>
        <v>0</v>
      </c>
      <c r="X981" s="178"/>
    </row>
    <row r="982" spans="1:24" s="68" customFormat="1" ht="27.75" customHeight="1">
      <c r="A982" s="337" t="s">
        <v>102</v>
      </c>
      <c r="B982" s="338"/>
      <c r="C982" s="338"/>
      <c r="D982" s="338"/>
      <c r="E982" s="338"/>
      <c r="F982" s="338"/>
      <c r="G982" s="338"/>
      <c r="H982" s="338"/>
      <c r="I982" s="338"/>
      <c r="J982" s="338"/>
      <c r="K982" s="338"/>
      <c r="L982" s="338"/>
      <c r="M982" s="338"/>
      <c r="N982" s="338"/>
      <c r="O982" s="338"/>
      <c r="P982" s="338"/>
      <c r="Q982" s="338"/>
      <c r="R982" s="338"/>
      <c r="S982" s="338"/>
      <c r="T982" s="338"/>
      <c r="U982" s="338"/>
      <c r="V982" s="339"/>
      <c r="W982" s="67"/>
      <c r="X982" s="178"/>
    </row>
    <row r="983" spans="1:24" s="12" customFormat="1" ht="45" customHeight="1">
      <c r="A983" s="9">
        <v>1</v>
      </c>
      <c r="B983" s="199" t="s">
        <v>77</v>
      </c>
      <c r="C983" s="200" t="s">
        <v>38</v>
      </c>
      <c r="D983" s="14" t="s">
        <v>85</v>
      </c>
      <c r="E983" s="40">
        <v>182.26</v>
      </c>
      <c r="F983" s="296">
        <v>0</v>
      </c>
      <c r="G983" s="13">
        <f>F983*E983</f>
        <v>0</v>
      </c>
      <c r="H983" s="202">
        <v>44525</v>
      </c>
      <c r="I983" s="297"/>
      <c r="J983" s="298"/>
      <c r="K983" s="39"/>
      <c r="L983" s="13">
        <f>K983*E983</f>
        <v>0</v>
      </c>
      <c r="M983" s="9">
        <v>1498</v>
      </c>
      <c r="N983" s="10">
        <v>44195</v>
      </c>
      <c r="O983" s="38">
        <f>F983-U983</f>
        <v>0</v>
      </c>
      <c r="P983" s="11">
        <f>O983*E983</f>
        <v>0</v>
      </c>
      <c r="Q983" s="41"/>
      <c r="R983" s="41"/>
      <c r="S983" s="41"/>
      <c r="T983" s="41"/>
      <c r="U983" s="296">
        <v>0</v>
      </c>
      <c r="V983" s="13">
        <f>U983*E983</f>
        <v>0</v>
      </c>
      <c r="W983" s="51"/>
      <c r="X983" s="53"/>
    </row>
    <row r="984" spans="1:24" s="12" customFormat="1" ht="47.25" customHeight="1">
      <c r="A984" s="9">
        <v>2</v>
      </c>
      <c r="B984" s="205" t="s">
        <v>125</v>
      </c>
      <c r="C984" s="200" t="s">
        <v>31</v>
      </c>
      <c r="D984" s="206" t="s">
        <v>126</v>
      </c>
      <c r="E984" s="40">
        <v>0</v>
      </c>
      <c r="F984" s="41">
        <v>0</v>
      </c>
      <c r="G984" s="13">
        <f t="shared" ref="G984:G994" si="1257">F984*E984</f>
        <v>0</v>
      </c>
      <c r="H984" s="204">
        <v>44370</v>
      </c>
      <c r="I984" s="10">
        <v>44277</v>
      </c>
      <c r="J984" s="14">
        <v>528</v>
      </c>
      <c r="K984" s="39">
        <v>200</v>
      </c>
      <c r="L984" s="13">
        <f t="shared" ref="L984:L992" si="1258">K984*E984</f>
        <v>0</v>
      </c>
      <c r="M984" s="300" t="s">
        <v>146</v>
      </c>
      <c r="N984" s="300" t="s">
        <v>144</v>
      </c>
      <c r="O984" s="38">
        <f t="shared" ref="O984:O994" si="1259">F984-U984</f>
        <v>0</v>
      </c>
      <c r="P984" s="11">
        <f t="shared" ref="P984:P994" si="1260">O984*E984</f>
        <v>0</v>
      </c>
      <c r="Q984" s="41"/>
      <c r="R984" s="41"/>
      <c r="S984" s="41"/>
      <c r="T984" s="41"/>
      <c r="U984" s="41">
        <v>0</v>
      </c>
      <c r="V984" s="11">
        <f t="shared" ref="V984:V992" si="1261">U984*E984</f>
        <v>0</v>
      </c>
      <c r="W984" s="51"/>
      <c r="X984" s="53"/>
    </row>
    <row r="985" spans="1:24" s="12" customFormat="1" ht="47.25" customHeight="1">
      <c r="A985" s="9">
        <v>3</v>
      </c>
      <c r="B985" s="205" t="s">
        <v>125</v>
      </c>
      <c r="C985" s="200" t="s">
        <v>31</v>
      </c>
      <c r="D985" s="206" t="s">
        <v>126</v>
      </c>
      <c r="E985" s="40">
        <v>0</v>
      </c>
      <c r="F985" s="41">
        <v>0</v>
      </c>
      <c r="G985" s="13">
        <f t="shared" si="1257"/>
        <v>0</v>
      </c>
      <c r="H985" s="204">
        <v>44370</v>
      </c>
      <c r="I985" s="10">
        <v>44285</v>
      </c>
      <c r="J985" s="14">
        <v>652</v>
      </c>
      <c r="K985" s="39">
        <v>400</v>
      </c>
      <c r="L985" s="13">
        <f t="shared" si="1258"/>
        <v>0</v>
      </c>
      <c r="M985" s="300" t="s">
        <v>151</v>
      </c>
      <c r="N985" s="300" t="s">
        <v>152</v>
      </c>
      <c r="O985" s="38">
        <f t="shared" si="1259"/>
        <v>0</v>
      </c>
      <c r="P985" s="11">
        <f t="shared" si="1260"/>
        <v>0</v>
      </c>
      <c r="Q985" s="41"/>
      <c r="R985" s="41"/>
      <c r="S985" s="41"/>
      <c r="T985" s="41"/>
      <c r="U985" s="41">
        <v>0</v>
      </c>
      <c r="V985" s="11">
        <f t="shared" si="1261"/>
        <v>0</v>
      </c>
      <c r="W985" s="51"/>
      <c r="X985" s="53"/>
    </row>
    <row r="986" spans="1:24" s="12" customFormat="1" ht="47.25" customHeight="1">
      <c r="A986" s="9">
        <v>4</v>
      </c>
      <c r="B986" s="328" t="s">
        <v>196</v>
      </c>
      <c r="C986" s="9" t="s">
        <v>31</v>
      </c>
      <c r="D986" s="9" t="s">
        <v>197</v>
      </c>
      <c r="E986" s="9">
        <v>0</v>
      </c>
      <c r="F986" s="298">
        <v>0</v>
      </c>
      <c r="G986" s="266">
        <v>0</v>
      </c>
      <c r="H986" s="329">
        <v>44469</v>
      </c>
      <c r="I986" s="10">
        <v>44376</v>
      </c>
      <c r="J986" s="14">
        <v>1870</v>
      </c>
      <c r="K986" s="39">
        <v>216</v>
      </c>
      <c r="L986" s="13">
        <f t="shared" si="1258"/>
        <v>0</v>
      </c>
      <c r="M986" s="300"/>
      <c r="N986" s="300"/>
      <c r="O986" s="38">
        <f>K986-U986</f>
        <v>216</v>
      </c>
      <c r="P986" s="11">
        <f t="shared" si="1260"/>
        <v>0</v>
      </c>
      <c r="Q986" s="41"/>
      <c r="R986" s="41"/>
      <c r="S986" s="41"/>
      <c r="T986" s="41"/>
      <c r="U986" s="38">
        <v>0</v>
      </c>
      <c r="V986" s="11">
        <f t="shared" si="1261"/>
        <v>0</v>
      </c>
      <c r="W986" s="51"/>
      <c r="X986" s="53"/>
    </row>
    <row r="987" spans="1:24" s="12" customFormat="1" ht="47.25" customHeight="1">
      <c r="A987" s="9">
        <v>5</v>
      </c>
      <c r="B987" s="330" t="s">
        <v>199</v>
      </c>
      <c r="C987" s="331" t="s">
        <v>200</v>
      </c>
      <c r="D987" s="9">
        <v>11033003</v>
      </c>
      <c r="E987" s="266">
        <v>0</v>
      </c>
      <c r="F987" s="298">
        <v>0</v>
      </c>
      <c r="G987" s="266">
        <v>0</v>
      </c>
      <c r="H987" s="329">
        <v>45017</v>
      </c>
      <c r="I987" s="10">
        <v>44376</v>
      </c>
      <c r="J987" s="14">
        <v>1870</v>
      </c>
      <c r="K987" s="39">
        <v>36</v>
      </c>
      <c r="L987" s="13">
        <f t="shared" si="1258"/>
        <v>0</v>
      </c>
      <c r="M987" s="300"/>
      <c r="N987" s="300"/>
      <c r="O987" s="38">
        <f t="shared" ref="O987:O990" si="1262">K987-U987</f>
        <v>36</v>
      </c>
      <c r="P987" s="11">
        <f t="shared" si="1260"/>
        <v>0</v>
      </c>
      <c r="Q987" s="41"/>
      <c r="R987" s="41"/>
      <c r="S987" s="41"/>
      <c r="T987" s="41"/>
      <c r="U987" s="38">
        <v>0</v>
      </c>
      <c r="V987" s="11">
        <f t="shared" si="1261"/>
        <v>0</v>
      </c>
      <c r="W987" s="51"/>
      <c r="X987" s="53"/>
    </row>
    <row r="988" spans="1:24" s="12" customFormat="1" ht="47.25" customHeight="1">
      <c r="A988" s="9">
        <v>6</v>
      </c>
      <c r="B988" s="199" t="s">
        <v>202</v>
      </c>
      <c r="C988" s="203" t="s">
        <v>38</v>
      </c>
      <c r="D988" s="206"/>
      <c r="E988" s="40">
        <v>1.10277</v>
      </c>
      <c r="F988" s="41"/>
      <c r="G988" s="13"/>
      <c r="H988" s="204"/>
      <c r="I988" s="10">
        <v>44376</v>
      </c>
      <c r="J988" s="14">
        <v>1870</v>
      </c>
      <c r="K988" s="39">
        <v>216</v>
      </c>
      <c r="L988" s="13">
        <f t="shared" si="1258"/>
        <v>238.19832</v>
      </c>
      <c r="M988" s="300"/>
      <c r="N988" s="300"/>
      <c r="O988" s="38">
        <f t="shared" si="1262"/>
        <v>216</v>
      </c>
      <c r="P988" s="11">
        <f t="shared" si="1260"/>
        <v>238.19832</v>
      </c>
      <c r="Q988" s="41"/>
      <c r="R988" s="41"/>
      <c r="S988" s="41"/>
      <c r="T988" s="41"/>
      <c r="U988" s="38">
        <v>0</v>
      </c>
      <c r="V988" s="11">
        <f t="shared" si="1261"/>
        <v>0</v>
      </c>
      <c r="W988" s="51"/>
      <c r="X988" s="53"/>
    </row>
    <row r="989" spans="1:24" s="12" customFormat="1" ht="47.25" customHeight="1">
      <c r="A989" s="9">
        <v>7</v>
      </c>
      <c r="B989" s="199" t="s">
        <v>203</v>
      </c>
      <c r="C989" s="203" t="s">
        <v>38</v>
      </c>
      <c r="D989" s="206"/>
      <c r="E989" s="40">
        <v>1.02302</v>
      </c>
      <c r="F989" s="41"/>
      <c r="G989" s="13"/>
      <c r="H989" s="204"/>
      <c r="I989" s="10">
        <v>44376</v>
      </c>
      <c r="J989" s="14">
        <v>1870</v>
      </c>
      <c r="K989" s="39">
        <v>36</v>
      </c>
      <c r="L989" s="13">
        <f t="shared" si="1258"/>
        <v>36.828720000000004</v>
      </c>
      <c r="M989" s="300"/>
      <c r="N989" s="300"/>
      <c r="O989" s="38">
        <f t="shared" si="1262"/>
        <v>36</v>
      </c>
      <c r="P989" s="11">
        <f t="shared" si="1260"/>
        <v>36.828720000000004</v>
      </c>
      <c r="Q989" s="41"/>
      <c r="R989" s="41"/>
      <c r="S989" s="41"/>
      <c r="T989" s="41"/>
      <c r="U989" s="38">
        <v>0</v>
      </c>
      <c r="V989" s="11">
        <f t="shared" si="1261"/>
        <v>0</v>
      </c>
      <c r="W989" s="51"/>
      <c r="X989" s="53"/>
    </row>
    <row r="990" spans="1:24" s="12" customFormat="1" ht="47.25" customHeight="1">
      <c r="A990" s="9">
        <v>8</v>
      </c>
      <c r="B990" s="199" t="s">
        <v>124</v>
      </c>
      <c r="C990" s="203" t="s">
        <v>38</v>
      </c>
      <c r="D990" s="206"/>
      <c r="E990" s="40">
        <v>12.37518</v>
      </c>
      <c r="F990" s="41"/>
      <c r="G990" s="13"/>
      <c r="H990" s="204"/>
      <c r="I990" s="10">
        <v>44376</v>
      </c>
      <c r="J990" s="14">
        <v>1870</v>
      </c>
      <c r="K990" s="39">
        <v>3</v>
      </c>
      <c r="L990" s="13">
        <f t="shared" si="1258"/>
        <v>37.125540000000001</v>
      </c>
      <c r="M990" s="300"/>
      <c r="N990" s="300"/>
      <c r="O990" s="38">
        <f t="shared" si="1262"/>
        <v>3</v>
      </c>
      <c r="P990" s="11">
        <f t="shared" si="1260"/>
        <v>37.125540000000001</v>
      </c>
      <c r="Q990" s="41"/>
      <c r="R990" s="41"/>
      <c r="S990" s="41"/>
      <c r="T990" s="41"/>
      <c r="U990" s="38">
        <v>0</v>
      </c>
      <c r="V990" s="11">
        <f t="shared" si="1261"/>
        <v>0</v>
      </c>
      <c r="W990" s="51"/>
      <c r="X990" s="53"/>
    </row>
    <row r="991" spans="1:24" s="12" customFormat="1" ht="40.5" customHeight="1">
      <c r="A991" s="9">
        <v>9</v>
      </c>
      <c r="B991" s="199" t="s">
        <v>118</v>
      </c>
      <c r="C991" s="203" t="s">
        <v>38</v>
      </c>
      <c r="D991" s="203" t="s">
        <v>121</v>
      </c>
      <c r="E991" s="40">
        <v>2.96</v>
      </c>
      <c r="F991" s="41">
        <v>0</v>
      </c>
      <c r="G991" s="13">
        <f t="shared" si="1257"/>
        <v>0</v>
      </c>
      <c r="H991" s="202">
        <v>45962</v>
      </c>
      <c r="I991" s="10">
        <v>44277</v>
      </c>
      <c r="J991" s="14">
        <v>528</v>
      </c>
      <c r="K991" s="39">
        <v>220</v>
      </c>
      <c r="L991" s="13">
        <f t="shared" si="1258"/>
        <v>651.20000000000005</v>
      </c>
      <c r="M991" s="300" t="s">
        <v>147</v>
      </c>
      <c r="N991" s="300" t="s">
        <v>144</v>
      </c>
      <c r="O991" s="38">
        <f t="shared" si="1259"/>
        <v>0</v>
      </c>
      <c r="P991" s="11">
        <f t="shared" si="1260"/>
        <v>0</v>
      </c>
      <c r="Q991" s="41"/>
      <c r="R991" s="41"/>
      <c r="S991" s="41"/>
      <c r="T991" s="41"/>
      <c r="U991" s="41">
        <v>0</v>
      </c>
      <c r="V991" s="11">
        <f t="shared" si="1261"/>
        <v>0</v>
      </c>
      <c r="W991" s="51"/>
      <c r="X991" s="53"/>
    </row>
    <row r="992" spans="1:24" s="12" customFormat="1" ht="40.5" customHeight="1">
      <c r="A992" s="9">
        <v>10</v>
      </c>
      <c r="B992" s="199" t="s">
        <v>118</v>
      </c>
      <c r="C992" s="203" t="s">
        <v>38</v>
      </c>
      <c r="D992" s="203" t="s">
        <v>121</v>
      </c>
      <c r="E992" s="40">
        <v>2.96</v>
      </c>
      <c r="F992" s="41">
        <v>0</v>
      </c>
      <c r="G992" s="13">
        <f t="shared" si="1257"/>
        <v>0</v>
      </c>
      <c r="H992" s="202">
        <v>45962</v>
      </c>
      <c r="I992" s="10">
        <v>44285</v>
      </c>
      <c r="J992" s="14">
        <v>652</v>
      </c>
      <c r="K992" s="39">
        <v>440</v>
      </c>
      <c r="L992" s="13">
        <f t="shared" si="1258"/>
        <v>1302.4000000000001</v>
      </c>
      <c r="M992" s="300" t="s">
        <v>149</v>
      </c>
      <c r="N992" s="300" t="s">
        <v>150</v>
      </c>
      <c r="O992" s="38">
        <f t="shared" si="1259"/>
        <v>0</v>
      </c>
      <c r="P992" s="11">
        <f t="shared" si="1260"/>
        <v>0</v>
      </c>
      <c r="Q992" s="41"/>
      <c r="R992" s="41"/>
      <c r="S992" s="41"/>
      <c r="T992" s="41"/>
      <c r="U992" s="41">
        <v>0</v>
      </c>
      <c r="V992" s="11">
        <f t="shared" si="1261"/>
        <v>0</v>
      </c>
      <c r="W992" s="51"/>
      <c r="X992" s="53"/>
    </row>
    <row r="993" spans="1:24" s="12" customFormat="1" ht="40.5" customHeight="1">
      <c r="A993" s="9">
        <v>11</v>
      </c>
      <c r="B993" s="199" t="s">
        <v>124</v>
      </c>
      <c r="C993" s="200" t="s">
        <v>38</v>
      </c>
      <c r="D993" s="204">
        <v>44119</v>
      </c>
      <c r="E993" s="40">
        <v>24.14</v>
      </c>
      <c r="F993" s="41">
        <v>0</v>
      </c>
      <c r="G993" s="13">
        <f t="shared" si="1257"/>
        <v>0</v>
      </c>
      <c r="H993" s="202" t="s">
        <v>122</v>
      </c>
      <c r="I993" s="10">
        <v>44277</v>
      </c>
      <c r="J993" s="14">
        <v>528</v>
      </c>
      <c r="K993" s="39">
        <v>2</v>
      </c>
      <c r="L993" s="13">
        <f t="shared" ref="L993:L994" si="1263">K993*E993</f>
        <v>48.28</v>
      </c>
      <c r="M993" s="300" t="s">
        <v>147</v>
      </c>
      <c r="N993" s="300" t="s">
        <v>144</v>
      </c>
      <c r="O993" s="38">
        <f t="shared" si="1259"/>
        <v>0</v>
      </c>
      <c r="P993" s="11">
        <f t="shared" si="1260"/>
        <v>0</v>
      </c>
      <c r="Q993" s="41"/>
      <c r="R993" s="41"/>
      <c r="S993" s="41"/>
      <c r="T993" s="41"/>
      <c r="U993" s="41">
        <v>0</v>
      </c>
      <c r="V993" s="11">
        <f t="shared" ref="V993:V994" si="1264">U993*E993</f>
        <v>0</v>
      </c>
      <c r="W993" s="51"/>
      <c r="X993" s="53"/>
    </row>
    <row r="994" spans="1:24" s="12" customFormat="1" ht="40.5" customHeight="1">
      <c r="A994" s="9">
        <v>12</v>
      </c>
      <c r="B994" s="199" t="s">
        <v>124</v>
      </c>
      <c r="C994" s="200" t="s">
        <v>38</v>
      </c>
      <c r="D994" s="204">
        <v>44119</v>
      </c>
      <c r="E994" s="40">
        <v>24.14</v>
      </c>
      <c r="F994" s="41">
        <v>0</v>
      </c>
      <c r="G994" s="13">
        <f t="shared" si="1257"/>
        <v>0</v>
      </c>
      <c r="H994" s="202" t="s">
        <v>122</v>
      </c>
      <c r="I994" s="10">
        <v>44285</v>
      </c>
      <c r="J994" s="14">
        <v>652</v>
      </c>
      <c r="K994" s="39">
        <v>4</v>
      </c>
      <c r="L994" s="13">
        <f t="shared" si="1263"/>
        <v>96.56</v>
      </c>
      <c r="M994" s="300" t="s">
        <v>149</v>
      </c>
      <c r="N994" s="300" t="s">
        <v>150</v>
      </c>
      <c r="O994" s="38">
        <f t="shared" si="1259"/>
        <v>0</v>
      </c>
      <c r="P994" s="11">
        <f t="shared" si="1260"/>
        <v>0</v>
      </c>
      <c r="Q994" s="41"/>
      <c r="R994" s="41"/>
      <c r="S994" s="41"/>
      <c r="T994" s="41"/>
      <c r="U994" s="41">
        <v>0</v>
      </c>
      <c r="V994" s="11">
        <f t="shared" si="1264"/>
        <v>0</v>
      </c>
      <c r="W994" s="51"/>
      <c r="X994" s="53"/>
    </row>
    <row r="995" spans="1:24" s="68" customFormat="1" ht="27.75" customHeight="1">
      <c r="A995" s="41"/>
      <c r="B995" s="209" t="s">
        <v>14</v>
      </c>
      <c r="C995" s="210"/>
      <c r="D995" s="211"/>
      <c r="E995" s="65"/>
      <c r="F995" s="38">
        <f>SUM(F983:F994)</f>
        <v>0</v>
      </c>
      <c r="G995" s="11">
        <f>SUM(G983:G994)</f>
        <v>0</v>
      </c>
      <c r="H995" s="212"/>
      <c r="I995" s="66"/>
      <c r="J995" s="41"/>
      <c r="K995" s="38">
        <f>SUM(K983:K994)</f>
        <v>1773</v>
      </c>
      <c r="L995" s="11">
        <f>SUM(L983:L994)</f>
        <v>2410.5925800000005</v>
      </c>
      <c r="M995" s="41"/>
      <c r="N995" s="66"/>
      <c r="O995" s="38">
        <f>SUM(O983:O994)</f>
        <v>507</v>
      </c>
      <c r="P995" s="11">
        <f>SUM(P983:P994)</f>
        <v>312.15258</v>
      </c>
      <c r="Q995" s="41"/>
      <c r="R995" s="41"/>
      <c r="S995" s="41"/>
      <c r="T995" s="41"/>
      <c r="U995" s="38">
        <f>SUM(U983:U994)</f>
        <v>0</v>
      </c>
      <c r="V995" s="11">
        <f>SUM(V983:V994)</f>
        <v>0</v>
      </c>
      <c r="W995" s="67">
        <f>V995-G995</f>
        <v>0</v>
      </c>
      <c r="X995" s="178"/>
    </row>
    <row r="996" spans="1:24" s="68" customFormat="1" ht="27.75" customHeight="1">
      <c r="A996" s="337" t="s">
        <v>103</v>
      </c>
      <c r="B996" s="338"/>
      <c r="C996" s="338"/>
      <c r="D996" s="338"/>
      <c r="E996" s="338"/>
      <c r="F996" s="338"/>
      <c r="G996" s="338"/>
      <c r="H996" s="338"/>
      <c r="I996" s="338"/>
      <c r="J996" s="338"/>
      <c r="K996" s="338"/>
      <c r="L996" s="338"/>
      <c r="M996" s="338"/>
      <c r="N996" s="338"/>
      <c r="O996" s="338"/>
      <c r="P996" s="338"/>
      <c r="Q996" s="338"/>
      <c r="R996" s="338"/>
      <c r="S996" s="338"/>
      <c r="T996" s="338"/>
      <c r="U996" s="338"/>
      <c r="V996" s="339"/>
      <c r="W996" s="67"/>
      <c r="X996" s="178"/>
    </row>
    <row r="997" spans="1:24" s="12" customFormat="1" ht="45" customHeight="1">
      <c r="A997" s="9">
        <v>1</v>
      </c>
      <c r="B997" s="199" t="s">
        <v>77</v>
      </c>
      <c r="C997" s="200" t="s">
        <v>38</v>
      </c>
      <c r="D997" s="14" t="s">
        <v>85</v>
      </c>
      <c r="E997" s="40">
        <v>182.26</v>
      </c>
      <c r="F997" s="296">
        <v>0</v>
      </c>
      <c r="G997" s="13">
        <f>F997*E997</f>
        <v>0</v>
      </c>
      <c r="H997" s="202">
        <v>44525</v>
      </c>
      <c r="I997" s="297"/>
      <c r="J997" s="298"/>
      <c r="K997" s="39"/>
      <c r="L997" s="13">
        <f>K997*E997</f>
        <v>0</v>
      </c>
      <c r="M997" s="9">
        <v>1498</v>
      </c>
      <c r="N997" s="10">
        <v>44195</v>
      </c>
      <c r="O997" s="38">
        <f>F997-U997</f>
        <v>0</v>
      </c>
      <c r="P997" s="11">
        <f>O997*E997</f>
        <v>0</v>
      </c>
      <c r="Q997" s="41"/>
      <c r="R997" s="41"/>
      <c r="S997" s="41"/>
      <c r="T997" s="41"/>
      <c r="U997" s="296">
        <v>0</v>
      </c>
      <c r="V997" s="13">
        <f>U997*E997</f>
        <v>0</v>
      </c>
      <c r="W997" s="51"/>
      <c r="X997" s="53"/>
    </row>
    <row r="998" spans="1:24" s="12" customFormat="1" ht="77.25" customHeight="1">
      <c r="A998" s="9">
        <v>2</v>
      </c>
      <c r="B998" s="205" t="s">
        <v>125</v>
      </c>
      <c r="C998" s="200" t="s">
        <v>31</v>
      </c>
      <c r="D998" s="206" t="s">
        <v>126</v>
      </c>
      <c r="E998" s="40">
        <v>0</v>
      </c>
      <c r="F998" s="41">
        <v>0</v>
      </c>
      <c r="G998" s="13">
        <f t="shared" ref="G998:G1014" si="1265">F998*E998</f>
        <v>0</v>
      </c>
      <c r="H998" s="204">
        <v>44370</v>
      </c>
      <c r="I998" s="10">
        <v>44277</v>
      </c>
      <c r="J998" s="14">
        <v>528</v>
      </c>
      <c r="K998" s="39">
        <v>200</v>
      </c>
      <c r="L998" s="13">
        <f t="shared" ref="L998:L1014" si="1266">K998*E998</f>
        <v>0</v>
      </c>
      <c r="M998" s="300" t="s">
        <v>146</v>
      </c>
      <c r="N998" s="300" t="s">
        <v>144</v>
      </c>
      <c r="O998" s="38">
        <f t="shared" ref="O998:O1014" si="1267">F998-U998</f>
        <v>0</v>
      </c>
      <c r="P998" s="11">
        <f t="shared" ref="P998:P1014" si="1268">O998*E998</f>
        <v>0</v>
      </c>
      <c r="Q998" s="41"/>
      <c r="R998" s="41"/>
      <c r="S998" s="41"/>
      <c r="T998" s="41"/>
      <c r="U998" s="41">
        <v>0</v>
      </c>
      <c r="V998" s="11">
        <f t="shared" ref="V998:V1014" si="1269">U998*E998</f>
        <v>0</v>
      </c>
      <c r="W998" s="51"/>
      <c r="X998" s="53"/>
    </row>
    <row r="999" spans="1:24" s="12" customFormat="1" ht="77.25" customHeight="1">
      <c r="A999" s="9">
        <v>3</v>
      </c>
      <c r="B999" s="205" t="s">
        <v>125</v>
      </c>
      <c r="C999" s="200" t="s">
        <v>31</v>
      </c>
      <c r="D999" s="206" t="s">
        <v>126</v>
      </c>
      <c r="E999" s="40">
        <v>0</v>
      </c>
      <c r="F999" s="41">
        <v>0</v>
      </c>
      <c r="G999" s="13">
        <f t="shared" si="1265"/>
        <v>0</v>
      </c>
      <c r="H999" s="204">
        <v>44370</v>
      </c>
      <c r="I999" s="10">
        <v>44280</v>
      </c>
      <c r="J999" s="14">
        <v>623</v>
      </c>
      <c r="K999" s="39">
        <v>1000</v>
      </c>
      <c r="L999" s="13">
        <f t="shared" ref="L999" si="1270">K999*E999</f>
        <v>0</v>
      </c>
      <c r="M999" s="300"/>
      <c r="N999" s="300"/>
      <c r="O999" s="38">
        <f t="shared" si="1267"/>
        <v>0</v>
      </c>
      <c r="P999" s="11">
        <f t="shared" si="1268"/>
        <v>0</v>
      </c>
      <c r="Q999" s="41"/>
      <c r="R999" s="41"/>
      <c r="S999" s="41"/>
      <c r="T999" s="41"/>
      <c r="U999" s="41">
        <v>0</v>
      </c>
      <c r="V999" s="11">
        <f t="shared" ref="V999" si="1271">U999*E999</f>
        <v>0</v>
      </c>
      <c r="W999" s="51"/>
      <c r="X999" s="53"/>
    </row>
    <row r="1000" spans="1:24" s="12" customFormat="1" ht="77.25" customHeight="1">
      <c r="A1000" s="9">
        <v>4</v>
      </c>
      <c r="B1000" s="205" t="s">
        <v>125</v>
      </c>
      <c r="C1000" s="200" t="s">
        <v>31</v>
      </c>
      <c r="D1000" s="206" t="s">
        <v>126</v>
      </c>
      <c r="E1000" s="40">
        <v>0</v>
      </c>
      <c r="F1000" s="41">
        <v>0</v>
      </c>
      <c r="G1000" s="13">
        <f t="shared" ref="G1000" si="1272">F1000*E1000</f>
        <v>0</v>
      </c>
      <c r="H1000" s="204">
        <v>44370</v>
      </c>
      <c r="I1000" s="10">
        <v>44300</v>
      </c>
      <c r="J1000" s="14">
        <v>796</v>
      </c>
      <c r="K1000" s="39">
        <v>200</v>
      </c>
      <c r="L1000" s="13">
        <f t="shared" ref="L1000" si="1273">K1000*E1000</f>
        <v>0</v>
      </c>
      <c r="M1000" s="300" t="s">
        <v>166</v>
      </c>
      <c r="N1000" s="300" t="s">
        <v>167</v>
      </c>
      <c r="O1000" s="38">
        <f t="shared" si="1267"/>
        <v>0</v>
      </c>
      <c r="P1000" s="11">
        <f t="shared" ref="P1000" si="1274">O1000*E1000</f>
        <v>0</v>
      </c>
      <c r="Q1000" s="41"/>
      <c r="R1000" s="41"/>
      <c r="S1000" s="41"/>
      <c r="T1000" s="41"/>
      <c r="U1000" s="41">
        <v>0</v>
      </c>
      <c r="V1000" s="11">
        <f t="shared" ref="V1000" si="1275">U1000*E1000</f>
        <v>0</v>
      </c>
      <c r="W1000" s="51"/>
      <c r="X1000" s="53"/>
    </row>
    <row r="1001" spans="1:24" s="12" customFormat="1" ht="77.25" customHeight="1">
      <c r="A1001" s="9">
        <v>5</v>
      </c>
      <c r="B1001" s="205" t="s">
        <v>125</v>
      </c>
      <c r="C1001" s="200" t="s">
        <v>31</v>
      </c>
      <c r="D1001" s="206" t="s">
        <v>126</v>
      </c>
      <c r="E1001" s="40">
        <v>0</v>
      </c>
      <c r="F1001" s="41">
        <v>0</v>
      </c>
      <c r="G1001" s="13">
        <f t="shared" ref="G1001" si="1276">F1001*E1001</f>
        <v>0</v>
      </c>
      <c r="H1001" s="204">
        <v>44370</v>
      </c>
      <c r="I1001" s="10">
        <v>44301</v>
      </c>
      <c r="J1001" s="14">
        <v>806</v>
      </c>
      <c r="K1001" s="39">
        <v>50</v>
      </c>
      <c r="L1001" s="13">
        <f t="shared" ref="L1001" si="1277">K1001*E1001</f>
        <v>0</v>
      </c>
      <c r="M1001" s="300" t="s">
        <v>166</v>
      </c>
      <c r="N1001" s="300" t="s">
        <v>167</v>
      </c>
      <c r="O1001" s="38">
        <f t="shared" si="1267"/>
        <v>0</v>
      </c>
      <c r="P1001" s="11">
        <f t="shared" ref="P1001" si="1278">O1001*E1001</f>
        <v>0</v>
      </c>
      <c r="Q1001" s="41"/>
      <c r="R1001" s="41"/>
      <c r="S1001" s="41"/>
      <c r="T1001" s="41"/>
      <c r="U1001" s="41">
        <v>0</v>
      </c>
      <c r="V1001" s="11">
        <f t="shared" ref="V1001" si="1279">U1001*E1001</f>
        <v>0</v>
      </c>
      <c r="W1001" s="51"/>
      <c r="X1001" s="53"/>
    </row>
    <row r="1002" spans="1:24" s="12" customFormat="1" ht="77.25" customHeight="1">
      <c r="A1002" s="9">
        <v>6</v>
      </c>
      <c r="B1002" s="205" t="s">
        <v>125</v>
      </c>
      <c r="C1002" s="200" t="s">
        <v>31</v>
      </c>
      <c r="D1002" s="206" t="s">
        <v>126</v>
      </c>
      <c r="E1002" s="40">
        <v>0</v>
      </c>
      <c r="F1002" s="41">
        <v>0</v>
      </c>
      <c r="G1002" s="13">
        <f t="shared" ref="G1002" si="1280">F1002*E1002</f>
        <v>0</v>
      </c>
      <c r="H1002" s="204">
        <v>44370</v>
      </c>
      <c r="I1002" s="10">
        <v>44301</v>
      </c>
      <c r="J1002" s="14">
        <v>811</v>
      </c>
      <c r="K1002" s="39">
        <v>50</v>
      </c>
      <c r="L1002" s="13">
        <f t="shared" ref="L1002:L1007" si="1281">K1002*E1002</f>
        <v>0</v>
      </c>
      <c r="M1002" s="300" t="s">
        <v>166</v>
      </c>
      <c r="N1002" s="300" t="s">
        <v>167</v>
      </c>
      <c r="O1002" s="38">
        <f t="shared" si="1267"/>
        <v>0</v>
      </c>
      <c r="P1002" s="11">
        <f t="shared" ref="P1002:P1007" si="1282">O1002*E1002</f>
        <v>0</v>
      </c>
      <c r="Q1002" s="41"/>
      <c r="R1002" s="41"/>
      <c r="S1002" s="41"/>
      <c r="T1002" s="41"/>
      <c r="U1002" s="41">
        <v>0</v>
      </c>
      <c r="V1002" s="11">
        <f t="shared" ref="V1002:V1007" si="1283">U1002*E1002</f>
        <v>0</v>
      </c>
      <c r="W1002" s="51"/>
      <c r="X1002" s="53"/>
    </row>
    <row r="1003" spans="1:24" s="12" customFormat="1" ht="47.25" customHeight="1">
      <c r="A1003" s="9">
        <v>7</v>
      </c>
      <c r="B1003" s="328" t="s">
        <v>196</v>
      </c>
      <c r="C1003" s="9" t="s">
        <v>31</v>
      </c>
      <c r="D1003" s="9" t="s">
        <v>197</v>
      </c>
      <c r="E1003" s="9">
        <v>0</v>
      </c>
      <c r="F1003" s="298">
        <v>0</v>
      </c>
      <c r="G1003" s="266">
        <v>0</v>
      </c>
      <c r="H1003" s="329">
        <v>44469</v>
      </c>
      <c r="I1003" s="10">
        <v>44376</v>
      </c>
      <c r="J1003" s="14">
        <v>1871</v>
      </c>
      <c r="K1003" s="39">
        <v>156</v>
      </c>
      <c r="L1003" s="13">
        <f t="shared" si="1281"/>
        <v>0</v>
      </c>
      <c r="M1003" s="300"/>
      <c r="N1003" s="300"/>
      <c r="O1003" s="38">
        <f>K1003-U1003</f>
        <v>0</v>
      </c>
      <c r="P1003" s="11">
        <f t="shared" si="1282"/>
        <v>0</v>
      </c>
      <c r="Q1003" s="41"/>
      <c r="R1003" s="41"/>
      <c r="S1003" s="41"/>
      <c r="T1003" s="41"/>
      <c r="U1003" s="38">
        <f>K1003</f>
        <v>156</v>
      </c>
      <c r="V1003" s="11">
        <f t="shared" si="1283"/>
        <v>0</v>
      </c>
      <c r="W1003" s="51"/>
      <c r="X1003" s="53"/>
    </row>
    <row r="1004" spans="1:24" s="12" customFormat="1" ht="47.25" customHeight="1">
      <c r="A1004" s="9">
        <v>8</v>
      </c>
      <c r="B1004" s="330" t="s">
        <v>199</v>
      </c>
      <c r="C1004" s="331" t="s">
        <v>200</v>
      </c>
      <c r="D1004" s="9">
        <v>11033003</v>
      </c>
      <c r="E1004" s="266">
        <v>0</v>
      </c>
      <c r="F1004" s="298">
        <v>0</v>
      </c>
      <c r="G1004" s="266">
        <v>0</v>
      </c>
      <c r="H1004" s="329">
        <v>45017</v>
      </c>
      <c r="I1004" s="10">
        <v>44376</v>
      </c>
      <c r="J1004" s="14">
        <v>1871</v>
      </c>
      <c r="K1004" s="39">
        <v>26</v>
      </c>
      <c r="L1004" s="13">
        <f t="shared" si="1281"/>
        <v>0</v>
      </c>
      <c r="M1004" s="300"/>
      <c r="N1004" s="300"/>
      <c r="O1004" s="38">
        <f t="shared" ref="O1004:O1007" si="1284">K1004-U1004</f>
        <v>0</v>
      </c>
      <c r="P1004" s="11">
        <f t="shared" si="1282"/>
        <v>0</v>
      </c>
      <c r="Q1004" s="41"/>
      <c r="R1004" s="41"/>
      <c r="S1004" s="41"/>
      <c r="T1004" s="41"/>
      <c r="U1004" s="38">
        <f t="shared" ref="U1004:U1007" si="1285">K1004</f>
        <v>26</v>
      </c>
      <c r="V1004" s="11">
        <f t="shared" si="1283"/>
        <v>0</v>
      </c>
      <c r="W1004" s="51"/>
      <c r="X1004" s="53"/>
    </row>
    <row r="1005" spans="1:24" s="12" customFormat="1" ht="47.25" customHeight="1">
      <c r="A1005" s="9">
        <v>9</v>
      </c>
      <c r="B1005" s="199" t="s">
        <v>202</v>
      </c>
      <c r="C1005" s="203" t="s">
        <v>38</v>
      </c>
      <c r="D1005" s="206"/>
      <c r="E1005" s="40">
        <v>1.10277</v>
      </c>
      <c r="F1005" s="41"/>
      <c r="G1005" s="13"/>
      <c r="H1005" s="204"/>
      <c r="I1005" s="10">
        <v>44376</v>
      </c>
      <c r="J1005" s="14">
        <v>1871</v>
      </c>
      <c r="K1005" s="39">
        <v>156</v>
      </c>
      <c r="L1005" s="13">
        <f t="shared" si="1281"/>
        <v>172.03211999999999</v>
      </c>
      <c r="M1005" s="300"/>
      <c r="N1005" s="300"/>
      <c r="O1005" s="38">
        <f t="shared" si="1284"/>
        <v>0</v>
      </c>
      <c r="P1005" s="11">
        <f t="shared" si="1282"/>
        <v>0</v>
      </c>
      <c r="Q1005" s="41"/>
      <c r="R1005" s="41"/>
      <c r="S1005" s="41"/>
      <c r="T1005" s="41"/>
      <c r="U1005" s="38">
        <f t="shared" si="1285"/>
        <v>156</v>
      </c>
      <c r="V1005" s="11">
        <f t="shared" si="1283"/>
        <v>172.03211999999999</v>
      </c>
      <c r="W1005" s="51"/>
      <c r="X1005" s="53"/>
    </row>
    <row r="1006" spans="1:24" s="12" customFormat="1" ht="47.25" customHeight="1">
      <c r="A1006" s="9">
        <v>10</v>
      </c>
      <c r="B1006" s="199" t="s">
        <v>203</v>
      </c>
      <c r="C1006" s="203" t="s">
        <v>38</v>
      </c>
      <c r="D1006" s="206"/>
      <c r="E1006" s="40">
        <v>1.02302</v>
      </c>
      <c r="F1006" s="41"/>
      <c r="G1006" s="13"/>
      <c r="H1006" s="204"/>
      <c r="I1006" s="10">
        <v>44376</v>
      </c>
      <c r="J1006" s="14">
        <v>1871</v>
      </c>
      <c r="K1006" s="39">
        <v>26</v>
      </c>
      <c r="L1006" s="13">
        <f t="shared" si="1281"/>
        <v>26.598520000000001</v>
      </c>
      <c r="M1006" s="300"/>
      <c r="N1006" s="300"/>
      <c r="O1006" s="38">
        <f t="shared" si="1284"/>
        <v>0</v>
      </c>
      <c r="P1006" s="11">
        <f t="shared" si="1282"/>
        <v>0</v>
      </c>
      <c r="Q1006" s="41"/>
      <c r="R1006" s="41"/>
      <c r="S1006" s="41"/>
      <c r="T1006" s="41"/>
      <c r="U1006" s="38">
        <f t="shared" si="1285"/>
        <v>26</v>
      </c>
      <c r="V1006" s="11">
        <f t="shared" si="1283"/>
        <v>26.598520000000001</v>
      </c>
      <c r="W1006" s="51"/>
      <c r="X1006" s="53"/>
    </row>
    <row r="1007" spans="1:24" s="12" customFormat="1" ht="47.25" customHeight="1">
      <c r="A1007" s="9">
        <v>11</v>
      </c>
      <c r="B1007" s="199" t="s">
        <v>124</v>
      </c>
      <c r="C1007" s="203" t="s">
        <v>38</v>
      </c>
      <c r="D1007" s="206"/>
      <c r="E1007" s="40">
        <v>12.37518</v>
      </c>
      <c r="F1007" s="41"/>
      <c r="G1007" s="13"/>
      <c r="H1007" s="204"/>
      <c r="I1007" s="10">
        <v>44376</v>
      </c>
      <c r="J1007" s="14">
        <v>1871</v>
      </c>
      <c r="K1007" s="39">
        <v>2</v>
      </c>
      <c r="L1007" s="13">
        <f t="shared" si="1281"/>
        <v>24.750360000000001</v>
      </c>
      <c r="M1007" s="300"/>
      <c r="N1007" s="300"/>
      <c r="O1007" s="38">
        <f t="shared" si="1284"/>
        <v>0</v>
      </c>
      <c r="P1007" s="11">
        <f t="shared" si="1282"/>
        <v>0</v>
      </c>
      <c r="Q1007" s="41"/>
      <c r="R1007" s="41"/>
      <c r="S1007" s="41"/>
      <c r="T1007" s="41"/>
      <c r="U1007" s="38">
        <f t="shared" si="1285"/>
        <v>2</v>
      </c>
      <c r="V1007" s="11">
        <f t="shared" si="1283"/>
        <v>24.750360000000001</v>
      </c>
      <c r="W1007" s="51"/>
      <c r="X1007" s="53"/>
    </row>
    <row r="1008" spans="1:24" s="12" customFormat="1" ht="40.5" customHeight="1">
      <c r="A1008" s="9">
        <v>12</v>
      </c>
      <c r="B1008" s="199" t="s">
        <v>118</v>
      </c>
      <c r="C1008" s="203" t="s">
        <v>38</v>
      </c>
      <c r="D1008" s="203" t="s">
        <v>121</v>
      </c>
      <c r="E1008" s="40">
        <v>2.96</v>
      </c>
      <c r="F1008" s="41">
        <v>0</v>
      </c>
      <c r="G1008" s="13">
        <f t="shared" si="1265"/>
        <v>0</v>
      </c>
      <c r="H1008" s="202">
        <v>45962</v>
      </c>
      <c r="I1008" s="10">
        <v>44277</v>
      </c>
      <c r="J1008" s="14">
        <v>528</v>
      </c>
      <c r="K1008" s="39">
        <v>220</v>
      </c>
      <c r="L1008" s="13">
        <f t="shared" si="1266"/>
        <v>651.20000000000005</v>
      </c>
      <c r="M1008" s="300" t="s">
        <v>147</v>
      </c>
      <c r="N1008" s="300" t="s">
        <v>144</v>
      </c>
      <c r="O1008" s="38">
        <f t="shared" si="1267"/>
        <v>0</v>
      </c>
      <c r="P1008" s="11">
        <f t="shared" si="1268"/>
        <v>0</v>
      </c>
      <c r="Q1008" s="41"/>
      <c r="R1008" s="41"/>
      <c r="S1008" s="41"/>
      <c r="T1008" s="41"/>
      <c r="U1008" s="41">
        <v>0</v>
      </c>
      <c r="V1008" s="11">
        <f t="shared" si="1269"/>
        <v>0</v>
      </c>
      <c r="W1008" s="51"/>
      <c r="X1008" s="53"/>
    </row>
    <row r="1009" spans="1:24" s="12" customFormat="1" ht="40.5" customHeight="1">
      <c r="A1009" s="9">
        <v>13</v>
      </c>
      <c r="B1009" s="199" t="s">
        <v>118</v>
      </c>
      <c r="C1009" s="203" t="s">
        <v>38</v>
      </c>
      <c r="D1009" s="203" t="s">
        <v>121</v>
      </c>
      <c r="E1009" s="40">
        <v>2.96</v>
      </c>
      <c r="F1009" s="41">
        <v>0</v>
      </c>
      <c r="G1009" s="13">
        <f t="shared" si="1265"/>
        <v>0</v>
      </c>
      <c r="H1009" s="202">
        <v>45962</v>
      </c>
      <c r="I1009" s="10">
        <v>44280</v>
      </c>
      <c r="J1009" s="14">
        <v>623</v>
      </c>
      <c r="K1009" s="39">
        <v>1100</v>
      </c>
      <c r="L1009" s="13">
        <f t="shared" ref="L1009:L1013" si="1286">K1009*E1009</f>
        <v>3256</v>
      </c>
      <c r="M1009" s="300" t="s">
        <v>149</v>
      </c>
      <c r="N1009" s="300" t="s">
        <v>150</v>
      </c>
      <c r="O1009" s="38">
        <f t="shared" si="1267"/>
        <v>0</v>
      </c>
      <c r="P1009" s="11">
        <f t="shared" si="1268"/>
        <v>0</v>
      </c>
      <c r="Q1009" s="41"/>
      <c r="R1009" s="41"/>
      <c r="S1009" s="41"/>
      <c r="T1009" s="41"/>
      <c r="U1009" s="41">
        <v>0</v>
      </c>
      <c r="V1009" s="11">
        <f t="shared" ref="V1009:V1013" si="1287">U1009*E1009</f>
        <v>0</v>
      </c>
      <c r="W1009" s="51"/>
      <c r="X1009" s="53"/>
    </row>
    <row r="1010" spans="1:24" s="12" customFormat="1" ht="40.5" customHeight="1">
      <c r="A1010" s="9">
        <v>14</v>
      </c>
      <c r="B1010" s="199" t="s">
        <v>118</v>
      </c>
      <c r="C1010" s="203" t="s">
        <v>38</v>
      </c>
      <c r="D1010" s="203" t="s">
        <v>121</v>
      </c>
      <c r="E1010" s="40">
        <v>2.96</v>
      </c>
      <c r="F1010" s="41">
        <v>0</v>
      </c>
      <c r="G1010" s="13">
        <f t="shared" ref="G1010" si="1288">F1010*E1010</f>
        <v>0</v>
      </c>
      <c r="H1010" s="202">
        <v>45962</v>
      </c>
      <c r="I1010" s="10">
        <v>44301</v>
      </c>
      <c r="J1010" s="14">
        <v>806</v>
      </c>
      <c r="K1010" s="39">
        <v>55</v>
      </c>
      <c r="L1010" s="13">
        <f t="shared" ref="L1010" si="1289">K1010*E1010</f>
        <v>162.80000000000001</v>
      </c>
      <c r="M1010" s="300" t="s">
        <v>149</v>
      </c>
      <c r="N1010" s="300" t="s">
        <v>150</v>
      </c>
      <c r="O1010" s="38">
        <f t="shared" si="1267"/>
        <v>0</v>
      </c>
      <c r="P1010" s="11">
        <f t="shared" ref="P1010" si="1290">O1010*E1010</f>
        <v>0</v>
      </c>
      <c r="Q1010" s="41"/>
      <c r="R1010" s="41"/>
      <c r="S1010" s="41"/>
      <c r="T1010" s="41"/>
      <c r="U1010" s="41">
        <v>0</v>
      </c>
      <c r="V1010" s="11">
        <f t="shared" ref="V1010" si="1291">U1010*E1010</f>
        <v>0</v>
      </c>
      <c r="W1010" s="51"/>
      <c r="X1010" s="53"/>
    </row>
    <row r="1011" spans="1:24" s="12" customFormat="1" ht="40.5" customHeight="1">
      <c r="A1011" s="9">
        <v>15</v>
      </c>
      <c r="B1011" s="199" t="s">
        <v>118</v>
      </c>
      <c r="C1011" s="203" t="s">
        <v>38</v>
      </c>
      <c r="D1011" s="203" t="s">
        <v>121</v>
      </c>
      <c r="E1011" s="40">
        <v>2.96</v>
      </c>
      <c r="F1011" s="41">
        <v>0</v>
      </c>
      <c r="G1011" s="13">
        <f t="shared" ref="G1011" si="1292">F1011*E1011</f>
        <v>0</v>
      </c>
      <c r="H1011" s="202">
        <v>45962</v>
      </c>
      <c r="I1011" s="10">
        <v>44301</v>
      </c>
      <c r="J1011" s="14">
        <v>806</v>
      </c>
      <c r="K1011" s="39">
        <v>55</v>
      </c>
      <c r="L1011" s="13">
        <f t="shared" ref="L1011" si="1293">K1011*E1011</f>
        <v>162.80000000000001</v>
      </c>
      <c r="M1011" s="300" t="s">
        <v>149</v>
      </c>
      <c r="N1011" s="300" t="s">
        <v>150</v>
      </c>
      <c r="O1011" s="38">
        <f t="shared" si="1267"/>
        <v>0</v>
      </c>
      <c r="P1011" s="11">
        <f t="shared" ref="P1011" si="1294">O1011*E1011</f>
        <v>0</v>
      </c>
      <c r="Q1011" s="41"/>
      <c r="R1011" s="41"/>
      <c r="S1011" s="41"/>
      <c r="T1011" s="41"/>
      <c r="U1011" s="41">
        <v>0</v>
      </c>
      <c r="V1011" s="11">
        <f t="shared" ref="V1011" si="1295">U1011*E1011</f>
        <v>0</v>
      </c>
      <c r="W1011" s="51"/>
      <c r="X1011" s="53"/>
    </row>
    <row r="1012" spans="1:24" s="12" customFormat="1" ht="40.5" customHeight="1">
      <c r="A1012" s="9">
        <v>16</v>
      </c>
      <c r="B1012" s="199" t="s">
        <v>124</v>
      </c>
      <c r="C1012" s="200" t="s">
        <v>38</v>
      </c>
      <c r="D1012" s="204">
        <v>44119</v>
      </c>
      <c r="E1012" s="40">
        <v>24.14</v>
      </c>
      <c r="F1012" s="41">
        <v>0</v>
      </c>
      <c r="G1012" s="13">
        <f t="shared" si="1265"/>
        <v>0</v>
      </c>
      <c r="H1012" s="202" t="s">
        <v>122</v>
      </c>
      <c r="I1012" s="10">
        <v>44277</v>
      </c>
      <c r="J1012" s="14">
        <v>528</v>
      </c>
      <c r="K1012" s="39">
        <v>2</v>
      </c>
      <c r="L1012" s="13">
        <f t="shared" si="1286"/>
        <v>48.28</v>
      </c>
      <c r="M1012" s="300" t="s">
        <v>147</v>
      </c>
      <c r="N1012" s="300" t="s">
        <v>144</v>
      </c>
      <c r="O1012" s="38">
        <f t="shared" si="1267"/>
        <v>0</v>
      </c>
      <c r="P1012" s="11">
        <f t="shared" si="1268"/>
        <v>0</v>
      </c>
      <c r="Q1012" s="41"/>
      <c r="R1012" s="41"/>
      <c r="S1012" s="41"/>
      <c r="T1012" s="41"/>
      <c r="U1012" s="41">
        <v>0</v>
      </c>
      <c r="V1012" s="11">
        <f t="shared" si="1287"/>
        <v>0</v>
      </c>
      <c r="W1012" s="51"/>
      <c r="X1012" s="53"/>
    </row>
    <row r="1013" spans="1:24" s="12" customFormat="1" ht="40.5" customHeight="1">
      <c r="A1013" s="9">
        <v>17</v>
      </c>
      <c r="B1013" s="199" t="s">
        <v>124</v>
      </c>
      <c r="C1013" s="200" t="s">
        <v>38</v>
      </c>
      <c r="D1013" s="204">
        <v>44119</v>
      </c>
      <c r="E1013" s="40">
        <v>24.14</v>
      </c>
      <c r="F1013" s="41">
        <v>0</v>
      </c>
      <c r="G1013" s="13">
        <f t="shared" ref="G1013" si="1296">F1013*E1013</f>
        <v>0</v>
      </c>
      <c r="H1013" s="202" t="s">
        <v>122</v>
      </c>
      <c r="I1013" s="10">
        <v>44280</v>
      </c>
      <c r="J1013" s="14">
        <v>623</v>
      </c>
      <c r="K1013" s="39">
        <v>10</v>
      </c>
      <c r="L1013" s="13">
        <f t="shared" si="1286"/>
        <v>241.4</v>
      </c>
      <c r="M1013" s="300" t="s">
        <v>149</v>
      </c>
      <c r="N1013" s="300" t="s">
        <v>150</v>
      </c>
      <c r="O1013" s="38">
        <f t="shared" si="1267"/>
        <v>0</v>
      </c>
      <c r="P1013" s="11">
        <f t="shared" ref="P1013" si="1297">O1013*E1013</f>
        <v>0</v>
      </c>
      <c r="Q1013" s="41"/>
      <c r="R1013" s="41"/>
      <c r="S1013" s="41"/>
      <c r="T1013" s="41"/>
      <c r="U1013" s="41">
        <v>0</v>
      </c>
      <c r="V1013" s="11">
        <f t="shared" si="1287"/>
        <v>0</v>
      </c>
      <c r="W1013" s="51"/>
      <c r="X1013" s="53"/>
    </row>
    <row r="1014" spans="1:24" s="12" customFormat="1" ht="40.5" customHeight="1">
      <c r="A1014" s="9">
        <v>18</v>
      </c>
      <c r="B1014" s="199" t="s">
        <v>124</v>
      </c>
      <c r="C1014" s="200" t="s">
        <v>38</v>
      </c>
      <c r="D1014" s="204">
        <v>44119</v>
      </c>
      <c r="E1014" s="40">
        <v>24.14</v>
      </c>
      <c r="F1014" s="41">
        <v>0</v>
      </c>
      <c r="G1014" s="13">
        <f t="shared" si="1265"/>
        <v>0</v>
      </c>
      <c r="H1014" s="202" t="s">
        <v>122</v>
      </c>
      <c r="I1014" s="10">
        <v>44301</v>
      </c>
      <c r="J1014" s="14">
        <v>806</v>
      </c>
      <c r="K1014" s="39">
        <v>1</v>
      </c>
      <c r="L1014" s="13">
        <f t="shared" si="1266"/>
        <v>24.14</v>
      </c>
      <c r="M1014" s="300" t="s">
        <v>149</v>
      </c>
      <c r="N1014" s="300" t="s">
        <v>150</v>
      </c>
      <c r="O1014" s="38">
        <f t="shared" si="1267"/>
        <v>0</v>
      </c>
      <c r="P1014" s="11">
        <f t="shared" si="1268"/>
        <v>0</v>
      </c>
      <c r="Q1014" s="41"/>
      <c r="R1014" s="41"/>
      <c r="S1014" s="41"/>
      <c r="T1014" s="41"/>
      <c r="U1014" s="41">
        <v>0</v>
      </c>
      <c r="V1014" s="11">
        <f t="shared" si="1269"/>
        <v>0</v>
      </c>
      <c r="W1014" s="51"/>
      <c r="X1014" s="53"/>
    </row>
    <row r="1015" spans="1:24" s="68" customFormat="1" ht="27.75" customHeight="1">
      <c r="A1015" s="41"/>
      <c r="B1015" s="209" t="s">
        <v>14</v>
      </c>
      <c r="C1015" s="210"/>
      <c r="D1015" s="211"/>
      <c r="E1015" s="65"/>
      <c r="F1015" s="38">
        <f>SUM(F997:F1014)</f>
        <v>0</v>
      </c>
      <c r="G1015" s="11">
        <f>SUM(G997:G1014)</f>
        <v>0</v>
      </c>
      <c r="H1015" s="212"/>
      <c r="I1015" s="66"/>
      <c r="J1015" s="41"/>
      <c r="K1015" s="38">
        <f>SUM(K997:K1014)</f>
        <v>3309</v>
      </c>
      <c r="L1015" s="11">
        <f>SUM(L997:L1014)</f>
        <v>4770.0010000000002</v>
      </c>
      <c r="M1015" s="41"/>
      <c r="N1015" s="66"/>
      <c r="O1015" s="38">
        <f>SUM(O997:O1014)</f>
        <v>0</v>
      </c>
      <c r="P1015" s="11">
        <f>SUM(P997:P1014)</f>
        <v>0</v>
      </c>
      <c r="Q1015" s="41"/>
      <c r="R1015" s="41"/>
      <c r="S1015" s="41"/>
      <c r="T1015" s="41"/>
      <c r="U1015" s="38">
        <f>SUM(U997:U1014)</f>
        <v>366</v>
      </c>
      <c r="V1015" s="11">
        <f>SUM(V997:V1014)</f>
        <v>223.381</v>
      </c>
      <c r="W1015" s="67">
        <f>V1015-G1015</f>
        <v>223.381</v>
      </c>
      <c r="X1015" s="178"/>
    </row>
    <row r="1016" spans="1:24" s="68" customFormat="1" ht="27.75" customHeight="1">
      <c r="A1016" s="337" t="s">
        <v>104</v>
      </c>
      <c r="B1016" s="338"/>
      <c r="C1016" s="338"/>
      <c r="D1016" s="338"/>
      <c r="E1016" s="338"/>
      <c r="F1016" s="338"/>
      <c r="G1016" s="338"/>
      <c r="H1016" s="338"/>
      <c r="I1016" s="338"/>
      <c r="J1016" s="338"/>
      <c r="K1016" s="338"/>
      <c r="L1016" s="338"/>
      <c r="M1016" s="338"/>
      <c r="N1016" s="338"/>
      <c r="O1016" s="338"/>
      <c r="P1016" s="338"/>
      <c r="Q1016" s="338"/>
      <c r="R1016" s="338"/>
      <c r="S1016" s="338"/>
      <c r="T1016" s="338"/>
      <c r="U1016" s="338"/>
      <c r="V1016" s="339"/>
      <c r="W1016" s="67"/>
      <c r="X1016" s="178"/>
    </row>
    <row r="1017" spans="1:24" s="12" customFormat="1" ht="45" customHeight="1">
      <c r="A1017" s="9">
        <v>1</v>
      </c>
      <c r="B1017" s="199" t="s">
        <v>77</v>
      </c>
      <c r="C1017" s="200" t="s">
        <v>38</v>
      </c>
      <c r="D1017" s="14" t="s">
        <v>85</v>
      </c>
      <c r="E1017" s="40">
        <v>182.26</v>
      </c>
      <c r="F1017" s="296">
        <v>0</v>
      </c>
      <c r="G1017" s="13">
        <f>F1017*E1017</f>
        <v>0</v>
      </c>
      <c r="H1017" s="202">
        <v>44525</v>
      </c>
      <c r="I1017" s="297"/>
      <c r="J1017" s="298"/>
      <c r="K1017" s="39"/>
      <c r="L1017" s="13">
        <f>K1017*E1017</f>
        <v>0</v>
      </c>
      <c r="M1017" s="9">
        <v>1498</v>
      </c>
      <c r="N1017" s="10">
        <v>44195</v>
      </c>
      <c r="O1017" s="38">
        <f>F1017-U1017</f>
        <v>0</v>
      </c>
      <c r="P1017" s="11">
        <f>O1017*E1017</f>
        <v>0</v>
      </c>
      <c r="Q1017" s="41"/>
      <c r="R1017" s="41"/>
      <c r="S1017" s="41"/>
      <c r="T1017" s="41"/>
      <c r="U1017" s="296">
        <v>0</v>
      </c>
      <c r="V1017" s="13">
        <f>U1017*E1017</f>
        <v>0</v>
      </c>
      <c r="W1017" s="51"/>
      <c r="X1017" s="53"/>
    </row>
    <row r="1018" spans="1:24" s="12" customFormat="1" ht="47.25" customHeight="1">
      <c r="A1018" s="9">
        <v>2</v>
      </c>
      <c r="B1018" s="205" t="s">
        <v>125</v>
      </c>
      <c r="C1018" s="200" t="s">
        <v>31</v>
      </c>
      <c r="D1018" s="206" t="s">
        <v>126</v>
      </c>
      <c r="E1018" s="40">
        <v>0</v>
      </c>
      <c r="F1018" s="41">
        <v>0</v>
      </c>
      <c r="G1018" s="13">
        <f t="shared" ref="G1018:G1028" si="1298">F1018*E1018</f>
        <v>0</v>
      </c>
      <c r="H1018" s="204">
        <v>44370</v>
      </c>
      <c r="I1018" s="10">
        <v>44277</v>
      </c>
      <c r="J1018" s="14">
        <v>531</v>
      </c>
      <c r="K1018" s="39">
        <v>200</v>
      </c>
      <c r="L1018" s="13">
        <f t="shared" ref="L1018:L1026" si="1299">K1018*E1018</f>
        <v>0</v>
      </c>
      <c r="M1018" s="300" t="s">
        <v>146</v>
      </c>
      <c r="N1018" s="300" t="s">
        <v>144</v>
      </c>
      <c r="O1018" s="38">
        <f t="shared" ref="O1018:O1028" si="1300">F1018-U1018</f>
        <v>0</v>
      </c>
      <c r="P1018" s="11">
        <f t="shared" ref="P1018:P1028" si="1301">O1018*E1018</f>
        <v>0</v>
      </c>
      <c r="Q1018" s="41"/>
      <c r="R1018" s="41"/>
      <c r="S1018" s="41"/>
      <c r="T1018" s="41"/>
      <c r="U1018" s="41">
        <v>0</v>
      </c>
      <c r="V1018" s="11">
        <f t="shared" ref="V1018:V1026" si="1302">U1018*E1018</f>
        <v>0</v>
      </c>
      <c r="W1018" s="51"/>
      <c r="X1018" s="53"/>
    </row>
    <row r="1019" spans="1:24" s="12" customFormat="1" ht="47.25" customHeight="1">
      <c r="A1019" s="9">
        <v>3</v>
      </c>
      <c r="B1019" s="205" t="s">
        <v>125</v>
      </c>
      <c r="C1019" s="200" t="s">
        <v>31</v>
      </c>
      <c r="D1019" s="206" t="s">
        <v>126</v>
      </c>
      <c r="E1019" s="40">
        <v>0</v>
      </c>
      <c r="F1019" s="41">
        <v>0</v>
      </c>
      <c r="G1019" s="13">
        <f t="shared" si="1298"/>
        <v>0</v>
      </c>
      <c r="H1019" s="204">
        <v>44370</v>
      </c>
      <c r="I1019" s="10">
        <v>44285</v>
      </c>
      <c r="J1019" s="14">
        <v>658</v>
      </c>
      <c r="K1019" s="39">
        <v>400</v>
      </c>
      <c r="L1019" s="13">
        <f t="shared" si="1299"/>
        <v>0</v>
      </c>
      <c r="M1019" s="300" t="s">
        <v>151</v>
      </c>
      <c r="N1019" s="300" t="s">
        <v>152</v>
      </c>
      <c r="O1019" s="38">
        <f t="shared" si="1300"/>
        <v>0</v>
      </c>
      <c r="P1019" s="11">
        <f t="shared" si="1301"/>
        <v>0</v>
      </c>
      <c r="Q1019" s="41"/>
      <c r="R1019" s="41"/>
      <c r="S1019" s="41"/>
      <c r="T1019" s="41"/>
      <c r="U1019" s="41">
        <v>0</v>
      </c>
      <c r="V1019" s="11">
        <f t="shared" si="1302"/>
        <v>0</v>
      </c>
      <c r="W1019" s="51"/>
      <c r="X1019" s="53"/>
    </row>
    <row r="1020" spans="1:24" s="12" customFormat="1" ht="47.25" customHeight="1">
      <c r="A1020" s="9">
        <v>4</v>
      </c>
      <c r="B1020" s="328" t="s">
        <v>196</v>
      </c>
      <c r="C1020" s="9" t="s">
        <v>31</v>
      </c>
      <c r="D1020" s="9" t="s">
        <v>197</v>
      </c>
      <c r="E1020" s="9">
        <v>0</v>
      </c>
      <c r="F1020" s="298">
        <v>0</v>
      </c>
      <c r="G1020" s="266">
        <v>0</v>
      </c>
      <c r="H1020" s="329">
        <v>44469</v>
      </c>
      <c r="I1020" s="10">
        <v>44376</v>
      </c>
      <c r="J1020" s="14">
        <v>1872</v>
      </c>
      <c r="K1020" s="39">
        <v>138</v>
      </c>
      <c r="L1020" s="13">
        <f t="shared" si="1299"/>
        <v>0</v>
      </c>
      <c r="M1020" s="300"/>
      <c r="N1020" s="300"/>
      <c r="O1020" s="38">
        <f>K1020-U1020</f>
        <v>0</v>
      </c>
      <c r="P1020" s="11">
        <f t="shared" si="1301"/>
        <v>0</v>
      </c>
      <c r="Q1020" s="41"/>
      <c r="R1020" s="41"/>
      <c r="S1020" s="41"/>
      <c r="T1020" s="41"/>
      <c r="U1020" s="38">
        <f>K1020</f>
        <v>138</v>
      </c>
      <c r="V1020" s="11">
        <f t="shared" si="1302"/>
        <v>0</v>
      </c>
      <c r="W1020" s="51"/>
      <c r="X1020" s="53"/>
    </row>
    <row r="1021" spans="1:24" s="12" customFormat="1" ht="47.25" customHeight="1">
      <c r="A1021" s="9">
        <v>5</v>
      </c>
      <c r="B1021" s="330" t="s">
        <v>199</v>
      </c>
      <c r="C1021" s="331" t="s">
        <v>200</v>
      </c>
      <c r="D1021" s="9">
        <v>11033003</v>
      </c>
      <c r="E1021" s="266">
        <v>0</v>
      </c>
      <c r="F1021" s="298">
        <v>0</v>
      </c>
      <c r="G1021" s="266">
        <v>0</v>
      </c>
      <c r="H1021" s="329">
        <v>45017</v>
      </c>
      <c r="I1021" s="10">
        <v>44376</v>
      </c>
      <c r="J1021" s="14">
        <v>1872</v>
      </c>
      <c r="K1021" s="39">
        <v>23</v>
      </c>
      <c r="L1021" s="13">
        <f t="shared" si="1299"/>
        <v>0</v>
      </c>
      <c r="M1021" s="300"/>
      <c r="N1021" s="300"/>
      <c r="O1021" s="38">
        <f t="shared" ref="O1021:O1024" si="1303">K1021-U1021</f>
        <v>0</v>
      </c>
      <c r="P1021" s="11">
        <f t="shared" si="1301"/>
        <v>0</v>
      </c>
      <c r="Q1021" s="41"/>
      <c r="R1021" s="41"/>
      <c r="S1021" s="41"/>
      <c r="T1021" s="41"/>
      <c r="U1021" s="38">
        <f t="shared" ref="U1021:U1024" si="1304">K1021</f>
        <v>23</v>
      </c>
      <c r="V1021" s="11">
        <f t="shared" si="1302"/>
        <v>0</v>
      </c>
      <c r="W1021" s="51"/>
      <c r="X1021" s="53"/>
    </row>
    <row r="1022" spans="1:24" s="12" customFormat="1" ht="47.25" customHeight="1">
      <c r="A1022" s="9">
        <v>6</v>
      </c>
      <c r="B1022" s="199" t="s">
        <v>202</v>
      </c>
      <c r="C1022" s="203" t="s">
        <v>38</v>
      </c>
      <c r="D1022" s="206"/>
      <c r="E1022" s="40">
        <v>1.10277</v>
      </c>
      <c r="F1022" s="41"/>
      <c r="G1022" s="13"/>
      <c r="H1022" s="204"/>
      <c r="I1022" s="10">
        <v>44376</v>
      </c>
      <c r="J1022" s="14">
        <v>1872</v>
      </c>
      <c r="K1022" s="39">
        <v>138</v>
      </c>
      <c r="L1022" s="13">
        <f t="shared" si="1299"/>
        <v>152.18226000000001</v>
      </c>
      <c r="M1022" s="300"/>
      <c r="N1022" s="300"/>
      <c r="O1022" s="38">
        <f t="shared" si="1303"/>
        <v>0</v>
      </c>
      <c r="P1022" s="11">
        <f t="shared" si="1301"/>
        <v>0</v>
      </c>
      <c r="Q1022" s="41"/>
      <c r="R1022" s="41"/>
      <c r="S1022" s="41"/>
      <c r="T1022" s="41"/>
      <c r="U1022" s="38">
        <f t="shared" si="1304"/>
        <v>138</v>
      </c>
      <c r="V1022" s="11">
        <f t="shared" si="1302"/>
        <v>152.18226000000001</v>
      </c>
      <c r="W1022" s="51"/>
      <c r="X1022" s="53"/>
    </row>
    <row r="1023" spans="1:24" s="12" customFormat="1" ht="47.25" customHeight="1">
      <c r="A1023" s="9">
        <v>7</v>
      </c>
      <c r="B1023" s="199" t="s">
        <v>203</v>
      </c>
      <c r="C1023" s="203" t="s">
        <v>38</v>
      </c>
      <c r="D1023" s="206"/>
      <c r="E1023" s="40">
        <v>1.02302</v>
      </c>
      <c r="F1023" s="41"/>
      <c r="G1023" s="13"/>
      <c r="H1023" s="204"/>
      <c r="I1023" s="10">
        <v>44376</v>
      </c>
      <c r="J1023" s="14">
        <v>1872</v>
      </c>
      <c r="K1023" s="39">
        <v>23</v>
      </c>
      <c r="L1023" s="13">
        <f t="shared" si="1299"/>
        <v>23.52946</v>
      </c>
      <c r="M1023" s="300"/>
      <c r="N1023" s="300"/>
      <c r="O1023" s="38">
        <f t="shared" si="1303"/>
        <v>0</v>
      </c>
      <c r="P1023" s="11">
        <f t="shared" si="1301"/>
        <v>0</v>
      </c>
      <c r="Q1023" s="41"/>
      <c r="R1023" s="41"/>
      <c r="S1023" s="41"/>
      <c r="T1023" s="41"/>
      <c r="U1023" s="38">
        <f t="shared" si="1304"/>
        <v>23</v>
      </c>
      <c r="V1023" s="11">
        <f t="shared" si="1302"/>
        <v>23.52946</v>
      </c>
      <c r="W1023" s="51"/>
      <c r="X1023" s="53"/>
    </row>
    <row r="1024" spans="1:24" s="12" customFormat="1" ht="47.25" customHeight="1">
      <c r="A1024" s="9">
        <v>8</v>
      </c>
      <c r="B1024" s="199" t="s">
        <v>124</v>
      </c>
      <c r="C1024" s="203" t="s">
        <v>38</v>
      </c>
      <c r="D1024" s="206"/>
      <c r="E1024" s="40">
        <v>12.37518</v>
      </c>
      <c r="F1024" s="41"/>
      <c r="G1024" s="13"/>
      <c r="H1024" s="204"/>
      <c r="I1024" s="10">
        <v>44376</v>
      </c>
      <c r="J1024" s="14">
        <v>1872</v>
      </c>
      <c r="K1024" s="39">
        <v>3</v>
      </c>
      <c r="L1024" s="13">
        <f t="shared" si="1299"/>
        <v>37.125540000000001</v>
      </c>
      <c r="M1024" s="300"/>
      <c r="N1024" s="300"/>
      <c r="O1024" s="38">
        <f t="shared" si="1303"/>
        <v>0</v>
      </c>
      <c r="P1024" s="11">
        <f t="shared" si="1301"/>
        <v>0</v>
      </c>
      <c r="Q1024" s="41"/>
      <c r="R1024" s="41"/>
      <c r="S1024" s="41"/>
      <c r="T1024" s="41"/>
      <c r="U1024" s="38">
        <f t="shared" si="1304"/>
        <v>3</v>
      </c>
      <c r="V1024" s="11">
        <f t="shared" si="1302"/>
        <v>37.125540000000001</v>
      </c>
      <c r="W1024" s="51"/>
      <c r="X1024" s="53"/>
    </row>
    <row r="1025" spans="1:24" s="12" customFormat="1" ht="40.5" customHeight="1">
      <c r="A1025" s="9">
        <v>9</v>
      </c>
      <c r="B1025" s="199" t="s">
        <v>118</v>
      </c>
      <c r="C1025" s="203" t="s">
        <v>38</v>
      </c>
      <c r="D1025" s="203" t="s">
        <v>121</v>
      </c>
      <c r="E1025" s="40">
        <v>2.96</v>
      </c>
      <c r="F1025" s="41">
        <v>0</v>
      </c>
      <c r="G1025" s="13">
        <f t="shared" si="1298"/>
        <v>0</v>
      </c>
      <c r="H1025" s="202">
        <v>45962</v>
      </c>
      <c r="I1025" s="10">
        <v>44277</v>
      </c>
      <c r="J1025" s="14">
        <v>531</v>
      </c>
      <c r="K1025" s="39">
        <v>220</v>
      </c>
      <c r="L1025" s="13">
        <f t="shared" si="1299"/>
        <v>651.20000000000005</v>
      </c>
      <c r="M1025" s="300" t="s">
        <v>147</v>
      </c>
      <c r="N1025" s="300" t="s">
        <v>144</v>
      </c>
      <c r="O1025" s="38">
        <f t="shared" si="1300"/>
        <v>0</v>
      </c>
      <c r="P1025" s="11">
        <f t="shared" si="1301"/>
        <v>0</v>
      </c>
      <c r="Q1025" s="41"/>
      <c r="R1025" s="41"/>
      <c r="S1025" s="41"/>
      <c r="T1025" s="41"/>
      <c r="U1025" s="41">
        <v>0</v>
      </c>
      <c r="V1025" s="11">
        <f t="shared" si="1302"/>
        <v>0</v>
      </c>
      <c r="W1025" s="51"/>
      <c r="X1025" s="53"/>
    </row>
    <row r="1026" spans="1:24" s="12" customFormat="1" ht="40.5" customHeight="1">
      <c r="A1026" s="9">
        <v>10</v>
      </c>
      <c r="B1026" s="199" t="s">
        <v>118</v>
      </c>
      <c r="C1026" s="203" t="s">
        <v>38</v>
      </c>
      <c r="D1026" s="203" t="s">
        <v>121</v>
      </c>
      <c r="E1026" s="40">
        <v>2.96</v>
      </c>
      <c r="F1026" s="41">
        <v>0</v>
      </c>
      <c r="G1026" s="13">
        <f t="shared" si="1298"/>
        <v>0</v>
      </c>
      <c r="H1026" s="202">
        <v>45962</v>
      </c>
      <c r="I1026" s="10">
        <v>44285</v>
      </c>
      <c r="J1026" s="14">
        <v>658</v>
      </c>
      <c r="K1026" s="39">
        <v>440</v>
      </c>
      <c r="L1026" s="13">
        <f t="shared" si="1299"/>
        <v>1302.4000000000001</v>
      </c>
      <c r="M1026" s="300" t="s">
        <v>149</v>
      </c>
      <c r="N1026" s="300" t="s">
        <v>150</v>
      </c>
      <c r="O1026" s="38">
        <f t="shared" si="1300"/>
        <v>0</v>
      </c>
      <c r="P1026" s="11">
        <f t="shared" si="1301"/>
        <v>0</v>
      </c>
      <c r="Q1026" s="41"/>
      <c r="R1026" s="41"/>
      <c r="S1026" s="41"/>
      <c r="T1026" s="41"/>
      <c r="U1026" s="41">
        <v>0</v>
      </c>
      <c r="V1026" s="11">
        <f t="shared" si="1302"/>
        <v>0</v>
      </c>
      <c r="W1026" s="51"/>
      <c r="X1026" s="53"/>
    </row>
    <row r="1027" spans="1:24" s="12" customFormat="1" ht="40.5" customHeight="1">
      <c r="A1027" s="9">
        <v>11</v>
      </c>
      <c r="B1027" s="199" t="s">
        <v>124</v>
      </c>
      <c r="C1027" s="200" t="s">
        <v>38</v>
      </c>
      <c r="D1027" s="204">
        <v>44119</v>
      </c>
      <c r="E1027" s="40">
        <v>24.14</v>
      </c>
      <c r="F1027" s="41">
        <v>0</v>
      </c>
      <c r="G1027" s="13">
        <f t="shared" si="1298"/>
        <v>0</v>
      </c>
      <c r="H1027" s="202" t="s">
        <v>122</v>
      </c>
      <c r="I1027" s="10">
        <v>44277</v>
      </c>
      <c r="J1027" s="14">
        <v>531</v>
      </c>
      <c r="K1027" s="39">
        <v>2</v>
      </c>
      <c r="L1027" s="13">
        <f t="shared" ref="L1027:L1028" si="1305">K1027*E1027</f>
        <v>48.28</v>
      </c>
      <c r="M1027" s="300" t="s">
        <v>147</v>
      </c>
      <c r="N1027" s="300" t="s">
        <v>144</v>
      </c>
      <c r="O1027" s="38">
        <f t="shared" si="1300"/>
        <v>0</v>
      </c>
      <c r="P1027" s="11">
        <f t="shared" si="1301"/>
        <v>0</v>
      </c>
      <c r="Q1027" s="41"/>
      <c r="R1027" s="41"/>
      <c r="S1027" s="41"/>
      <c r="T1027" s="41"/>
      <c r="U1027" s="41">
        <v>0</v>
      </c>
      <c r="V1027" s="11">
        <f t="shared" ref="V1027:V1028" si="1306">U1027*E1027</f>
        <v>0</v>
      </c>
      <c r="W1027" s="51"/>
      <c r="X1027" s="53"/>
    </row>
    <row r="1028" spans="1:24" s="12" customFormat="1" ht="40.5" customHeight="1">
      <c r="A1028" s="9">
        <v>12</v>
      </c>
      <c r="B1028" s="199" t="s">
        <v>124</v>
      </c>
      <c r="C1028" s="200" t="s">
        <v>38</v>
      </c>
      <c r="D1028" s="204">
        <v>44119</v>
      </c>
      <c r="E1028" s="40">
        <v>24.14</v>
      </c>
      <c r="F1028" s="41">
        <v>0</v>
      </c>
      <c r="G1028" s="13">
        <f t="shared" si="1298"/>
        <v>0</v>
      </c>
      <c r="H1028" s="202" t="s">
        <v>122</v>
      </c>
      <c r="I1028" s="10">
        <v>44285</v>
      </c>
      <c r="J1028" s="14">
        <v>658</v>
      </c>
      <c r="K1028" s="39">
        <v>4</v>
      </c>
      <c r="L1028" s="13">
        <f t="shared" si="1305"/>
        <v>96.56</v>
      </c>
      <c r="M1028" s="300" t="s">
        <v>149</v>
      </c>
      <c r="N1028" s="300" t="s">
        <v>150</v>
      </c>
      <c r="O1028" s="38">
        <f t="shared" si="1300"/>
        <v>0</v>
      </c>
      <c r="P1028" s="11">
        <f t="shared" si="1301"/>
        <v>0</v>
      </c>
      <c r="Q1028" s="41"/>
      <c r="R1028" s="41"/>
      <c r="S1028" s="41"/>
      <c r="T1028" s="41"/>
      <c r="U1028" s="41">
        <v>0</v>
      </c>
      <c r="V1028" s="11">
        <f t="shared" si="1306"/>
        <v>0</v>
      </c>
      <c r="W1028" s="51"/>
      <c r="X1028" s="53"/>
    </row>
    <row r="1029" spans="1:24" s="68" customFormat="1" ht="27.75" customHeight="1">
      <c r="A1029" s="41"/>
      <c r="B1029" s="209" t="s">
        <v>14</v>
      </c>
      <c r="C1029" s="210"/>
      <c r="D1029" s="211"/>
      <c r="E1029" s="65"/>
      <c r="F1029" s="38">
        <f>SUM(F1017:F1028)</f>
        <v>0</v>
      </c>
      <c r="G1029" s="11">
        <f>SUM(G1017:G1028)</f>
        <v>0</v>
      </c>
      <c r="H1029" s="212"/>
      <c r="I1029" s="66"/>
      <c r="J1029" s="41"/>
      <c r="K1029" s="38">
        <f>SUM(K1017:K1028)</f>
        <v>1591</v>
      </c>
      <c r="L1029" s="11">
        <f>SUM(L1017:L1028)</f>
        <v>2311.2772600000003</v>
      </c>
      <c r="M1029" s="41"/>
      <c r="N1029" s="66"/>
      <c r="O1029" s="38">
        <f>SUM(O1017:O1028)</f>
        <v>0</v>
      </c>
      <c r="P1029" s="11">
        <f>SUM(P1017:P1028)</f>
        <v>0</v>
      </c>
      <c r="Q1029" s="41"/>
      <c r="R1029" s="41"/>
      <c r="S1029" s="41"/>
      <c r="T1029" s="41"/>
      <c r="U1029" s="38">
        <f>SUM(U1017:U1028)</f>
        <v>325</v>
      </c>
      <c r="V1029" s="11">
        <f>SUM(V1017:V1028)</f>
        <v>212.83726000000001</v>
      </c>
      <c r="W1029" s="67">
        <f>V1029-G1029</f>
        <v>212.83726000000001</v>
      </c>
      <c r="X1029" s="178"/>
    </row>
    <row r="1030" spans="1:24" s="68" customFormat="1" ht="27.75" customHeight="1">
      <c r="A1030" s="337" t="s">
        <v>105</v>
      </c>
      <c r="B1030" s="338"/>
      <c r="C1030" s="338"/>
      <c r="D1030" s="338"/>
      <c r="E1030" s="338"/>
      <c r="F1030" s="338"/>
      <c r="G1030" s="338"/>
      <c r="H1030" s="338"/>
      <c r="I1030" s="338"/>
      <c r="J1030" s="338"/>
      <c r="K1030" s="338"/>
      <c r="L1030" s="338"/>
      <c r="M1030" s="338"/>
      <c r="N1030" s="338"/>
      <c r="O1030" s="338"/>
      <c r="P1030" s="338"/>
      <c r="Q1030" s="338"/>
      <c r="R1030" s="338"/>
      <c r="S1030" s="338"/>
      <c r="T1030" s="338"/>
      <c r="U1030" s="338"/>
      <c r="V1030" s="339"/>
      <c r="W1030" s="67"/>
      <c r="X1030" s="178"/>
    </row>
    <row r="1031" spans="1:24" s="12" customFormat="1" ht="45" customHeight="1">
      <c r="A1031" s="9">
        <v>1</v>
      </c>
      <c r="B1031" s="199" t="s">
        <v>77</v>
      </c>
      <c r="C1031" s="200" t="s">
        <v>38</v>
      </c>
      <c r="D1031" s="14" t="s">
        <v>85</v>
      </c>
      <c r="E1031" s="40">
        <v>182.26</v>
      </c>
      <c r="F1031" s="296">
        <v>0</v>
      </c>
      <c r="G1031" s="13">
        <f>F1031*E1031</f>
        <v>0</v>
      </c>
      <c r="H1031" s="202">
        <v>44525</v>
      </c>
      <c r="I1031" s="297"/>
      <c r="J1031" s="298"/>
      <c r="K1031" s="39"/>
      <c r="L1031" s="13">
        <f>K1031*E1031</f>
        <v>0</v>
      </c>
      <c r="M1031" s="9">
        <v>1498</v>
      </c>
      <c r="N1031" s="10">
        <v>44195</v>
      </c>
      <c r="O1031" s="38">
        <f>F1031-U1031</f>
        <v>0</v>
      </c>
      <c r="P1031" s="11">
        <f>O1031*E1031</f>
        <v>0</v>
      </c>
      <c r="Q1031" s="41"/>
      <c r="R1031" s="41"/>
      <c r="S1031" s="41"/>
      <c r="T1031" s="41"/>
      <c r="U1031" s="296">
        <v>0</v>
      </c>
      <c r="V1031" s="13">
        <f>U1031*E1031</f>
        <v>0</v>
      </c>
      <c r="W1031" s="51"/>
      <c r="X1031" s="53"/>
    </row>
    <row r="1032" spans="1:24" s="12" customFormat="1" ht="47.25" customHeight="1">
      <c r="A1032" s="182">
        <v>2</v>
      </c>
      <c r="B1032" s="328" t="s">
        <v>196</v>
      </c>
      <c r="C1032" s="9" t="s">
        <v>31</v>
      </c>
      <c r="D1032" s="9" t="s">
        <v>197</v>
      </c>
      <c r="E1032" s="9">
        <v>0</v>
      </c>
      <c r="F1032" s="298">
        <v>0</v>
      </c>
      <c r="G1032" s="266">
        <v>0</v>
      </c>
      <c r="H1032" s="329">
        <v>44469</v>
      </c>
      <c r="I1032" s="10">
        <v>44376</v>
      </c>
      <c r="J1032" s="14">
        <v>1873</v>
      </c>
      <c r="K1032" s="39">
        <v>210</v>
      </c>
      <c r="L1032" s="13">
        <f t="shared" ref="L1032:L1036" si="1307">K1032*E1032</f>
        <v>0</v>
      </c>
      <c r="M1032" s="300"/>
      <c r="N1032" s="300"/>
      <c r="O1032" s="38">
        <f>K1032-U1032</f>
        <v>0</v>
      </c>
      <c r="P1032" s="11">
        <f t="shared" ref="P1032:P1036" si="1308">O1032*E1032</f>
        <v>0</v>
      </c>
      <c r="Q1032" s="41"/>
      <c r="R1032" s="41"/>
      <c r="S1032" s="41"/>
      <c r="T1032" s="41"/>
      <c r="U1032" s="38">
        <f>K1032</f>
        <v>210</v>
      </c>
      <c r="V1032" s="11">
        <f t="shared" ref="V1032:V1036" si="1309">U1032*E1032</f>
        <v>0</v>
      </c>
      <c r="W1032" s="51"/>
      <c r="X1032" s="53"/>
    </row>
    <row r="1033" spans="1:24" s="12" customFormat="1" ht="47.25" customHeight="1">
      <c r="A1033" s="9">
        <v>3</v>
      </c>
      <c r="B1033" s="330" t="s">
        <v>199</v>
      </c>
      <c r="C1033" s="331" t="s">
        <v>200</v>
      </c>
      <c r="D1033" s="9">
        <v>11033003</v>
      </c>
      <c r="E1033" s="266">
        <v>0</v>
      </c>
      <c r="F1033" s="298">
        <v>0</v>
      </c>
      <c r="G1033" s="266">
        <v>0</v>
      </c>
      <c r="H1033" s="329">
        <v>45017</v>
      </c>
      <c r="I1033" s="10">
        <v>44376</v>
      </c>
      <c r="J1033" s="14">
        <v>1873</v>
      </c>
      <c r="K1033" s="39">
        <v>35</v>
      </c>
      <c r="L1033" s="13">
        <f t="shared" si="1307"/>
        <v>0</v>
      </c>
      <c r="M1033" s="300"/>
      <c r="N1033" s="300"/>
      <c r="O1033" s="38">
        <f t="shared" ref="O1033:O1036" si="1310">K1033-U1033</f>
        <v>0</v>
      </c>
      <c r="P1033" s="11">
        <f t="shared" si="1308"/>
        <v>0</v>
      </c>
      <c r="Q1033" s="41"/>
      <c r="R1033" s="41"/>
      <c r="S1033" s="41"/>
      <c r="T1033" s="41"/>
      <c r="U1033" s="38">
        <f t="shared" ref="U1033:U1036" si="1311">K1033</f>
        <v>35</v>
      </c>
      <c r="V1033" s="11">
        <f t="shared" si="1309"/>
        <v>0</v>
      </c>
      <c r="W1033" s="51"/>
      <c r="X1033" s="53"/>
    </row>
    <row r="1034" spans="1:24" s="12" customFormat="1" ht="47.25" customHeight="1">
      <c r="A1034" s="182">
        <v>4</v>
      </c>
      <c r="B1034" s="199" t="s">
        <v>202</v>
      </c>
      <c r="C1034" s="203" t="s">
        <v>38</v>
      </c>
      <c r="D1034" s="206"/>
      <c r="E1034" s="40">
        <v>1.10277</v>
      </c>
      <c r="F1034" s="41"/>
      <c r="G1034" s="13"/>
      <c r="H1034" s="204"/>
      <c r="I1034" s="10">
        <v>44376</v>
      </c>
      <c r="J1034" s="14">
        <v>1873</v>
      </c>
      <c r="K1034" s="39">
        <v>210</v>
      </c>
      <c r="L1034" s="13">
        <f t="shared" si="1307"/>
        <v>231.58170000000001</v>
      </c>
      <c r="M1034" s="300"/>
      <c r="N1034" s="300"/>
      <c r="O1034" s="38">
        <f t="shared" si="1310"/>
        <v>0</v>
      </c>
      <c r="P1034" s="11">
        <f t="shared" si="1308"/>
        <v>0</v>
      </c>
      <c r="Q1034" s="41"/>
      <c r="R1034" s="41"/>
      <c r="S1034" s="41"/>
      <c r="T1034" s="41"/>
      <c r="U1034" s="38">
        <f t="shared" si="1311"/>
        <v>210</v>
      </c>
      <c r="V1034" s="11">
        <f t="shared" si="1309"/>
        <v>231.58170000000001</v>
      </c>
      <c r="W1034" s="51"/>
      <c r="X1034" s="53"/>
    </row>
    <row r="1035" spans="1:24" s="12" customFormat="1" ht="47.25" customHeight="1">
      <c r="A1035" s="9">
        <v>5</v>
      </c>
      <c r="B1035" s="199" t="s">
        <v>203</v>
      </c>
      <c r="C1035" s="203" t="s">
        <v>38</v>
      </c>
      <c r="D1035" s="206"/>
      <c r="E1035" s="40">
        <v>1.02302</v>
      </c>
      <c r="F1035" s="41"/>
      <c r="G1035" s="13"/>
      <c r="H1035" s="204"/>
      <c r="I1035" s="10">
        <v>44376</v>
      </c>
      <c r="J1035" s="14">
        <v>1873</v>
      </c>
      <c r="K1035" s="39">
        <v>35</v>
      </c>
      <c r="L1035" s="13">
        <f t="shared" si="1307"/>
        <v>35.805700000000002</v>
      </c>
      <c r="M1035" s="300"/>
      <c r="N1035" s="300"/>
      <c r="O1035" s="38">
        <f t="shared" si="1310"/>
        <v>0</v>
      </c>
      <c r="P1035" s="11">
        <f t="shared" si="1308"/>
        <v>0</v>
      </c>
      <c r="Q1035" s="41"/>
      <c r="R1035" s="41"/>
      <c r="S1035" s="41"/>
      <c r="T1035" s="41"/>
      <c r="U1035" s="38">
        <f t="shared" si="1311"/>
        <v>35</v>
      </c>
      <c r="V1035" s="11">
        <f t="shared" si="1309"/>
        <v>35.805700000000002</v>
      </c>
      <c r="W1035" s="51"/>
      <c r="X1035" s="53"/>
    </row>
    <row r="1036" spans="1:24" s="12" customFormat="1" ht="47.25" customHeight="1">
      <c r="A1036" s="182">
        <v>6</v>
      </c>
      <c r="B1036" s="199" t="s">
        <v>124</v>
      </c>
      <c r="C1036" s="203" t="s">
        <v>38</v>
      </c>
      <c r="D1036" s="206"/>
      <c r="E1036" s="40">
        <v>12.37518</v>
      </c>
      <c r="F1036" s="41"/>
      <c r="G1036" s="13"/>
      <c r="H1036" s="204"/>
      <c r="I1036" s="10">
        <v>44376</v>
      </c>
      <c r="J1036" s="14">
        <v>1873</v>
      </c>
      <c r="K1036" s="39">
        <v>3</v>
      </c>
      <c r="L1036" s="13">
        <f t="shared" si="1307"/>
        <v>37.125540000000001</v>
      </c>
      <c r="M1036" s="300"/>
      <c r="N1036" s="300"/>
      <c r="O1036" s="38">
        <f t="shared" si="1310"/>
        <v>0</v>
      </c>
      <c r="P1036" s="11">
        <f t="shared" si="1308"/>
        <v>0</v>
      </c>
      <c r="Q1036" s="41"/>
      <c r="R1036" s="41"/>
      <c r="S1036" s="41"/>
      <c r="T1036" s="41"/>
      <c r="U1036" s="38">
        <f t="shared" si="1311"/>
        <v>3</v>
      </c>
      <c r="V1036" s="11">
        <f t="shared" si="1309"/>
        <v>37.125540000000001</v>
      </c>
      <c r="W1036" s="51"/>
      <c r="X1036" s="53"/>
    </row>
    <row r="1037" spans="1:24" s="12" customFormat="1" ht="47.25" customHeight="1">
      <c r="A1037" s="9">
        <v>7</v>
      </c>
      <c r="B1037" s="205" t="s">
        <v>125</v>
      </c>
      <c r="C1037" s="200" t="s">
        <v>31</v>
      </c>
      <c r="D1037" s="206" t="s">
        <v>126</v>
      </c>
      <c r="E1037" s="40">
        <v>0</v>
      </c>
      <c r="F1037" s="41">
        <v>0</v>
      </c>
      <c r="G1037" s="13">
        <f t="shared" ref="G1037:G1044" si="1312">F1037*E1037</f>
        <v>0</v>
      </c>
      <c r="H1037" s="204">
        <v>44370</v>
      </c>
      <c r="I1037" s="10">
        <v>44277</v>
      </c>
      <c r="J1037" s="14">
        <v>533</v>
      </c>
      <c r="K1037" s="39">
        <v>200</v>
      </c>
      <c r="L1037" s="13">
        <f t="shared" ref="L1037:L1042" si="1313">K1037*E1037</f>
        <v>0</v>
      </c>
      <c r="M1037" s="300" t="s">
        <v>146</v>
      </c>
      <c r="N1037" s="300" t="s">
        <v>144</v>
      </c>
      <c r="O1037" s="38">
        <f t="shared" ref="O1037:O1044" si="1314">F1037-U1037</f>
        <v>0</v>
      </c>
      <c r="P1037" s="11">
        <f t="shared" ref="P1037:P1044" si="1315">O1037*E1037</f>
        <v>0</v>
      </c>
      <c r="Q1037" s="41"/>
      <c r="R1037" s="41"/>
      <c r="S1037" s="41"/>
      <c r="T1037" s="41"/>
      <c r="U1037" s="41">
        <v>0</v>
      </c>
      <c r="V1037" s="11">
        <f t="shared" ref="V1037:V1042" si="1316">U1037*E1037</f>
        <v>0</v>
      </c>
      <c r="W1037" s="51"/>
      <c r="X1037" s="53"/>
    </row>
    <row r="1038" spans="1:24" s="12" customFormat="1" ht="47.25" customHeight="1">
      <c r="A1038" s="182">
        <v>8</v>
      </c>
      <c r="B1038" s="205" t="s">
        <v>125</v>
      </c>
      <c r="C1038" s="200" t="s">
        <v>31</v>
      </c>
      <c r="D1038" s="206" t="s">
        <v>126</v>
      </c>
      <c r="E1038" s="40">
        <v>0</v>
      </c>
      <c r="F1038" s="41">
        <v>0</v>
      </c>
      <c r="G1038" s="13">
        <f t="shared" si="1312"/>
        <v>0</v>
      </c>
      <c r="H1038" s="204">
        <v>44370</v>
      </c>
      <c r="I1038" s="10">
        <v>44285</v>
      </c>
      <c r="J1038" s="14">
        <v>657</v>
      </c>
      <c r="K1038" s="39">
        <v>400</v>
      </c>
      <c r="L1038" s="13">
        <f t="shared" si="1313"/>
        <v>0</v>
      </c>
      <c r="M1038" s="300" t="s">
        <v>151</v>
      </c>
      <c r="N1038" s="300" t="s">
        <v>152</v>
      </c>
      <c r="O1038" s="38">
        <f t="shared" si="1314"/>
        <v>0</v>
      </c>
      <c r="P1038" s="11">
        <f t="shared" si="1315"/>
        <v>0</v>
      </c>
      <c r="Q1038" s="41"/>
      <c r="R1038" s="41"/>
      <c r="S1038" s="41"/>
      <c r="T1038" s="41"/>
      <c r="U1038" s="41">
        <v>0</v>
      </c>
      <c r="V1038" s="11">
        <f t="shared" si="1316"/>
        <v>0</v>
      </c>
      <c r="W1038" s="51"/>
      <c r="X1038" s="53"/>
    </row>
    <row r="1039" spans="1:24" s="12" customFormat="1" ht="47.25" customHeight="1">
      <c r="A1039" s="9">
        <v>9</v>
      </c>
      <c r="B1039" s="205" t="s">
        <v>125</v>
      </c>
      <c r="C1039" s="200" t="s">
        <v>31</v>
      </c>
      <c r="D1039" s="206" t="s">
        <v>126</v>
      </c>
      <c r="E1039" s="40">
        <v>0</v>
      </c>
      <c r="F1039" s="41">
        <v>0</v>
      </c>
      <c r="G1039" s="13">
        <f t="shared" ref="G1039" si="1317">F1039*E1039</f>
        <v>0</v>
      </c>
      <c r="H1039" s="204">
        <v>44370</v>
      </c>
      <c r="I1039" s="10">
        <v>44298</v>
      </c>
      <c r="J1039" s="14">
        <v>775</v>
      </c>
      <c r="K1039" s="39">
        <v>150</v>
      </c>
      <c r="L1039" s="13">
        <f t="shared" ref="L1039" si="1318">K1039*E1039</f>
        <v>0</v>
      </c>
      <c r="M1039" s="300" t="s">
        <v>164</v>
      </c>
      <c r="N1039" s="300" t="s">
        <v>165</v>
      </c>
      <c r="O1039" s="38">
        <f t="shared" si="1314"/>
        <v>0</v>
      </c>
      <c r="P1039" s="11">
        <f t="shared" ref="P1039" si="1319">O1039*E1039</f>
        <v>0</v>
      </c>
      <c r="Q1039" s="41"/>
      <c r="R1039" s="41"/>
      <c r="S1039" s="41"/>
      <c r="T1039" s="41"/>
      <c r="U1039" s="41">
        <v>0</v>
      </c>
      <c r="V1039" s="11">
        <f t="shared" ref="V1039" si="1320">U1039*E1039</f>
        <v>0</v>
      </c>
      <c r="W1039" s="51"/>
      <c r="X1039" s="53"/>
    </row>
    <row r="1040" spans="1:24" s="12" customFormat="1" ht="47.25" customHeight="1">
      <c r="A1040" s="182">
        <v>10</v>
      </c>
      <c r="B1040" s="205" t="s">
        <v>125</v>
      </c>
      <c r="C1040" s="200" t="s">
        <v>31</v>
      </c>
      <c r="D1040" s="206" t="s">
        <v>126</v>
      </c>
      <c r="E1040" s="40">
        <v>0</v>
      </c>
      <c r="F1040" s="41">
        <v>0</v>
      </c>
      <c r="G1040" s="13">
        <f t="shared" ref="G1040" si="1321">F1040*E1040</f>
        <v>0</v>
      </c>
      <c r="H1040" s="204">
        <v>44370</v>
      </c>
      <c r="I1040" s="10">
        <v>44300</v>
      </c>
      <c r="J1040" s="14">
        <v>795</v>
      </c>
      <c r="K1040" s="39">
        <v>100</v>
      </c>
      <c r="L1040" s="13">
        <f t="shared" ref="L1040" si="1322">K1040*E1040</f>
        <v>0</v>
      </c>
      <c r="M1040" s="300" t="s">
        <v>166</v>
      </c>
      <c r="N1040" s="300" t="s">
        <v>165</v>
      </c>
      <c r="O1040" s="38">
        <f t="shared" si="1314"/>
        <v>0</v>
      </c>
      <c r="P1040" s="11">
        <f t="shared" ref="P1040" si="1323">O1040*E1040</f>
        <v>0</v>
      </c>
      <c r="Q1040" s="41"/>
      <c r="R1040" s="41"/>
      <c r="S1040" s="41"/>
      <c r="T1040" s="41"/>
      <c r="U1040" s="41">
        <v>0</v>
      </c>
      <c r="V1040" s="11">
        <f t="shared" ref="V1040" si="1324">U1040*E1040</f>
        <v>0</v>
      </c>
      <c r="W1040" s="51"/>
      <c r="X1040" s="53"/>
    </row>
    <row r="1041" spans="1:24" s="12" customFormat="1" ht="40.5" customHeight="1">
      <c r="A1041" s="9">
        <v>11</v>
      </c>
      <c r="B1041" s="199" t="s">
        <v>118</v>
      </c>
      <c r="C1041" s="203" t="s">
        <v>38</v>
      </c>
      <c r="D1041" s="203" t="s">
        <v>121</v>
      </c>
      <c r="E1041" s="40">
        <v>2.96</v>
      </c>
      <c r="F1041" s="41">
        <v>0</v>
      </c>
      <c r="G1041" s="13">
        <f t="shared" si="1312"/>
        <v>0</v>
      </c>
      <c r="H1041" s="202">
        <v>45962</v>
      </c>
      <c r="I1041" s="10">
        <v>44277</v>
      </c>
      <c r="J1041" s="14">
        <v>533</v>
      </c>
      <c r="K1041" s="39">
        <v>220</v>
      </c>
      <c r="L1041" s="13">
        <f t="shared" si="1313"/>
        <v>651.20000000000005</v>
      </c>
      <c r="M1041" s="300" t="s">
        <v>147</v>
      </c>
      <c r="N1041" s="300" t="s">
        <v>144</v>
      </c>
      <c r="O1041" s="38">
        <f t="shared" si="1314"/>
        <v>0</v>
      </c>
      <c r="P1041" s="11">
        <f t="shared" si="1315"/>
        <v>0</v>
      </c>
      <c r="Q1041" s="41"/>
      <c r="R1041" s="41"/>
      <c r="S1041" s="41"/>
      <c r="T1041" s="41"/>
      <c r="U1041" s="41">
        <v>0</v>
      </c>
      <c r="V1041" s="11">
        <f t="shared" si="1316"/>
        <v>0</v>
      </c>
      <c r="W1041" s="51"/>
      <c r="X1041" s="53"/>
    </row>
    <row r="1042" spans="1:24" s="12" customFormat="1" ht="40.5" customHeight="1">
      <c r="A1042" s="182">
        <v>12</v>
      </c>
      <c r="B1042" s="199" t="s">
        <v>118</v>
      </c>
      <c r="C1042" s="203" t="s">
        <v>38</v>
      </c>
      <c r="D1042" s="203" t="s">
        <v>121</v>
      </c>
      <c r="E1042" s="40">
        <v>2.96</v>
      </c>
      <c r="F1042" s="41">
        <v>0</v>
      </c>
      <c r="G1042" s="13">
        <f t="shared" si="1312"/>
        <v>0</v>
      </c>
      <c r="H1042" s="202">
        <v>45962</v>
      </c>
      <c r="I1042" s="10">
        <v>44285</v>
      </c>
      <c r="J1042" s="14">
        <v>657</v>
      </c>
      <c r="K1042" s="39">
        <v>440</v>
      </c>
      <c r="L1042" s="13">
        <f t="shared" si="1313"/>
        <v>1302.4000000000001</v>
      </c>
      <c r="M1042" s="300" t="s">
        <v>149</v>
      </c>
      <c r="N1042" s="300" t="s">
        <v>150</v>
      </c>
      <c r="O1042" s="38">
        <f t="shared" si="1314"/>
        <v>0</v>
      </c>
      <c r="P1042" s="11">
        <f t="shared" si="1315"/>
        <v>0</v>
      </c>
      <c r="Q1042" s="41"/>
      <c r="R1042" s="41"/>
      <c r="S1042" s="41"/>
      <c r="T1042" s="41"/>
      <c r="U1042" s="41">
        <v>0</v>
      </c>
      <c r="V1042" s="11">
        <f t="shared" si="1316"/>
        <v>0</v>
      </c>
      <c r="W1042" s="51"/>
      <c r="X1042" s="53"/>
    </row>
    <row r="1043" spans="1:24" s="12" customFormat="1" ht="40.5" customHeight="1">
      <c r="A1043" s="9">
        <v>13</v>
      </c>
      <c r="B1043" s="199" t="s">
        <v>124</v>
      </c>
      <c r="C1043" s="200" t="s">
        <v>38</v>
      </c>
      <c r="D1043" s="204">
        <v>44119</v>
      </c>
      <c r="E1043" s="40">
        <v>24.14</v>
      </c>
      <c r="F1043" s="41">
        <v>0</v>
      </c>
      <c r="G1043" s="13">
        <f t="shared" si="1312"/>
        <v>0</v>
      </c>
      <c r="H1043" s="202" t="s">
        <v>122</v>
      </c>
      <c r="I1043" s="10">
        <v>44277</v>
      </c>
      <c r="J1043" s="14">
        <v>533</v>
      </c>
      <c r="K1043" s="39">
        <v>2</v>
      </c>
      <c r="L1043" s="13">
        <f t="shared" ref="L1043:L1044" si="1325">K1043*E1043</f>
        <v>48.28</v>
      </c>
      <c r="M1043" s="300" t="s">
        <v>147</v>
      </c>
      <c r="N1043" s="300" t="s">
        <v>144</v>
      </c>
      <c r="O1043" s="38">
        <f t="shared" si="1314"/>
        <v>0</v>
      </c>
      <c r="P1043" s="11">
        <f t="shared" si="1315"/>
        <v>0</v>
      </c>
      <c r="Q1043" s="41"/>
      <c r="R1043" s="41"/>
      <c r="S1043" s="41"/>
      <c r="T1043" s="41"/>
      <c r="U1043" s="41">
        <v>0</v>
      </c>
      <c r="V1043" s="11">
        <f t="shared" ref="V1043:V1044" si="1326">U1043*E1043</f>
        <v>0</v>
      </c>
      <c r="W1043" s="51"/>
      <c r="X1043" s="53"/>
    </row>
    <row r="1044" spans="1:24" s="12" customFormat="1" ht="40.5" customHeight="1">
      <c r="A1044" s="182">
        <v>14</v>
      </c>
      <c r="B1044" s="199" t="s">
        <v>124</v>
      </c>
      <c r="C1044" s="200" t="s">
        <v>38</v>
      </c>
      <c r="D1044" s="204">
        <v>44119</v>
      </c>
      <c r="E1044" s="40">
        <v>24.14</v>
      </c>
      <c r="F1044" s="41">
        <v>0</v>
      </c>
      <c r="G1044" s="13">
        <f t="shared" si="1312"/>
        <v>0</v>
      </c>
      <c r="H1044" s="202" t="s">
        <v>122</v>
      </c>
      <c r="I1044" s="10">
        <v>44285</v>
      </c>
      <c r="J1044" s="14">
        <v>657</v>
      </c>
      <c r="K1044" s="39">
        <v>4</v>
      </c>
      <c r="L1044" s="13">
        <f t="shared" si="1325"/>
        <v>96.56</v>
      </c>
      <c r="M1044" s="300" t="s">
        <v>149</v>
      </c>
      <c r="N1044" s="300" t="s">
        <v>150</v>
      </c>
      <c r="O1044" s="38">
        <f t="shared" si="1314"/>
        <v>0</v>
      </c>
      <c r="P1044" s="11">
        <f t="shared" si="1315"/>
        <v>0</v>
      </c>
      <c r="Q1044" s="41"/>
      <c r="R1044" s="41"/>
      <c r="S1044" s="41"/>
      <c r="T1044" s="41"/>
      <c r="U1044" s="41">
        <v>0</v>
      </c>
      <c r="V1044" s="11">
        <f t="shared" si="1326"/>
        <v>0</v>
      </c>
      <c r="W1044" s="51"/>
      <c r="X1044" s="53"/>
    </row>
    <row r="1045" spans="1:24" s="68" customFormat="1" ht="27.75" customHeight="1">
      <c r="A1045" s="41"/>
      <c r="B1045" s="209" t="s">
        <v>14</v>
      </c>
      <c r="C1045" s="210"/>
      <c r="D1045" s="211"/>
      <c r="E1045" s="65"/>
      <c r="F1045" s="38">
        <f>SUM(F1031:F1044)</f>
        <v>0</v>
      </c>
      <c r="G1045" s="11">
        <f>SUM(G1031:G1044)</f>
        <v>0</v>
      </c>
      <c r="H1045" s="212"/>
      <c r="I1045" s="66"/>
      <c r="J1045" s="41"/>
      <c r="K1045" s="38">
        <f>SUM(K1031:K1044)</f>
        <v>2009</v>
      </c>
      <c r="L1045" s="11">
        <f>SUM(L1031:L1044)</f>
        <v>2402.9529400000001</v>
      </c>
      <c r="M1045" s="41"/>
      <c r="N1045" s="66"/>
      <c r="O1045" s="38">
        <v>0</v>
      </c>
      <c r="P1045" s="11">
        <f>SUM(P1031:P1044)</f>
        <v>0</v>
      </c>
      <c r="Q1045" s="41"/>
      <c r="R1045" s="41"/>
      <c r="S1045" s="41"/>
      <c r="T1045" s="41"/>
      <c r="U1045" s="38">
        <f>SUM(U1031:U1044)</f>
        <v>493</v>
      </c>
      <c r="V1045" s="11">
        <f>SUM(V1031:V1044)</f>
        <v>304.51294000000001</v>
      </c>
      <c r="W1045" s="67">
        <f>V1045-G1045</f>
        <v>304.51294000000001</v>
      </c>
      <c r="X1045" s="178"/>
    </row>
    <row r="1046" spans="1:24" s="68" customFormat="1" ht="27.75" customHeight="1">
      <c r="A1046" s="337" t="s">
        <v>106</v>
      </c>
      <c r="B1046" s="338"/>
      <c r="C1046" s="338"/>
      <c r="D1046" s="338"/>
      <c r="E1046" s="338"/>
      <c r="F1046" s="338"/>
      <c r="G1046" s="338"/>
      <c r="H1046" s="338"/>
      <c r="I1046" s="338"/>
      <c r="J1046" s="338"/>
      <c r="K1046" s="338"/>
      <c r="L1046" s="338"/>
      <c r="M1046" s="338"/>
      <c r="N1046" s="338"/>
      <c r="O1046" s="338"/>
      <c r="P1046" s="338"/>
      <c r="Q1046" s="338"/>
      <c r="R1046" s="338"/>
      <c r="S1046" s="338"/>
      <c r="T1046" s="338"/>
      <c r="U1046" s="338"/>
      <c r="V1046" s="339"/>
      <c r="W1046" s="67"/>
      <c r="X1046" s="178"/>
    </row>
    <row r="1047" spans="1:24" s="12" customFormat="1" ht="47.25" customHeight="1">
      <c r="A1047" s="9">
        <v>1</v>
      </c>
      <c r="B1047" s="205" t="s">
        <v>125</v>
      </c>
      <c r="C1047" s="200" t="s">
        <v>31</v>
      </c>
      <c r="D1047" s="206" t="s">
        <v>126</v>
      </c>
      <c r="E1047" s="40">
        <v>0</v>
      </c>
      <c r="F1047" s="41">
        <v>0</v>
      </c>
      <c r="G1047" s="13">
        <f>F1047*E1047</f>
        <v>0</v>
      </c>
      <c r="H1047" s="204">
        <v>44370</v>
      </c>
      <c r="I1047" s="10">
        <v>44278</v>
      </c>
      <c r="J1047" s="14">
        <v>555</v>
      </c>
      <c r="K1047" s="39">
        <v>200</v>
      </c>
      <c r="L1047" s="13">
        <f t="shared" ref="L1047:L1065" si="1327">K1047*E1047</f>
        <v>0</v>
      </c>
      <c r="M1047" s="300" t="s">
        <v>146</v>
      </c>
      <c r="N1047" s="300" t="s">
        <v>144</v>
      </c>
      <c r="O1047" s="38">
        <f>F1047-U1047</f>
        <v>0</v>
      </c>
      <c r="P1047" s="11">
        <f t="shared" ref="P1047" si="1328">O1047*E1047</f>
        <v>0</v>
      </c>
      <c r="Q1047" s="41"/>
      <c r="R1047" s="41"/>
      <c r="S1047" s="41"/>
      <c r="T1047" s="41"/>
      <c r="U1047" s="41">
        <v>0</v>
      </c>
      <c r="V1047" s="11">
        <f t="shared" ref="V1047:V1065" si="1329">U1047*E1047</f>
        <v>0</v>
      </c>
      <c r="W1047" s="51"/>
      <c r="X1047" s="53"/>
    </row>
    <row r="1048" spans="1:24" s="12" customFormat="1" ht="47.25" customHeight="1">
      <c r="A1048" s="9">
        <v>2</v>
      </c>
      <c r="B1048" s="205" t="s">
        <v>125</v>
      </c>
      <c r="C1048" s="200" t="s">
        <v>31</v>
      </c>
      <c r="D1048" s="206" t="s">
        <v>126</v>
      </c>
      <c r="E1048" s="40">
        <v>0</v>
      </c>
      <c r="F1048" s="41">
        <v>0</v>
      </c>
      <c r="G1048" s="13">
        <f t="shared" ref="G1048:G1065" si="1330">F1048*E1048</f>
        <v>0</v>
      </c>
      <c r="H1048" s="204">
        <v>44370</v>
      </c>
      <c r="I1048" s="10">
        <v>44281</v>
      </c>
      <c r="J1048" s="14">
        <v>631</v>
      </c>
      <c r="K1048" s="39">
        <v>400</v>
      </c>
      <c r="L1048" s="13">
        <f t="shared" ref="L1048:L1058" si="1331">K1048*E1048</f>
        <v>0</v>
      </c>
      <c r="M1048" s="300" t="s">
        <v>151</v>
      </c>
      <c r="N1048" s="300" t="s">
        <v>152</v>
      </c>
      <c r="O1048" s="38">
        <f t="shared" ref="O1048:O1065" si="1332">F1048-U1048</f>
        <v>0</v>
      </c>
      <c r="P1048" s="11">
        <f t="shared" ref="P1048:P1064" si="1333">O1048*E1048</f>
        <v>0</v>
      </c>
      <c r="Q1048" s="41"/>
      <c r="R1048" s="41"/>
      <c r="S1048" s="41"/>
      <c r="T1048" s="41"/>
      <c r="U1048" s="41">
        <v>0</v>
      </c>
      <c r="V1048" s="11">
        <f t="shared" ref="V1048:V1058" si="1334">U1048*E1048</f>
        <v>0</v>
      </c>
      <c r="W1048" s="51"/>
      <c r="X1048" s="53"/>
    </row>
    <row r="1049" spans="1:24" s="12" customFormat="1" ht="47.25" customHeight="1">
      <c r="A1049" s="9">
        <v>3</v>
      </c>
      <c r="B1049" s="328" t="s">
        <v>196</v>
      </c>
      <c r="C1049" s="9" t="s">
        <v>31</v>
      </c>
      <c r="D1049" s="9" t="s">
        <v>197</v>
      </c>
      <c r="E1049" s="9">
        <v>0</v>
      </c>
      <c r="F1049" s="298">
        <v>0</v>
      </c>
      <c r="G1049" s="266">
        <v>0</v>
      </c>
      <c r="H1049" s="329">
        <v>44469</v>
      </c>
      <c r="I1049" s="10">
        <v>44376</v>
      </c>
      <c r="J1049" s="14">
        <v>1874</v>
      </c>
      <c r="K1049" s="39">
        <v>198</v>
      </c>
      <c r="L1049" s="13">
        <f t="shared" si="1331"/>
        <v>0</v>
      </c>
      <c r="M1049" s="300"/>
      <c r="N1049" s="300"/>
      <c r="O1049" s="38">
        <f>K1049-U1049</f>
        <v>198</v>
      </c>
      <c r="P1049" s="11">
        <f t="shared" si="1333"/>
        <v>0</v>
      </c>
      <c r="Q1049" s="41"/>
      <c r="R1049" s="41"/>
      <c r="S1049" s="41"/>
      <c r="T1049" s="41"/>
      <c r="U1049" s="38">
        <v>0</v>
      </c>
      <c r="V1049" s="11">
        <f t="shared" si="1334"/>
        <v>0</v>
      </c>
      <c r="W1049" s="51"/>
      <c r="X1049" s="53"/>
    </row>
    <row r="1050" spans="1:24" s="12" customFormat="1" ht="47.25" customHeight="1">
      <c r="A1050" s="9">
        <v>4</v>
      </c>
      <c r="B1050" s="330" t="s">
        <v>199</v>
      </c>
      <c r="C1050" s="331" t="s">
        <v>200</v>
      </c>
      <c r="D1050" s="9">
        <v>11033003</v>
      </c>
      <c r="E1050" s="266">
        <v>0</v>
      </c>
      <c r="F1050" s="298">
        <v>0</v>
      </c>
      <c r="G1050" s="266">
        <v>0</v>
      </c>
      <c r="H1050" s="329">
        <v>45017</v>
      </c>
      <c r="I1050" s="10">
        <v>44376</v>
      </c>
      <c r="J1050" s="14">
        <v>1874</v>
      </c>
      <c r="K1050" s="39">
        <v>33</v>
      </c>
      <c r="L1050" s="13">
        <f t="shared" si="1331"/>
        <v>0</v>
      </c>
      <c r="M1050" s="300"/>
      <c r="N1050" s="300"/>
      <c r="O1050" s="38">
        <f t="shared" ref="O1050:O1053" si="1335">K1050-U1050</f>
        <v>33</v>
      </c>
      <c r="P1050" s="11">
        <f t="shared" si="1333"/>
        <v>0</v>
      </c>
      <c r="Q1050" s="41"/>
      <c r="R1050" s="41"/>
      <c r="S1050" s="41"/>
      <c r="T1050" s="41"/>
      <c r="U1050" s="38">
        <v>0</v>
      </c>
      <c r="V1050" s="11">
        <f t="shared" si="1334"/>
        <v>0</v>
      </c>
      <c r="W1050" s="51"/>
      <c r="X1050" s="53"/>
    </row>
    <row r="1051" spans="1:24" s="12" customFormat="1" ht="47.25" customHeight="1">
      <c r="A1051" s="9">
        <v>5</v>
      </c>
      <c r="B1051" s="199" t="s">
        <v>202</v>
      </c>
      <c r="C1051" s="203" t="s">
        <v>38</v>
      </c>
      <c r="D1051" s="206"/>
      <c r="E1051" s="40">
        <v>1.10277</v>
      </c>
      <c r="F1051" s="41"/>
      <c r="G1051" s="13"/>
      <c r="H1051" s="204"/>
      <c r="I1051" s="10">
        <v>44376</v>
      </c>
      <c r="J1051" s="14">
        <v>1874</v>
      </c>
      <c r="K1051" s="39">
        <v>198</v>
      </c>
      <c r="L1051" s="13">
        <f t="shared" si="1331"/>
        <v>218.34846000000002</v>
      </c>
      <c r="M1051" s="300"/>
      <c r="N1051" s="300"/>
      <c r="O1051" s="38">
        <f t="shared" si="1335"/>
        <v>198</v>
      </c>
      <c r="P1051" s="11">
        <f t="shared" si="1333"/>
        <v>218.34846000000002</v>
      </c>
      <c r="Q1051" s="41"/>
      <c r="R1051" s="41"/>
      <c r="S1051" s="41"/>
      <c r="T1051" s="41"/>
      <c r="U1051" s="38">
        <v>0</v>
      </c>
      <c r="V1051" s="11">
        <f t="shared" si="1334"/>
        <v>0</v>
      </c>
      <c r="W1051" s="51"/>
      <c r="X1051" s="53"/>
    </row>
    <row r="1052" spans="1:24" s="12" customFormat="1" ht="47.25" customHeight="1">
      <c r="A1052" s="9">
        <v>6</v>
      </c>
      <c r="B1052" s="199" t="s">
        <v>203</v>
      </c>
      <c r="C1052" s="203" t="s">
        <v>38</v>
      </c>
      <c r="D1052" s="206"/>
      <c r="E1052" s="40">
        <v>1.02302</v>
      </c>
      <c r="F1052" s="41"/>
      <c r="G1052" s="13"/>
      <c r="H1052" s="204"/>
      <c r="I1052" s="10">
        <v>44376</v>
      </c>
      <c r="J1052" s="14">
        <v>1874</v>
      </c>
      <c r="K1052" s="39">
        <v>33</v>
      </c>
      <c r="L1052" s="13">
        <f t="shared" si="1331"/>
        <v>33.759660000000004</v>
      </c>
      <c r="M1052" s="300"/>
      <c r="N1052" s="300"/>
      <c r="O1052" s="38">
        <f t="shared" si="1335"/>
        <v>33</v>
      </c>
      <c r="P1052" s="11">
        <f t="shared" si="1333"/>
        <v>33.759660000000004</v>
      </c>
      <c r="Q1052" s="41"/>
      <c r="R1052" s="41"/>
      <c r="S1052" s="41"/>
      <c r="T1052" s="41"/>
      <c r="U1052" s="38">
        <v>0</v>
      </c>
      <c r="V1052" s="11">
        <f t="shared" si="1334"/>
        <v>0</v>
      </c>
      <c r="W1052" s="51"/>
      <c r="X1052" s="53"/>
    </row>
    <row r="1053" spans="1:24" s="12" customFormat="1" ht="47.25" customHeight="1">
      <c r="A1053" s="9">
        <v>7</v>
      </c>
      <c r="B1053" s="199" t="s">
        <v>124</v>
      </c>
      <c r="C1053" s="203" t="s">
        <v>38</v>
      </c>
      <c r="D1053" s="206"/>
      <c r="E1053" s="40">
        <v>12.37518</v>
      </c>
      <c r="F1053" s="41"/>
      <c r="G1053" s="13"/>
      <c r="H1053" s="204"/>
      <c r="I1053" s="10">
        <v>44376</v>
      </c>
      <c r="J1053" s="14">
        <v>1874</v>
      </c>
      <c r="K1053" s="39">
        <v>3</v>
      </c>
      <c r="L1053" s="13">
        <f t="shared" si="1331"/>
        <v>37.125540000000001</v>
      </c>
      <c r="M1053" s="300"/>
      <c r="N1053" s="300"/>
      <c r="O1053" s="38">
        <f t="shared" si="1335"/>
        <v>3</v>
      </c>
      <c r="P1053" s="11">
        <f t="shared" si="1333"/>
        <v>37.125540000000001</v>
      </c>
      <c r="Q1053" s="41"/>
      <c r="R1053" s="41"/>
      <c r="S1053" s="41"/>
      <c r="T1053" s="41"/>
      <c r="U1053" s="38">
        <v>0</v>
      </c>
      <c r="V1053" s="11">
        <f t="shared" si="1334"/>
        <v>0</v>
      </c>
      <c r="W1053" s="51"/>
      <c r="X1053" s="53"/>
    </row>
    <row r="1054" spans="1:24" s="12" customFormat="1" ht="47.25" customHeight="1">
      <c r="A1054" s="9">
        <v>8</v>
      </c>
      <c r="B1054" s="328" t="s">
        <v>196</v>
      </c>
      <c r="C1054" s="9" t="s">
        <v>31</v>
      </c>
      <c r="D1054" s="9" t="s">
        <v>197</v>
      </c>
      <c r="E1054" s="9">
        <v>0</v>
      </c>
      <c r="F1054" s="298">
        <v>0</v>
      </c>
      <c r="G1054" s="266">
        <v>0</v>
      </c>
      <c r="H1054" s="329">
        <v>44469</v>
      </c>
      <c r="I1054" s="10">
        <v>44369</v>
      </c>
      <c r="J1054" s="14">
        <v>1751</v>
      </c>
      <c r="K1054" s="39">
        <v>420</v>
      </c>
      <c r="L1054" s="13">
        <f t="shared" si="1331"/>
        <v>0</v>
      </c>
      <c r="M1054" s="300"/>
      <c r="N1054" s="300"/>
      <c r="O1054" s="38">
        <f>K1054-U1054</f>
        <v>420</v>
      </c>
      <c r="P1054" s="11">
        <f t="shared" si="1333"/>
        <v>0</v>
      </c>
      <c r="Q1054" s="41"/>
      <c r="R1054" s="41"/>
      <c r="S1054" s="41"/>
      <c r="T1054" s="41"/>
      <c r="U1054" s="38">
        <v>0</v>
      </c>
      <c r="V1054" s="11">
        <f t="shared" si="1334"/>
        <v>0</v>
      </c>
      <c r="W1054" s="51"/>
      <c r="X1054" s="53"/>
    </row>
    <row r="1055" spans="1:24" s="12" customFormat="1" ht="47.25" customHeight="1">
      <c r="A1055" s="9">
        <v>9</v>
      </c>
      <c r="B1055" s="330" t="s">
        <v>199</v>
      </c>
      <c r="C1055" s="331" t="s">
        <v>200</v>
      </c>
      <c r="D1055" s="9">
        <v>11033003</v>
      </c>
      <c r="E1055" s="266">
        <v>0</v>
      </c>
      <c r="F1055" s="298">
        <v>0</v>
      </c>
      <c r="G1055" s="266">
        <v>0</v>
      </c>
      <c r="H1055" s="329">
        <v>45017</v>
      </c>
      <c r="I1055" s="10">
        <v>44369</v>
      </c>
      <c r="J1055" s="14">
        <v>1751</v>
      </c>
      <c r="K1055" s="39">
        <v>70</v>
      </c>
      <c r="L1055" s="13">
        <f t="shared" si="1331"/>
        <v>0</v>
      </c>
      <c r="M1055" s="300"/>
      <c r="N1055" s="300"/>
      <c r="O1055" s="38">
        <f t="shared" ref="O1055:O1058" si="1336">K1055-U1055</f>
        <v>70</v>
      </c>
      <c r="P1055" s="11">
        <f t="shared" si="1333"/>
        <v>0</v>
      </c>
      <c r="Q1055" s="41"/>
      <c r="R1055" s="41"/>
      <c r="S1055" s="41"/>
      <c r="T1055" s="41"/>
      <c r="U1055" s="38">
        <v>0</v>
      </c>
      <c r="V1055" s="11">
        <f t="shared" si="1334"/>
        <v>0</v>
      </c>
      <c r="W1055" s="51"/>
      <c r="X1055" s="53"/>
    </row>
    <row r="1056" spans="1:24" s="12" customFormat="1" ht="47.25" customHeight="1">
      <c r="A1056" s="9">
        <v>10</v>
      </c>
      <c r="B1056" s="199" t="s">
        <v>202</v>
      </c>
      <c r="C1056" s="203" t="s">
        <v>38</v>
      </c>
      <c r="D1056" s="206"/>
      <c r="E1056" s="40">
        <v>1.10277</v>
      </c>
      <c r="F1056" s="41"/>
      <c r="G1056" s="13"/>
      <c r="H1056" s="204"/>
      <c r="I1056" s="10">
        <v>44369</v>
      </c>
      <c r="J1056" s="14">
        <v>1751</v>
      </c>
      <c r="K1056" s="39">
        <v>420</v>
      </c>
      <c r="L1056" s="13">
        <f t="shared" si="1331"/>
        <v>463.16340000000002</v>
      </c>
      <c r="M1056" s="300"/>
      <c r="N1056" s="300"/>
      <c r="O1056" s="38">
        <f t="shared" si="1336"/>
        <v>420</v>
      </c>
      <c r="P1056" s="11">
        <f t="shared" si="1333"/>
        <v>463.16340000000002</v>
      </c>
      <c r="Q1056" s="41"/>
      <c r="R1056" s="41"/>
      <c r="S1056" s="41"/>
      <c r="T1056" s="41"/>
      <c r="U1056" s="38">
        <v>0</v>
      </c>
      <c r="V1056" s="11">
        <f t="shared" si="1334"/>
        <v>0</v>
      </c>
      <c r="W1056" s="51"/>
      <c r="X1056" s="53"/>
    </row>
    <row r="1057" spans="1:24" s="12" customFormat="1" ht="47.25" customHeight="1">
      <c r="A1057" s="9">
        <v>11</v>
      </c>
      <c r="B1057" s="199" t="s">
        <v>203</v>
      </c>
      <c r="C1057" s="203" t="s">
        <v>38</v>
      </c>
      <c r="D1057" s="206"/>
      <c r="E1057" s="40">
        <v>1.02302</v>
      </c>
      <c r="F1057" s="41"/>
      <c r="G1057" s="13"/>
      <c r="H1057" s="204"/>
      <c r="I1057" s="10">
        <v>44369</v>
      </c>
      <c r="J1057" s="14">
        <v>1751</v>
      </c>
      <c r="K1057" s="39">
        <v>70</v>
      </c>
      <c r="L1057" s="13">
        <f t="shared" si="1331"/>
        <v>71.611400000000003</v>
      </c>
      <c r="M1057" s="300"/>
      <c r="N1057" s="300"/>
      <c r="O1057" s="38">
        <f t="shared" si="1336"/>
        <v>70</v>
      </c>
      <c r="P1057" s="11">
        <f t="shared" si="1333"/>
        <v>71.611400000000003</v>
      </c>
      <c r="Q1057" s="41"/>
      <c r="R1057" s="41"/>
      <c r="S1057" s="41"/>
      <c r="T1057" s="41"/>
      <c r="U1057" s="38">
        <v>0</v>
      </c>
      <c r="V1057" s="11">
        <f t="shared" si="1334"/>
        <v>0</v>
      </c>
      <c r="W1057" s="51"/>
      <c r="X1057" s="53"/>
    </row>
    <row r="1058" spans="1:24" s="12" customFormat="1" ht="47.25" customHeight="1">
      <c r="A1058" s="9">
        <v>12</v>
      </c>
      <c r="B1058" s="199" t="s">
        <v>124</v>
      </c>
      <c r="C1058" s="203" t="s">
        <v>38</v>
      </c>
      <c r="D1058" s="206"/>
      <c r="E1058" s="40">
        <v>12.37518</v>
      </c>
      <c r="F1058" s="41"/>
      <c r="G1058" s="13"/>
      <c r="H1058" s="204"/>
      <c r="I1058" s="10">
        <v>44369</v>
      </c>
      <c r="J1058" s="14">
        <v>1751</v>
      </c>
      <c r="K1058" s="39">
        <v>4</v>
      </c>
      <c r="L1058" s="13">
        <f t="shared" si="1331"/>
        <v>49.500720000000001</v>
      </c>
      <c r="M1058" s="300"/>
      <c r="N1058" s="300"/>
      <c r="O1058" s="38">
        <f t="shared" si="1336"/>
        <v>4</v>
      </c>
      <c r="P1058" s="11">
        <f t="shared" si="1333"/>
        <v>49.500720000000001</v>
      </c>
      <c r="Q1058" s="41"/>
      <c r="R1058" s="41"/>
      <c r="S1058" s="41"/>
      <c r="T1058" s="41"/>
      <c r="U1058" s="38">
        <v>0</v>
      </c>
      <c r="V1058" s="11">
        <f t="shared" si="1334"/>
        <v>0</v>
      </c>
      <c r="W1058" s="51"/>
      <c r="X1058" s="53"/>
    </row>
    <row r="1059" spans="1:24" s="12" customFormat="1" ht="47.25" customHeight="1">
      <c r="A1059" s="9">
        <v>13</v>
      </c>
      <c r="B1059" s="205" t="s">
        <v>125</v>
      </c>
      <c r="C1059" s="200" t="s">
        <v>31</v>
      </c>
      <c r="D1059" s="206" t="s">
        <v>126</v>
      </c>
      <c r="E1059" s="40">
        <v>0</v>
      </c>
      <c r="F1059" s="41">
        <v>0</v>
      </c>
      <c r="G1059" s="13">
        <f t="shared" ref="G1059" si="1337">F1059*E1059</f>
        <v>0</v>
      </c>
      <c r="H1059" s="204">
        <v>44370</v>
      </c>
      <c r="I1059" s="10">
        <v>44298</v>
      </c>
      <c r="J1059" s="14">
        <v>777</v>
      </c>
      <c r="K1059" s="39">
        <v>300</v>
      </c>
      <c r="L1059" s="13">
        <f t="shared" ref="L1059" si="1338">K1059*E1059</f>
        <v>0</v>
      </c>
      <c r="M1059" s="300" t="s">
        <v>164</v>
      </c>
      <c r="N1059" s="300" t="s">
        <v>152</v>
      </c>
      <c r="O1059" s="38">
        <f t="shared" si="1332"/>
        <v>0</v>
      </c>
      <c r="P1059" s="11">
        <f t="shared" ref="P1059" si="1339">O1059*E1059</f>
        <v>0</v>
      </c>
      <c r="Q1059" s="41"/>
      <c r="R1059" s="41"/>
      <c r="S1059" s="41"/>
      <c r="T1059" s="41"/>
      <c r="U1059" s="41">
        <v>0</v>
      </c>
      <c r="V1059" s="11">
        <f t="shared" ref="V1059" si="1340">U1059*E1059</f>
        <v>0</v>
      </c>
      <c r="W1059" s="51"/>
      <c r="X1059" s="53"/>
    </row>
    <row r="1060" spans="1:24" s="12" customFormat="1" ht="40.5" customHeight="1">
      <c r="A1060" s="9">
        <v>14</v>
      </c>
      <c r="B1060" s="199" t="s">
        <v>118</v>
      </c>
      <c r="C1060" s="203" t="s">
        <v>38</v>
      </c>
      <c r="D1060" s="203" t="s">
        <v>121</v>
      </c>
      <c r="E1060" s="40">
        <v>2.96</v>
      </c>
      <c r="F1060" s="41">
        <v>0</v>
      </c>
      <c r="G1060" s="13">
        <f t="shared" si="1330"/>
        <v>0</v>
      </c>
      <c r="H1060" s="202">
        <v>45962</v>
      </c>
      <c r="I1060" s="10">
        <v>44278</v>
      </c>
      <c r="J1060" s="14">
        <v>555</v>
      </c>
      <c r="K1060" s="39">
        <v>220</v>
      </c>
      <c r="L1060" s="13">
        <f t="shared" si="1327"/>
        <v>651.20000000000005</v>
      </c>
      <c r="M1060" s="300" t="s">
        <v>147</v>
      </c>
      <c r="N1060" s="300" t="s">
        <v>144</v>
      </c>
      <c r="O1060" s="38">
        <f t="shared" si="1332"/>
        <v>0</v>
      </c>
      <c r="P1060" s="11">
        <f t="shared" si="1333"/>
        <v>0</v>
      </c>
      <c r="Q1060" s="41"/>
      <c r="R1060" s="41"/>
      <c r="S1060" s="41"/>
      <c r="T1060" s="41"/>
      <c r="U1060" s="41">
        <v>0</v>
      </c>
      <c r="V1060" s="11">
        <f t="shared" si="1329"/>
        <v>0</v>
      </c>
      <c r="W1060" s="51"/>
      <c r="X1060" s="53"/>
    </row>
    <row r="1061" spans="1:24" s="12" customFormat="1" ht="40.5" customHeight="1">
      <c r="A1061" s="9">
        <v>15</v>
      </c>
      <c r="B1061" s="199" t="s">
        <v>118</v>
      </c>
      <c r="C1061" s="203" t="s">
        <v>38</v>
      </c>
      <c r="D1061" s="203" t="s">
        <v>121</v>
      </c>
      <c r="E1061" s="40">
        <v>2.96</v>
      </c>
      <c r="F1061" s="41">
        <v>0</v>
      </c>
      <c r="G1061" s="13">
        <f t="shared" si="1330"/>
        <v>0</v>
      </c>
      <c r="H1061" s="202">
        <v>45962</v>
      </c>
      <c r="I1061" s="10">
        <v>44281</v>
      </c>
      <c r="J1061" s="14">
        <v>631</v>
      </c>
      <c r="K1061" s="39">
        <v>440</v>
      </c>
      <c r="L1061" s="13">
        <f t="shared" ref="L1061:L1064" si="1341">K1061*E1061</f>
        <v>1302.4000000000001</v>
      </c>
      <c r="M1061" s="300" t="s">
        <v>149</v>
      </c>
      <c r="N1061" s="300" t="s">
        <v>150</v>
      </c>
      <c r="O1061" s="38">
        <f t="shared" si="1332"/>
        <v>0</v>
      </c>
      <c r="P1061" s="11">
        <f t="shared" si="1333"/>
        <v>0</v>
      </c>
      <c r="Q1061" s="41"/>
      <c r="R1061" s="41"/>
      <c r="S1061" s="41"/>
      <c r="T1061" s="41"/>
      <c r="U1061" s="41">
        <v>0</v>
      </c>
      <c r="V1061" s="11">
        <f t="shared" ref="V1061:V1064" si="1342">U1061*E1061</f>
        <v>0</v>
      </c>
      <c r="W1061" s="51"/>
      <c r="X1061" s="53"/>
    </row>
    <row r="1062" spans="1:24" s="12" customFormat="1" ht="40.5" customHeight="1">
      <c r="A1062" s="9">
        <v>16</v>
      </c>
      <c r="B1062" s="199" t="s">
        <v>118</v>
      </c>
      <c r="C1062" s="203" t="s">
        <v>38</v>
      </c>
      <c r="D1062" s="203" t="s">
        <v>121</v>
      </c>
      <c r="E1062" s="40">
        <v>2.96</v>
      </c>
      <c r="F1062" s="41">
        <v>0</v>
      </c>
      <c r="G1062" s="13">
        <f t="shared" ref="G1062" si="1343">F1062*E1062</f>
        <v>0</v>
      </c>
      <c r="H1062" s="202">
        <v>45962</v>
      </c>
      <c r="I1062" s="10">
        <v>44298</v>
      </c>
      <c r="J1062" s="14">
        <v>777</v>
      </c>
      <c r="K1062" s="39">
        <v>330</v>
      </c>
      <c r="L1062" s="13">
        <f t="shared" ref="L1062" si="1344">K1062*E1062</f>
        <v>976.8</v>
      </c>
      <c r="M1062" s="300" t="s">
        <v>149</v>
      </c>
      <c r="N1062" s="300" t="s">
        <v>150</v>
      </c>
      <c r="O1062" s="38">
        <f t="shared" si="1332"/>
        <v>0</v>
      </c>
      <c r="P1062" s="11">
        <f t="shared" ref="P1062" si="1345">O1062*E1062</f>
        <v>0</v>
      </c>
      <c r="Q1062" s="41"/>
      <c r="R1062" s="41"/>
      <c r="S1062" s="41"/>
      <c r="T1062" s="41"/>
      <c r="U1062" s="41">
        <v>0</v>
      </c>
      <c r="V1062" s="11">
        <f t="shared" ref="V1062" si="1346">U1062*E1062</f>
        <v>0</v>
      </c>
      <c r="W1062" s="51"/>
      <c r="X1062" s="53"/>
    </row>
    <row r="1063" spans="1:24" s="12" customFormat="1" ht="40.5" customHeight="1">
      <c r="A1063" s="9">
        <v>17</v>
      </c>
      <c r="B1063" s="199" t="s">
        <v>124</v>
      </c>
      <c r="C1063" s="200" t="s">
        <v>38</v>
      </c>
      <c r="D1063" s="204">
        <v>44119</v>
      </c>
      <c r="E1063" s="40">
        <v>24.14</v>
      </c>
      <c r="F1063" s="41">
        <v>0</v>
      </c>
      <c r="G1063" s="13">
        <f t="shared" si="1330"/>
        <v>0</v>
      </c>
      <c r="H1063" s="202" t="s">
        <v>122</v>
      </c>
      <c r="I1063" s="10">
        <v>44278</v>
      </c>
      <c r="J1063" s="14">
        <v>555</v>
      </c>
      <c r="K1063" s="39">
        <v>2</v>
      </c>
      <c r="L1063" s="13">
        <f t="shared" si="1341"/>
        <v>48.28</v>
      </c>
      <c r="M1063" s="300" t="s">
        <v>147</v>
      </c>
      <c r="N1063" s="300" t="s">
        <v>144</v>
      </c>
      <c r="O1063" s="38">
        <f t="shared" si="1332"/>
        <v>0</v>
      </c>
      <c r="P1063" s="11">
        <f t="shared" si="1333"/>
        <v>0</v>
      </c>
      <c r="Q1063" s="41"/>
      <c r="R1063" s="41"/>
      <c r="S1063" s="41"/>
      <c r="T1063" s="41"/>
      <c r="U1063" s="41">
        <v>0</v>
      </c>
      <c r="V1063" s="11">
        <f t="shared" si="1342"/>
        <v>0</v>
      </c>
      <c r="W1063" s="51"/>
      <c r="X1063" s="53"/>
    </row>
    <row r="1064" spans="1:24" s="12" customFormat="1" ht="40.5" customHeight="1">
      <c r="A1064" s="9">
        <v>18</v>
      </c>
      <c r="B1064" s="199" t="s">
        <v>124</v>
      </c>
      <c r="C1064" s="200" t="s">
        <v>38</v>
      </c>
      <c r="D1064" s="204">
        <v>44119</v>
      </c>
      <c r="E1064" s="40">
        <v>24.14</v>
      </c>
      <c r="F1064" s="41">
        <v>0</v>
      </c>
      <c r="G1064" s="13">
        <f t="shared" ref="G1064" si="1347">F1064*E1064</f>
        <v>0</v>
      </c>
      <c r="H1064" s="202" t="s">
        <v>122</v>
      </c>
      <c r="I1064" s="10">
        <v>44281</v>
      </c>
      <c r="J1064" s="14">
        <v>631</v>
      </c>
      <c r="K1064" s="39">
        <v>4</v>
      </c>
      <c r="L1064" s="13">
        <f t="shared" si="1341"/>
        <v>96.56</v>
      </c>
      <c r="M1064" s="300" t="s">
        <v>149</v>
      </c>
      <c r="N1064" s="300" t="s">
        <v>150</v>
      </c>
      <c r="O1064" s="38">
        <f t="shared" si="1332"/>
        <v>0</v>
      </c>
      <c r="P1064" s="11">
        <f t="shared" si="1333"/>
        <v>0</v>
      </c>
      <c r="Q1064" s="41"/>
      <c r="R1064" s="41"/>
      <c r="S1064" s="41"/>
      <c r="T1064" s="41"/>
      <c r="U1064" s="41">
        <v>0</v>
      </c>
      <c r="V1064" s="11">
        <f t="shared" si="1342"/>
        <v>0</v>
      </c>
      <c r="W1064" s="51"/>
      <c r="X1064" s="53"/>
    </row>
    <row r="1065" spans="1:24" s="12" customFormat="1" ht="40.5" customHeight="1">
      <c r="A1065" s="9">
        <v>19</v>
      </c>
      <c r="B1065" s="199" t="s">
        <v>124</v>
      </c>
      <c r="C1065" s="200" t="s">
        <v>38</v>
      </c>
      <c r="D1065" s="204">
        <v>44119</v>
      </c>
      <c r="E1065" s="40">
        <v>24.14</v>
      </c>
      <c r="F1065" s="41">
        <v>0</v>
      </c>
      <c r="G1065" s="13">
        <f t="shared" si="1330"/>
        <v>0</v>
      </c>
      <c r="H1065" s="202" t="s">
        <v>122</v>
      </c>
      <c r="I1065" s="10">
        <v>44298</v>
      </c>
      <c r="J1065" s="14">
        <v>777</v>
      </c>
      <c r="K1065" s="39">
        <v>3</v>
      </c>
      <c r="L1065" s="13">
        <f t="shared" si="1327"/>
        <v>72.42</v>
      </c>
      <c r="M1065" s="300" t="s">
        <v>149</v>
      </c>
      <c r="N1065" s="300" t="s">
        <v>150</v>
      </c>
      <c r="O1065" s="38">
        <f t="shared" si="1332"/>
        <v>0</v>
      </c>
      <c r="P1065" s="11">
        <f t="shared" ref="P1065" si="1348">O1065*E1065</f>
        <v>0</v>
      </c>
      <c r="Q1065" s="41"/>
      <c r="R1065" s="41"/>
      <c r="S1065" s="41"/>
      <c r="T1065" s="41"/>
      <c r="U1065" s="41">
        <v>0</v>
      </c>
      <c r="V1065" s="11">
        <f t="shared" si="1329"/>
        <v>0</v>
      </c>
      <c r="W1065" s="51"/>
      <c r="X1065" s="53"/>
    </row>
    <row r="1066" spans="1:24" s="68" customFormat="1" ht="27.75" customHeight="1">
      <c r="A1066" s="41"/>
      <c r="B1066" s="209" t="s">
        <v>14</v>
      </c>
      <c r="C1066" s="210"/>
      <c r="D1066" s="211"/>
      <c r="E1066" s="65"/>
      <c r="F1066" s="41">
        <f>SUM(F1047:F1065)</f>
        <v>0</v>
      </c>
      <c r="G1066" s="11">
        <f>SUM(G1047:G1065)</f>
        <v>0</v>
      </c>
      <c r="H1066" s="212"/>
      <c r="I1066" s="66"/>
      <c r="J1066" s="41"/>
      <c r="K1066" s="41">
        <f>SUM(K1047:K1065)</f>
        <v>3348</v>
      </c>
      <c r="L1066" s="11">
        <f>SUM(L1047:L1065)</f>
        <v>4021.1691800000008</v>
      </c>
      <c r="M1066" s="41"/>
      <c r="N1066" s="66"/>
      <c r="O1066" s="41">
        <f>SUM(O1047:O1065)</f>
        <v>1449</v>
      </c>
      <c r="P1066" s="11">
        <f>SUM(P1047:P1065)</f>
        <v>873.50918000000001</v>
      </c>
      <c r="Q1066" s="41"/>
      <c r="R1066" s="41"/>
      <c r="S1066" s="41"/>
      <c r="T1066" s="41"/>
      <c r="U1066" s="41">
        <f>SUM(U1047:U1065)</f>
        <v>0</v>
      </c>
      <c r="V1066" s="11">
        <f>SUM(V1047:V1065)</f>
        <v>0</v>
      </c>
      <c r="W1066" s="67">
        <f>V1066-G1066</f>
        <v>0</v>
      </c>
      <c r="X1066" s="178"/>
    </row>
    <row r="1067" spans="1:24" s="68" customFormat="1" ht="27.75" customHeight="1">
      <c r="A1067" s="337" t="s">
        <v>107</v>
      </c>
      <c r="B1067" s="338"/>
      <c r="C1067" s="338"/>
      <c r="D1067" s="338"/>
      <c r="E1067" s="338"/>
      <c r="F1067" s="338"/>
      <c r="G1067" s="338"/>
      <c r="H1067" s="338"/>
      <c r="I1067" s="338"/>
      <c r="J1067" s="338"/>
      <c r="K1067" s="338"/>
      <c r="L1067" s="338"/>
      <c r="M1067" s="338"/>
      <c r="N1067" s="338"/>
      <c r="O1067" s="338"/>
      <c r="P1067" s="338"/>
      <c r="Q1067" s="338"/>
      <c r="R1067" s="338"/>
      <c r="S1067" s="338"/>
      <c r="T1067" s="338"/>
      <c r="U1067" s="338"/>
      <c r="V1067" s="339"/>
      <c r="W1067" s="67"/>
      <c r="X1067" s="178"/>
    </row>
    <row r="1068" spans="1:24" s="12" customFormat="1" ht="47.25" customHeight="1">
      <c r="A1068" s="9">
        <v>1</v>
      </c>
      <c r="B1068" s="205" t="s">
        <v>125</v>
      </c>
      <c r="C1068" s="200" t="s">
        <v>31</v>
      </c>
      <c r="D1068" s="206" t="s">
        <v>126</v>
      </c>
      <c r="E1068" s="40">
        <v>0</v>
      </c>
      <c r="F1068" s="41">
        <v>0</v>
      </c>
      <c r="G1068" s="13">
        <f>F1068*E1068</f>
        <v>0</v>
      </c>
      <c r="H1068" s="204">
        <v>44370</v>
      </c>
      <c r="I1068" s="10">
        <v>44277</v>
      </c>
      <c r="J1068" s="14">
        <v>529</v>
      </c>
      <c r="K1068" s="39">
        <v>200</v>
      </c>
      <c r="L1068" s="13">
        <f t="shared" ref="L1068:L1086" si="1349">K1068*E1068</f>
        <v>0</v>
      </c>
      <c r="M1068" s="300" t="s">
        <v>146</v>
      </c>
      <c r="N1068" s="300" t="s">
        <v>144</v>
      </c>
      <c r="O1068" s="38">
        <f>F1068-U1068</f>
        <v>0</v>
      </c>
      <c r="P1068" s="11">
        <f t="shared" ref="P1068" si="1350">O1068*E1068</f>
        <v>0</v>
      </c>
      <c r="Q1068" s="41"/>
      <c r="R1068" s="41"/>
      <c r="S1068" s="41"/>
      <c r="T1068" s="41"/>
      <c r="U1068" s="41">
        <v>0</v>
      </c>
      <c r="V1068" s="11">
        <f t="shared" ref="V1068:V1086" si="1351">U1068*E1068</f>
        <v>0</v>
      </c>
      <c r="W1068" s="51"/>
      <c r="X1068" s="53"/>
    </row>
    <row r="1069" spans="1:24" s="12" customFormat="1" ht="47.25" customHeight="1">
      <c r="A1069" s="9">
        <v>2</v>
      </c>
      <c r="B1069" s="205" t="s">
        <v>125</v>
      </c>
      <c r="C1069" s="200" t="s">
        <v>31</v>
      </c>
      <c r="D1069" s="206" t="s">
        <v>126</v>
      </c>
      <c r="E1069" s="40">
        <v>0</v>
      </c>
      <c r="F1069" s="41">
        <v>0</v>
      </c>
      <c r="G1069" s="13">
        <f t="shared" ref="G1069:G1086" si="1352">F1069*E1069</f>
        <v>0</v>
      </c>
      <c r="H1069" s="204">
        <v>44370</v>
      </c>
      <c r="I1069" s="10">
        <v>44285</v>
      </c>
      <c r="J1069" s="14">
        <v>654</v>
      </c>
      <c r="K1069" s="39">
        <v>400</v>
      </c>
      <c r="L1069" s="13">
        <f t="shared" si="1349"/>
        <v>0</v>
      </c>
      <c r="M1069" s="300" t="s">
        <v>151</v>
      </c>
      <c r="N1069" s="300" t="s">
        <v>152</v>
      </c>
      <c r="O1069" s="38">
        <f t="shared" ref="O1069:O1086" si="1353">F1069-U1069</f>
        <v>0</v>
      </c>
      <c r="P1069" s="11">
        <f t="shared" ref="P1069:P1086" si="1354">O1069*E1069</f>
        <v>0</v>
      </c>
      <c r="Q1069" s="41"/>
      <c r="R1069" s="41"/>
      <c r="S1069" s="41"/>
      <c r="T1069" s="41"/>
      <c r="U1069" s="41">
        <v>0</v>
      </c>
      <c r="V1069" s="11">
        <f t="shared" si="1351"/>
        <v>0</v>
      </c>
      <c r="W1069" s="51"/>
      <c r="X1069" s="53"/>
    </row>
    <row r="1070" spans="1:24" s="12" customFormat="1" ht="47.25" customHeight="1">
      <c r="A1070" s="9">
        <v>3</v>
      </c>
      <c r="B1070" s="205" t="s">
        <v>125</v>
      </c>
      <c r="C1070" s="200" t="s">
        <v>31</v>
      </c>
      <c r="D1070" s="206" t="s">
        <v>126</v>
      </c>
      <c r="E1070" s="40">
        <v>0</v>
      </c>
      <c r="F1070" s="41">
        <v>0</v>
      </c>
      <c r="G1070" s="13">
        <f t="shared" ref="G1070" si="1355">F1070*E1070</f>
        <v>0</v>
      </c>
      <c r="H1070" s="204">
        <v>44370</v>
      </c>
      <c r="I1070" s="10">
        <v>44300</v>
      </c>
      <c r="J1070" s="14">
        <v>792</v>
      </c>
      <c r="K1070" s="39">
        <v>50</v>
      </c>
      <c r="L1070" s="13">
        <f t="shared" ref="L1070" si="1356">K1070*E1070</f>
        <v>0</v>
      </c>
      <c r="M1070" s="300" t="s">
        <v>151</v>
      </c>
      <c r="N1070" s="300" t="s">
        <v>152</v>
      </c>
      <c r="O1070" s="38">
        <f t="shared" si="1353"/>
        <v>0</v>
      </c>
      <c r="P1070" s="11">
        <f t="shared" ref="P1070" si="1357">O1070*E1070</f>
        <v>0</v>
      </c>
      <c r="Q1070" s="41"/>
      <c r="R1070" s="41"/>
      <c r="S1070" s="41"/>
      <c r="T1070" s="41"/>
      <c r="U1070" s="41">
        <v>0</v>
      </c>
      <c r="V1070" s="11">
        <f t="shared" ref="V1070" si="1358">U1070*E1070</f>
        <v>0</v>
      </c>
      <c r="W1070" s="51"/>
      <c r="X1070" s="53"/>
    </row>
    <row r="1071" spans="1:24" s="12" customFormat="1" ht="47.25" customHeight="1">
      <c r="A1071" s="9">
        <v>4</v>
      </c>
      <c r="B1071" s="205" t="s">
        <v>125</v>
      </c>
      <c r="C1071" s="200" t="s">
        <v>31</v>
      </c>
      <c r="D1071" s="206" t="s">
        <v>126</v>
      </c>
      <c r="E1071" s="40">
        <v>0</v>
      </c>
      <c r="F1071" s="41">
        <v>0</v>
      </c>
      <c r="G1071" s="13">
        <f t="shared" ref="G1071" si="1359">F1071*E1071</f>
        <v>0</v>
      </c>
      <c r="H1071" s="204">
        <v>44370</v>
      </c>
      <c r="I1071" s="10">
        <v>44301</v>
      </c>
      <c r="J1071" s="14">
        <v>802</v>
      </c>
      <c r="K1071" s="39">
        <v>30</v>
      </c>
      <c r="L1071" s="13">
        <f t="shared" ref="L1071:L1076" si="1360">K1071*E1071</f>
        <v>0</v>
      </c>
      <c r="M1071" s="300" t="s">
        <v>151</v>
      </c>
      <c r="N1071" s="300" t="s">
        <v>152</v>
      </c>
      <c r="O1071" s="38">
        <f t="shared" si="1353"/>
        <v>0</v>
      </c>
      <c r="P1071" s="11">
        <f t="shared" ref="P1071:P1076" si="1361">O1071*E1071</f>
        <v>0</v>
      </c>
      <c r="Q1071" s="41"/>
      <c r="R1071" s="41"/>
      <c r="S1071" s="41"/>
      <c r="T1071" s="41"/>
      <c r="U1071" s="41">
        <v>0</v>
      </c>
      <c r="V1071" s="11">
        <f t="shared" ref="V1071:V1076" si="1362">U1071*E1071</f>
        <v>0</v>
      </c>
      <c r="W1071" s="51"/>
      <c r="X1071" s="53"/>
    </row>
    <row r="1072" spans="1:24" s="12" customFormat="1" ht="47.25" customHeight="1">
      <c r="A1072" s="9">
        <v>5</v>
      </c>
      <c r="B1072" s="328" t="s">
        <v>196</v>
      </c>
      <c r="C1072" s="9" t="s">
        <v>31</v>
      </c>
      <c r="D1072" s="9" t="s">
        <v>197</v>
      </c>
      <c r="E1072" s="9">
        <v>0</v>
      </c>
      <c r="F1072" s="298">
        <v>0</v>
      </c>
      <c r="G1072" s="266">
        <v>0</v>
      </c>
      <c r="H1072" s="329">
        <v>44469</v>
      </c>
      <c r="I1072" s="10">
        <v>44369</v>
      </c>
      <c r="J1072" s="14">
        <v>1752</v>
      </c>
      <c r="K1072" s="39">
        <v>588</v>
      </c>
      <c r="L1072" s="13">
        <f t="shared" si="1360"/>
        <v>0</v>
      </c>
      <c r="M1072" s="300"/>
      <c r="N1072" s="300"/>
      <c r="O1072" s="38">
        <f>K1072-U1072</f>
        <v>588</v>
      </c>
      <c r="P1072" s="11">
        <f t="shared" si="1361"/>
        <v>0</v>
      </c>
      <c r="Q1072" s="41"/>
      <c r="R1072" s="41"/>
      <c r="S1072" s="41"/>
      <c r="T1072" s="41"/>
      <c r="U1072" s="38">
        <v>0</v>
      </c>
      <c r="V1072" s="11">
        <f t="shared" si="1362"/>
        <v>0</v>
      </c>
      <c r="W1072" s="51"/>
      <c r="X1072" s="53"/>
    </row>
    <row r="1073" spans="1:24" s="12" customFormat="1" ht="47.25" customHeight="1">
      <c r="A1073" s="9">
        <v>6</v>
      </c>
      <c r="B1073" s="330" t="s">
        <v>199</v>
      </c>
      <c r="C1073" s="331" t="s">
        <v>200</v>
      </c>
      <c r="D1073" s="9">
        <v>11033003</v>
      </c>
      <c r="E1073" s="266">
        <v>0</v>
      </c>
      <c r="F1073" s="298">
        <v>0</v>
      </c>
      <c r="G1073" s="266">
        <v>0</v>
      </c>
      <c r="H1073" s="329">
        <v>45017</v>
      </c>
      <c r="I1073" s="10">
        <v>44369</v>
      </c>
      <c r="J1073" s="14">
        <v>1752</v>
      </c>
      <c r="K1073" s="39">
        <v>98</v>
      </c>
      <c r="L1073" s="13">
        <f t="shared" si="1360"/>
        <v>0</v>
      </c>
      <c r="M1073" s="300"/>
      <c r="N1073" s="300"/>
      <c r="O1073" s="38">
        <f t="shared" ref="O1073:O1076" si="1363">K1073-U1073</f>
        <v>98</v>
      </c>
      <c r="P1073" s="11">
        <f t="shared" si="1361"/>
        <v>0</v>
      </c>
      <c r="Q1073" s="41"/>
      <c r="R1073" s="41"/>
      <c r="S1073" s="41"/>
      <c r="T1073" s="41"/>
      <c r="U1073" s="38">
        <v>0</v>
      </c>
      <c r="V1073" s="11">
        <f t="shared" si="1362"/>
        <v>0</v>
      </c>
      <c r="W1073" s="51"/>
      <c r="X1073" s="53"/>
    </row>
    <row r="1074" spans="1:24" s="12" customFormat="1" ht="47.25" customHeight="1">
      <c r="A1074" s="9">
        <v>7</v>
      </c>
      <c r="B1074" s="199" t="s">
        <v>202</v>
      </c>
      <c r="C1074" s="203" t="s">
        <v>38</v>
      </c>
      <c r="D1074" s="206"/>
      <c r="E1074" s="40">
        <v>1.10277</v>
      </c>
      <c r="F1074" s="41"/>
      <c r="G1074" s="13"/>
      <c r="H1074" s="204"/>
      <c r="I1074" s="10">
        <v>44369</v>
      </c>
      <c r="J1074" s="14">
        <v>1752</v>
      </c>
      <c r="K1074" s="39">
        <v>588</v>
      </c>
      <c r="L1074" s="13">
        <f t="shared" si="1360"/>
        <v>648.42876000000001</v>
      </c>
      <c r="M1074" s="300"/>
      <c r="N1074" s="300"/>
      <c r="O1074" s="38">
        <f t="shared" si="1363"/>
        <v>588</v>
      </c>
      <c r="P1074" s="11">
        <f t="shared" si="1361"/>
        <v>648.42876000000001</v>
      </c>
      <c r="Q1074" s="41"/>
      <c r="R1074" s="41"/>
      <c r="S1074" s="41"/>
      <c r="T1074" s="41"/>
      <c r="U1074" s="38">
        <v>0</v>
      </c>
      <c r="V1074" s="11">
        <f t="shared" si="1362"/>
        <v>0</v>
      </c>
      <c r="W1074" s="51"/>
      <c r="X1074" s="53"/>
    </row>
    <row r="1075" spans="1:24" s="12" customFormat="1" ht="47.25" customHeight="1">
      <c r="A1075" s="9">
        <v>8</v>
      </c>
      <c r="B1075" s="199" t="s">
        <v>203</v>
      </c>
      <c r="C1075" s="203" t="s">
        <v>38</v>
      </c>
      <c r="D1075" s="206"/>
      <c r="E1075" s="40">
        <v>1.02302</v>
      </c>
      <c r="F1075" s="41"/>
      <c r="G1075" s="13"/>
      <c r="H1075" s="204"/>
      <c r="I1075" s="10">
        <v>44369</v>
      </c>
      <c r="J1075" s="14">
        <v>1752</v>
      </c>
      <c r="K1075" s="39">
        <v>98</v>
      </c>
      <c r="L1075" s="13">
        <f t="shared" si="1360"/>
        <v>100.25596</v>
      </c>
      <c r="M1075" s="300"/>
      <c r="N1075" s="300"/>
      <c r="O1075" s="38">
        <f t="shared" si="1363"/>
        <v>98</v>
      </c>
      <c r="P1075" s="11">
        <f t="shared" si="1361"/>
        <v>100.25596</v>
      </c>
      <c r="Q1075" s="41"/>
      <c r="R1075" s="41"/>
      <c r="S1075" s="41"/>
      <c r="T1075" s="41"/>
      <c r="U1075" s="38">
        <v>0</v>
      </c>
      <c r="V1075" s="11">
        <f t="shared" si="1362"/>
        <v>0</v>
      </c>
      <c r="W1075" s="51"/>
      <c r="X1075" s="53"/>
    </row>
    <row r="1076" spans="1:24" s="12" customFormat="1" ht="47.25" customHeight="1">
      <c r="A1076" s="9">
        <v>9</v>
      </c>
      <c r="B1076" s="199" t="s">
        <v>124</v>
      </c>
      <c r="C1076" s="203" t="s">
        <v>38</v>
      </c>
      <c r="D1076" s="206"/>
      <c r="E1076" s="40">
        <v>12.37518</v>
      </c>
      <c r="F1076" s="41"/>
      <c r="G1076" s="13"/>
      <c r="H1076" s="204"/>
      <c r="I1076" s="10">
        <v>44369</v>
      </c>
      <c r="J1076" s="14">
        <v>1752</v>
      </c>
      <c r="K1076" s="39">
        <v>6</v>
      </c>
      <c r="L1076" s="13">
        <f t="shared" si="1360"/>
        <v>74.251080000000002</v>
      </c>
      <c r="M1076" s="300"/>
      <c r="N1076" s="300"/>
      <c r="O1076" s="38">
        <f t="shared" si="1363"/>
        <v>6</v>
      </c>
      <c r="P1076" s="11">
        <f t="shared" si="1361"/>
        <v>74.251080000000002</v>
      </c>
      <c r="Q1076" s="41"/>
      <c r="R1076" s="41"/>
      <c r="S1076" s="41"/>
      <c r="T1076" s="41"/>
      <c r="U1076" s="38">
        <v>0</v>
      </c>
      <c r="V1076" s="11">
        <f t="shared" si="1362"/>
        <v>0</v>
      </c>
      <c r="W1076" s="51"/>
      <c r="X1076" s="53"/>
    </row>
    <row r="1077" spans="1:24" s="12" customFormat="1" ht="47.25" customHeight="1">
      <c r="A1077" s="9">
        <v>10</v>
      </c>
      <c r="B1077" s="328" t="s">
        <v>196</v>
      </c>
      <c r="C1077" s="9" t="s">
        <v>31</v>
      </c>
      <c r="D1077" s="9" t="s">
        <v>197</v>
      </c>
      <c r="E1077" s="9">
        <v>0</v>
      </c>
      <c r="F1077" s="298">
        <v>0</v>
      </c>
      <c r="G1077" s="266">
        <v>0</v>
      </c>
      <c r="H1077" s="329">
        <v>44469</v>
      </c>
      <c r="I1077" s="10">
        <v>44376</v>
      </c>
      <c r="J1077" s="14">
        <v>1875</v>
      </c>
      <c r="K1077" s="39">
        <v>108</v>
      </c>
      <c r="L1077" s="13">
        <f t="shared" ref="L1077:L1081" si="1364">K1077*E1077</f>
        <v>0</v>
      </c>
      <c r="M1077" s="300"/>
      <c r="N1077" s="300"/>
      <c r="O1077" s="38">
        <f>K1077-U1077</f>
        <v>0</v>
      </c>
      <c r="P1077" s="11">
        <f t="shared" ref="P1077:P1081" si="1365">O1077*E1077</f>
        <v>0</v>
      </c>
      <c r="Q1077" s="41"/>
      <c r="R1077" s="41"/>
      <c r="S1077" s="41"/>
      <c r="T1077" s="41"/>
      <c r="U1077" s="38">
        <f>K1077</f>
        <v>108</v>
      </c>
      <c r="V1077" s="11">
        <f t="shared" ref="V1077:V1081" si="1366">U1077*E1077</f>
        <v>0</v>
      </c>
      <c r="W1077" s="51"/>
      <c r="X1077" s="53"/>
    </row>
    <row r="1078" spans="1:24" s="12" customFormat="1" ht="47.25" customHeight="1">
      <c r="A1078" s="9">
        <v>11</v>
      </c>
      <c r="B1078" s="330" t="s">
        <v>199</v>
      </c>
      <c r="C1078" s="331" t="s">
        <v>200</v>
      </c>
      <c r="D1078" s="9">
        <v>11033003</v>
      </c>
      <c r="E1078" s="266">
        <v>0</v>
      </c>
      <c r="F1078" s="298">
        <v>0</v>
      </c>
      <c r="G1078" s="266">
        <v>0</v>
      </c>
      <c r="H1078" s="329">
        <v>45017</v>
      </c>
      <c r="I1078" s="10">
        <v>44376</v>
      </c>
      <c r="J1078" s="14">
        <v>1875</v>
      </c>
      <c r="K1078" s="39">
        <v>18</v>
      </c>
      <c r="L1078" s="13">
        <f t="shared" si="1364"/>
        <v>0</v>
      </c>
      <c r="M1078" s="300"/>
      <c r="N1078" s="300"/>
      <c r="O1078" s="38">
        <f t="shared" ref="O1078:O1081" si="1367">K1078-U1078</f>
        <v>0</v>
      </c>
      <c r="P1078" s="11">
        <f t="shared" si="1365"/>
        <v>0</v>
      </c>
      <c r="Q1078" s="41"/>
      <c r="R1078" s="41"/>
      <c r="S1078" s="41"/>
      <c r="T1078" s="41"/>
      <c r="U1078" s="38">
        <f t="shared" ref="U1078:U1080" si="1368">K1078</f>
        <v>18</v>
      </c>
      <c r="V1078" s="11">
        <f t="shared" si="1366"/>
        <v>0</v>
      </c>
      <c r="W1078" s="51"/>
      <c r="X1078" s="53"/>
    </row>
    <row r="1079" spans="1:24" s="12" customFormat="1" ht="47.25" customHeight="1">
      <c r="A1079" s="9">
        <v>12</v>
      </c>
      <c r="B1079" s="199" t="s">
        <v>202</v>
      </c>
      <c r="C1079" s="203" t="s">
        <v>38</v>
      </c>
      <c r="D1079" s="206"/>
      <c r="E1079" s="40">
        <v>1.10277</v>
      </c>
      <c r="F1079" s="41"/>
      <c r="G1079" s="13"/>
      <c r="H1079" s="204"/>
      <c r="I1079" s="10">
        <v>44376</v>
      </c>
      <c r="J1079" s="14">
        <v>1875</v>
      </c>
      <c r="K1079" s="39">
        <v>108</v>
      </c>
      <c r="L1079" s="13">
        <f t="shared" si="1364"/>
        <v>119.09916</v>
      </c>
      <c r="M1079" s="300"/>
      <c r="N1079" s="300"/>
      <c r="O1079" s="38">
        <f t="shared" si="1367"/>
        <v>0</v>
      </c>
      <c r="P1079" s="11">
        <f t="shared" si="1365"/>
        <v>0</v>
      </c>
      <c r="Q1079" s="41"/>
      <c r="R1079" s="41"/>
      <c r="S1079" s="41"/>
      <c r="T1079" s="41"/>
      <c r="U1079" s="38">
        <f t="shared" si="1368"/>
        <v>108</v>
      </c>
      <c r="V1079" s="11">
        <f t="shared" si="1366"/>
        <v>119.09916</v>
      </c>
      <c r="W1079" s="51"/>
      <c r="X1079" s="53"/>
    </row>
    <row r="1080" spans="1:24" s="12" customFormat="1" ht="47.25" customHeight="1">
      <c r="A1080" s="9">
        <v>13</v>
      </c>
      <c r="B1080" s="199" t="s">
        <v>203</v>
      </c>
      <c r="C1080" s="203" t="s">
        <v>38</v>
      </c>
      <c r="D1080" s="206"/>
      <c r="E1080" s="40">
        <v>1.02302</v>
      </c>
      <c r="F1080" s="41"/>
      <c r="G1080" s="13"/>
      <c r="H1080" s="204"/>
      <c r="I1080" s="10">
        <v>44376</v>
      </c>
      <c r="J1080" s="14">
        <v>1875</v>
      </c>
      <c r="K1080" s="39">
        <v>18</v>
      </c>
      <c r="L1080" s="13">
        <f t="shared" si="1364"/>
        <v>18.414360000000002</v>
      </c>
      <c r="M1080" s="300"/>
      <c r="N1080" s="300"/>
      <c r="O1080" s="38">
        <f t="shared" si="1367"/>
        <v>0</v>
      </c>
      <c r="P1080" s="11">
        <f t="shared" si="1365"/>
        <v>0</v>
      </c>
      <c r="Q1080" s="41"/>
      <c r="R1080" s="41"/>
      <c r="S1080" s="41"/>
      <c r="T1080" s="41"/>
      <c r="U1080" s="38">
        <f t="shared" si="1368"/>
        <v>18</v>
      </c>
      <c r="V1080" s="11">
        <f t="shared" si="1366"/>
        <v>18.414360000000002</v>
      </c>
      <c r="W1080" s="51"/>
      <c r="X1080" s="53"/>
    </row>
    <row r="1081" spans="1:24" s="12" customFormat="1" ht="47.25" customHeight="1">
      <c r="A1081" s="9">
        <v>14</v>
      </c>
      <c r="B1081" s="199" t="s">
        <v>124</v>
      </c>
      <c r="C1081" s="203" t="s">
        <v>38</v>
      </c>
      <c r="D1081" s="206"/>
      <c r="E1081" s="40">
        <v>12.37518</v>
      </c>
      <c r="F1081" s="41"/>
      <c r="G1081" s="13"/>
      <c r="H1081" s="204"/>
      <c r="I1081" s="10">
        <v>44376</v>
      </c>
      <c r="J1081" s="14">
        <v>1875</v>
      </c>
      <c r="K1081" s="39">
        <v>2</v>
      </c>
      <c r="L1081" s="13">
        <f t="shared" si="1364"/>
        <v>24.750360000000001</v>
      </c>
      <c r="M1081" s="300"/>
      <c r="N1081" s="300"/>
      <c r="O1081" s="38">
        <f t="shared" si="1367"/>
        <v>2</v>
      </c>
      <c r="P1081" s="11">
        <f t="shared" si="1365"/>
        <v>24.750360000000001</v>
      </c>
      <c r="Q1081" s="41"/>
      <c r="R1081" s="41"/>
      <c r="S1081" s="41"/>
      <c r="T1081" s="41"/>
      <c r="U1081" s="38">
        <v>0</v>
      </c>
      <c r="V1081" s="11">
        <f t="shared" si="1366"/>
        <v>0</v>
      </c>
      <c r="W1081" s="51"/>
      <c r="X1081" s="53"/>
    </row>
    <row r="1082" spans="1:24" s="12" customFormat="1" ht="40.5" customHeight="1">
      <c r="A1082" s="9">
        <v>15</v>
      </c>
      <c r="B1082" s="199" t="s">
        <v>118</v>
      </c>
      <c r="C1082" s="203" t="s">
        <v>38</v>
      </c>
      <c r="D1082" s="203" t="s">
        <v>121</v>
      </c>
      <c r="E1082" s="40">
        <v>2.96</v>
      </c>
      <c r="F1082" s="41">
        <v>0</v>
      </c>
      <c r="G1082" s="13">
        <f t="shared" si="1352"/>
        <v>0</v>
      </c>
      <c r="H1082" s="202">
        <v>45962</v>
      </c>
      <c r="I1082" s="10">
        <v>44277</v>
      </c>
      <c r="J1082" s="14">
        <v>529</v>
      </c>
      <c r="K1082" s="39">
        <v>220</v>
      </c>
      <c r="L1082" s="13">
        <f t="shared" si="1349"/>
        <v>651.20000000000005</v>
      </c>
      <c r="M1082" s="300" t="s">
        <v>147</v>
      </c>
      <c r="N1082" s="300" t="s">
        <v>144</v>
      </c>
      <c r="O1082" s="38">
        <f t="shared" si="1353"/>
        <v>0</v>
      </c>
      <c r="P1082" s="11">
        <f t="shared" si="1354"/>
        <v>0</v>
      </c>
      <c r="Q1082" s="41"/>
      <c r="R1082" s="41"/>
      <c r="S1082" s="41"/>
      <c r="T1082" s="41"/>
      <c r="U1082" s="41">
        <v>0</v>
      </c>
      <c r="V1082" s="11">
        <f t="shared" si="1351"/>
        <v>0</v>
      </c>
      <c r="W1082" s="51"/>
      <c r="X1082" s="53"/>
    </row>
    <row r="1083" spans="1:24" s="12" customFormat="1" ht="40.5" customHeight="1">
      <c r="A1083" s="9">
        <v>16</v>
      </c>
      <c r="B1083" s="199" t="s">
        <v>118</v>
      </c>
      <c r="C1083" s="203" t="s">
        <v>38</v>
      </c>
      <c r="D1083" s="203" t="s">
        <v>121</v>
      </c>
      <c r="E1083" s="40">
        <v>2.96</v>
      </c>
      <c r="F1083" s="41">
        <v>0</v>
      </c>
      <c r="G1083" s="13">
        <f t="shared" si="1352"/>
        <v>0</v>
      </c>
      <c r="H1083" s="202">
        <v>45962</v>
      </c>
      <c r="I1083" s="10">
        <v>44285</v>
      </c>
      <c r="J1083" s="14">
        <v>654</v>
      </c>
      <c r="K1083" s="39">
        <v>440</v>
      </c>
      <c r="L1083" s="13">
        <f t="shared" si="1349"/>
        <v>1302.4000000000001</v>
      </c>
      <c r="M1083" s="300" t="s">
        <v>149</v>
      </c>
      <c r="N1083" s="300" t="s">
        <v>150</v>
      </c>
      <c r="O1083" s="38">
        <f t="shared" si="1353"/>
        <v>0</v>
      </c>
      <c r="P1083" s="11">
        <f t="shared" si="1354"/>
        <v>0</v>
      </c>
      <c r="Q1083" s="41"/>
      <c r="R1083" s="41"/>
      <c r="S1083" s="41"/>
      <c r="T1083" s="41"/>
      <c r="U1083" s="41">
        <v>0</v>
      </c>
      <c r="V1083" s="11">
        <f t="shared" si="1351"/>
        <v>0</v>
      </c>
      <c r="W1083" s="51"/>
      <c r="X1083" s="53"/>
    </row>
    <row r="1084" spans="1:24" s="12" customFormat="1" ht="40.5" customHeight="1">
      <c r="A1084" s="9">
        <v>17</v>
      </c>
      <c r="B1084" s="199" t="s">
        <v>118</v>
      </c>
      <c r="C1084" s="203" t="s">
        <v>38</v>
      </c>
      <c r="D1084" s="203" t="s">
        <v>121</v>
      </c>
      <c r="E1084" s="40">
        <v>2.96</v>
      </c>
      <c r="F1084" s="41">
        <v>0</v>
      </c>
      <c r="G1084" s="13">
        <f t="shared" ref="G1084" si="1369">F1084*E1084</f>
        <v>0</v>
      </c>
      <c r="H1084" s="202">
        <v>45962</v>
      </c>
      <c r="I1084" s="10">
        <v>44301</v>
      </c>
      <c r="J1084" s="14">
        <v>802</v>
      </c>
      <c r="K1084" s="39">
        <v>33</v>
      </c>
      <c r="L1084" s="13">
        <f t="shared" ref="L1084" si="1370">K1084*E1084</f>
        <v>97.679999999999993</v>
      </c>
      <c r="M1084" s="300" t="s">
        <v>149</v>
      </c>
      <c r="N1084" s="300" t="s">
        <v>150</v>
      </c>
      <c r="O1084" s="38">
        <f t="shared" si="1353"/>
        <v>0</v>
      </c>
      <c r="P1084" s="11">
        <f t="shared" ref="P1084" si="1371">O1084*E1084</f>
        <v>0</v>
      </c>
      <c r="Q1084" s="41"/>
      <c r="R1084" s="41"/>
      <c r="S1084" s="41"/>
      <c r="T1084" s="41"/>
      <c r="U1084" s="41">
        <v>0</v>
      </c>
      <c r="V1084" s="11">
        <f t="shared" ref="V1084" si="1372">U1084*E1084</f>
        <v>0</v>
      </c>
      <c r="W1084" s="51"/>
      <c r="X1084" s="53"/>
    </row>
    <row r="1085" spans="1:24" s="12" customFormat="1" ht="40.5" customHeight="1">
      <c r="A1085" s="9">
        <v>18</v>
      </c>
      <c r="B1085" s="199" t="s">
        <v>124</v>
      </c>
      <c r="C1085" s="200" t="s">
        <v>38</v>
      </c>
      <c r="D1085" s="204">
        <v>44119</v>
      </c>
      <c r="E1085" s="40">
        <v>24.14</v>
      </c>
      <c r="F1085" s="41">
        <v>0</v>
      </c>
      <c r="G1085" s="13">
        <f t="shared" si="1352"/>
        <v>0</v>
      </c>
      <c r="H1085" s="202" t="s">
        <v>122</v>
      </c>
      <c r="I1085" s="10">
        <v>44277</v>
      </c>
      <c r="J1085" s="14">
        <v>529</v>
      </c>
      <c r="K1085" s="39">
        <v>2</v>
      </c>
      <c r="L1085" s="13">
        <f t="shared" ref="L1085" si="1373">K1085*E1085</f>
        <v>48.28</v>
      </c>
      <c r="M1085" s="300" t="s">
        <v>147</v>
      </c>
      <c r="N1085" s="300" t="s">
        <v>144</v>
      </c>
      <c r="O1085" s="38">
        <f t="shared" si="1353"/>
        <v>0</v>
      </c>
      <c r="P1085" s="11">
        <f t="shared" si="1354"/>
        <v>0</v>
      </c>
      <c r="Q1085" s="41"/>
      <c r="R1085" s="41"/>
      <c r="S1085" s="41"/>
      <c r="T1085" s="41"/>
      <c r="U1085" s="41">
        <v>0</v>
      </c>
      <c r="V1085" s="11">
        <f t="shared" ref="V1085" si="1374">U1085*E1085</f>
        <v>0</v>
      </c>
      <c r="W1085" s="51"/>
      <c r="X1085" s="53"/>
    </row>
    <row r="1086" spans="1:24" s="12" customFormat="1" ht="40.5" customHeight="1">
      <c r="A1086" s="9">
        <v>19</v>
      </c>
      <c r="B1086" s="199" t="s">
        <v>124</v>
      </c>
      <c r="C1086" s="200" t="s">
        <v>38</v>
      </c>
      <c r="D1086" s="204">
        <v>44119</v>
      </c>
      <c r="E1086" s="40">
        <v>24.14</v>
      </c>
      <c r="F1086" s="41">
        <v>0</v>
      </c>
      <c r="G1086" s="13">
        <f t="shared" si="1352"/>
        <v>0</v>
      </c>
      <c r="H1086" s="202" t="s">
        <v>122</v>
      </c>
      <c r="I1086" s="10">
        <v>44285</v>
      </c>
      <c r="J1086" s="14">
        <v>654</v>
      </c>
      <c r="K1086" s="39">
        <v>4</v>
      </c>
      <c r="L1086" s="13">
        <f t="shared" si="1349"/>
        <v>96.56</v>
      </c>
      <c r="M1086" s="300" t="s">
        <v>147</v>
      </c>
      <c r="N1086" s="300" t="s">
        <v>144</v>
      </c>
      <c r="O1086" s="38">
        <f t="shared" si="1353"/>
        <v>0</v>
      </c>
      <c r="P1086" s="11">
        <f t="shared" si="1354"/>
        <v>0</v>
      </c>
      <c r="Q1086" s="41"/>
      <c r="R1086" s="41"/>
      <c r="S1086" s="41"/>
      <c r="T1086" s="41"/>
      <c r="U1086" s="41">
        <v>0</v>
      </c>
      <c r="V1086" s="11">
        <f t="shared" si="1351"/>
        <v>0</v>
      </c>
      <c r="W1086" s="51"/>
      <c r="X1086" s="53"/>
    </row>
    <row r="1087" spans="1:24" s="68" customFormat="1" ht="27.75" customHeight="1">
      <c r="A1087" s="41"/>
      <c r="B1087" s="209" t="s">
        <v>14</v>
      </c>
      <c r="C1087" s="210"/>
      <c r="D1087" s="211"/>
      <c r="E1087" s="65"/>
      <c r="F1087" s="41">
        <f>SUM(F1068:F1086)</f>
        <v>0</v>
      </c>
      <c r="G1087" s="11">
        <f>SUM(G1068:G1086)</f>
        <v>0</v>
      </c>
      <c r="H1087" s="212"/>
      <c r="I1087" s="66"/>
      <c r="J1087" s="41"/>
      <c r="K1087" s="41">
        <f>SUM(K1068:K1086)</f>
        <v>3011</v>
      </c>
      <c r="L1087" s="11">
        <f>SUM(L1068:L1086)</f>
        <v>3181.3196800000001</v>
      </c>
      <c r="M1087" s="41"/>
      <c r="N1087" s="66"/>
      <c r="O1087" s="41">
        <f>SUM(O1068:O1086)</f>
        <v>1380</v>
      </c>
      <c r="P1087" s="11">
        <f>SUM(P1068:P1086)</f>
        <v>847.68615999999997</v>
      </c>
      <c r="Q1087" s="41"/>
      <c r="R1087" s="41"/>
      <c r="S1087" s="41"/>
      <c r="T1087" s="41"/>
      <c r="U1087" s="41">
        <f>SUM(U1068:U1086)</f>
        <v>252</v>
      </c>
      <c r="V1087" s="11">
        <f>SUM(V1068:V1086)</f>
        <v>137.51352</v>
      </c>
      <c r="W1087" s="67">
        <f>V1087-G1087</f>
        <v>137.51352</v>
      </c>
      <c r="X1087" s="178"/>
    </row>
    <row r="1088" spans="1:24" s="68" customFormat="1" ht="27.75" customHeight="1">
      <c r="A1088" s="337" t="s">
        <v>108</v>
      </c>
      <c r="B1088" s="338"/>
      <c r="C1088" s="338"/>
      <c r="D1088" s="338"/>
      <c r="E1088" s="338"/>
      <c r="F1088" s="338"/>
      <c r="G1088" s="338"/>
      <c r="H1088" s="338"/>
      <c r="I1088" s="338"/>
      <c r="J1088" s="338"/>
      <c r="K1088" s="338"/>
      <c r="L1088" s="338"/>
      <c r="M1088" s="338"/>
      <c r="N1088" s="338"/>
      <c r="O1088" s="338"/>
      <c r="P1088" s="338"/>
      <c r="Q1088" s="338"/>
      <c r="R1088" s="338"/>
      <c r="S1088" s="338"/>
      <c r="T1088" s="338"/>
      <c r="U1088" s="338"/>
      <c r="V1088" s="339"/>
      <c r="W1088" s="67"/>
      <c r="X1088" s="178"/>
    </row>
    <row r="1089" spans="1:24" s="12" customFormat="1" ht="47.25" customHeight="1">
      <c r="A1089" s="9">
        <v>1</v>
      </c>
      <c r="B1089" s="205" t="s">
        <v>125</v>
      </c>
      <c r="C1089" s="200" t="s">
        <v>31</v>
      </c>
      <c r="D1089" s="206" t="s">
        <v>126</v>
      </c>
      <c r="E1089" s="40">
        <v>0</v>
      </c>
      <c r="F1089" s="41">
        <v>0</v>
      </c>
      <c r="G1089" s="13">
        <f>F1089*E1089</f>
        <v>0</v>
      </c>
      <c r="H1089" s="204">
        <v>44370</v>
      </c>
      <c r="I1089" s="10">
        <v>44277</v>
      </c>
      <c r="J1089" s="14">
        <v>536</v>
      </c>
      <c r="K1089" s="39">
        <v>200</v>
      </c>
      <c r="L1089" s="13">
        <f t="shared" ref="L1089:L1105" si="1375">K1089*E1089</f>
        <v>0</v>
      </c>
      <c r="M1089" s="300" t="s">
        <v>146</v>
      </c>
      <c r="N1089" s="300" t="s">
        <v>144</v>
      </c>
      <c r="O1089" s="38">
        <f>F1089-U1089</f>
        <v>0</v>
      </c>
      <c r="P1089" s="11">
        <f t="shared" ref="P1089" si="1376">O1089*E1089</f>
        <v>0</v>
      </c>
      <c r="Q1089" s="41"/>
      <c r="R1089" s="41"/>
      <c r="S1089" s="41"/>
      <c r="T1089" s="41"/>
      <c r="U1089" s="41">
        <v>0</v>
      </c>
      <c r="V1089" s="11">
        <f t="shared" ref="V1089:V1105" si="1377">U1089*E1089</f>
        <v>0</v>
      </c>
      <c r="W1089" s="51"/>
      <c r="X1089" s="53"/>
    </row>
    <row r="1090" spans="1:24" s="12" customFormat="1" ht="47.25" customHeight="1">
      <c r="A1090" s="9">
        <v>2</v>
      </c>
      <c r="B1090" s="205" t="s">
        <v>125</v>
      </c>
      <c r="C1090" s="200" t="s">
        <v>31</v>
      </c>
      <c r="D1090" s="206" t="s">
        <v>126</v>
      </c>
      <c r="E1090" s="40">
        <v>0</v>
      </c>
      <c r="F1090" s="41">
        <v>0</v>
      </c>
      <c r="G1090" s="13">
        <f t="shared" ref="G1090:G1105" si="1378">F1090*E1090</f>
        <v>0</v>
      </c>
      <c r="H1090" s="204">
        <v>44370</v>
      </c>
      <c r="I1090" s="10">
        <v>44285</v>
      </c>
      <c r="J1090" s="14">
        <v>655</v>
      </c>
      <c r="K1090" s="39">
        <v>400</v>
      </c>
      <c r="L1090" s="13">
        <f t="shared" si="1375"/>
        <v>0</v>
      </c>
      <c r="M1090" s="300" t="s">
        <v>151</v>
      </c>
      <c r="N1090" s="300" t="s">
        <v>152</v>
      </c>
      <c r="O1090" s="38">
        <f t="shared" ref="O1090:O1105" si="1379">F1090-U1090</f>
        <v>0</v>
      </c>
      <c r="P1090" s="11">
        <f t="shared" ref="P1090:P1105" si="1380">O1090*E1090</f>
        <v>0</v>
      </c>
      <c r="Q1090" s="41"/>
      <c r="R1090" s="41"/>
      <c r="S1090" s="41"/>
      <c r="T1090" s="41"/>
      <c r="U1090" s="41">
        <v>0</v>
      </c>
      <c r="V1090" s="11">
        <f t="shared" si="1377"/>
        <v>0</v>
      </c>
      <c r="W1090" s="51"/>
      <c r="X1090" s="53"/>
    </row>
    <row r="1091" spans="1:24" s="12" customFormat="1" ht="47.25" customHeight="1">
      <c r="A1091" s="9">
        <v>3</v>
      </c>
      <c r="B1091" s="205" t="s">
        <v>125</v>
      </c>
      <c r="C1091" s="200" t="s">
        <v>31</v>
      </c>
      <c r="D1091" s="206" t="s">
        <v>126</v>
      </c>
      <c r="E1091" s="40">
        <v>0</v>
      </c>
      <c r="F1091" s="41">
        <v>0</v>
      </c>
      <c r="G1091" s="13">
        <f t="shared" ref="G1091" si="1381">F1091*E1091</f>
        <v>0</v>
      </c>
      <c r="H1091" s="204">
        <v>44370</v>
      </c>
      <c r="I1091" s="10">
        <v>44295</v>
      </c>
      <c r="J1091" s="14">
        <v>773</v>
      </c>
      <c r="K1091" s="39">
        <v>150</v>
      </c>
      <c r="L1091" s="13">
        <f t="shared" ref="L1091:L1101" si="1382">K1091*E1091</f>
        <v>0</v>
      </c>
      <c r="M1091" s="300" t="s">
        <v>151</v>
      </c>
      <c r="N1091" s="300" t="s">
        <v>152</v>
      </c>
      <c r="O1091" s="38">
        <f t="shared" si="1379"/>
        <v>0</v>
      </c>
      <c r="P1091" s="11">
        <f t="shared" ref="P1091:P1101" si="1383">O1091*E1091</f>
        <v>0</v>
      </c>
      <c r="Q1091" s="41"/>
      <c r="R1091" s="41"/>
      <c r="S1091" s="41"/>
      <c r="T1091" s="41"/>
      <c r="U1091" s="41">
        <v>0</v>
      </c>
      <c r="V1091" s="11">
        <f t="shared" ref="V1091:V1101" si="1384">U1091*E1091</f>
        <v>0</v>
      </c>
      <c r="W1091" s="51"/>
      <c r="X1091" s="53"/>
    </row>
    <row r="1092" spans="1:24" s="12" customFormat="1" ht="47.25" customHeight="1">
      <c r="A1092" s="9">
        <v>4</v>
      </c>
      <c r="B1092" s="328" t="s">
        <v>196</v>
      </c>
      <c r="C1092" s="9" t="s">
        <v>31</v>
      </c>
      <c r="D1092" s="9" t="s">
        <v>197</v>
      </c>
      <c r="E1092" s="9">
        <v>0</v>
      </c>
      <c r="F1092" s="298">
        <v>0</v>
      </c>
      <c r="G1092" s="266">
        <v>0</v>
      </c>
      <c r="H1092" s="329">
        <v>44469</v>
      </c>
      <c r="I1092" s="10">
        <v>44369</v>
      </c>
      <c r="J1092" s="14">
        <v>1753</v>
      </c>
      <c r="K1092" s="39">
        <v>414</v>
      </c>
      <c r="L1092" s="13">
        <f t="shared" si="1382"/>
        <v>0</v>
      </c>
      <c r="M1092" s="300"/>
      <c r="N1092" s="300"/>
      <c r="O1092" s="38">
        <f>K1092-U1092</f>
        <v>414</v>
      </c>
      <c r="P1092" s="11">
        <f t="shared" si="1383"/>
        <v>0</v>
      </c>
      <c r="Q1092" s="41"/>
      <c r="R1092" s="41"/>
      <c r="S1092" s="41"/>
      <c r="T1092" s="41"/>
      <c r="U1092" s="38">
        <v>0</v>
      </c>
      <c r="V1092" s="11">
        <f t="shared" si="1384"/>
        <v>0</v>
      </c>
      <c r="W1092" s="51"/>
      <c r="X1092" s="53"/>
    </row>
    <row r="1093" spans="1:24" s="12" customFormat="1" ht="47.25" customHeight="1">
      <c r="A1093" s="9">
        <v>5</v>
      </c>
      <c r="B1093" s="330" t="s">
        <v>199</v>
      </c>
      <c r="C1093" s="331" t="s">
        <v>200</v>
      </c>
      <c r="D1093" s="9">
        <v>11033003</v>
      </c>
      <c r="E1093" s="266">
        <v>0</v>
      </c>
      <c r="F1093" s="298">
        <v>0</v>
      </c>
      <c r="G1093" s="266">
        <v>0</v>
      </c>
      <c r="H1093" s="329">
        <v>45017</v>
      </c>
      <c r="I1093" s="10">
        <v>44369</v>
      </c>
      <c r="J1093" s="14">
        <v>1753</v>
      </c>
      <c r="K1093" s="39">
        <v>69</v>
      </c>
      <c r="L1093" s="13">
        <f t="shared" si="1382"/>
        <v>0</v>
      </c>
      <c r="M1093" s="300"/>
      <c r="N1093" s="300"/>
      <c r="O1093" s="38">
        <f t="shared" ref="O1093:O1096" si="1385">K1093-U1093</f>
        <v>69</v>
      </c>
      <c r="P1093" s="11">
        <f t="shared" si="1383"/>
        <v>0</v>
      </c>
      <c r="Q1093" s="41"/>
      <c r="R1093" s="41"/>
      <c r="S1093" s="41"/>
      <c r="T1093" s="41"/>
      <c r="U1093" s="38">
        <v>0</v>
      </c>
      <c r="V1093" s="11">
        <f t="shared" si="1384"/>
        <v>0</v>
      </c>
      <c r="W1093" s="51"/>
      <c r="X1093" s="53"/>
    </row>
    <row r="1094" spans="1:24" s="12" customFormat="1" ht="47.25" customHeight="1">
      <c r="A1094" s="9">
        <v>6</v>
      </c>
      <c r="B1094" s="199" t="s">
        <v>202</v>
      </c>
      <c r="C1094" s="203" t="s">
        <v>38</v>
      </c>
      <c r="D1094" s="206"/>
      <c r="E1094" s="40">
        <v>1.10277</v>
      </c>
      <c r="F1094" s="41"/>
      <c r="G1094" s="13"/>
      <c r="H1094" s="204"/>
      <c r="I1094" s="10">
        <v>44369</v>
      </c>
      <c r="J1094" s="14">
        <v>1753</v>
      </c>
      <c r="K1094" s="39">
        <v>414</v>
      </c>
      <c r="L1094" s="13">
        <f t="shared" si="1382"/>
        <v>456.54678000000001</v>
      </c>
      <c r="M1094" s="300"/>
      <c r="N1094" s="300"/>
      <c r="O1094" s="38">
        <f t="shared" si="1385"/>
        <v>414</v>
      </c>
      <c r="P1094" s="11">
        <f t="shared" si="1383"/>
        <v>456.54678000000001</v>
      </c>
      <c r="Q1094" s="41"/>
      <c r="R1094" s="41"/>
      <c r="S1094" s="41"/>
      <c r="T1094" s="41"/>
      <c r="U1094" s="38">
        <v>0</v>
      </c>
      <c r="V1094" s="11">
        <f t="shared" si="1384"/>
        <v>0</v>
      </c>
      <c r="W1094" s="51"/>
      <c r="X1094" s="53"/>
    </row>
    <row r="1095" spans="1:24" s="12" customFormat="1" ht="47.25" customHeight="1">
      <c r="A1095" s="9">
        <v>7</v>
      </c>
      <c r="B1095" s="199" t="s">
        <v>203</v>
      </c>
      <c r="C1095" s="203" t="s">
        <v>38</v>
      </c>
      <c r="D1095" s="206"/>
      <c r="E1095" s="40">
        <v>1.02302</v>
      </c>
      <c r="F1095" s="41"/>
      <c r="G1095" s="13"/>
      <c r="H1095" s="204"/>
      <c r="I1095" s="10">
        <v>44369</v>
      </c>
      <c r="J1095" s="14">
        <v>1753</v>
      </c>
      <c r="K1095" s="39">
        <v>69</v>
      </c>
      <c r="L1095" s="13">
        <f t="shared" si="1382"/>
        <v>70.588380000000001</v>
      </c>
      <c r="M1095" s="300"/>
      <c r="N1095" s="300"/>
      <c r="O1095" s="38">
        <f t="shared" si="1385"/>
        <v>69</v>
      </c>
      <c r="P1095" s="11">
        <f t="shared" si="1383"/>
        <v>70.588380000000001</v>
      </c>
      <c r="Q1095" s="41"/>
      <c r="R1095" s="41"/>
      <c r="S1095" s="41"/>
      <c r="T1095" s="41"/>
      <c r="U1095" s="38">
        <v>0</v>
      </c>
      <c r="V1095" s="11">
        <f t="shared" si="1384"/>
        <v>0</v>
      </c>
      <c r="W1095" s="51"/>
      <c r="X1095" s="53"/>
    </row>
    <row r="1096" spans="1:24" s="12" customFormat="1" ht="47.25" customHeight="1">
      <c r="A1096" s="9">
        <v>8</v>
      </c>
      <c r="B1096" s="199" t="s">
        <v>124</v>
      </c>
      <c r="C1096" s="203" t="s">
        <v>38</v>
      </c>
      <c r="D1096" s="206"/>
      <c r="E1096" s="40">
        <v>12.37518</v>
      </c>
      <c r="F1096" s="41"/>
      <c r="G1096" s="13"/>
      <c r="H1096" s="204"/>
      <c r="I1096" s="10">
        <v>44369</v>
      </c>
      <c r="J1096" s="14">
        <v>1753</v>
      </c>
      <c r="K1096" s="39">
        <v>4</v>
      </c>
      <c r="L1096" s="13">
        <f t="shared" si="1382"/>
        <v>49.500720000000001</v>
      </c>
      <c r="M1096" s="300"/>
      <c r="N1096" s="300"/>
      <c r="O1096" s="38">
        <f t="shared" si="1385"/>
        <v>4</v>
      </c>
      <c r="P1096" s="11">
        <f t="shared" si="1383"/>
        <v>49.500720000000001</v>
      </c>
      <c r="Q1096" s="41"/>
      <c r="R1096" s="41"/>
      <c r="S1096" s="41"/>
      <c r="T1096" s="41"/>
      <c r="U1096" s="38">
        <v>0</v>
      </c>
      <c r="V1096" s="11">
        <f t="shared" si="1384"/>
        <v>0</v>
      </c>
      <c r="W1096" s="51"/>
      <c r="X1096" s="53"/>
    </row>
    <row r="1097" spans="1:24" s="12" customFormat="1" ht="47.25" customHeight="1">
      <c r="A1097" s="9">
        <v>9</v>
      </c>
      <c r="B1097" s="328" t="s">
        <v>196</v>
      </c>
      <c r="C1097" s="9" t="s">
        <v>31</v>
      </c>
      <c r="D1097" s="9" t="s">
        <v>197</v>
      </c>
      <c r="E1097" s="9">
        <v>0</v>
      </c>
      <c r="F1097" s="298">
        <v>0</v>
      </c>
      <c r="G1097" s="266">
        <v>0</v>
      </c>
      <c r="H1097" s="329">
        <v>44469</v>
      </c>
      <c r="I1097" s="10">
        <v>44376</v>
      </c>
      <c r="J1097" s="14">
        <v>1876</v>
      </c>
      <c r="K1097" s="39">
        <v>114</v>
      </c>
      <c r="L1097" s="13">
        <f t="shared" si="1382"/>
        <v>0</v>
      </c>
      <c r="M1097" s="300"/>
      <c r="N1097" s="300"/>
      <c r="O1097" s="38">
        <f>K1097-U1097</f>
        <v>48</v>
      </c>
      <c r="P1097" s="11">
        <f t="shared" si="1383"/>
        <v>0</v>
      </c>
      <c r="Q1097" s="41"/>
      <c r="R1097" s="41"/>
      <c r="S1097" s="41"/>
      <c r="T1097" s="41"/>
      <c r="U1097" s="38">
        <v>66</v>
      </c>
      <c r="V1097" s="11">
        <f t="shared" si="1384"/>
        <v>0</v>
      </c>
      <c r="W1097" s="51"/>
      <c r="X1097" s="53"/>
    </row>
    <row r="1098" spans="1:24" s="12" customFormat="1" ht="47.25" customHeight="1">
      <c r="A1098" s="9">
        <v>10</v>
      </c>
      <c r="B1098" s="330" t="s">
        <v>199</v>
      </c>
      <c r="C1098" s="331" t="s">
        <v>200</v>
      </c>
      <c r="D1098" s="9">
        <v>11033003</v>
      </c>
      <c r="E1098" s="266">
        <v>0</v>
      </c>
      <c r="F1098" s="298">
        <v>0</v>
      </c>
      <c r="G1098" s="266">
        <v>0</v>
      </c>
      <c r="H1098" s="329">
        <v>45017</v>
      </c>
      <c r="I1098" s="10">
        <v>44376</v>
      </c>
      <c r="J1098" s="14">
        <v>1876</v>
      </c>
      <c r="K1098" s="39">
        <v>19</v>
      </c>
      <c r="L1098" s="13">
        <f t="shared" si="1382"/>
        <v>0</v>
      </c>
      <c r="M1098" s="300"/>
      <c r="N1098" s="300"/>
      <c r="O1098" s="38">
        <f t="shared" ref="O1098:O1101" si="1386">K1098-U1098</f>
        <v>8</v>
      </c>
      <c r="P1098" s="11">
        <f t="shared" si="1383"/>
        <v>0</v>
      </c>
      <c r="Q1098" s="41"/>
      <c r="R1098" s="41"/>
      <c r="S1098" s="41"/>
      <c r="T1098" s="41"/>
      <c r="U1098" s="38">
        <v>11</v>
      </c>
      <c r="V1098" s="11">
        <f t="shared" si="1384"/>
        <v>0</v>
      </c>
      <c r="W1098" s="51"/>
      <c r="X1098" s="53"/>
    </row>
    <row r="1099" spans="1:24" s="12" customFormat="1" ht="47.25" customHeight="1">
      <c r="A1099" s="9">
        <v>11</v>
      </c>
      <c r="B1099" s="199" t="s">
        <v>202</v>
      </c>
      <c r="C1099" s="203" t="s">
        <v>38</v>
      </c>
      <c r="D1099" s="206"/>
      <c r="E1099" s="40">
        <v>1.10277</v>
      </c>
      <c r="F1099" s="41"/>
      <c r="G1099" s="13"/>
      <c r="H1099" s="204"/>
      <c r="I1099" s="10">
        <v>44376</v>
      </c>
      <c r="J1099" s="14">
        <v>1876</v>
      </c>
      <c r="K1099" s="39">
        <v>114</v>
      </c>
      <c r="L1099" s="13">
        <f t="shared" si="1382"/>
        <v>125.71578000000001</v>
      </c>
      <c r="M1099" s="300"/>
      <c r="N1099" s="300"/>
      <c r="O1099" s="38">
        <f t="shared" si="1386"/>
        <v>48</v>
      </c>
      <c r="P1099" s="11">
        <f t="shared" si="1383"/>
        <v>52.932960000000001</v>
      </c>
      <c r="Q1099" s="41"/>
      <c r="R1099" s="41"/>
      <c r="S1099" s="41"/>
      <c r="T1099" s="41"/>
      <c r="U1099" s="38">
        <v>66</v>
      </c>
      <c r="V1099" s="11">
        <f t="shared" si="1384"/>
        <v>72.782820000000001</v>
      </c>
      <c r="W1099" s="51"/>
      <c r="X1099" s="53"/>
    </row>
    <row r="1100" spans="1:24" s="12" customFormat="1" ht="47.25" customHeight="1">
      <c r="A1100" s="9">
        <v>12</v>
      </c>
      <c r="B1100" s="199" t="s">
        <v>203</v>
      </c>
      <c r="C1100" s="203" t="s">
        <v>38</v>
      </c>
      <c r="D1100" s="206"/>
      <c r="E1100" s="40">
        <v>1.02302</v>
      </c>
      <c r="F1100" s="41"/>
      <c r="G1100" s="13"/>
      <c r="H1100" s="204"/>
      <c r="I1100" s="10">
        <v>44376</v>
      </c>
      <c r="J1100" s="14">
        <v>1876</v>
      </c>
      <c r="K1100" s="39">
        <v>19</v>
      </c>
      <c r="L1100" s="13">
        <f t="shared" si="1382"/>
        <v>19.437380000000001</v>
      </c>
      <c r="M1100" s="300"/>
      <c r="N1100" s="300"/>
      <c r="O1100" s="38">
        <f t="shared" si="1386"/>
        <v>8</v>
      </c>
      <c r="P1100" s="11">
        <f t="shared" si="1383"/>
        <v>8.1841600000000003</v>
      </c>
      <c r="Q1100" s="41"/>
      <c r="R1100" s="41"/>
      <c r="S1100" s="41"/>
      <c r="T1100" s="41"/>
      <c r="U1100" s="38">
        <v>11</v>
      </c>
      <c r="V1100" s="11">
        <f t="shared" si="1384"/>
        <v>11.253220000000001</v>
      </c>
      <c r="W1100" s="51"/>
      <c r="X1100" s="53"/>
    </row>
    <row r="1101" spans="1:24" s="12" customFormat="1" ht="47.25" customHeight="1">
      <c r="A1101" s="9">
        <v>13</v>
      </c>
      <c r="B1101" s="199" t="s">
        <v>124</v>
      </c>
      <c r="C1101" s="203" t="s">
        <v>38</v>
      </c>
      <c r="D1101" s="206"/>
      <c r="E1101" s="40">
        <v>12.37518</v>
      </c>
      <c r="F1101" s="41"/>
      <c r="G1101" s="13"/>
      <c r="H1101" s="204"/>
      <c r="I1101" s="10">
        <v>44376</v>
      </c>
      <c r="J1101" s="14">
        <v>1876</v>
      </c>
      <c r="K1101" s="39">
        <v>2</v>
      </c>
      <c r="L1101" s="13">
        <f t="shared" si="1382"/>
        <v>24.750360000000001</v>
      </c>
      <c r="M1101" s="300"/>
      <c r="N1101" s="300"/>
      <c r="O1101" s="38">
        <f t="shared" si="1386"/>
        <v>1</v>
      </c>
      <c r="P1101" s="11">
        <f t="shared" si="1383"/>
        <v>12.37518</v>
      </c>
      <c r="Q1101" s="41"/>
      <c r="R1101" s="41"/>
      <c r="S1101" s="41"/>
      <c r="T1101" s="41"/>
      <c r="U1101" s="38">
        <v>1</v>
      </c>
      <c r="V1101" s="11">
        <f t="shared" si="1384"/>
        <v>12.37518</v>
      </c>
      <c r="W1101" s="51"/>
      <c r="X1101" s="53"/>
    </row>
    <row r="1102" spans="1:24" s="12" customFormat="1" ht="40.5" customHeight="1">
      <c r="A1102" s="9">
        <v>14</v>
      </c>
      <c r="B1102" s="199" t="s">
        <v>118</v>
      </c>
      <c r="C1102" s="203" t="s">
        <v>38</v>
      </c>
      <c r="D1102" s="203" t="s">
        <v>121</v>
      </c>
      <c r="E1102" s="40">
        <v>2.96</v>
      </c>
      <c r="F1102" s="41">
        <v>0</v>
      </c>
      <c r="G1102" s="13">
        <f t="shared" si="1378"/>
        <v>0</v>
      </c>
      <c r="H1102" s="202">
        <v>45962</v>
      </c>
      <c r="I1102" s="10">
        <v>44277</v>
      </c>
      <c r="J1102" s="14">
        <v>529</v>
      </c>
      <c r="K1102" s="39">
        <v>220</v>
      </c>
      <c r="L1102" s="13">
        <f t="shared" si="1375"/>
        <v>651.20000000000005</v>
      </c>
      <c r="M1102" s="300" t="s">
        <v>147</v>
      </c>
      <c r="N1102" s="300" t="s">
        <v>144</v>
      </c>
      <c r="O1102" s="38">
        <f t="shared" si="1379"/>
        <v>0</v>
      </c>
      <c r="P1102" s="11">
        <f t="shared" si="1380"/>
        <v>0</v>
      </c>
      <c r="Q1102" s="41"/>
      <c r="R1102" s="41"/>
      <c r="S1102" s="41"/>
      <c r="T1102" s="41"/>
      <c r="U1102" s="41">
        <v>0</v>
      </c>
      <c r="V1102" s="11">
        <f t="shared" si="1377"/>
        <v>0</v>
      </c>
      <c r="W1102" s="51"/>
      <c r="X1102" s="53"/>
    </row>
    <row r="1103" spans="1:24" s="12" customFormat="1" ht="40.5" customHeight="1">
      <c r="A1103" s="9">
        <v>15</v>
      </c>
      <c r="B1103" s="199" t="s">
        <v>118</v>
      </c>
      <c r="C1103" s="203" t="s">
        <v>38</v>
      </c>
      <c r="D1103" s="203" t="s">
        <v>121</v>
      </c>
      <c r="E1103" s="40">
        <v>2.96</v>
      </c>
      <c r="F1103" s="41">
        <v>0</v>
      </c>
      <c r="G1103" s="13">
        <f t="shared" si="1378"/>
        <v>0</v>
      </c>
      <c r="H1103" s="202">
        <v>45962</v>
      </c>
      <c r="I1103" s="10">
        <v>44285</v>
      </c>
      <c r="J1103" s="14">
        <v>655</v>
      </c>
      <c r="K1103" s="39">
        <v>440</v>
      </c>
      <c r="L1103" s="13">
        <f t="shared" si="1375"/>
        <v>1302.4000000000001</v>
      </c>
      <c r="M1103" s="300" t="s">
        <v>149</v>
      </c>
      <c r="N1103" s="300" t="s">
        <v>150</v>
      </c>
      <c r="O1103" s="38">
        <f t="shared" si="1379"/>
        <v>0</v>
      </c>
      <c r="P1103" s="11">
        <f t="shared" si="1380"/>
        <v>0</v>
      </c>
      <c r="Q1103" s="41"/>
      <c r="R1103" s="41"/>
      <c r="S1103" s="41"/>
      <c r="T1103" s="41"/>
      <c r="U1103" s="41">
        <v>0</v>
      </c>
      <c r="V1103" s="11">
        <f t="shared" si="1377"/>
        <v>0</v>
      </c>
      <c r="W1103" s="51"/>
      <c r="X1103" s="53"/>
    </row>
    <row r="1104" spans="1:24" s="12" customFormat="1" ht="40.5" customHeight="1">
      <c r="A1104" s="9">
        <v>16</v>
      </c>
      <c r="B1104" s="199" t="s">
        <v>124</v>
      </c>
      <c r="C1104" s="200" t="s">
        <v>38</v>
      </c>
      <c r="D1104" s="204">
        <v>44119</v>
      </c>
      <c r="E1104" s="40">
        <v>24.14</v>
      </c>
      <c r="F1104" s="41">
        <v>0</v>
      </c>
      <c r="G1104" s="13">
        <f t="shared" si="1378"/>
        <v>0</v>
      </c>
      <c r="H1104" s="202" t="s">
        <v>122</v>
      </c>
      <c r="I1104" s="10">
        <v>44277</v>
      </c>
      <c r="J1104" s="14">
        <v>529</v>
      </c>
      <c r="K1104" s="39">
        <v>2</v>
      </c>
      <c r="L1104" s="13">
        <f t="shared" ref="L1104" si="1387">K1104*E1104</f>
        <v>48.28</v>
      </c>
      <c r="M1104" s="300" t="s">
        <v>147</v>
      </c>
      <c r="N1104" s="300" t="s">
        <v>144</v>
      </c>
      <c r="O1104" s="38">
        <f t="shared" si="1379"/>
        <v>0</v>
      </c>
      <c r="P1104" s="11">
        <f t="shared" si="1380"/>
        <v>0</v>
      </c>
      <c r="Q1104" s="41"/>
      <c r="R1104" s="41"/>
      <c r="S1104" s="41"/>
      <c r="T1104" s="41"/>
      <c r="U1104" s="41">
        <v>0</v>
      </c>
      <c r="V1104" s="11">
        <f t="shared" ref="V1104" si="1388">U1104*E1104</f>
        <v>0</v>
      </c>
      <c r="W1104" s="51"/>
      <c r="X1104" s="53"/>
    </row>
    <row r="1105" spans="1:24" s="12" customFormat="1" ht="40.5" customHeight="1">
      <c r="A1105" s="9">
        <v>17</v>
      </c>
      <c r="B1105" s="199" t="s">
        <v>124</v>
      </c>
      <c r="C1105" s="200" t="s">
        <v>38</v>
      </c>
      <c r="D1105" s="204">
        <v>44119</v>
      </c>
      <c r="E1105" s="40">
        <v>24.14</v>
      </c>
      <c r="F1105" s="41">
        <v>0</v>
      </c>
      <c r="G1105" s="13">
        <f t="shared" si="1378"/>
        <v>0</v>
      </c>
      <c r="H1105" s="202" t="s">
        <v>122</v>
      </c>
      <c r="I1105" s="10">
        <v>44285</v>
      </c>
      <c r="J1105" s="14">
        <v>655</v>
      </c>
      <c r="K1105" s="39">
        <v>4</v>
      </c>
      <c r="L1105" s="13">
        <f t="shared" si="1375"/>
        <v>96.56</v>
      </c>
      <c r="M1105" s="300" t="s">
        <v>147</v>
      </c>
      <c r="N1105" s="300" t="s">
        <v>144</v>
      </c>
      <c r="O1105" s="38">
        <f t="shared" si="1379"/>
        <v>0</v>
      </c>
      <c r="P1105" s="11">
        <f t="shared" si="1380"/>
        <v>0</v>
      </c>
      <c r="Q1105" s="41"/>
      <c r="R1105" s="41"/>
      <c r="S1105" s="41"/>
      <c r="T1105" s="41"/>
      <c r="U1105" s="41">
        <v>0</v>
      </c>
      <c r="V1105" s="11">
        <f t="shared" si="1377"/>
        <v>0</v>
      </c>
      <c r="W1105" s="51"/>
      <c r="X1105" s="53"/>
    </row>
    <row r="1106" spans="1:24" s="68" customFormat="1" ht="27.75" customHeight="1">
      <c r="A1106" s="41"/>
      <c r="B1106" s="209" t="s">
        <v>14</v>
      </c>
      <c r="C1106" s="210"/>
      <c r="D1106" s="211"/>
      <c r="E1106" s="65"/>
      <c r="F1106" s="41">
        <f>SUM(F1089:F1105)</f>
        <v>0</v>
      </c>
      <c r="G1106" s="11">
        <f>SUM(G1089:G1105)</f>
        <v>0</v>
      </c>
      <c r="H1106" s="212"/>
      <c r="I1106" s="66"/>
      <c r="J1106" s="41"/>
      <c r="K1106" s="41">
        <f>SUM(K1089:K1105)</f>
        <v>2654</v>
      </c>
      <c r="L1106" s="11">
        <f>SUM(L1089:L1105)</f>
        <v>2844.9794000000002</v>
      </c>
      <c r="M1106" s="41"/>
      <c r="N1106" s="66"/>
      <c r="O1106" s="41">
        <f>SUM(O1089:O1105)</f>
        <v>1083</v>
      </c>
      <c r="P1106" s="11">
        <f>SUM(P1089:P1105)</f>
        <v>650.12818000000004</v>
      </c>
      <c r="Q1106" s="41"/>
      <c r="R1106" s="41"/>
      <c r="S1106" s="41"/>
      <c r="T1106" s="41"/>
      <c r="U1106" s="41">
        <f>SUM(U1089:U1105)</f>
        <v>155</v>
      </c>
      <c r="V1106" s="11">
        <f>SUM(V1089:V1105)</f>
        <v>96.41122</v>
      </c>
      <c r="W1106" s="67">
        <f>V1106-G1106</f>
        <v>96.41122</v>
      </c>
      <c r="X1106" s="178"/>
    </row>
    <row r="1107" spans="1:24" s="68" customFormat="1" ht="27.75" customHeight="1">
      <c r="A1107" s="337" t="s">
        <v>109</v>
      </c>
      <c r="B1107" s="338"/>
      <c r="C1107" s="338"/>
      <c r="D1107" s="338"/>
      <c r="E1107" s="338"/>
      <c r="F1107" s="338"/>
      <c r="G1107" s="338"/>
      <c r="H1107" s="338"/>
      <c r="I1107" s="338"/>
      <c r="J1107" s="338"/>
      <c r="K1107" s="338"/>
      <c r="L1107" s="338"/>
      <c r="M1107" s="338"/>
      <c r="N1107" s="338"/>
      <c r="O1107" s="338"/>
      <c r="P1107" s="338"/>
      <c r="Q1107" s="338"/>
      <c r="R1107" s="338"/>
      <c r="S1107" s="338"/>
      <c r="T1107" s="338"/>
      <c r="U1107" s="338"/>
      <c r="V1107" s="339"/>
      <c r="W1107" s="67"/>
      <c r="X1107" s="178"/>
    </row>
    <row r="1108" spans="1:24" s="12" customFormat="1" ht="47.25" customHeight="1">
      <c r="A1108" s="9">
        <v>1</v>
      </c>
      <c r="B1108" s="205" t="s">
        <v>125</v>
      </c>
      <c r="C1108" s="200" t="s">
        <v>31</v>
      </c>
      <c r="D1108" s="206" t="s">
        <v>126</v>
      </c>
      <c r="E1108" s="40">
        <v>0</v>
      </c>
      <c r="F1108" s="41">
        <v>0</v>
      </c>
      <c r="G1108" s="13">
        <f>F1108*E1108</f>
        <v>0</v>
      </c>
      <c r="H1108" s="204">
        <v>44370</v>
      </c>
      <c r="I1108" s="10">
        <v>44277</v>
      </c>
      <c r="J1108" s="14">
        <v>546</v>
      </c>
      <c r="K1108" s="39">
        <v>200</v>
      </c>
      <c r="L1108" s="13">
        <f t="shared" ref="L1108:L1122" si="1389">K1108*E1108</f>
        <v>0</v>
      </c>
      <c r="M1108" s="300" t="s">
        <v>146</v>
      </c>
      <c r="N1108" s="300" t="s">
        <v>144</v>
      </c>
      <c r="O1108" s="38">
        <f>F1108-U1108</f>
        <v>0</v>
      </c>
      <c r="P1108" s="11">
        <f t="shared" ref="P1108" si="1390">O1108*E1108</f>
        <v>0</v>
      </c>
      <c r="Q1108" s="41"/>
      <c r="R1108" s="41"/>
      <c r="S1108" s="41"/>
      <c r="T1108" s="41"/>
      <c r="U1108" s="41">
        <v>0</v>
      </c>
      <c r="V1108" s="11">
        <f t="shared" ref="V1108:V1122" si="1391">U1108*E1108</f>
        <v>0</v>
      </c>
      <c r="W1108" s="51"/>
      <c r="X1108" s="53"/>
    </row>
    <row r="1109" spans="1:24" s="12" customFormat="1" ht="47.25" customHeight="1">
      <c r="A1109" s="9">
        <v>2</v>
      </c>
      <c r="B1109" s="205" t="s">
        <v>125</v>
      </c>
      <c r="C1109" s="200" t="s">
        <v>31</v>
      </c>
      <c r="D1109" s="206" t="s">
        <v>126</v>
      </c>
      <c r="E1109" s="40">
        <v>0</v>
      </c>
      <c r="F1109" s="41">
        <v>0</v>
      </c>
      <c r="G1109" s="13">
        <f t="shared" ref="G1109:G1126" si="1392">F1109*E1109</f>
        <v>0</v>
      </c>
      <c r="H1109" s="204">
        <v>44370</v>
      </c>
      <c r="I1109" s="10">
        <v>44285</v>
      </c>
      <c r="J1109" s="14">
        <v>656</v>
      </c>
      <c r="K1109" s="39">
        <v>400</v>
      </c>
      <c r="L1109" s="13">
        <f t="shared" si="1389"/>
        <v>0</v>
      </c>
      <c r="M1109" s="300" t="s">
        <v>151</v>
      </c>
      <c r="N1109" s="300" t="s">
        <v>152</v>
      </c>
      <c r="O1109" s="38">
        <f t="shared" ref="O1109:O1126" si="1393">F1109-U1109</f>
        <v>0</v>
      </c>
      <c r="P1109" s="11">
        <f t="shared" ref="P1109:P1126" si="1394">O1109*E1109</f>
        <v>0</v>
      </c>
      <c r="Q1109" s="41"/>
      <c r="R1109" s="41"/>
      <c r="S1109" s="41"/>
      <c r="T1109" s="41"/>
      <c r="U1109" s="41">
        <v>0</v>
      </c>
      <c r="V1109" s="11">
        <f t="shared" si="1391"/>
        <v>0</v>
      </c>
      <c r="W1109" s="51"/>
      <c r="X1109" s="53"/>
    </row>
    <row r="1110" spans="1:24" s="12" customFormat="1" ht="47.25" customHeight="1">
      <c r="A1110" s="9">
        <v>3</v>
      </c>
      <c r="B1110" s="328" t="s">
        <v>196</v>
      </c>
      <c r="C1110" s="9" t="s">
        <v>31</v>
      </c>
      <c r="D1110" s="9" t="s">
        <v>197</v>
      </c>
      <c r="E1110" s="9">
        <v>0</v>
      </c>
      <c r="F1110" s="298">
        <v>0</v>
      </c>
      <c r="G1110" s="266">
        <v>0</v>
      </c>
      <c r="H1110" s="329">
        <v>44469</v>
      </c>
      <c r="I1110" s="10">
        <v>44376</v>
      </c>
      <c r="J1110" s="14">
        <v>1877</v>
      </c>
      <c r="K1110" s="39">
        <v>90</v>
      </c>
      <c r="L1110" s="13">
        <f t="shared" si="1389"/>
        <v>0</v>
      </c>
      <c r="M1110" s="300"/>
      <c r="N1110" s="300"/>
      <c r="O1110" s="38">
        <f>K1110-U1110</f>
        <v>90</v>
      </c>
      <c r="P1110" s="11">
        <f t="shared" si="1394"/>
        <v>0</v>
      </c>
      <c r="Q1110" s="41"/>
      <c r="R1110" s="41"/>
      <c r="S1110" s="41"/>
      <c r="T1110" s="41"/>
      <c r="U1110" s="38">
        <v>0</v>
      </c>
      <c r="V1110" s="11">
        <f t="shared" si="1391"/>
        <v>0</v>
      </c>
      <c r="W1110" s="51"/>
      <c r="X1110" s="53"/>
    </row>
    <row r="1111" spans="1:24" s="12" customFormat="1" ht="47.25" customHeight="1">
      <c r="A1111" s="9">
        <v>4</v>
      </c>
      <c r="B1111" s="330" t="s">
        <v>199</v>
      </c>
      <c r="C1111" s="331" t="s">
        <v>200</v>
      </c>
      <c r="D1111" s="9">
        <v>11033003</v>
      </c>
      <c r="E1111" s="266">
        <v>0</v>
      </c>
      <c r="F1111" s="298">
        <v>0</v>
      </c>
      <c r="G1111" s="266">
        <v>0</v>
      </c>
      <c r="H1111" s="329">
        <v>45017</v>
      </c>
      <c r="I1111" s="10">
        <v>44376</v>
      </c>
      <c r="J1111" s="14">
        <v>1877</v>
      </c>
      <c r="K1111" s="39">
        <v>15</v>
      </c>
      <c r="L1111" s="13">
        <f t="shared" si="1389"/>
        <v>0</v>
      </c>
      <c r="M1111" s="300"/>
      <c r="N1111" s="300"/>
      <c r="O1111" s="38">
        <f t="shared" ref="O1111:O1114" si="1395">K1111-U1111</f>
        <v>15</v>
      </c>
      <c r="P1111" s="11">
        <f t="shared" ref="P1111:P1115" si="1396">O1111*E1111</f>
        <v>0</v>
      </c>
      <c r="Q1111" s="41"/>
      <c r="R1111" s="41"/>
      <c r="S1111" s="41"/>
      <c r="T1111" s="41"/>
      <c r="U1111" s="38">
        <v>0</v>
      </c>
      <c r="V1111" s="11">
        <f t="shared" si="1391"/>
        <v>0</v>
      </c>
      <c r="W1111" s="51"/>
      <c r="X1111" s="53"/>
    </row>
    <row r="1112" spans="1:24" s="12" customFormat="1" ht="47.25" customHeight="1">
      <c r="A1112" s="9">
        <v>5</v>
      </c>
      <c r="B1112" s="199" t="s">
        <v>202</v>
      </c>
      <c r="C1112" s="203" t="s">
        <v>38</v>
      </c>
      <c r="D1112" s="206"/>
      <c r="E1112" s="40">
        <v>1.10277</v>
      </c>
      <c r="F1112" s="41"/>
      <c r="G1112" s="13"/>
      <c r="H1112" s="204"/>
      <c r="I1112" s="10">
        <v>44376</v>
      </c>
      <c r="J1112" s="14">
        <v>1877</v>
      </c>
      <c r="K1112" s="39">
        <v>90</v>
      </c>
      <c r="L1112" s="13">
        <f t="shared" si="1389"/>
        <v>99.249300000000005</v>
      </c>
      <c r="M1112" s="300"/>
      <c r="N1112" s="300"/>
      <c r="O1112" s="38">
        <f t="shared" si="1395"/>
        <v>90</v>
      </c>
      <c r="P1112" s="11">
        <f t="shared" si="1396"/>
        <v>99.249300000000005</v>
      </c>
      <c r="Q1112" s="41"/>
      <c r="R1112" s="41"/>
      <c r="S1112" s="41"/>
      <c r="T1112" s="41"/>
      <c r="U1112" s="38">
        <v>0</v>
      </c>
      <c r="V1112" s="11">
        <f t="shared" si="1391"/>
        <v>0</v>
      </c>
      <c r="W1112" s="51"/>
      <c r="X1112" s="53"/>
    </row>
    <row r="1113" spans="1:24" s="12" customFormat="1" ht="47.25" customHeight="1">
      <c r="A1113" s="9">
        <v>6</v>
      </c>
      <c r="B1113" s="199" t="s">
        <v>203</v>
      </c>
      <c r="C1113" s="203" t="s">
        <v>38</v>
      </c>
      <c r="D1113" s="206"/>
      <c r="E1113" s="40">
        <v>1.02302</v>
      </c>
      <c r="F1113" s="41"/>
      <c r="G1113" s="13"/>
      <c r="H1113" s="204"/>
      <c r="I1113" s="10">
        <v>44376</v>
      </c>
      <c r="J1113" s="14">
        <v>1877</v>
      </c>
      <c r="K1113" s="39">
        <v>15</v>
      </c>
      <c r="L1113" s="13">
        <f t="shared" si="1389"/>
        <v>15.3453</v>
      </c>
      <c r="M1113" s="300"/>
      <c r="N1113" s="300"/>
      <c r="O1113" s="38">
        <f t="shared" si="1395"/>
        <v>15</v>
      </c>
      <c r="P1113" s="11">
        <f t="shared" si="1396"/>
        <v>15.3453</v>
      </c>
      <c r="Q1113" s="41"/>
      <c r="R1113" s="41"/>
      <c r="S1113" s="41"/>
      <c r="T1113" s="41"/>
      <c r="U1113" s="38">
        <v>0</v>
      </c>
      <c r="V1113" s="11">
        <f t="shared" si="1391"/>
        <v>0</v>
      </c>
      <c r="W1113" s="51"/>
      <c r="X1113" s="53"/>
    </row>
    <row r="1114" spans="1:24" s="12" customFormat="1" ht="47.25" customHeight="1">
      <c r="A1114" s="9">
        <v>7</v>
      </c>
      <c r="B1114" s="199" t="s">
        <v>124</v>
      </c>
      <c r="C1114" s="203" t="s">
        <v>38</v>
      </c>
      <c r="D1114" s="206"/>
      <c r="E1114" s="40">
        <v>12.37518</v>
      </c>
      <c r="F1114" s="41"/>
      <c r="G1114" s="13"/>
      <c r="H1114" s="204"/>
      <c r="I1114" s="10">
        <v>44376</v>
      </c>
      <c r="J1114" s="14">
        <v>1877</v>
      </c>
      <c r="K1114" s="39">
        <v>2</v>
      </c>
      <c r="L1114" s="13">
        <f t="shared" si="1389"/>
        <v>24.750360000000001</v>
      </c>
      <c r="M1114" s="300"/>
      <c r="N1114" s="300"/>
      <c r="O1114" s="38">
        <f t="shared" si="1395"/>
        <v>2</v>
      </c>
      <c r="P1114" s="11">
        <f t="shared" si="1396"/>
        <v>24.750360000000001</v>
      </c>
      <c r="Q1114" s="41"/>
      <c r="R1114" s="41"/>
      <c r="S1114" s="41"/>
      <c r="T1114" s="41"/>
      <c r="U1114" s="38">
        <v>0</v>
      </c>
      <c r="V1114" s="11">
        <f t="shared" si="1391"/>
        <v>0</v>
      </c>
      <c r="W1114" s="51"/>
      <c r="X1114" s="53"/>
    </row>
    <row r="1115" spans="1:24" s="12" customFormat="1" ht="47.25" customHeight="1">
      <c r="A1115" s="9">
        <v>8</v>
      </c>
      <c r="B1115" s="328" t="s">
        <v>196</v>
      </c>
      <c r="C1115" s="9" t="s">
        <v>31</v>
      </c>
      <c r="D1115" s="9" t="s">
        <v>197</v>
      </c>
      <c r="E1115" s="9">
        <v>0</v>
      </c>
      <c r="F1115" s="298">
        <v>0</v>
      </c>
      <c r="G1115" s="266">
        <v>0</v>
      </c>
      <c r="H1115" s="329">
        <v>44469</v>
      </c>
      <c r="I1115" s="10">
        <v>44369</v>
      </c>
      <c r="J1115" s="14">
        <v>1754</v>
      </c>
      <c r="K1115" s="39">
        <v>540</v>
      </c>
      <c r="L1115" s="13">
        <f t="shared" ref="L1115:L1119" si="1397">K1115*E1115</f>
        <v>0</v>
      </c>
      <c r="M1115" s="300"/>
      <c r="N1115" s="300"/>
      <c r="O1115" s="38">
        <f>K1115-U1115</f>
        <v>540</v>
      </c>
      <c r="P1115" s="11">
        <f t="shared" si="1396"/>
        <v>0</v>
      </c>
      <c r="Q1115" s="41"/>
      <c r="R1115" s="41"/>
      <c r="S1115" s="41"/>
      <c r="T1115" s="41"/>
      <c r="U1115" s="38">
        <v>0</v>
      </c>
      <c r="V1115" s="11">
        <f t="shared" ref="V1115:V1119" si="1398">U1115*E1115</f>
        <v>0</v>
      </c>
      <c r="W1115" s="51"/>
      <c r="X1115" s="53"/>
    </row>
    <row r="1116" spans="1:24" s="12" customFormat="1" ht="47.25" customHeight="1">
      <c r="A1116" s="9">
        <v>9</v>
      </c>
      <c r="B1116" s="330" t="s">
        <v>199</v>
      </c>
      <c r="C1116" s="331" t="s">
        <v>200</v>
      </c>
      <c r="D1116" s="9">
        <v>11033003</v>
      </c>
      <c r="E1116" s="266">
        <v>0</v>
      </c>
      <c r="F1116" s="298">
        <v>0</v>
      </c>
      <c r="G1116" s="266">
        <v>0</v>
      </c>
      <c r="H1116" s="329">
        <v>45017</v>
      </c>
      <c r="I1116" s="10">
        <v>44369</v>
      </c>
      <c r="J1116" s="14">
        <v>1754</v>
      </c>
      <c r="K1116" s="39">
        <v>90</v>
      </c>
      <c r="L1116" s="13">
        <f t="shared" si="1397"/>
        <v>0</v>
      </c>
      <c r="M1116" s="300"/>
      <c r="N1116" s="300"/>
      <c r="O1116" s="38">
        <f t="shared" ref="O1116:O1119" si="1399">K1116-U1116</f>
        <v>90</v>
      </c>
      <c r="P1116" s="11">
        <f t="shared" ref="P1116:P1119" si="1400">O1116*E1116</f>
        <v>0</v>
      </c>
      <c r="Q1116" s="41"/>
      <c r="R1116" s="41"/>
      <c r="S1116" s="41"/>
      <c r="T1116" s="41"/>
      <c r="U1116" s="38">
        <v>0</v>
      </c>
      <c r="V1116" s="11">
        <f t="shared" si="1398"/>
        <v>0</v>
      </c>
      <c r="W1116" s="51"/>
      <c r="X1116" s="53"/>
    </row>
    <row r="1117" spans="1:24" s="12" customFormat="1" ht="47.25" customHeight="1">
      <c r="A1117" s="9">
        <v>10</v>
      </c>
      <c r="B1117" s="199" t="s">
        <v>202</v>
      </c>
      <c r="C1117" s="203" t="s">
        <v>38</v>
      </c>
      <c r="D1117" s="206"/>
      <c r="E1117" s="40">
        <v>1.10277</v>
      </c>
      <c r="F1117" s="41"/>
      <c r="G1117" s="13"/>
      <c r="H1117" s="204"/>
      <c r="I1117" s="10">
        <v>44369</v>
      </c>
      <c r="J1117" s="14">
        <v>1754</v>
      </c>
      <c r="K1117" s="39">
        <v>540</v>
      </c>
      <c r="L1117" s="13">
        <f t="shared" si="1397"/>
        <v>595.49580000000003</v>
      </c>
      <c r="M1117" s="300"/>
      <c r="N1117" s="300"/>
      <c r="O1117" s="38">
        <f t="shared" si="1399"/>
        <v>540</v>
      </c>
      <c r="P1117" s="11">
        <f t="shared" si="1400"/>
        <v>595.49580000000003</v>
      </c>
      <c r="Q1117" s="41"/>
      <c r="R1117" s="41"/>
      <c r="S1117" s="41"/>
      <c r="T1117" s="41"/>
      <c r="U1117" s="38">
        <v>0</v>
      </c>
      <c r="V1117" s="11">
        <f t="shared" si="1398"/>
        <v>0</v>
      </c>
      <c r="W1117" s="51"/>
      <c r="X1117" s="53"/>
    </row>
    <row r="1118" spans="1:24" s="12" customFormat="1" ht="47.25" customHeight="1">
      <c r="A1118" s="9">
        <v>11</v>
      </c>
      <c r="B1118" s="199" t="s">
        <v>203</v>
      </c>
      <c r="C1118" s="203" t="s">
        <v>38</v>
      </c>
      <c r="D1118" s="206"/>
      <c r="E1118" s="40">
        <v>1.02302</v>
      </c>
      <c r="F1118" s="41"/>
      <c r="G1118" s="13"/>
      <c r="H1118" s="204"/>
      <c r="I1118" s="10">
        <v>44369</v>
      </c>
      <c r="J1118" s="14">
        <v>1754</v>
      </c>
      <c r="K1118" s="39">
        <v>90</v>
      </c>
      <c r="L1118" s="13">
        <f t="shared" si="1397"/>
        <v>92.07180000000001</v>
      </c>
      <c r="M1118" s="300"/>
      <c r="N1118" s="300"/>
      <c r="O1118" s="38">
        <f t="shared" si="1399"/>
        <v>90</v>
      </c>
      <c r="P1118" s="11">
        <f t="shared" si="1400"/>
        <v>92.07180000000001</v>
      </c>
      <c r="Q1118" s="41"/>
      <c r="R1118" s="41"/>
      <c r="S1118" s="41"/>
      <c r="T1118" s="41"/>
      <c r="U1118" s="38">
        <v>0</v>
      </c>
      <c r="V1118" s="11">
        <f t="shared" si="1398"/>
        <v>0</v>
      </c>
      <c r="W1118" s="51"/>
      <c r="X1118" s="53"/>
    </row>
    <row r="1119" spans="1:24" s="12" customFormat="1" ht="47.25" customHeight="1">
      <c r="A1119" s="9">
        <v>12</v>
      </c>
      <c r="B1119" s="199" t="s">
        <v>124</v>
      </c>
      <c r="C1119" s="203" t="s">
        <v>38</v>
      </c>
      <c r="D1119" s="206"/>
      <c r="E1119" s="40">
        <v>12.37518</v>
      </c>
      <c r="F1119" s="41"/>
      <c r="G1119" s="13"/>
      <c r="H1119" s="204"/>
      <c r="I1119" s="10">
        <v>44369</v>
      </c>
      <c r="J1119" s="14">
        <v>1754</v>
      </c>
      <c r="K1119" s="39">
        <v>5</v>
      </c>
      <c r="L1119" s="13">
        <f t="shared" si="1397"/>
        <v>61.875900000000001</v>
      </c>
      <c r="M1119" s="300"/>
      <c r="N1119" s="300"/>
      <c r="O1119" s="38">
        <f t="shared" si="1399"/>
        <v>5</v>
      </c>
      <c r="P1119" s="11">
        <f t="shared" si="1400"/>
        <v>61.875900000000001</v>
      </c>
      <c r="Q1119" s="41"/>
      <c r="R1119" s="41"/>
      <c r="S1119" s="41"/>
      <c r="T1119" s="41"/>
      <c r="U1119" s="38">
        <v>0</v>
      </c>
      <c r="V1119" s="11">
        <f t="shared" si="1398"/>
        <v>0</v>
      </c>
      <c r="W1119" s="51"/>
      <c r="X1119" s="53"/>
    </row>
    <row r="1120" spans="1:24" s="12" customFormat="1" ht="47.25" customHeight="1">
      <c r="A1120" s="9">
        <v>13</v>
      </c>
      <c r="B1120" s="205" t="s">
        <v>125</v>
      </c>
      <c r="C1120" s="200" t="s">
        <v>31</v>
      </c>
      <c r="D1120" s="206" t="s">
        <v>126</v>
      </c>
      <c r="E1120" s="40">
        <v>0</v>
      </c>
      <c r="F1120" s="41">
        <v>0</v>
      </c>
      <c r="G1120" s="13">
        <f t="shared" ref="G1120" si="1401">F1120*E1120</f>
        <v>0</v>
      </c>
      <c r="H1120" s="204">
        <v>44370</v>
      </c>
      <c r="I1120" s="10">
        <v>44294</v>
      </c>
      <c r="J1120" s="14">
        <v>759</v>
      </c>
      <c r="K1120" s="39">
        <v>100</v>
      </c>
      <c r="L1120" s="13">
        <f t="shared" ref="L1120" si="1402">K1120*E1120</f>
        <v>0</v>
      </c>
      <c r="M1120" s="300" t="s">
        <v>162</v>
      </c>
      <c r="N1120" s="300" t="s">
        <v>152</v>
      </c>
      <c r="O1120" s="38">
        <f t="shared" si="1393"/>
        <v>0</v>
      </c>
      <c r="P1120" s="11">
        <f t="shared" ref="P1120" si="1403">O1120*E1120</f>
        <v>0</v>
      </c>
      <c r="Q1120" s="41"/>
      <c r="R1120" s="41"/>
      <c r="S1120" s="41"/>
      <c r="T1120" s="41"/>
      <c r="U1120" s="41">
        <v>0</v>
      </c>
      <c r="V1120" s="11">
        <f t="shared" si="1391"/>
        <v>0</v>
      </c>
      <c r="W1120" s="51"/>
      <c r="X1120" s="53"/>
    </row>
    <row r="1121" spans="1:24" s="12" customFormat="1" ht="40.5" customHeight="1">
      <c r="A1121" s="9">
        <v>14</v>
      </c>
      <c r="B1121" s="199" t="s">
        <v>118</v>
      </c>
      <c r="C1121" s="203" t="s">
        <v>38</v>
      </c>
      <c r="D1121" s="203" t="s">
        <v>121</v>
      </c>
      <c r="E1121" s="40">
        <v>2.96</v>
      </c>
      <c r="F1121" s="41">
        <v>0</v>
      </c>
      <c r="G1121" s="13">
        <f t="shared" si="1392"/>
        <v>0</v>
      </c>
      <c r="H1121" s="202">
        <v>45962</v>
      </c>
      <c r="I1121" s="10">
        <v>44277</v>
      </c>
      <c r="J1121" s="14">
        <v>546</v>
      </c>
      <c r="K1121" s="39">
        <v>220</v>
      </c>
      <c r="L1121" s="13">
        <f t="shared" si="1389"/>
        <v>651.20000000000005</v>
      </c>
      <c r="M1121" s="300" t="s">
        <v>147</v>
      </c>
      <c r="N1121" s="300" t="s">
        <v>144</v>
      </c>
      <c r="O1121" s="38">
        <f t="shared" si="1393"/>
        <v>0</v>
      </c>
      <c r="P1121" s="11">
        <f t="shared" si="1394"/>
        <v>0</v>
      </c>
      <c r="Q1121" s="41"/>
      <c r="R1121" s="41"/>
      <c r="S1121" s="41"/>
      <c r="T1121" s="41"/>
      <c r="U1121" s="41">
        <v>0</v>
      </c>
      <c r="V1121" s="11">
        <f t="shared" si="1391"/>
        <v>0</v>
      </c>
      <c r="W1121" s="51"/>
      <c r="X1121" s="53"/>
    </row>
    <row r="1122" spans="1:24" s="12" customFormat="1" ht="40.5" customHeight="1">
      <c r="A1122" s="9">
        <v>15</v>
      </c>
      <c r="B1122" s="199" t="s">
        <v>118</v>
      </c>
      <c r="C1122" s="203" t="s">
        <v>38</v>
      </c>
      <c r="D1122" s="203" t="s">
        <v>121</v>
      </c>
      <c r="E1122" s="40">
        <v>2.96</v>
      </c>
      <c r="F1122" s="41">
        <v>0</v>
      </c>
      <c r="G1122" s="13">
        <f t="shared" si="1392"/>
        <v>0</v>
      </c>
      <c r="H1122" s="202">
        <v>45962</v>
      </c>
      <c r="I1122" s="10">
        <v>44285</v>
      </c>
      <c r="J1122" s="14">
        <v>656</v>
      </c>
      <c r="K1122" s="39">
        <v>440</v>
      </c>
      <c r="L1122" s="13">
        <f t="shared" si="1389"/>
        <v>1302.4000000000001</v>
      </c>
      <c r="M1122" s="300" t="s">
        <v>149</v>
      </c>
      <c r="N1122" s="300" t="s">
        <v>150</v>
      </c>
      <c r="O1122" s="38">
        <f t="shared" si="1393"/>
        <v>0</v>
      </c>
      <c r="P1122" s="11">
        <f t="shared" si="1394"/>
        <v>0</v>
      </c>
      <c r="Q1122" s="41"/>
      <c r="R1122" s="41"/>
      <c r="S1122" s="41"/>
      <c r="T1122" s="41"/>
      <c r="U1122" s="41">
        <v>0</v>
      </c>
      <c r="V1122" s="11">
        <f t="shared" si="1391"/>
        <v>0</v>
      </c>
      <c r="W1122" s="51"/>
      <c r="X1122" s="53"/>
    </row>
    <row r="1123" spans="1:24" s="12" customFormat="1" ht="40.5" customHeight="1">
      <c r="A1123" s="9">
        <v>16</v>
      </c>
      <c r="B1123" s="199" t="s">
        <v>118</v>
      </c>
      <c r="C1123" s="203" t="s">
        <v>38</v>
      </c>
      <c r="D1123" s="203" t="s">
        <v>121</v>
      </c>
      <c r="E1123" s="40">
        <v>2.96</v>
      </c>
      <c r="F1123" s="41">
        <v>0</v>
      </c>
      <c r="G1123" s="13">
        <f t="shared" ref="G1123" si="1404">F1123*E1123</f>
        <v>0</v>
      </c>
      <c r="H1123" s="202">
        <v>45962</v>
      </c>
      <c r="I1123" s="10">
        <v>44294</v>
      </c>
      <c r="J1123" s="14">
        <v>759</v>
      </c>
      <c r="K1123" s="39">
        <v>110</v>
      </c>
      <c r="L1123" s="13">
        <f t="shared" ref="L1123" si="1405">K1123*E1123</f>
        <v>325.60000000000002</v>
      </c>
      <c r="M1123" s="300" t="s">
        <v>163</v>
      </c>
      <c r="N1123" s="300" t="s">
        <v>150</v>
      </c>
      <c r="O1123" s="38">
        <f t="shared" si="1393"/>
        <v>0</v>
      </c>
      <c r="P1123" s="11">
        <f t="shared" ref="P1123" si="1406">O1123*E1123</f>
        <v>0</v>
      </c>
      <c r="Q1123" s="41"/>
      <c r="R1123" s="41"/>
      <c r="S1123" s="41"/>
      <c r="T1123" s="41"/>
      <c r="U1123" s="41">
        <v>0</v>
      </c>
      <c r="V1123" s="11">
        <f t="shared" ref="V1123" si="1407">U1123*E1123</f>
        <v>0</v>
      </c>
      <c r="W1123" s="51"/>
      <c r="X1123" s="53"/>
    </row>
    <row r="1124" spans="1:24" s="12" customFormat="1" ht="40.5" customHeight="1">
      <c r="A1124" s="9">
        <v>17</v>
      </c>
      <c r="B1124" s="199" t="s">
        <v>124</v>
      </c>
      <c r="C1124" s="200" t="s">
        <v>38</v>
      </c>
      <c r="D1124" s="204">
        <v>44119</v>
      </c>
      <c r="E1124" s="40">
        <v>24.14</v>
      </c>
      <c r="F1124" s="41">
        <v>0</v>
      </c>
      <c r="G1124" s="13">
        <f t="shared" si="1392"/>
        <v>0</v>
      </c>
      <c r="H1124" s="202" t="s">
        <v>122</v>
      </c>
      <c r="I1124" s="10">
        <v>44277</v>
      </c>
      <c r="J1124" s="14">
        <v>546</v>
      </c>
      <c r="K1124" s="39">
        <v>2</v>
      </c>
      <c r="L1124" s="13">
        <f t="shared" ref="L1124:L1126" si="1408">K1124*E1124</f>
        <v>48.28</v>
      </c>
      <c r="M1124" s="300" t="s">
        <v>147</v>
      </c>
      <c r="N1124" s="300" t="s">
        <v>144</v>
      </c>
      <c r="O1124" s="38">
        <f t="shared" si="1393"/>
        <v>0</v>
      </c>
      <c r="P1124" s="11">
        <f t="shared" si="1394"/>
        <v>0</v>
      </c>
      <c r="Q1124" s="41"/>
      <c r="R1124" s="41"/>
      <c r="S1124" s="41"/>
      <c r="T1124" s="41"/>
      <c r="U1124" s="41">
        <v>0</v>
      </c>
      <c r="V1124" s="11">
        <f t="shared" ref="V1124:V1126" si="1409">U1124*E1124</f>
        <v>0</v>
      </c>
      <c r="W1124" s="51"/>
      <c r="X1124" s="53"/>
    </row>
    <row r="1125" spans="1:24" s="12" customFormat="1" ht="40.5" customHeight="1">
      <c r="A1125" s="9">
        <v>18</v>
      </c>
      <c r="B1125" s="199" t="s">
        <v>124</v>
      </c>
      <c r="C1125" s="200" t="s">
        <v>38</v>
      </c>
      <c r="D1125" s="204">
        <v>44119</v>
      </c>
      <c r="E1125" s="40">
        <v>24.14</v>
      </c>
      <c r="F1125" s="41">
        <v>0</v>
      </c>
      <c r="G1125" s="13">
        <f t="shared" ref="G1125" si="1410">F1125*E1125</f>
        <v>0</v>
      </c>
      <c r="H1125" s="202" t="s">
        <v>122</v>
      </c>
      <c r="I1125" s="10">
        <v>44285</v>
      </c>
      <c r="J1125" s="14">
        <v>656</v>
      </c>
      <c r="K1125" s="39">
        <v>4</v>
      </c>
      <c r="L1125" s="13">
        <f t="shared" ref="L1125" si="1411">K1125*E1125</f>
        <v>96.56</v>
      </c>
      <c r="M1125" s="300" t="s">
        <v>147</v>
      </c>
      <c r="N1125" s="300" t="s">
        <v>144</v>
      </c>
      <c r="O1125" s="38">
        <f t="shared" si="1393"/>
        <v>0</v>
      </c>
      <c r="P1125" s="11">
        <f t="shared" ref="P1125" si="1412">O1125*E1125</f>
        <v>0</v>
      </c>
      <c r="Q1125" s="41"/>
      <c r="R1125" s="41"/>
      <c r="S1125" s="41"/>
      <c r="T1125" s="41"/>
      <c r="U1125" s="41">
        <v>0</v>
      </c>
      <c r="V1125" s="11">
        <f t="shared" ref="V1125" si="1413">U1125*E1125</f>
        <v>0</v>
      </c>
      <c r="W1125" s="51"/>
      <c r="X1125" s="53"/>
    </row>
    <row r="1126" spans="1:24" s="12" customFormat="1" ht="40.5" customHeight="1">
      <c r="A1126" s="9">
        <v>19</v>
      </c>
      <c r="B1126" s="199" t="s">
        <v>124</v>
      </c>
      <c r="C1126" s="200" t="s">
        <v>38</v>
      </c>
      <c r="D1126" s="204">
        <v>44119</v>
      </c>
      <c r="E1126" s="40">
        <v>24.14</v>
      </c>
      <c r="F1126" s="41">
        <v>0</v>
      </c>
      <c r="G1126" s="13">
        <f t="shared" si="1392"/>
        <v>0</v>
      </c>
      <c r="H1126" s="202" t="s">
        <v>122</v>
      </c>
      <c r="I1126" s="10">
        <v>44294</v>
      </c>
      <c r="J1126" s="14">
        <v>759</v>
      </c>
      <c r="K1126" s="39">
        <v>2</v>
      </c>
      <c r="L1126" s="13">
        <f t="shared" si="1408"/>
        <v>48.28</v>
      </c>
      <c r="M1126" s="300" t="s">
        <v>163</v>
      </c>
      <c r="N1126" s="300" t="s">
        <v>144</v>
      </c>
      <c r="O1126" s="38">
        <f t="shared" si="1393"/>
        <v>0</v>
      </c>
      <c r="P1126" s="11">
        <f t="shared" si="1394"/>
        <v>0</v>
      </c>
      <c r="Q1126" s="41"/>
      <c r="R1126" s="41"/>
      <c r="S1126" s="41"/>
      <c r="T1126" s="41"/>
      <c r="U1126" s="41">
        <v>0</v>
      </c>
      <c r="V1126" s="11">
        <f t="shared" si="1409"/>
        <v>0</v>
      </c>
      <c r="W1126" s="51"/>
      <c r="X1126" s="53"/>
    </row>
    <row r="1127" spans="1:24" s="68" customFormat="1" ht="27.75" customHeight="1">
      <c r="A1127" s="41"/>
      <c r="B1127" s="209" t="s">
        <v>14</v>
      </c>
      <c r="C1127" s="210"/>
      <c r="D1127" s="211"/>
      <c r="E1127" s="65"/>
      <c r="F1127" s="41">
        <f>SUM(F1108:F1126)</f>
        <v>0</v>
      </c>
      <c r="G1127" s="11">
        <f>SUM(G1108:G1126)</f>
        <v>0</v>
      </c>
      <c r="H1127" s="212"/>
      <c r="I1127" s="66"/>
      <c r="J1127" s="41"/>
      <c r="K1127" s="41">
        <f>SUM(K1108:K1126)</f>
        <v>2955</v>
      </c>
      <c r="L1127" s="11">
        <f>SUM(L1108:L1126)</f>
        <v>3361.1084600000004</v>
      </c>
      <c r="M1127" s="41"/>
      <c r="N1127" s="66"/>
      <c r="O1127" s="41">
        <f>SUM(O1108:O1126)</f>
        <v>1477</v>
      </c>
      <c r="P1127" s="11">
        <f>SUM(P1108:P1126)</f>
        <v>888.7884600000001</v>
      </c>
      <c r="Q1127" s="41"/>
      <c r="R1127" s="41"/>
      <c r="S1127" s="41"/>
      <c r="T1127" s="41"/>
      <c r="U1127" s="41">
        <f>SUM(U1108:U1126)</f>
        <v>0</v>
      </c>
      <c r="V1127" s="11">
        <f>SUM(V1108:V1126)</f>
        <v>0</v>
      </c>
      <c r="W1127" s="67">
        <f>V1127-G1127</f>
        <v>0</v>
      </c>
      <c r="X1127" s="178"/>
    </row>
    <row r="1128" spans="1:24" s="68" customFormat="1" ht="27.75" customHeight="1">
      <c r="A1128" s="337" t="s">
        <v>110</v>
      </c>
      <c r="B1128" s="338"/>
      <c r="C1128" s="338"/>
      <c r="D1128" s="338"/>
      <c r="E1128" s="338"/>
      <c r="F1128" s="338"/>
      <c r="G1128" s="338"/>
      <c r="H1128" s="338"/>
      <c r="I1128" s="338"/>
      <c r="J1128" s="338"/>
      <c r="K1128" s="338"/>
      <c r="L1128" s="338"/>
      <c r="M1128" s="338"/>
      <c r="N1128" s="338"/>
      <c r="O1128" s="338"/>
      <c r="P1128" s="338"/>
      <c r="Q1128" s="338"/>
      <c r="R1128" s="338"/>
      <c r="S1128" s="338"/>
      <c r="T1128" s="338"/>
      <c r="U1128" s="338"/>
      <c r="V1128" s="339"/>
      <c r="W1128" s="67"/>
      <c r="X1128" s="178"/>
    </row>
    <row r="1129" spans="1:24" s="12" customFormat="1" ht="84" customHeight="1">
      <c r="A1129" s="9">
        <v>1</v>
      </c>
      <c r="B1129" s="205" t="s">
        <v>125</v>
      </c>
      <c r="C1129" s="200" t="s">
        <v>31</v>
      </c>
      <c r="D1129" s="206" t="s">
        <v>126</v>
      </c>
      <c r="E1129" s="40">
        <v>0</v>
      </c>
      <c r="F1129" s="41">
        <v>0</v>
      </c>
      <c r="G1129" s="13">
        <f>F1129*E1129</f>
        <v>0</v>
      </c>
      <c r="H1129" s="204">
        <v>44370</v>
      </c>
      <c r="I1129" s="10">
        <v>44278</v>
      </c>
      <c r="J1129" s="14">
        <v>558</v>
      </c>
      <c r="K1129" s="39">
        <v>200</v>
      </c>
      <c r="L1129" s="13">
        <f t="shared" ref="L1129:L1137" si="1414">K1129*E1129</f>
        <v>0</v>
      </c>
      <c r="M1129" s="300" t="s">
        <v>146</v>
      </c>
      <c r="N1129" s="300" t="s">
        <v>144</v>
      </c>
      <c r="O1129" s="38">
        <f>F1129-U1129</f>
        <v>0</v>
      </c>
      <c r="P1129" s="11">
        <f t="shared" ref="P1129" si="1415">O1129*E1129</f>
        <v>0</v>
      </c>
      <c r="Q1129" s="41"/>
      <c r="R1129" s="41"/>
      <c r="S1129" s="41"/>
      <c r="T1129" s="41"/>
      <c r="U1129" s="41">
        <v>0</v>
      </c>
      <c r="V1129" s="11">
        <f t="shared" ref="V1129:V1137" si="1416">U1129*E1129</f>
        <v>0</v>
      </c>
      <c r="W1129" s="51"/>
      <c r="X1129" s="53"/>
    </row>
    <row r="1130" spans="1:24" s="12" customFormat="1" ht="84" customHeight="1">
      <c r="A1130" s="9">
        <v>2</v>
      </c>
      <c r="B1130" s="205" t="s">
        <v>125</v>
      </c>
      <c r="C1130" s="200" t="s">
        <v>31</v>
      </c>
      <c r="D1130" s="206" t="s">
        <v>126</v>
      </c>
      <c r="E1130" s="40">
        <v>0</v>
      </c>
      <c r="F1130" s="41">
        <v>0</v>
      </c>
      <c r="G1130" s="13">
        <f t="shared" ref="G1130:G1139" si="1417">F1130*E1130</f>
        <v>0</v>
      </c>
      <c r="H1130" s="204">
        <v>44370</v>
      </c>
      <c r="I1130" s="10">
        <v>44286</v>
      </c>
      <c r="J1130" s="14">
        <v>666</v>
      </c>
      <c r="K1130" s="39">
        <v>400</v>
      </c>
      <c r="L1130" s="13">
        <f t="shared" si="1414"/>
        <v>0</v>
      </c>
      <c r="M1130" s="300" t="s">
        <v>151</v>
      </c>
      <c r="N1130" s="300" t="s">
        <v>152</v>
      </c>
      <c r="O1130" s="38">
        <f t="shared" ref="O1130:O1139" si="1418">F1130-U1130</f>
        <v>0</v>
      </c>
      <c r="P1130" s="11">
        <f t="shared" ref="P1130:P1139" si="1419">O1130*E1130</f>
        <v>0</v>
      </c>
      <c r="Q1130" s="41"/>
      <c r="R1130" s="41"/>
      <c r="S1130" s="41"/>
      <c r="T1130" s="41"/>
      <c r="U1130" s="41">
        <v>0</v>
      </c>
      <c r="V1130" s="11">
        <f t="shared" si="1416"/>
        <v>0</v>
      </c>
      <c r="W1130" s="51"/>
      <c r="X1130" s="53"/>
    </row>
    <row r="1131" spans="1:24" s="12" customFormat="1" ht="47.25" customHeight="1">
      <c r="A1131" s="9">
        <v>3</v>
      </c>
      <c r="B1131" s="328" t="s">
        <v>196</v>
      </c>
      <c r="C1131" s="9" t="s">
        <v>31</v>
      </c>
      <c r="D1131" s="9" t="s">
        <v>197</v>
      </c>
      <c r="E1131" s="9">
        <v>0</v>
      </c>
      <c r="F1131" s="298">
        <v>0</v>
      </c>
      <c r="G1131" s="266">
        <v>0</v>
      </c>
      <c r="H1131" s="329">
        <v>44469</v>
      </c>
      <c r="I1131" s="10">
        <v>44376</v>
      </c>
      <c r="J1131" s="14">
        <v>1878</v>
      </c>
      <c r="K1131" s="39">
        <v>114</v>
      </c>
      <c r="L1131" s="13">
        <f t="shared" si="1414"/>
        <v>0</v>
      </c>
      <c r="M1131" s="300"/>
      <c r="N1131" s="300"/>
      <c r="O1131" s="38">
        <f>K1131-U1131</f>
        <v>114</v>
      </c>
      <c r="P1131" s="11">
        <f t="shared" si="1419"/>
        <v>0</v>
      </c>
      <c r="Q1131" s="41"/>
      <c r="R1131" s="41"/>
      <c r="S1131" s="41"/>
      <c r="T1131" s="41"/>
      <c r="U1131" s="38">
        <v>0</v>
      </c>
      <c r="V1131" s="11">
        <f t="shared" si="1416"/>
        <v>0</v>
      </c>
      <c r="W1131" s="51"/>
      <c r="X1131" s="53"/>
    </row>
    <row r="1132" spans="1:24" s="12" customFormat="1" ht="47.25" customHeight="1">
      <c r="A1132" s="9">
        <v>4</v>
      </c>
      <c r="B1132" s="330" t="s">
        <v>199</v>
      </c>
      <c r="C1132" s="331" t="s">
        <v>200</v>
      </c>
      <c r="D1132" s="9">
        <v>11033003</v>
      </c>
      <c r="E1132" s="266">
        <v>0</v>
      </c>
      <c r="F1132" s="298">
        <v>0</v>
      </c>
      <c r="G1132" s="266">
        <v>0</v>
      </c>
      <c r="H1132" s="329">
        <v>45017</v>
      </c>
      <c r="I1132" s="10">
        <v>44376</v>
      </c>
      <c r="J1132" s="14">
        <v>1878</v>
      </c>
      <c r="K1132" s="39">
        <v>19</v>
      </c>
      <c r="L1132" s="13">
        <f t="shared" si="1414"/>
        <v>0</v>
      </c>
      <c r="M1132" s="300"/>
      <c r="N1132" s="300"/>
      <c r="O1132" s="38">
        <f t="shared" ref="O1132:O1135" si="1420">K1132-U1132</f>
        <v>19</v>
      </c>
      <c r="P1132" s="11">
        <f t="shared" si="1419"/>
        <v>0</v>
      </c>
      <c r="Q1132" s="41"/>
      <c r="R1132" s="41"/>
      <c r="S1132" s="41"/>
      <c r="T1132" s="41"/>
      <c r="U1132" s="38">
        <v>0</v>
      </c>
      <c r="V1132" s="11">
        <f t="shared" si="1416"/>
        <v>0</v>
      </c>
      <c r="W1132" s="51"/>
      <c r="X1132" s="53"/>
    </row>
    <row r="1133" spans="1:24" s="12" customFormat="1" ht="47.25" customHeight="1">
      <c r="A1133" s="9">
        <v>5</v>
      </c>
      <c r="B1133" s="199" t="s">
        <v>202</v>
      </c>
      <c r="C1133" s="203" t="s">
        <v>38</v>
      </c>
      <c r="D1133" s="206"/>
      <c r="E1133" s="40">
        <v>1.10277</v>
      </c>
      <c r="F1133" s="41"/>
      <c r="G1133" s="13"/>
      <c r="H1133" s="204"/>
      <c r="I1133" s="10">
        <v>44376</v>
      </c>
      <c r="J1133" s="14">
        <v>1878</v>
      </c>
      <c r="K1133" s="39">
        <v>114</v>
      </c>
      <c r="L1133" s="13">
        <f t="shared" si="1414"/>
        <v>125.71578000000001</v>
      </c>
      <c r="M1133" s="300"/>
      <c r="N1133" s="300"/>
      <c r="O1133" s="38">
        <f t="shared" si="1420"/>
        <v>114</v>
      </c>
      <c r="P1133" s="11">
        <f t="shared" si="1419"/>
        <v>125.71578000000001</v>
      </c>
      <c r="Q1133" s="41"/>
      <c r="R1133" s="41"/>
      <c r="S1133" s="41"/>
      <c r="T1133" s="41"/>
      <c r="U1133" s="38">
        <v>0</v>
      </c>
      <c r="V1133" s="11">
        <f t="shared" si="1416"/>
        <v>0</v>
      </c>
      <c r="W1133" s="51"/>
      <c r="X1133" s="53"/>
    </row>
    <row r="1134" spans="1:24" s="12" customFormat="1" ht="47.25" customHeight="1">
      <c r="A1134" s="9">
        <v>6</v>
      </c>
      <c r="B1134" s="199" t="s">
        <v>203</v>
      </c>
      <c r="C1134" s="203" t="s">
        <v>38</v>
      </c>
      <c r="D1134" s="206"/>
      <c r="E1134" s="40">
        <v>1.02302</v>
      </c>
      <c r="F1134" s="41"/>
      <c r="G1134" s="13"/>
      <c r="H1134" s="204"/>
      <c r="I1134" s="10">
        <v>44376</v>
      </c>
      <c r="J1134" s="14">
        <v>1878</v>
      </c>
      <c r="K1134" s="39">
        <v>19</v>
      </c>
      <c r="L1134" s="13">
        <f t="shared" si="1414"/>
        <v>19.437380000000001</v>
      </c>
      <c r="M1134" s="300"/>
      <c r="N1134" s="300"/>
      <c r="O1134" s="38">
        <f t="shared" si="1420"/>
        <v>19</v>
      </c>
      <c r="P1134" s="11">
        <f t="shared" si="1419"/>
        <v>19.437380000000001</v>
      </c>
      <c r="Q1134" s="41"/>
      <c r="R1134" s="41"/>
      <c r="S1134" s="41"/>
      <c r="T1134" s="41"/>
      <c r="U1134" s="38">
        <v>0</v>
      </c>
      <c r="V1134" s="11">
        <f t="shared" si="1416"/>
        <v>0</v>
      </c>
      <c r="W1134" s="51"/>
      <c r="X1134" s="53"/>
    </row>
    <row r="1135" spans="1:24" s="12" customFormat="1" ht="47.25" customHeight="1">
      <c r="A1135" s="9">
        <v>7</v>
      </c>
      <c r="B1135" s="199" t="s">
        <v>124</v>
      </c>
      <c r="C1135" s="203" t="s">
        <v>38</v>
      </c>
      <c r="D1135" s="206"/>
      <c r="E1135" s="40">
        <v>12.37518</v>
      </c>
      <c r="F1135" s="41"/>
      <c r="G1135" s="13"/>
      <c r="H1135" s="204"/>
      <c r="I1135" s="10">
        <v>44376</v>
      </c>
      <c r="J1135" s="14">
        <v>1878</v>
      </c>
      <c r="K1135" s="39">
        <v>2</v>
      </c>
      <c r="L1135" s="13">
        <f t="shared" si="1414"/>
        <v>24.750360000000001</v>
      </c>
      <c r="M1135" s="300"/>
      <c r="N1135" s="300"/>
      <c r="O1135" s="38">
        <f t="shared" si="1420"/>
        <v>2</v>
      </c>
      <c r="P1135" s="11">
        <f t="shared" si="1419"/>
        <v>24.750360000000001</v>
      </c>
      <c r="Q1135" s="41"/>
      <c r="R1135" s="41"/>
      <c r="S1135" s="41"/>
      <c r="T1135" s="41"/>
      <c r="U1135" s="38">
        <v>0</v>
      </c>
      <c r="V1135" s="11">
        <f t="shared" si="1416"/>
        <v>0</v>
      </c>
      <c r="W1135" s="51"/>
      <c r="X1135" s="53"/>
    </row>
    <row r="1136" spans="1:24" s="12" customFormat="1" ht="40.5" customHeight="1">
      <c r="A1136" s="9">
        <v>8</v>
      </c>
      <c r="B1136" s="199" t="s">
        <v>118</v>
      </c>
      <c r="C1136" s="203" t="s">
        <v>38</v>
      </c>
      <c r="D1136" s="203" t="s">
        <v>121</v>
      </c>
      <c r="E1136" s="40">
        <v>2.96</v>
      </c>
      <c r="F1136" s="41">
        <v>0</v>
      </c>
      <c r="G1136" s="13">
        <f t="shared" si="1417"/>
        <v>0</v>
      </c>
      <c r="H1136" s="202">
        <v>45962</v>
      </c>
      <c r="I1136" s="10">
        <v>44278</v>
      </c>
      <c r="J1136" s="14">
        <v>558</v>
      </c>
      <c r="K1136" s="39">
        <v>220</v>
      </c>
      <c r="L1136" s="13">
        <f t="shared" si="1414"/>
        <v>651.20000000000005</v>
      </c>
      <c r="M1136" s="300" t="s">
        <v>147</v>
      </c>
      <c r="N1136" s="300" t="s">
        <v>144</v>
      </c>
      <c r="O1136" s="38">
        <f t="shared" si="1418"/>
        <v>0</v>
      </c>
      <c r="P1136" s="11">
        <f t="shared" si="1419"/>
        <v>0</v>
      </c>
      <c r="Q1136" s="41"/>
      <c r="R1136" s="41"/>
      <c r="S1136" s="41"/>
      <c r="T1136" s="41"/>
      <c r="U1136" s="41">
        <v>0</v>
      </c>
      <c r="V1136" s="11">
        <f t="shared" si="1416"/>
        <v>0</v>
      </c>
      <c r="W1136" s="51"/>
      <c r="X1136" s="53"/>
    </row>
    <row r="1137" spans="1:24" s="12" customFormat="1" ht="40.5" customHeight="1">
      <c r="A1137" s="9">
        <v>9</v>
      </c>
      <c r="B1137" s="199" t="s">
        <v>118</v>
      </c>
      <c r="C1137" s="203" t="s">
        <v>38</v>
      </c>
      <c r="D1137" s="203" t="s">
        <v>121</v>
      </c>
      <c r="E1137" s="40">
        <v>2.96</v>
      </c>
      <c r="F1137" s="41">
        <v>0</v>
      </c>
      <c r="G1137" s="13">
        <f t="shared" si="1417"/>
        <v>0</v>
      </c>
      <c r="H1137" s="202">
        <v>45962</v>
      </c>
      <c r="I1137" s="10">
        <v>44286</v>
      </c>
      <c r="J1137" s="14">
        <v>666</v>
      </c>
      <c r="K1137" s="39">
        <v>440</v>
      </c>
      <c r="L1137" s="13">
        <f t="shared" si="1414"/>
        <v>1302.4000000000001</v>
      </c>
      <c r="M1137" s="300" t="s">
        <v>149</v>
      </c>
      <c r="N1137" s="300" t="s">
        <v>150</v>
      </c>
      <c r="O1137" s="38">
        <f t="shared" si="1418"/>
        <v>0</v>
      </c>
      <c r="P1137" s="11">
        <f t="shared" si="1419"/>
        <v>0</v>
      </c>
      <c r="Q1137" s="41"/>
      <c r="R1137" s="41"/>
      <c r="S1137" s="41"/>
      <c r="T1137" s="41"/>
      <c r="U1137" s="41">
        <v>0</v>
      </c>
      <c r="V1137" s="11">
        <f t="shared" si="1416"/>
        <v>0</v>
      </c>
      <c r="W1137" s="51"/>
      <c r="X1137" s="53"/>
    </row>
    <row r="1138" spans="1:24" s="12" customFormat="1" ht="40.5" customHeight="1">
      <c r="A1138" s="9">
        <v>10</v>
      </c>
      <c r="B1138" s="199" t="s">
        <v>124</v>
      </c>
      <c r="C1138" s="200" t="s">
        <v>38</v>
      </c>
      <c r="D1138" s="204">
        <v>44119</v>
      </c>
      <c r="E1138" s="40">
        <v>24.14</v>
      </c>
      <c r="F1138" s="41">
        <v>0</v>
      </c>
      <c r="G1138" s="13">
        <f t="shared" si="1417"/>
        <v>0</v>
      </c>
      <c r="H1138" s="202" t="s">
        <v>122</v>
      </c>
      <c r="I1138" s="10">
        <v>44278</v>
      </c>
      <c r="J1138" s="14">
        <v>558</v>
      </c>
      <c r="K1138" s="39">
        <v>2</v>
      </c>
      <c r="L1138" s="13">
        <f t="shared" ref="L1138:L1139" si="1421">K1138*E1138</f>
        <v>48.28</v>
      </c>
      <c r="M1138" s="300" t="s">
        <v>147</v>
      </c>
      <c r="N1138" s="300" t="s">
        <v>144</v>
      </c>
      <c r="O1138" s="38">
        <f t="shared" si="1418"/>
        <v>0</v>
      </c>
      <c r="P1138" s="11">
        <f t="shared" si="1419"/>
        <v>0</v>
      </c>
      <c r="Q1138" s="41"/>
      <c r="R1138" s="41"/>
      <c r="S1138" s="41"/>
      <c r="T1138" s="41"/>
      <c r="U1138" s="41">
        <v>0</v>
      </c>
      <c r="V1138" s="11">
        <f t="shared" ref="V1138:V1139" si="1422">U1138*E1138</f>
        <v>0</v>
      </c>
      <c r="W1138" s="51"/>
      <c r="X1138" s="53"/>
    </row>
    <row r="1139" spans="1:24" s="12" customFormat="1" ht="40.5" customHeight="1">
      <c r="A1139" s="9">
        <v>11</v>
      </c>
      <c r="B1139" s="199" t="s">
        <v>124</v>
      </c>
      <c r="C1139" s="200" t="s">
        <v>38</v>
      </c>
      <c r="D1139" s="204">
        <v>44119</v>
      </c>
      <c r="E1139" s="40">
        <v>24.14</v>
      </c>
      <c r="F1139" s="41">
        <v>0</v>
      </c>
      <c r="G1139" s="13">
        <f t="shared" si="1417"/>
        <v>0</v>
      </c>
      <c r="H1139" s="202" t="s">
        <v>122</v>
      </c>
      <c r="I1139" s="10">
        <v>44286</v>
      </c>
      <c r="J1139" s="14">
        <v>666</v>
      </c>
      <c r="K1139" s="39">
        <v>4</v>
      </c>
      <c r="L1139" s="13">
        <f t="shared" si="1421"/>
        <v>96.56</v>
      </c>
      <c r="M1139" s="300" t="s">
        <v>147</v>
      </c>
      <c r="N1139" s="300" t="s">
        <v>144</v>
      </c>
      <c r="O1139" s="38">
        <f t="shared" si="1418"/>
        <v>0</v>
      </c>
      <c r="P1139" s="11">
        <f t="shared" si="1419"/>
        <v>0</v>
      </c>
      <c r="Q1139" s="41"/>
      <c r="R1139" s="41"/>
      <c r="S1139" s="41"/>
      <c r="T1139" s="41"/>
      <c r="U1139" s="41">
        <v>0</v>
      </c>
      <c r="V1139" s="11">
        <f t="shared" si="1422"/>
        <v>0</v>
      </c>
      <c r="W1139" s="51"/>
      <c r="X1139" s="53"/>
    </row>
    <row r="1140" spans="1:24" s="68" customFormat="1" ht="27.75" customHeight="1">
      <c r="A1140" s="41"/>
      <c r="B1140" s="209" t="s">
        <v>14</v>
      </c>
      <c r="C1140" s="210"/>
      <c r="D1140" s="211"/>
      <c r="E1140" s="65"/>
      <c r="F1140" s="41">
        <f>SUM(F1129:F1139)</f>
        <v>0</v>
      </c>
      <c r="G1140" s="11">
        <f>SUM(G1129:G1139)</f>
        <v>0</v>
      </c>
      <c r="H1140" s="212"/>
      <c r="I1140" s="66"/>
      <c r="J1140" s="41"/>
      <c r="K1140" s="41">
        <f>SUM(K1129:K1139)</f>
        <v>1534</v>
      </c>
      <c r="L1140" s="11">
        <f>SUM(L1129:L1139)</f>
        <v>2268.3435200000004</v>
      </c>
      <c r="M1140" s="41"/>
      <c r="N1140" s="66"/>
      <c r="O1140" s="41">
        <f>SUM(O1129:O1139)</f>
        <v>268</v>
      </c>
      <c r="P1140" s="11">
        <f>SUM(P1129:P1139)</f>
        <v>169.90352000000001</v>
      </c>
      <c r="Q1140" s="41"/>
      <c r="R1140" s="41"/>
      <c r="S1140" s="41"/>
      <c r="T1140" s="41"/>
      <c r="U1140" s="41">
        <f>SUM(U1129:U1139)</f>
        <v>0</v>
      </c>
      <c r="V1140" s="11">
        <f>SUM(V1129:V1139)</f>
        <v>0</v>
      </c>
      <c r="W1140" s="67">
        <f>V1140-G1140</f>
        <v>0</v>
      </c>
      <c r="X1140" s="178"/>
    </row>
    <row r="1141" spans="1:24" s="68" customFormat="1" ht="27.75" customHeight="1">
      <c r="A1141" s="337" t="s">
        <v>111</v>
      </c>
      <c r="B1141" s="338"/>
      <c r="C1141" s="338"/>
      <c r="D1141" s="338"/>
      <c r="E1141" s="338"/>
      <c r="F1141" s="338"/>
      <c r="G1141" s="338"/>
      <c r="H1141" s="338"/>
      <c r="I1141" s="338"/>
      <c r="J1141" s="338"/>
      <c r="K1141" s="338"/>
      <c r="L1141" s="338"/>
      <c r="M1141" s="338"/>
      <c r="N1141" s="338"/>
      <c r="O1141" s="338"/>
      <c r="P1141" s="338"/>
      <c r="Q1141" s="338"/>
      <c r="R1141" s="338"/>
      <c r="S1141" s="338"/>
      <c r="T1141" s="338"/>
      <c r="U1141" s="338"/>
      <c r="V1141" s="339"/>
      <c r="W1141" s="67"/>
      <c r="X1141" s="178"/>
    </row>
    <row r="1142" spans="1:24" s="12" customFormat="1" ht="45" customHeight="1">
      <c r="A1142" s="9">
        <v>1</v>
      </c>
      <c r="B1142" s="199" t="s">
        <v>77</v>
      </c>
      <c r="C1142" s="200" t="s">
        <v>38</v>
      </c>
      <c r="D1142" s="14" t="s">
        <v>85</v>
      </c>
      <c r="E1142" s="40">
        <v>182.26</v>
      </c>
      <c r="F1142" s="296">
        <v>0</v>
      </c>
      <c r="G1142" s="13">
        <f>F1142*E1142</f>
        <v>0</v>
      </c>
      <c r="H1142" s="202">
        <v>44525</v>
      </c>
      <c r="I1142" s="297"/>
      <c r="J1142" s="298"/>
      <c r="K1142" s="39"/>
      <c r="L1142" s="13">
        <f>K1142*E1142</f>
        <v>0</v>
      </c>
      <c r="M1142" s="9">
        <v>1498</v>
      </c>
      <c r="N1142" s="10">
        <v>44195</v>
      </c>
      <c r="O1142" s="38">
        <f>F1142-U1142</f>
        <v>0</v>
      </c>
      <c r="P1142" s="11">
        <f>O1142*E1142</f>
        <v>0</v>
      </c>
      <c r="Q1142" s="41"/>
      <c r="R1142" s="41"/>
      <c r="S1142" s="41"/>
      <c r="T1142" s="41"/>
      <c r="U1142" s="296">
        <v>0</v>
      </c>
      <c r="V1142" s="13">
        <f>U1142*E1142</f>
        <v>0</v>
      </c>
      <c r="W1142" s="51"/>
      <c r="X1142" s="53"/>
    </row>
    <row r="1143" spans="1:24" s="12" customFormat="1" ht="47.25" customHeight="1">
      <c r="A1143" s="182">
        <v>2</v>
      </c>
      <c r="B1143" s="328" t="s">
        <v>196</v>
      </c>
      <c r="C1143" s="9" t="s">
        <v>31</v>
      </c>
      <c r="D1143" s="9" t="s">
        <v>197</v>
      </c>
      <c r="E1143" s="9">
        <v>0</v>
      </c>
      <c r="F1143" s="298">
        <v>0</v>
      </c>
      <c r="G1143" s="266">
        <v>0</v>
      </c>
      <c r="H1143" s="329">
        <v>44469</v>
      </c>
      <c r="I1143" s="10">
        <v>44376</v>
      </c>
      <c r="J1143" s="14">
        <v>1879</v>
      </c>
      <c r="K1143" s="39">
        <v>84</v>
      </c>
      <c r="L1143" s="13">
        <f t="shared" ref="L1143:L1147" si="1423">K1143*E1143</f>
        <v>0</v>
      </c>
      <c r="M1143" s="300"/>
      <c r="N1143" s="300"/>
      <c r="O1143" s="38">
        <f>K1143-U1143</f>
        <v>78</v>
      </c>
      <c r="P1143" s="11">
        <f t="shared" ref="P1143:P1147" si="1424">O1143*E1143</f>
        <v>0</v>
      </c>
      <c r="Q1143" s="41"/>
      <c r="R1143" s="41"/>
      <c r="S1143" s="41"/>
      <c r="T1143" s="41"/>
      <c r="U1143" s="38">
        <v>6</v>
      </c>
      <c r="V1143" s="11">
        <f t="shared" ref="V1143:V1147" si="1425">U1143*E1143</f>
        <v>0</v>
      </c>
      <c r="W1143" s="51"/>
      <c r="X1143" s="53"/>
    </row>
    <row r="1144" spans="1:24" s="12" customFormat="1" ht="47.25" customHeight="1">
      <c r="A1144" s="9">
        <v>3</v>
      </c>
      <c r="B1144" s="330" t="s">
        <v>199</v>
      </c>
      <c r="C1144" s="331" t="s">
        <v>200</v>
      </c>
      <c r="D1144" s="9">
        <v>11033003</v>
      </c>
      <c r="E1144" s="266">
        <v>0</v>
      </c>
      <c r="F1144" s="298">
        <v>0</v>
      </c>
      <c r="G1144" s="266">
        <v>0</v>
      </c>
      <c r="H1144" s="329">
        <v>45017</v>
      </c>
      <c r="I1144" s="10">
        <v>44376</v>
      </c>
      <c r="J1144" s="14">
        <v>1879</v>
      </c>
      <c r="K1144" s="39">
        <v>14</v>
      </c>
      <c r="L1144" s="13">
        <f t="shared" si="1423"/>
        <v>0</v>
      </c>
      <c r="M1144" s="300"/>
      <c r="N1144" s="300"/>
      <c r="O1144" s="38">
        <f t="shared" ref="O1144:O1147" si="1426">K1144-U1144</f>
        <v>13</v>
      </c>
      <c r="P1144" s="11">
        <f t="shared" si="1424"/>
        <v>0</v>
      </c>
      <c r="Q1144" s="41"/>
      <c r="R1144" s="41"/>
      <c r="S1144" s="41"/>
      <c r="T1144" s="41"/>
      <c r="U1144" s="38">
        <v>1</v>
      </c>
      <c r="V1144" s="11">
        <f t="shared" si="1425"/>
        <v>0</v>
      </c>
      <c r="W1144" s="51"/>
      <c r="X1144" s="53"/>
    </row>
    <row r="1145" spans="1:24" s="12" customFormat="1" ht="47.25" customHeight="1">
      <c r="A1145" s="182">
        <v>4</v>
      </c>
      <c r="B1145" s="199" t="s">
        <v>202</v>
      </c>
      <c r="C1145" s="203" t="s">
        <v>38</v>
      </c>
      <c r="D1145" s="206"/>
      <c r="E1145" s="40">
        <v>1.10277</v>
      </c>
      <c r="F1145" s="41"/>
      <c r="G1145" s="13"/>
      <c r="H1145" s="204"/>
      <c r="I1145" s="10">
        <v>44376</v>
      </c>
      <c r="J1145" s="14">
        <v>1879</v>
      </c>
      <c r="K1145" s="39">
        <v>84</v>
      </c>
      <c r="L1145" s="13">
        <f t="shared" si="1423"/>
        <v>92.632680000000008</v>
      </c>
      <c r="M1145" s="300"/>
      <c r="N1145" s="300"/>
      <c r="O1145" s="38">
        <f t="shared" si="1426"/>
        <v>78</v>
      </c>
      <c r="P1145" s="11">
        <f t="shared" si="1424"/>
        <v>86.016059999999996</v>
      </c>
      <c r="Q1145" s="41"/>
      <c r="R1145" s="41"/>
      <c r="S1145" s="41"/>
      <c r="T1145" s="41"/>
      <c r="U1145" s="38">
        <v>6</v>
      </c>
      <c r="V1145" s="11">
        <f t="shared" si="1425"/>
        <v>6.6166200000000002</v>
      </c>
      <c r="W1145" s="51"/>
      <c r="X1145" s="53"/>
    </row>
    <row r="1146" spans="1:24" s="12" customFormat="1" ht="47.25" customHeight="1">
      <c r="A1146" s="9">
        <v>5</v>
      </c>
      <c r="B1146" s="199" t="s">
        <v>203</v>
      </c>
      <c r="C1146" s="203" t="s">
        <v>38</v>
      </c>
      <c r="D1146" s="206"/>
      <c r="E1146" s="40">
        <v>1.02302</v>
      </c>
      <c r="F1146" s="41"/>
      <c r="G1146" s="13"/>
      <c r="H1146" s="204"/>
      <c r="I1146" s="10">
        <v>44376</v>
      </c>
      <c r="J1146" s="14">
        <v>1879</v>
      </c>
      <c r="K1146" s="39">
        <v>14</v>
      </c>
      <c r="L1146" s="13">
        <f t="shared" si="1423"/>
        <v>14.322280000000001</v>
      </c>
      <c r="M1146" s="300"/>
      <c r="N1146" s="300"/>
      <c r="O1146" s="38">
        <f t="shared" si="1426"/>
        <v>13</v>
      </c>
      <c r="P1146" s="11">
        <f t="shared" si="1424"/>
        <v>13.29926</v>
      </c>
      <c r="Q1146" s="41"/>
      <c r="R1146" s="41"/>
      <c r="S1146" s="41"/>
      <c r="T1146" s="41"/>
      <c r="U1146" s="38">
        <v>1</v>
      </c>
      <c r="V1146" s="11">
        <f t="shared" si="1425"/>
        <v>1.02302</v>
      </c>
      <c r="W1146" s="51"/>
      <c r="X1146" s="53"/>
    </row>
    <row r="1147" spans="1:24" s="12" customFormat="1" ht="47.25" customHeight="1">
      <c r="A1147" s="182">
        <v>6</v>
      </c>
      <c r="B1147" s="199" t="s">
        <v>124</v>
      </c>
      <c r="C1147" s="203" t="s">
        <v>38</v>
      </c>
      <c r="D1147" s="206"/>
      <c r="E1147" s="40">
        <v>12.37518</v>
      </c>
      <c r="F1147" s="41"/>
      <c r="G1147" s="13"/>
      <c r="H1147" s="204"/>
      <c r="I1147" s="10">
        <v>44376</v>
      </c>
      <c r="J1147" s="14">
        <v>1879</v>
      </c>
      <c r="K1147" s="39">
        <v>2</v>
      </c>
      <c r="L1147" s="13">
        <f t="shared" si="1423"/>
        <v>24.750360000000001</v>
      </c>
      <c r="M1147" s="300"/>
      <c r="N1147" s="300"/>
      <c r="O1147" s="38">
        <f t="shared" si="1426"/>
        <v>2</v>
      </c>
      <c r="P1147" s="11">
        <f t="shared" si="1424"/>
        <v>24.750360000000001</v>
      </c>
      <c r="Q1147" s="41"/>
      <c r="R1147" s="41"/>
      <c r="S1147" s="41"/>
      <c r="T1147" s="41"/>
      <c r="U1147" s="38">
        <v>0</v>
      </c>
      <c r="V1147" s="11">
        <f t="shared" si="1425"/>
        <v>0</v>
      </c>
      <c r="W1147" s="51"/>
      <c r="X1147" s="53"/>
    </row>
    <row r="1148" spans="1:24" s="12" customFormat="1" ht="47.25" customHeight="1">
      <c r="A1148" s="9">
        <v>7</v>
      </c>
      <c r="B1148" s="205" t="s">
        <v>125</v>
      </c>
      <c r="C1148" s="200" t="s">
        <v>31</v>
      </c>
      <c r="D1148" s="206" t="s">
        <v>126</v>
      </c>
      <c r="E1148" s="40">
        <v>0</v>
      </c>
      <c r="F1148" s="41">
        <v>0</v>
      </c>
      <c r="G1148" s="13">
        <f t="shared" ref="G1148:G1155" si="1427">F1148*E1148</f>
        <v>0</v>
      </c>
      <c r="H1148" s="204">
        <v>44370</v>
      </c>
      <c r="I1148" s="10">
        <v>44277</v>
      </c>
      <c r="J1148" s="14">
        <v>530</v>
      </c>
      <c r="K1148" s="39">
        <v>200</v>
      </c>
      <c r="L1148" s="13">
        <f t="shared" ref="L1148:L1155" si="1428">K1148*E1148</f>
        <v>0</v>
      </c>
      <c r="M1148" s="300" t="s">
        <v>146</v>
      </c>
      <c r="N1148" s="300" t="s">
        <v>144</v>
      </c>
      <c r="O1148" s="38">
        <f t="shared" ref="O1148:O1155" si="1429">F1148-U1148</f>
        <v>0</v>
      </c>
      <c r="P1148" s="11">
        <f t="shared" ref="P1148:P1155" si="1430">O1148*E1148</f>
        <v>0</v>
      </c>
      <c r="Q1148" s="41"/>
      <c r="R1148" s="41"/>
      <c r="S1148" s="41"/>
      <c r="T1148" s="41"/>
      <c r="U1148" s="41">
        <v>0</v>
      </c>
      <c r="V1148" s="11">
        <f t="shared" ref="V1148:V1155" si="1431">U1148*E1148</f>
        <v>0</v>
      </c>
      <c r="W1148" s="51"/>
      <c r="X1148" s="53"/>
    </row>
    <row r="1149" spans="1:24" s="12" customFormat="1" ht="47.25" customHeight="1">
      <c r="A1149" s="182">
        <v>8</v>
      </c>
      <c r="B1149" s="205" t="s">
        <v>125</v>
      </c>
      <c r="C1149" s="200" t="s">
        <v>31</v>
      </c>
      <c r="D1149" s="206" t="s">
        <v>126</v>
      </c>
      <c r="E1149" s="40">
        <v>0</v>
      </c>
      <c r="F1149" s="41">
        <v>0</v>
      </c>
      <c r="G1149" s="13">
        <f t="shared" ref="G1149" si="1432">F1149*E1149</f>
        <v>0</v>
      </c>
      <c r="H1149" s="204">
        <v>44370</v>
      </c>
      <c r="I1149" s="10">
        <v>44291</v>
      </c>
      <c r="J1149" s="14">
        <v>681</v>
      </c>
      <c r="K1149" s="39">
        <v>400</v>
      </c>
      <c r="L1149" s="13">
        <f t="shared" ref="L1149" si="1433">K1149*E1149</f>
        <v>0</v>
      </c>
      <c r="M1149" s="300" t="s">
        <v>146</v>
      </c>
      <c r="N1149" s="300" t="s">
        <v>144</v>
      </c>
      <c r="O1149" s="38">
        <f t="shared" si="1429"/>
        <v>0</v>
      </c>
      <c r="P1149" s="11">
        <f t="shared" ref="P1149" si="1434">O1149*E1149</f>
        <v>0</v>
      </c>
      <c r="Q1149" s="41"/>
      <c r="R1149" s="41"/>
      <c r="S1149" s="41"/>
      <c r="T1149" s="41"/>
      <c r="U1149" s="41">
        <v>0</v>
      </c>
      <c r="V1149" s="11">
        <f t="shared" ref="V1149" si="1435">U1149*E1149</f>
        <v>0</v>
      </c>
      <c r="W1149" s="51"/>
      <c r="X1149" s="53"/>
    </row>
    <row r="1150" spans="1:24" s="12" customFormat="1" ht="47.25" customHeight="1">
      <c r="A1150" s="9">
        <v>9</v>
      </c>
      <c r="B1150" s="205" t="s">
        <v>125</v>
      </c>
      <c r="C1150" s="200" t="s">
        <v>31</v>
      </c>
      <c r="D1150" s="206" t="s">
        <v>126</v>
      </c>
      <c r="E1150" s="40">
        <v>0</v>
      </c>
      <c r="F1150" s="41">
        <v>0</v>
      </c>
      <c r="G1150" s="13">
        <f t="shared" ref="G1150" si="1436">F1150*E1150</f>
        <v>0</v>
      </c>
      <c r="H1150" s="204">
        <v>44370</v>
      </c>
      <c r="I1150" s="10">
        <v>44300</v>
      </c>
      <c r="J1150" s="14">
        <v>801</v>
      </c>
      <c r="K1150" s="39">
        <v>40</v>
      </c>
      <c r="L1150" s="13">
        <f t="shared" ref="L1150" si="1437">K1150*E1150</f>
        <v>0</v>
      </c>
      <c r="M1150" s="300" t="s">
        <v>146</v>
      </c>
      <c r="N1150" s="300" t="s">
        <v>144</v>
      </c>
      <c r="O1150" s="38">
        <f t="shared" si="1429"/>
        <v>0</v>
      </c>
      <c r="P1150" s="11">
        <f t="shared" ref="P1150" si="1438">O1150*E1150</f>
        <v>0</v>
      </c>
      <c r="Q1150" s="41"/>
      <c r="R1150" s="41"/>
      <c r="S1150" s="41"/>
      <c r="T1150" s="41"/>
      <c r="U1150" s="41">
        <v>0</v>
      </c>
      <c r="V1150" s="11">
        <f t="shared" ref="V1150" si="1439">U1150*E1150</f>
        <v>0</v>
      </c>
      <c r="W1150" s="51"/>
      <c r="X1150" s="53"/>
    </row>
    <row r="1151" spans="1:24" s="12" customFormat="1" ht="40.5" customHeight="1">
      <c r="A1151" s="182">
        <v>10</v>
      </c>
      <c r="B1151" s="199" t="s">
        <v>118</v>
      </c>
      <c r="C1151" s="203" t="s">
        <v>38</v>
      </c>
      <c r="D1151" s="203" t="s">
        <v>121</v>
      </c>
      <c r="E1151" s="40">
        <v>2.96</v>
      </c>
      <c r="F1151" s="41">
        <v>0</v>
      </c>
      <c r="G1151" s="13">
        <f t="shared" si="1427"/>
        <v>0</v>
      </c>
      <c r="H1151" s="202">
        <v>45962</v>
      </c>
      <c r="I1151" s="10">
        <v>44277</v>
      </c>
      <c r="J1151" s="14">
        <v>530</v>
      </c>
      <c r="K1151" s="39">
        <v>220</v>
      </c>
      <c r="L1151" s="13">
        <f t="shared" si="1428"/>
        <v>651.20000000000005</v>
      </c>
      <c r="M1151" s="300" t="s">
        <v>147</v>
      </c>
      <c r="N1151" s="300" t="s">
        <v>144</v>
      </c>
      <c r="O1151" s="38">
        <f t="shared" si="1429"/>
        <v>0</v>
      </c>
      <c r="P1151" s="11">
        <f t="shared" si="1430"/>
        <v>0</v>
      </c>
      <c r="Q1151" s="41"/>
      <c r="R1151" s="41"/>
      <c r="S1151" s="41"/>
      <c r="T1151" s="41"/>
      <c r="U1151" s="41">
        <v>0</v>
      </c>
      <c r="V1151" s="11">
        <f t="shared" si="1431"/>
        <v>0</v>
      </c>
      <c r="W1151" s="51"/>
      <c r="X1151" s="53"/>
    </row>
    <row r="1152" spans="1:24" s="12" customFormat="1" ht="40.5" customHeight="1">
      <c r="A1152" s="9">
        <v>11</v>
      </c>
      <c r="B1152" s="199" t="s">
        <v>118</v>
      </c>
      <c r="C1152" s="203" t="s">
        <v>38</v>
      </c>
      <c r="D1152" s="203" t="s">
        <v>119</v>
      </c>
      <c r="E1152" s="40">
        <v>2.96</v>
      </c>
      <c r="F1152" s="41">
        <v>0</v>
      </c>
      <c r="G1152" s="13">
        <f t="shared" ref="G1152:G1154" si="1440">F1152*E1152</f>
        <v>0</v>
      </c>
      <c r="H1152" s="202">
        <v>45962</v>
      </c>
      <c r="I1152" s="10">
        <v>44291</v>
      </c>
      <c r="J1152" s="14">
        <v>681</v>
      </c>
      <c r="K1152" s="39">
        <v>440</v>
      </c>
      <c r="L1152" s="13">
        <f t="shared" ref="L1152:L1154" si="1441">K1152*E1152</f>
        <v>1302.4000000000001</v>
      </c>
      <c r="M1152" s="300" t="s">
        <v>147</v>
      </c>
      <c r="N1152" s="300" t="s">
        <v>144</v>
      </c>
      <c r="O1152" s="38">
        <f t="shared" si="1429"/>
        <v>0</v>
      </c>
      <c r="P1152" s="11">
        <f t="shared" ref="P1152:P1154" si="1442">O1152*E1152</f>
        <v>0</v>
      </c>
      <c r="Q1152" s="41"/>
      <c r="R1152" s="41"/>
      <c r="S1152" s="41"/>
      <c r="T1152" s="41"/>
      <c r="U1152" s="41">
        <v>0</v>
      </c>
      <c r="V1152" s="11">
        <f t="shared" ref="V1152:V1154" si="1443">U1152*E1152</f>
        <v>0</v>
      </c>
      <c r="W1152" s="51"/>
      <c r="X1152" s="53"/>
    </row>
    <row r="1153" spans="1:24" s="12" customFormat="1" ht="40.5" customHeight="1">
      <c r="A1153" s="182">
        <v>12</v>
      </c>
      <c r="B1153" s="199" t="s">
        <v>118</v>
      </c>
      <c r="C1153" s="203" t="s">
        <v>38</v>
      </c>
      <c r="D1153" s="203" t="s">
        <v>119</v>
      </c>
      <c r="E1153" s="40">
        <v>2.96</v>
      </c>
      <c r="F1153" s="41">
        <v>0</v>
      </c>
      <c r="G1153" s="13">
        <f t="shared" ref="G1153" si="1444">F1153*E1153</f>
        <v>0</v>
      </c>
      <c r="H1153" s="202">
        <v>45962</v>
      </c>
      <c r="I1153" s="10">
        <v>44300</v>
      </c>
      <c r="J1153" s="14">
        <v>801</v>
      </c>
      <c r="K1153" s="39">
        <v>44</v>
      </c>
      <c r="L1153" s="13">
        <f t="shared" ref="L1153" si="1445">K1153*E1153</f>
        <v>130.24</v>
      </c>
      <c r="M1153" s="300" t="s">
        <v>147</v>
      </c>
      <c r="N1153" s="300" t="s">
        <v>144</v>
      </c>
      <c r="O1153" s="38">
        <f t="shared" si="1429"/>
        <v>0</v>
      </c>
      <c r="P1153" s="11">
        <f t="shared" ref="P1153" si="1446">O1153*E1153</f>
        <v>0</v>
      </c>
      <c r="Q1153" s="41"/>
      <c r="R1153" s="41"/>
      <c r="S1153" s="41"/>
      <c r="T1153" s="41"/>
      <c r="U1153" s="41">
        <v>0</v>
      </c>
      <c r="V1153" s="11">
        <f t="shared" ref="V1153" si="1447">U1153*E1153</f>
        <v>0</v>
      </c>
      <c r="W1153" s="51"/>
      <c r="X1153" s="53"/>
    </row>
    <row r="1154" spans="1:24" s="12" customFormat="1" ht="40.5" customHeight="1">
      <c r="A1154" s="9">
        <v>13</v>
      </c>
      <c r="B1154" s="199" t="s">
        <v>124</v>
      </c>
      <c r="C1154" s="200" t="s">
        <v>38</v>
      </c>
      <c r="D1154" s="204">
        <v>44119</v>
      </c>
      <c r="E1154" s="40">
        <v>24.14</v>
      </c>
      <c r="F1154" s="41">
        <v>0</v>
      </c>
      <c r="G1154" s="13">
        <f t="shared" si="1440"/>
        <v>0</v>
      </c>
      <c r="H1154" s="202" t="s">
        <v>122</v>
      </c>
      <c r="I1154" s="10">
        <v>44277</v>
      </c>
      <c r="J1154" s="14">
        <v>530</v>
      </c>
      <c r="K1154" s="39">
        <v>2</v>
      </c>
      <c r="L1154" s="13">
        <f t="shared" si="1441"/>
        <v>48.28</v>
      </c>
      <c r="M1154" s="300" t="s">
        <v>147</v>
      </c>
      <c r="N1154" s="300" t="s">
        <v>144</v>
      </c>
      <c r="O1154" s="38">
        <f t="shared" si="1429"/>
        <v>0</v>
      </c>
      <c r="P1154" s="11">
        <f t="shared" si="1442"/>
        <v>0</v>
      </c>
      <c r="Q1154" s="41"/>
      <c r="R1154" s="41"/>
      <c r="S1154" s="41"/>
      <c r="T1154" s="41"/>
      <c r="U1154" s="41">
        <v>0</v>
      </c>
      <c r="V1154" s="11">
        <f t="shared" si="1443"/>
        <v>0</v>
      </c>
      <c r="W1154" s="51"/>
      <c r="X1154" s="53"/>
    </row>
    <row r="1155" spans="1:24" s="12" customFormat="1" ht="40.5" customHeight="1">
      <c r="A1155" s="182">
        <v>14</v>
      </c>
      <c r="B1155" s="199" t="s">
        <v>124</v>
      </c>
      <c r="C1155" s="200" t="s">
        <v>38</v>
      </c>
      <c r="D1155" s="204">
        <v>44119</v>
      </c>
      <c r="E1155" s="40">
        <v>24.14</v>
      </c>
      <c r="F1155" s="41">
        <v>0</v>
      </c>
      <c r="G1155" s="13">
        <f t="shared" si="1427"/>
        <v>0</v>
      </c>
      <c r="H1155" s="202" t="s">
        <v>122</v>
      </c>
      <c r="I1155" s="10">
        <v>44291</v>
      </c>
      <c r="J1155" s="14">
        <v>681</v>
      </c>
      <c r="K1155" s="39">
        <v>4</v>
      </c>
      <c r="L1155" s="13">
        <f t="shared" si="1428"/>
        <v>96.56</v>
      </c>
      <c r="M1155" s="300" t="s">
        <v>147</v>
      </c>
      <c r="N1155" s="300" t="s">
        <v>144</v>
      </c>
      <c r="O1155" s="38">
        <f t="shared" si="1429"/>
        <v>0</v>
      </c>
      <c r="P1155" s="11">
        <f t="shared" si="1430"/>
        <v>0</v>
      </c>
      <c r="Q1155" s="41"/>
      <c r="R1155" s="41"/>
      <c r="S1155" s="41"/>
      <c r="T1155" s="41"/>
      <c r="U1155" s="41">
        <v>0</v>
      </c>
      <c r="V1155" s="11">
        <f t="shared" si="1431"/>
        <v>0</v>
      </c>
      <c r="W1155" s="51"/>
      <c r="X1155" s="53"/>
    </row>
    <row r="1156" spans="1:24" s="68" customFormat="1" ht="27.75" customHeight="1">
      <c r="A1156" s="41"/>
      <c r="B1156" s="209" t="s">
        <v>14</v>
      </c>
      <c r="C1156" s="210"/>
      <c r="D1156" s="211"/>
      <c r="E1156" s="65"/>
      <c r="F1156" s="38">
        <f>SUM(F1142:F1155)</f>
        <v>0</v>
      </c>
      <c r="G1156" s="11">
        <f>SUM(G1142:G1155)</f>
        <v>0</v>
      </c>
      <c r="H1156" s="212"/>
      <c r="I1156" s="66"/>
      <c r="J1156" s="41"/>
      <c r="K1156" s="38">
        <f>SUM(K1142:K1155)</f>
        <v>1548</v>
      </c>
      <c r="L1156" s="11">
        <f>SUM(L1142:L1155)</f>
        <v>2360.3853200000003</v>
      </c>
      <c r="M1156" s="41"/>
      <c r="N1156" s="66"/>
      <c r="O1156" s="38">
        <f>SUM(O1142:O1155)</f>
        <v>184</v>
      </c>
      <c r="P1156" s="11">
        <f>SUM(P1142:P1155)</f>
        <v>124.06568</v>
      </c>
      <c r="Q1156" s="41"/>
      <c r="R1156" s="41"/>
      <c r="S1156" s="41"/>
      <c r="T1156" s="41"/>
      <c r="U1156" s="38">
        <f>SUM(U1142:U1155)</f>
        <v>14</v>
      </c>
      <c r="V1156" s="11">
        <f>SUM(V1142:V1155)</f>
        <v>7.63964</v>
      </c>
      <c r="W1156" s="67">
        <f>V1156-G1156</f>
        <v>7.63964</v>
      </c>
      <c r="X1156" s="178"/>
    </row>
    <row r="1157" spans="1:24" s="68" customFormat="1" ht="27.75" customHeight="1">
      <c r="A1157" s="337" t="s">
        <v>112</v>
      </c>
      <c r="B1157" s="338"/>
      <c r="C1157" s="338"/>
      <c r="D1157" s="338"/>
      <c r="E1157" s="338"/>
      <c r="F1157" s="338"/>
      <c r="G1157" s="338"/>
      <c r="H1157" s="338"/>
      <c r="I1157" s="338"/>
      <c r="J1157" s="338"/>
      <c r="K1157" s="338"/>
      <c r="L1157" s="338"/>
      <c r="M1157" s="338"/>
      <c r="N1157" s="338"/>
      <c r="O1157" s="338"/>
      <c r="P1157" s="338"/>
      <c r="Q1157" s="338"/>
      <c r="R1157" s="338"/>
      <c r="S1157" s="338"/>
      <c r="T1157" s="338"/>
      <c r="U1157" s="338"/>
      <c r="V1157" s="339"/>
      <c r="W1157" s="67"/>
      <c r="X1157" s="178"/>
    </row>
    <row r="1158" spans="1:24" s="12" customFormat="1" ht="96.75" customHeight="1">
      <c r="A1158" s="9">
        <v>1</v>
      </c>
      <c r="B1158" s="205" t="s">
        <v>125</v>
      </c>
      <c r="C1158" s="200" t="s">
        <v>31</v>
      </c>
      <c r="D1158" s="206" t="s">
        <v>126</v>
      </c>
      <c r="E1158" s="40">
        <v>0</v>
      </c>
      <c r="F1158" s="41">
        <v>0</v>
      </c>
      <c r="G1158" s="13">
        <v>0</v>
      </c>
      <c r="H1158" s="204">
        <v>44370</v>
      </c>
      <c r="I1158" s="10">
        <v>44277</v>
      </c>
      <c r="J1158" s="14">
        <v>530</v>
      </c>
      <c r="K1158" s="39">
        <v>200</v>
      </c>
      <c r="L1158" s="13">
        <f t="shared" ref="L1158:L1168" si="1448">K1158*E1158</f>
        <v>0</v>
      </c>
      <c r="M1158" s="300" t="s">
        <v>146</v>
      </c>
      <c r="N1158" s="300" t="s">
        <v>144</v>
      </c>
      <c r="O1158" s="38">
        <f>F1158-U1158</f>
        <v>0</v>
      </c>
      <c r="P1158" s="11">
        <f t="shared" ref="P1158" si="1449">O1158*E1158</f>
        <v>0</v>
      </c>
      <c r="Q1158" s="41"/>
      <c r="R1158" s="41"/>
      <c r="S1158" s="41"/>
      <c r="T1158" s="41"/>
      <c r="U1158" s="41">
        <v>0</v>
      </c>
      <c r="V1158" s="11">
        <f t="shared" ref="V1158:V1168" si="1450">U1158*E1158</f>
        <v>0</v>
      </c>
      <c r="W1158" s="51"/>
      <c r="X1158" s="53"/>
    </row>
    <row r="1159" spans="1:24" s="12" customFormat="1" ht="96.75" customHeight="1">
      <c r="A1159" s="9">
        <v>2</v>
      </c>
      <c r="B1159" s="205" t="s">
        <v>125</v>
      </c>
      <c r="C1159" s="200" t="s">
        <v>31</v>
      </c>
      <c r="D1159" s="206" t="s">
        <v>126</v>
      </c>
      <c r="E1159" s="40">
        <v>0</v>
      </c>
      <c r="F1159" s="41">
        <v>0</v>
      </c>
      <c r="G1159" s="13">
        <v>0</v>
      </c>
      <c r="H1159" s="204">
        <v>44370</v>
      </c>
      <c r="I1159" s="10">
        <v>44284</v>
      </c>
      <c r="J1159" s="14">
        <v>636</v>
      </c>
      <c r="K1159" s="39">
        <v>400</v>
      </c>
      <c r="L1159" s="13">
        <f t="shared" ref="L1159:L1164" si="1451">K1159*E1159</f>
        <v>0</v>
      </c>
      <c r="M1159" s="300" t="s">
        <v>151</v>
      </c>
      <c r="N1159" s="300" t="s">
        <v>152</v>
      </c>
      <c r="O1159" s="38">
        <f t="shared" ref="O1159:O1168" si="1452">F1159-U1159</f>
        <v>0</v>
      </c>
      <c r="P1159" s="11">
        <f t="shared" ref="P1159:P1168" si="1453">O1159*E1159</f>
        <v>0</v>
      </c>
      <c r="Q1159" s="41"/>
      <c r="R1159" s="41"/>
      <c r="S1159" s="41"/>
      <c r="T1159" s="41"/>
      <c r="U1159" s="41">
        <v>0</v>
      </c>
      <c r="V1159" s="11">
        <f t="shared" ref="V1159:V1164" si="1454">U1159*E1159</f>
        <v>0</v>
      </c>
      <c r="W1159" s="51"/>
      <c r="X1159" s="53"/>
    </row>
    <row r="1160" spans="1:24" s="12" customFormat="1" ht="47.25" customHeight="1">
      <c r="A1160" s="9">
        <v>3</v>
      </c>
      <c r="B1160" s="328" t="s">
        <v>196</v>
      </c>
      <c r="C1160" s="9" t="s">
        <v>31</v>
      </c>
      <c r="D1160" s="9" t="s">
        <v>197</v>
      </c>
      <c r="E1160" s="9">
        <v>0</v>
      </c>
      <c r="F1160" s="298">
        <v>0</v>
      </c>
      <c r="G1160" s="266">
        <v>0</v>
      </c>
      <c r="H1160" s="329">
        <v>44469</v>
      </c>
      <c r="I1160" s="10">
        <v>44376</v>
      </c>
      <c r="J1160" s="14">
        <v>1880</v>
      </c>
      <c r="K1160" s="39">
        <v>114</v>
      </c>
      <c r="L1160" s="13">
        <f t="shared" si="1451"/>
        <v>0</v>
      </c>
      <c r="M1160" s="300"/>
      <c r="N1160" s="300"/>
      <c r="O1160" s="38">
        <f>K1160-U1160</f>
        <v>0</v>
      </c>
      <c r="P1160" s="11">
        <f t="shared" si="1453"/>
        <v>0</v>
      </c>
      <c r="Q1160" s="41"/>
      <c r="R1160" s="41"/>
      <c r="S1160" s="41"/>
      <c r="T1160" s="41"/>
      <c r="U1160" s="38">
        <f>K1160</f>
        <v>114</v>
      </c>
      <c r="V1160" s="11">
        <f t="shared" si="1454"/>
        <v>0</v>
      </c>
      <c r="W1160" s="51"/>
      <c r="X1160" s="53"/>
    </row>
    <row r="1161" spans="1:24" s="12" customFormat="1" ht="47.25" customHeight="1">
      <c r="A1161" s="9">
        <v>4</v>
      </c>
      <c r="B1161" s="330" t="s">
        <v>199</v>
      </c>
      <c r="C1161" s="331" t="s">
        <v>200</v>
      </c>
      <c r="D1161" s="9">
        <v>11033003</v>
      </c>
      <c r="E1161" s="266">
        <v>0</v>
      </c>
      <c r="F1161" s="298">
        <v>0</v>
      </c>
      <c r="G1161" s="266">
        <v>0</v>
      </c>
      <c r="H1161" s="329">
        <v>45017</v>
      </c>
      <c r="I1161" s="10">
        <v>44376</v>
      </c>
      <c r="J1161" s="14">
        <v>1880</v>
      </c>
      <c r="K1161" s="39">
        <v>19</v>
      </c>
      <c r="L1161" s="13">
        <f t="shared" si="1451"/>
        <v>0</v>
      </c>
      <c r="M1161" s="300"/>
      <c r="N1161" s="300"/>
      <c r="O1161" s="38">
        <f t="shared" ref="O1161:O1164" si="1455">K1161-U1161</f>
        <v>0</v>
      </c>
      <c r="P1161" s="11">
        <f t="shared" si="1453"/>
        <v>0</v>
      </c>
      <c r="Q1161" s="41"/>
      <c r="R1161" s="41"/>
      <c r="S1161" s="41"/>
      <c r="T1161" s="41"/>
      <c r="U1161" s="38">
        <f t="shared" ref="U1161:U1164" si="1456">K1161</f>
        <v>19</v>
      </c>
      <c r="V1161" s="11">
        <f t="shared" si="1454"/>
        <v>0</v>
      </c>
      <c r="W1161" s="51"/>
      <c r="X1161" s="53"/>
    </row>
    <row r="1162" spans="1:24" s="12" customFormat="1" ht="47.25" customHeight="1">
      <c r="A1162" s="9">
        <v>5</v>
      </c>
      <c r="B1162" s="199" t="s">
        <v>202</v>
      </c>
      <c r="C1162" s="203" t="s">
        <v>38</v>
      </c>
      <c r="D1162" s="206"/>
      <c r="E1162" s="40">
        <v>1.10277</v>
      </c>
      <c r="F1162" s="41"/>
      <c r="G1162" s="13"/>
      <c r="H1162" s="204"/>
      <c r="I1162" s="10">
        <v>44376</v>
      </c>
      <c r="J1162" s="14">
        <v>1880</v>
      </c>
      <c r="K1162" s="39">
        <v>114</v>
      </c>
      <c r="L1162" s="13">
        <f t="shared" si="1451"/>
        <v>125.71578000000001</v>
      </c>
      <c r="M1162" s="300"/>
      <c r="N1162" s="300"/>
      <c r="O1162" s="38">
        <f t="shared" si="1455"/>
        <v>0</v>
      </c>
      <c r="P1162" s="11">
        <f t="shared" si="1453"/>
        <v>0</v>
      </c>
      <c r="Q1162" s="41"/>
      <c r="R1162" s="41"/>
      <c r="S1162" s="41"/>
      <c r="T1162" s="41"/>
      <c r="U1162" s="38">
        <f t="shared" si="1456"/>
        <v>114</v>
      </c>
      <c r="V1162" s="11">
        <f t="shared" si="1454"/>
        <v>125.71578000000001</v>
      </c>
      <c r="W1162" s="51"/>
      <c r="X1162" s="53"/>
    </row>
    <row r="1163" spans="1:24" s="12" customFormat="1" ht="47.25" customHeight="1">
      <c r="A1163" s="9">
        <v>6</v>
      </c>
      <c r="B1163" s="199" t="s">
        <v>203</v>
      </c>
      <c r="C1163" s="203" t="s">
        <v>38</v>
      </c>
      <c r="D1163" s="206"/>
      <c r="E1163" s="40">
        <v>1.02302</v>
      </c>
      <c r="F1163" s="41"/>
      <c r="G1163" s="13"/>
      <c r="H1163" s="204"/>
      <c r="I1163" s="10">
        <v>44376</v>
      </c>
      <c r="J1163" s="14">
        <v>1880</v>
      </c>
      <c r="K1163" s="39">
        <v>19</v>
      </c>
      <c r="L1163" s="13">
        <f t="shared" si="1451"/>
        <v>19.437380000000001</v>
      </c>
      <c r="M1163" s="300"/>
      <c r="N1163" s="300"/>
      <c r="O1163" s="38">
        <f t="shared" si="1455"/>
        <v>0</v>
      </c>
      <c r="P1163" s="11">
        <f t="shared" si="1453"/>
        <v>0</v>
      </c>
      <c r="Q1163" s="41"/>
      <c r="R1163" s="41"/>
      <c r="S1163" s="41"/>
      <c r="T1163" s="41"/>
      <c r="U1163" s="38">
        <f t="shared" si="1456"/>
        <v>19</v>
      </c>
      <c r="V1163" s="11">
        <f t="shared" si="1454"/>
        <v>19.437380000000001</v>
      </c>
      <c r="W1163" s="51"/>
      <c r="X1163" s="53"/>
    </row>
    <row r="1164" spans="1:24" s="12" customFormat="1" ht="47.25" customHeight="1">
      <c r="A1164" s="9">
        <v>7</v>
      </c>
      <c r="B1164" s="199" t="s">
        <v>124</v>
      </c>
      <c r="C1164" s="203" t="s">
        <v>38</v>
      </c>
      <c r="D1164" s="206"/>
      <c r="E1164" s="40">
        <v>12.37518</v>
      </c>
      <c r="F1164" s="41"/>
      <c r="G1164" s="13"/>
      <c r="H1164" s="204"/>
      <c r="I1164" s="10">
        <v>44376</v>
      </c>
      <c r="J1164" s="14">
        <v>1880</v>
      </c>
      <c r="K1164" s="39">
        <v>2</v>
      </c>
      <c r="L1164" s="13">
        <f t="shared" si="1451"/>
        <v>24.750360000000001</v>
      </c>
      <c r="M1164" s="300"/>
      <c r="N1164" s="300"/>
      <c r="O1164" s="38">
        <f t="shared" si="1455"/>
        <v>0</v>
      </c>
      <c r="P1164" s="11">
        <f t="shared" si="1453"/>
        <v>0</v>
      </c>
      <c r="Q1164" s="41"/>
      <c r="R1164" s="41"/>
      <c r="S1164" s="41"/>
      <c r="T1164" s="41"/>
      <c r="U1164" s="38">
        <f t="shared" si="1456"/>
        <v>2</v>
      </c>
      <c r="V1164" s="11">
        <f t="shared" si="1454"/>
        <v>24.750360000000001</v>
      </c>
      <c r="W1164" s="51"/>
      <c r="X1164" s="53"/>
    </row>
    <row r="1165" spans="1:24" s="12" customFormat="1" ht="40.5" customHeight="1">
      <c r="A1165" s="9">
        <v>8</v>
      </c>
      <c r="B1165" s="199" t="s">
        <v>118</v>
      </c>
      <c r="C1165" s="203" t="s">
        <v>38</v>
      </c>
      <c r="D1165" s="203" t="s">
        <v>121</v>
      </c>
      <c r="E1165" s="40">
        <v>2.96</v>
      </c>
      <c r="F1165" s="41">
        <v>0</v>
      </c>
      <c r="G1165" s="13">
        <f>F1165*E1165</f>
        <v>0</v>
      </c>
      <c r="H1165" s="202">
        <v>45962</v>
      </c>
      <c r="I1165" s="10">
        <v>44277</v>
      </c>
      <c r="J1165" s="14">
        <v>530</v>
      </c>
      <c r="K1165" s="39">
        <v>220</v>
      </c>
      <c r="L1165" s="13">
        <f t="shared" si="1448"/>
        <v>651.20000000000005</v>
      </c>
      <c r="M1165" s="300" t="s">
        <v>147</v>
      </c>
      <c r="N1165" s="300" t="s">
        <v>144</v>
      </c>
      <c r="O1165" s="38">
        <f t="shared" si="1452"/>
        <v>0</v>
      </c>
      <c r="P1165" s="11">
        <f t="shared" si="1453"/>
        <v>0</v>
      </c>
      <c r="Q1165" s="41"/>
      <c r="R1165" s="41"/>
      <c r="S1165" s="41"/>
      <c r="T1165" s="41"/>
      <c r="U1165" s="41">
        <v>0</v>
      </c>
      <c r="V1165" s="11">
        <f t="shared" si="1450"/>
        <v>0</v>
      </c>
      <c r="W1165" s="51"/>
      <c r="X1165" s="53"/>
    </row>
    <row r="1166" spans="1:24" s="12" customFormat="1" ht="40.5" customHeight="1">
      <c r="A1166" s="9">
        <v>9</v>
      </c>
      <c r="B1166" s="199" t="s">
        <v>118</v>
      </c>
      <c r="C1166" s="203" t="s">
        <v>38</v>
      </c>
      <c r="D1166" s="203" t="s">
        <v>121</v>
      </c>
      <c r="E1166" s="40">
        <v>2.96</v>
      </c>
      <c r="F1166" s="41">
        <v>0</v>
      </c>
      <c r="G1166" s="13">
        <f t="shared" ref="G1166:G1168" si="1457">F1166*E1166</f>
        <v>0</v>
      </c>
      <c r="H1166" s="202">
        <v>45962</v>
      </c>
      <c r="I1166" s="10">
        <v>44284</v>
      </c>
      <c r="J1166" s="14">
        <v>636</v>
      </c>
      <c r="K1166" s="39">
        <v>440</v>
      </c>
      <c r="L1166" s="13">
        <f t="shared" ref="L1166:L1167" si="1458">K1166*E1166</f>
        <v>1302.4000000000001</v>
      </c>
      <c r="M1166" s="300" t="s">
        <v>149</v>
      </c>
      <c r="N1166" s="300" t="s">
        <v>150</v>
      </c>
      <c r="O1166" s="38">
        <f t="shared" si="1452"/>
        <v>0</v>
      </c>
      <c r="P1166" s="11">
        <f t="shared" si="1453"/>
        <v>0</v>
      </c>
      <c r="Q1166" s="41"/>
      <c r="R1166" s="41"/>
      <c r="S1166" s="41"/>
      <c r="T1166" s="41"/>
      <c r="U1166" s="41">
        <v>0</v>
      </c>
      <c r="V1166" s="11">
        <f t="shared" ref="V1166:V1167" si="1459">U1166*E1166</f>
        <v>0</v>
      </c>
      <c r="W1166" s="51"/>
      <c r="X1166" s="53"/>
    </row>
    <row r="1167" spans="1:24" s="12" customFormat="1" ht="40.5" customHeight="1">
      <c r="A1167" s="9">
        <v>10</v>
      </c>
      <c r="B1167" s="199" t="s">
        <v>124</v>
      </c>
      <c r="C1167" s="200" t="s">
        <v>38</v>
      </c>
      <c r="D1167" s="204">
        <v>44119</v>
      </c>
      <c r="E1167" s="40">
        <v>24.14</v>
      </c>
      <c r="F1167" s="41">
        <v>0</v>
      </c>
      <c r="G1167" s="13">
        <f t="shared" si="1457"/>
        <v>0</v>
      </c>
      <c r="H1167" s="202" t="s">
        <v>122</v>
      </c>
      <c r="I1167" s="10">
        <v>44277</v>
      </c>
      <c r="J1167" s="14">
        <v>530</v>
      </c>
      <c r="K1167" s="39">
        <v>2</v>
      </c>
      <c r="L1167" s="13">
        <f t="shared" si="1458"/>
        <v>48.28</v>
      </c>
      <c r="M1167" s="300" t="s">
        <v>147</v>
      </c>
      <c r="N1167" s="300" t="s">
        <v>144</v>
      </c>
      <c r="O1167" s="38">
        <f t="shared" si="1452"/>
        <v>0</v>
      </c>
      <c r="P1167" s="11">
        <f t="shared" si="1453"/>
        <v>0</v>
      </c>
      <c r="Q1167" s="41"/>
      <c r="R1167" s="41"/>
      <c r="S1167" s="41"/>
      <c r="T1167" s="41"/>
      <c r="U1167" s="41">
        <v>0</v>
      </c>
      <c r="V1167" s="11">
        <f t="shared" si="1459"/>
        <v>0</v>
      </c>
      <c r="W1167" s="51"/>
      <c r="X1167" s="53"/>
    </row>
    <row r="1168" spans="1:24" s="12" customFormat="1" ht="40.5" customHeight="1">
      <c r="A1168" s="9">
        <v>11</v>
      </c>
      <c r="B1168" s="199" t="s">
        <v>124</v>
      </c>
      <c r="C1168" s="200" t="s">
        <v>38</v>
      </c>
      <c r="D1168" s="204">
        <v>44119</v>
      </c>
      <c r="E1168" s="40">
        <v>24.14</v>
      </c>
      <c r="F1168" s="41">
        <v>0</v>
      </c>
      <c r="G1168" s="13">
        <f t="shared" si="1457"/>
        <v>0</v>
      </c>
      <c r="H1168" s="202" t="s">
        <v>122</v>
      </c>
      <c r="I1168" s="10">
        <v>44284</v>
      </c>
      <c r="J1168" s="14">
        <v>636</v>
      </c>
      <c r="K1168" s="39">
        <v>4</v>
      </c>
      <c r="L1168" s="13">
        <f t="shared" si="1448"/>
        <v>96.56</v>
      </c>
      <c r="M1168" s="300" t="s">
        <v>149</v>
      </c>
      <c r="N1168" s="300" t="s">
        <v>150</v>
      </c>
      <c r="O1168" s="38">
        <f t="shared" si="1452"/>
        <v>0</v>
      </c>
      <c r="P1168" s="11">
        <f t="shared" si="1453"/>
        <v>0</v>
      </c>
      <c r="Q1168" s="41"/>
      <c r="R1168" s="41"/>
      <c r="S1168" s="41"/>
      <c r="T1168" s="41"/>
      <c r="U1168" s="41">
        <v>0</v>
      </c>
      <c r="V1168" s="11">
        <f t="shared" si="1450"/>
        <v>0</v>
      </c>
      <c r="W1168" s="51"/>
      <c r="X1168" s="53"/>
    </row>
    <row r="1169" spans="1:24" s="68" customFormat="1" ht="27.75" customHeight="1">
      <c r="A1169" s="41"/>
      <c r="B1169" s="209" t="s">
        <v>14</v>
      </c>
      <c r="C1169" s="210"/>
      <c r="D1169" s="211"/>
      <c r="E1169" s="65"/>
      <c r="F1169" s="41">
        <f>SUM(F1158:F1168)</f>
        <v>0</v>
      </c>
      <c r="G1169" s="11">
        <f>SUM(G1158:G1168)</f>
        <v>0</v>
      </c>
      <c r="H1169" s="212"/>
      <c r="I1169" s="66"/>
      <c r="J1169" s="41"/>
      <c r="K1169" s="41">
        <f>SUM(K1158:K1168)</f>
        <v>1534</v>
      </c>
      <c r="L1169" s="11">
        <f>SUM(L1158:L1168)</f>
        <v>2268.3435200000004</v>
      </c>
      <c r="M1169" s="41"/>
      <c r="N1169" s="66"/>
      <c r="O1169" s="41">
        <f>SUM(O1158:O1168)</f>
        <v>0</v>
      </c>
      <c r="P1169" s="11">
        <f>SUM(P1158:P1168)</f>
        <v>0</v>
      </c>
      <c r="Q1169" s="41"/>
      <c r="R1169" s="41"/>
      <c r="S1169" s="41"/>
      <c r="T1169" s="41"/>
      <c r="U1169" s="41">
        <f>SUM(U1158:U1168)</f>
        <v>268</v>
      </c>
      <c r="V1169" s="11">
        <f>SUM(V1158:V1168)</f>
        <v>169.90352000000001</v>
      </c>
      <c r="W1169" s="67">
        <f>V1169-G1169</f>
        <v>169.90352000000001</v>
      </c>
      <c r="X1169" s="178"/>
    </row>
    <row r="1170" spans="1:24" s="68" customFormat="1" ht="27.75" customHeight="1">
      <c r="A1170" s="337" t="s">
        <v>113</v>
      </c>
      <c r="B1170" s="338"/>
      <c r="C1170" s="338"/>
      <c r="D1170" s="338"/>
      <c r="E1170" s="338"/>
      <c r="F1170" s="338"/>
      <c r="G1170" s="338"/>
      <c r="H1170" s="338"/>
      <c r="I1170" s="338"/>
      <c r="J1170" s="338"/>
      <c r="K1170" s="338"/>
      <c r="L1170" s="338"/>
      <c r="M1170" s="338"/>
      <c r="N1170" s="338"/>
      <c r="O1170" s="338"/>
      <c r="P1170" s="338"/>
      <c r="Q1170" s="338"/>
      <c r="R1170" s="338"/>
      <c r="S1170" s="338"/>
      <c r="T1170" s="338"/>
      <c r="U1170" s="338"/>
      <c r="V1170" s="339"/>
      <c r="W1170" s="67"/>
      <c r="X1170" s="178"/>
    </row>
    <row r="1171" spans="1:24" s="12" customFormat="1" ht="45" customHeight="1">
      <c r="A1171" s="9">
        <v>1</v>
      </c>
      <c r="B1171" s="199" t="s">
        <v>77</v>
      </c>
      <c r="C1171" s="200" t="s">
        <v>38</v>
      </c>
      <c r="D1171" s="14" t="s">
        <v>85</v>
      </c>
      <c r="E1171" s="40">
        <v>182.26</v>
      </c>
      <c r="F1171" s="296">
        <v>0</v>
      </c>
      <c r="G1171" s="13">
        <f>F1171*E1171</f>
        <v>0</v>
      </c>
      <c r="H1171" s="202">
        <v>44525</v>
      </c>
      <c r="I1171" s="297"/>
      <c r="J1171" s="298"/>
      <c r="K1171" s="39"/>
      <c r="L1171" s="13">
        <f>K1171*E1171</f>
        <v>0</v>
      </c>
      <c r="M1171" s="9">
        <v>1498</v>
      </c>
      <c r="N1171" s="10">
        <v>44195</v>
      </c>
      <c r="O1171" s="38">
        <f>F1171-U1171</f>
        <v>0</v>
      </c>
      <c r="P1171" s="11">
        <f>O1171*E1171</f>
        <v>0</v>
      </c>
      <c r="Q1171" s="41"/>
      <c r="R1171" s="41"/>
      <c r="S1171" s="41"/>
      <c r="T1171" s="41"/>
      <c r="U1171" s="296">
        <v>0</v>
      </c>
      <c r="V1171" s="13">
        <f>U1171*E1171</f>
        <v>0</v>
      </c>
      <c r="W1171" s="51"/>
      <c r="X1171" s="53"/>
    </row>
    <row r="1172" spans="1:24" s="12" customFormat="1" ht="47.25" customHeight="1">
      <c r="A1172" s="182">
        <v>2</v>
      </c>
      <c r="B1172" s="328" t="s">
        <v>196</v>
      </c>
      <c r="C1172" s="9" t="s">
        <v>31</v>
      </c>
      <c r="D1172" s="9" t="s">
        <v>197</v>
      </c>
      <c r="E1172" s="9">
        <v>0</v>
      </c>
      <c r="F1172" s="298">
        <v>0</v>
      </c>
      <c r="G1172" s="266">
        <v>0</v>
      </c>
      <c r="H1172" s="329">
        <v>44469</v>
      </c>
      <c r="I1172" s="10">
        <v>44371</v>
      </c>
      <c r="J1172" s="14">
        <v>1798</v>
      </c>
      <c r="K1172" s="39">
        <v>102</v>
      </c>
      <c r="L1172" s="13">
        <f t="shared" ref="L1172:L1176" si="1460">K1172*E1172</f>
        <v>0</v>
      </c>
      <c r="M1172" s="300"/>
      <c r="N1172" s="300"/>
      <c r="O1172" s="38">
        <f>K1172-U1172</f>
        <v>102</v>
      </c>
      <c r="P1172" s="11">
        <f t="shared" ref="P1172:P1176" si="1461">O1172*E1172</f>
        <v>0</v>
      </c>
      <c r="Q1172" s="41"/>
      <c r="R1172" s="41"/>
      <c r="S1172" s="41"/>
      <c r="T1172" s="41"/>
      <c r="U1172" s="38">
        <v>0</v>
      </c>
      <c r="V1172" s="11">
        <f t="shared" ref="V1172:V1176" si="1462">U1172*E1172</f>
        <v>0</v>
      </c>
      <c r="W1172" s="51"/>
      <c r="X1172" s="53"/>
    </row>
    <row r="1173" spans="1:24" s="12" customFormat="1" ht="47.25" customHeight="1">
      <c r="A1173" s="9">
        <v>3</v>
      </c>
      <c r="B1173" s="330" t="s">
        <v>199</v>
      </c>
      <c r="C1173" s="331" t="s">
        <v>200</v>
      </c>
      <c r="D1173" s="9">
        <v>11033003</v>
      </c>
      <c r="E1173" s="266">
        <v>0</v>
      </c>
      <c r="F1173" s="298">
        <v>0</v>
      </c>
      <c r="G1173" s="266">
        <v>0</v>
      </c>
      <c r="H1173" s="329">
        <v>45017</v>
      </c>
      <c r="I1173" s="10">
        <v>44371</v>
      </c>
      <c r="J1173" s="14">
        <v>1798</v>
      </c>
      <c r="K1173" s="39">
        <v>17</v>
      </c>
      <c r="L1173" s="13">
        <f t="shared" si="1460"/>
        <v>0</v>
      </c>
      <c r="M1173" s="300"/>
      <c r="N1173" s="300"/>
      <c r="O1173" s="38">
        <f t="shared" ref="O1173:O1176" si="1463">K1173-U1173</f>
        <v>17</v>
      </c>
      <c r="P1173" s="11">
        <f t="shared" si="1461"/>
        <v>0</v>
      </c>
      <c r="Q1173" s="41"/>
      <c r="R1173" s="41"/>
      <c r="S1173" s="41"/>
      <c r="T1173" s="41"/>
      <c r="U1173" s="38">
        <v>0</v>
      </c>
      <c r="V1173" s="11">
        <f t="shared" si="1462"/>
        <v>0</v>
      </c>
      <c r="W1173" s="51"/>
      <c r="X1173" s="53"/>
    </row>
    <row r="1174" spans="1:24" s="12" customFormat="1" ht="47.25" customHeight="1">
      <c r="A1174" s="182">
        <v>4</v>
      </c>
      <c r="B1174" s="199" t="s">
        <v>202</v>
      </c>
      <c r="C1174" s="203" t="s">
        <v>38</v>
      </c>
      <c r="D1174" s="206"/>
      <c r="E1174" s="40">
        <v>1.10277</v>
      </c>
      <c r="F1174" s="41"/>
      <c r="G1174" s="13"/>
      <c r="H1174" s="204"/>
      <c r="I1174" s="10">
        <v>44371</v>
      </c>
      <c r="J1174" s="14">
        <v>1798</v>
      </c>
      <c r="K1174" s="39">
        <v>102</v>
      </c>
      <c r="L1174" s="13">
        <f t="shared" si="1460"/>
        <v>112.48254</v>
      </c>
      <c r="M1174" s="300"/>
      <c r="N1174" s="300"/>
      <c r="O1174" s="38">
        <f t="shared" si="1463"/>
        <v>102</v>
      </c>
      <c r="P1174" s="11">
        <f t="shared" si="1461"/>
        <v>112.48254</v>
      </c>
      <c r="Q1174" s="41"/>
      <c r="R1174" s="41"/>
      <c r="S1174" s="41"/>
      <c r="T1174" s="41"/>
      <c r="U1174" s="38">
        <v>0</v>
      </c>
      <c r="V1174" s="11">
        <f t="shared" si="1462"/>
        <v>0</v>
      </c>
      <c r="W1174" s="51"/>
      <c r="X1174" s="53"/>
    </row>
    <row r="1175" spans="1:24" s="12" customFormat="1" ht="47.25" customHeight="1">
      <c r="A1175" s="9">
        <v>5</v>
      </c>
      <c r="B1175" s="199" t="s">
        <v>203</v>
      </c>
      <c r="C1175" s="203" t="s">
        <v>38</v>
      </c>
      <c r="D1175" s="206"/>
      <c r="E1175" s="40">
        <v>1.02302</v>
      </c>
      <c r="F1175" s="41"/>
      <c r="G1175" s="13"/>
      <c r="H1175" s="204"/>
      <c r="I1175" s="10">
        <v>44371</v>
      </c>
      <c r="J1175" s="14">
        <v>1798</v>
      </c>
      <c r="K1175" s="39">
        <v>17</v>
      </c>
      <c r="L1175" s="13">
        <f t="shared" si="1460"/>
        <v>17.39134</v>
      </c>
      <c r="M1175" s="300"/>
      <c r="N1175" s="300"/>
      <c r="O1175" s="38">
        <f t="shared" si="1463"/>
        <v>17</v>
      </c>
      <c r="P1175" s="11">
        <f t="shared" si="1461"/>
        <v>17.39134</v>
      </c>
      <c r="Q1175" s="41"/>
      <c r="R1175" s="41"/>
      <c r="S1175" s="41"/>
      <c r="T1175" s="41"/>
      <c r="U1175" s="38">
        <v>0</v>
      </c>
      <c r="V1175" s="11">
        <f t="shared" si="1462"/>
        <v>0</v>
      </c>
      <c r="W1175" s="51"/>
      <c r="X1175" s="53"/>
    </row>
    <row r="1176" spans="1:24" s="12" customFormat="1" ht="47.25" customHeight="1">
      <c r="A1176" s="182">
        <v>6</v>
      </c>
      <c r="B1176" s="199" t="s">
        <v>124</v>
      </c>
      <c r="C1176" s="203" t="s">
        <v>38</v>
      </c>
      <c r="D1176" s="206"/>
      <c r="E1176" s="40">
        <v>12.37518</v>
      </c>
      <c r="F1176" s="41"/>
      <c r="G1176" s="13"/>
      <c r="H1176" s="204"/>
      <c r="I1176" s="10">
        <v>44371</v>
      </c>
      <c r="J1176" s="14">
        <v>1798</v>
      </c>
      <c r="K1176" s="39">
        <v>1</v>
      </c>
      <c r="L1176" s="13">
        <f t="shared" si="1460"/>
        <v>12.37518</v>
      </c>
      <c r="M1176" s="300"/>
      <c r="N1176" s="300"/>
      <c r="O1176" s="38">
        <f t="shared" si="1463"/>
        <v>1</v>
      </c>
      <c r="P1176" s="11">
        <f t="shared" si="1461"/>
        <v>12.37518</v>
      </c>
      <c r="Q1176" s="41"/>
      <c r="R1176" s="41"/>
      <c r="S1176" s="41"/>
      <c r="T1176" s="41"/>
      <c r="U1176" s="38">
        <v>0</v>
      </c>
      <c r="V1176" s="11">
        <f t="shared" si="1462"/>
        <v>0</v>
      </c>
      <c r="W1176" s="51"/>
      <c r="X1176" s="53"/>
    </row>
    <row r="1177" spans="1:24" s="12" customFormat="1" ht="47.25" customHeight="1">
      <c r="A1177" s="9">
        <v>7</v>
      </c>
      <c r="B1177" s="328" t="s">
        <v>196</v>
      </c>
      <c r="C1177" s="9" t="s">
        <v>31</v>
      </c>
      <c r="D1177" s="9" t="s">
        <v>197</v>
      </c>
      <c r="E1177" s="9">
        <v>0</v>
      </c>
      <c r="F1177" s="298">
        <v>0</v>
      </c>
      <c r="G1177" s="266">
        <v>0</v>
      </c>
      <c r="H1177" s="329">
        <v>44469</v>
      </c>
      <c r="I1177" s="10">
        <v>44371</v>
      </c>
      <c r="J1177" s="14">
        <v>1798</v>
      </c>
      <c r="K1177" s="39">
        <v>162</v>
      </c>
      <c r="L1177" s="13">
        <f t="shared" ref="L1177:L1181" si="1464">K1177*E1177</f>
        <v>0</v>
      </c>
      <c r="M1177" s="300"/>
      <c r="N1177" s="300"/>
      <c r="O1177" s="38">
        <f>K1177-U1177</f>
        <v>162</v>
      </c>
      <c r="P1177" s="11">
        <f t="shared" ref="P1177:P1181" si="1465">O1177*E1177</f>
        <v>0</v>
      </c>
      <c r="Q1177" s="41"/>
      <c r="R1177" s="41"/>
      <c r="S1177" s="41"/>
      <c r="T1177" s="41"/>
      <c r="U1177" s="38">
        <v>0</v>
      </c>
      <c r="V1177" s="11">
        <f t="shared" ref="V1177:V1181" si="1466">U1177*E1177</f>
        <v>0</v>
      </c>
      <c r="W1177" s="51"/>
      <c r="X1177" s="53"/>
    </row>
    <row r="1178" spans="1:24" s="12" customFormat="1" ht="47.25" customHeight="1">
      <c r="A1178" s="182">
        <v>8</v>
      </c>
      <c r="B1178" s="330" t="s">
        <v>199</v>
      </c>
      <c r="C1178" s="331" t="s">
        <v>200</v>
      </c>
      <c r="D1178" s="9">
        <v>11033003</v>
      </c>
      <c r="E1178" s="266">
        <v>0</v>
      </c>
      <c r="F1178" s="298">
        <v>0</v>
      </c>
      <c r="G1178" s="266">
        <v>0</v>
      </c>
      <c r="H1178" s="329">
        <v>45017</v>
      </c>
      <c r="I1178" s="10">
        <v>44371</v>
      </c>
      <c r="J1178" s="14">
        <v>1798</v>
      </c>
      <c r="K1178" s="39">
        <v>27</v>
      </c>
      <c r="L1178" s="13">
        <f t="shared" si="1464"/>
        <v>0</v>
      </c>
      <c r="M1178" s="300"/>
      <c r="N1178" s="300"/>
      <c r="O1178" s="38">
        <f t="shared" ref="O1178:O1181" si="1467">K1178-U1178</f>
        <v>27</v>
      </c>
      <c r="P1178" s="11">
        <f t="shared" si="1465"/>
        <v>0</v>
      </c>
      <c r="Q1178" s="41"/>
      <c r="R1178" s="41"/>
      <c r="S1178" s="41"/>
      <c r="T1178" s="41"/>
      <c r="U1178" s="38">
        <v>0</v>
      </c>
      <c r="V1178" s="11">
        <f t="shared" si="1466"/>
        <v>0</v>
      </c>
      <c r="W1178" s="51"/>
      <c r="X1178" s="53"/>
    </row>
    <row r="1179" spans="1:24" s="12" customFormat="1" ht="47.25" customHeight="1">
      <c r="A1179" s="9">
        <v>9</v>
      </c>
      <c r="B1179" s="199" t="s">
        <v>202</v>
      </c>
      <c r="C1179" s="203" t="s">
        <v>38</v>
      </c>
      <c r="D1179" s="206"/>
      <c r="E1179" s="40">
        <v>1.10277</v>
      </c>
      <c r="F1179" s="41"/>
      <c r="G1179" s="13"/>
      <c r="H1179" s="204"/>
      <c r="I1179" s="10">
        <v>44371</v>
      </c>
      <c r="J1179" s="14">
        <v>1798</v>
      </c>
      <c r="K1179" s="39">
        <v>162</v>
      </c>
      <c r="L1179" s="13">
        <f t="shared" si="1464"/>
        <v>178.64874</v>
      </c>
      <c r="M1179" s="300"/>
      <c r="N1179" s="300"/>
      <c r="O1179" s="38">
        <f t="shared" si="1467"/>
        <v>162</v>
      </c>
      <c r="P1179" s="11">
        <f t="shared" si="1465"/>
        <v>178.64874</v>
      </c>
      <c r="Q1179" s="41"/>
      <c r="R1179" s="41"/>
      <c r="S1179" s="41"/>
      <c r="T1179" s="41"/>
      <c r="U1179" s="38">
        <v>0</v>
      </c>
      <c r="V1179" s="11">
        <f t="shared" si="1466"/>
        <v>0</v>
      </c>
      <c r="W1179" s="51"/>
      <c r="X1179" s="53"/>
    </row>
    <row r="1180" spans="1:24" s="12" customFormat="1" ht="47.25" customHeight="1">
      <c r="A1180" s="182">
        <v>10</v>
      </c>
      <c r="B1180" s="199" t="s">
        <v>203</v>
      </c>
      <c r="C1180" s="203" t="s">
        <v>38</v>
      </c>
      <c r="D1180" s="206"/>
      <c r="E1180" s="40">
        <v>1.02302</v>
      </c>
      <c r="F1180" s="41"/>
      <c r="G1180" s="13"/>
      <c r="H1180" s="204"/>
      <c r="I1180" s="10">
        <v>44371</v>
      </c>
      <c r="J1180" s="14">
        <v>1798</v>
      </c>
      <c r="K1180" s="39">
        <v>27</v>
      </c>
      <c r="L1180" s="13">
        <f t="shared" si="1464"/>
        <v>27.62154</v>
      </c>
      <c r="M1180" s="300"/>
      <c r="N1180" s="300"/>
      <c r="O1180" s="38">
        <f t="shared" si="1467"/>
        <v>27</v>
      </c>
      <c r="P1180" s="11">
        <f t="shared" si="1465"/>
        <v>27.62154</v>
      </c>
      <c r="Q1180" s="41"/>
      <c r="R1180" s="41"/>
      <c r="S1180" s="41"/>
      <c r="T1180" s="41"/>
      <c r="U1180" s="38">
        <v>0</v>
      </c>
      <c r="V1180" s="11">
        <f t="shared" si="1466"/>
        <v>0</v>
      </c>
      <c r="W1180" s="51"/>
      <c r="X1180" s="53"/>
    </row>
    <row r="1181" spans="1:24" s="12" customFormat="1" ht="47.25" customHeight="1">
      <c r="A1181" s="9">
        <v>11</v>
      </c>
      <c r="B1181" s="199" t="s">
        <v>124</v>
      </c>
      <c r="C1181" s="203" t="s">
        <v>38</v>
      </c>
      <c r="D1181" s="206"/>
      <c r="E1181" s="40">
        <v>12.37518</v>
      </c>
      <c r="F1181" s="41"/>
      <c r="G1181" s="13"/>
      <c r="H1181" s="204"/>
      <c r="I1181" s="10">
        <v>44371</v>
      </c>
      <c r="J1181" s="14">
        <v>1798</v>
      </c>
      <c r="K1181" s="39">
        <v>2</v>
      </c>
      <c r="L1181" s="13">
        <f t="shared" si="1464"/>
        <v>24.750360000000001</v>
      </c>
      <c r="M1181" s="300"/>
      <c r="N1181" s="300"/>
      <c r="O1181" s="38">
        <f t="shared" si="1467"/>
        <v>2</v>
      </c>
      <c r="P1181" s="11">
        <f t="shared" si="1465"/>
        <v>24.750360000000001</v>
      </c>
      <c r="Q1181" s="41"/>
      <c r="R1181" s="41"/>
      <c r="S1181" s="41"/>
      <c r="T1181" s="41"/>
      <c r="U1181" s="38">
        <v>0</v>
      </c>
      <c r="V1181" s="11">
        <f t="shared" si="1466"/>
        <v>0</v>
      </c>
      <c r="W1181" s="51"/>
      <c r="X1181" s="53"/>
    </row>
    <row r="1182" spans="1:24" s="12" customFormat="1" ht="47.25" customHeight="1">
      <c r="A1182" s="182">
        <v>12</v>
      </c>
      <c r="B1182" s="205" t="s">
        <v>125</v>
      </c>
      <c r="C1182" s="200" t="s">
        <v>31</v>
      </c>
      <c r="D1182" s="206" t="s">
        <v>126</v>
      </c>
      <c r="E1182" s="40">
        <v>0</v>
      </c>
      <c r="F1182" s="41">
        <v>0</v>
      </c>
      <c r="G1182" s="13">
        <f t="shared" ref="G1182:G1192" si="1468">F1182*E1182</f>
        <v>0</v>
      </c>
      <c r="H1182" s="204">
        <v>44370</v>
      </c>
      <c r="I1182" s="10">
        <v>44277</v>
      </c>
      <c r="J1182" s="14">
        <v>524</v>
      </c>
      <c r="K1182" s="39">
        <v>200</v>
      </c>
      <c r="L1182" s="13">
        <f t="shared" ref="L1182:L1187" si="1469">K1182*E1182</f>
        <v>0</v>
      </c>
      <c r="M1182" s="300" t="s">
        <v>146</v>
      </c>
      <c r="N1182" s="300" t="s">
        <v>144</v>
      </c>
      <c r="O1182" s="38">
        <f t="shared" ref="O1182:O1192" si="1470">F1182-U1182</f>
        <v>0</v>
      </c>
      <c r="P1182" s="11">
        <f t="shared" ref="P1182:P1192" si="1471">O1182*E1182</f>
        <v>0</v>
      </c>
      <c r="Q1182" s="41"/>
      <c r="R1182" s="41"/>
      <c r="S1182" s="41"/>
      <c r="T1182" s="41"/>
      <c r="U1182" s="41">
        <v>0</v>
      </c>
      <c r="V1182" s="11">
        <f t="shared" ref="V1182:V1187" si="1472">U1182*E1182</f>
        <v>0</v>
      </c>
      <c r="W1182" s="51"/>
      <c r="X1182" s="53"/>
    </row>
    <row r="1183" spans="1:24" s="12" customFormat="1" ht="47.25" customHeight="1">
      <c r="A1183" s="9">
        <v>13</v>
      </c>
      <c r="B1183" s="205" t="s">
        <v>125</v>
      </c>
      <c r="C1183" s="200" t="s">
        <v>31</v>
      </c>
      <c r="D1183" s="206" t="s">
        <v>126</v>
      </c>
      <c r="E1183" s="40">
        <v>0</v>
      </c>
      <c r="F1183" s="41">
        <v>0</v>
      </c>
      <c r="G1183" s="13">
        <f t="shared" si="1468"/>
        <v>0</v>
      </c>
      <c r="H1183" s="204">
        <v>44370</v>
      </c>
      <c r="I1183" s="10">
        <v>44284</v>
      </c>
      <c r="J1183" s="14">
        <v>638</v>
      </c>
      <c r="K1183" s="39">
        <v>400</v>
      </c>
      <c r="L1183" s="13">
        <f t="shared" si="1469"/>
        <v>0</v>
      </c>
      <c r="M1183" s="300" t="s">
        <v>151</v>
      </c>
      <c r="N1183" s="300" t="s">
        <v>152</v>
      </c>
      <c r="O1183" s="38">
        <f t="shared" si="1470"/>
        <v>0</v>
      </c>
      <c r="P1183" s="11">
        <f t="shared" si="1471"/>
        <v>0</v>
      </c>
      <c r="Q1183" s="41"/>
      <c r="R1183" s="41"/>
      <c r="S1183" s="41"/>
      <c r="T1183" s="41"/>
      <c r="U1183" s="41">
        <v>0</v>
      </c>
      <c r="V1183" s="11">
        <f t="shared" si="1472"/>
        <v>0</v>
      </c>
      <c r="W1183" s="51"/>
      <c r="X1183" s="53"/>
    </row>
    <row r="1184" spans="1:24" s="12" customFormat="1" ht="47.25" customHeight="1">
      <c r="A1184" s="182">
        <v>14</v>
      </c>
      <c r="B1184" s="205" t="s">
        <v>125</v>
      </c>
      <c r="C1184" s="200" t="s">
        <v>31</v>
      </c>
      <c r="D1184" s="206" t="s">
        <v>126</v>
      </c>
      <c r="E1184" s="40">
        <v>0</v>
      </c>
      <c r="F1184" s="41">
        <v>0</v>
      </c>
      <c r="G1184" s="13">
        <f t="shared" ref="G1184" si="1473">F1184*E1184</f>
        <v>0</v>
      </c>
      <c r="H1184" s="204">
        <v>44370</v>
      </c>
      <c r="I1184" s="10">
        <v>44295</v>
      </c>
      <c r="J1184" s="14">
        <v>771</v>
      </c>
      <c r="K1184" s="39">
        <v>150</v>
      </c>
      <c r="L1184" s="13">
        <f t="shared" ref="L1184" si="1474">K1184*E1184</f>
        <v>0</v>
      </c>
      <c r="M1184" s="300" t="s">
        <v>151</v>
      </c>
      <c r="N1184" s="300" t="s">
        <v>152</v>
      </c>
      <c r="O1184" s="38">
        <f t="shared" si="1470"/>
        <v>0</v>
      </c>
      <c r="P1184" s="11">
        <f t="shared" ref="P1184" si="1475">O1184*E1184</f>
        <v>0</v>
      </c>
      <c r="Q1184" s="41"/>
      <c r="R1184" s="41"/>
      <c r="S1184" s="41"/>
      <c r="T1184" s="41"/>
      <c r="U1184" s="41">
        <v>0</v>
      </c>
      <c r="V1184" s="11">
        <f t="shared" ref="V1184" si="1476">U1184*E1184</f>
        <v>0</v>
      </c>
      <c r="W1184" s="51"/>
      <c r="X1184" s="53"/>
    </row>
    <row r="1185" spans="1:24" s="12" customFormat="1" ht="47.25" customHeight="1">
      <c r="A1185" s="9">
        <v>15</v>
      </c>
      <c r="B1185" s="205" t="s">
        <v>125</v>
      </c>
      <c r="C1185" s="200" t="s">
        <v>31</v>
      </c>
      <c r="D1185" s="206" t="s">
        <v>126</v>
      </c>
      <c r="E1185" s="40">
        <v>0</v>
      </c>
      <c r="F1185" s="41">
        <v>0</v>
      </c>
      <c r="G1185" s="13">
        <f t="shared" ref="G1185" si="1477">F1185*E1185</f>
        <v>0</v>
      </c>
      <c r="H1185" s="204">
        <v>44370</v>
      </c>
      <c r="I1185" s="10">
        <v>44301</v>
      </c>
      <c r="J1185" s="14">
        <v>805</v>
      </c>
      <c r="K1185" s="39">
        <v>50</v>
      </c>
      <c r="L1185" s="13">
        <f t="shared" ref="L1185" si="1478">K1185*E1185</f>
        <v>0</v>
      </c>
      <c r="M1185" s="300" t="s">
        <v>151</v>
      </c>
      <c r="N1185" s="300" t="s">
        <v>152</v>
      </c>
      <c r="O1185" s="38">
        <f t="shared" si="1470"/>
        <v>0</v>
      </c>
      <c r="P1185" s="11">
        <f t="shared" ref="P1185" si="1479">O1185*E1185</f>
        <v>0</v>
      </c>
      <c r="Q1185" s="41"/>
      <c r="R1185" s="41"/>
      <c r="S1185" s="41"/>
      <c r="T1185" s="41"/>
      <c r="U1185" s="41">
        <v>0</v>
      </c>
      <c r="V1185" s="11">
        <f t="shared" ref="V1185" si="1480">U1185*E1185</f>
        <v>0</v>
      </c>
      <c r="W1185" s="51"/>
      <c r="X1185" s="53"/>
    </row>
    <row r="1186" spans="1:24" s="12" customFormat="1" ht="40.5" customHeight="1">
      <c r="A1186" s="182">
        <v>16</v>
      </c>
      <c r="B1186" s="199" t="s">
        <v>118</v>
      </c>
      <c r="C1186" s="203" t="s">
        <v>38</v>
      </c>
      <c r="D1186" s="203" t="s">
        <v>121</v>
      </c>
      <c r="E1186" s="40">
        <v>2.96</v>
      </c>
      <c r="F1186" s="41">
        <v>0</v>
      </c>
      <c r="G1186" s="13">
        <f t="shared" si="1468"/>
        <v>0</v>
      </c>
      <c r="H1186" s="202">
        <v>45962</v>
      </c>
      <c r="I1186" s="10">
        <v>44277</v>
      </c>
      <c r="J1186" s="14">
        <v>524</v>
      </c>
      <c r="K1186" s="39">
        <v>220</v>
      </c>
      <c r="L1186" s="13">
        <f t="shared" si="1469"/>
        <v>651.20000000000005</v>
      </c>
      <c r="M1186" s="300" t="s">
        <v>147</v>
      </c>
      <c r="N1186" s="300" t="s">
        <v>144</v>
      </c>
      <c r="O1186" s="38">
        <f t="shared" si="1470"/>
        <v>0</v>
      </c>
      <c r="P1186" s="11">
        <f t="shared" si="1471"/>
        <v>0</v>
      </c>
      <c r="Q1186" s="41"/>
      <c r="R1186" s="41"/>
      <c r="S1186" s="41"/>
      <c r="T1186" s="41"/>
      <c r="U1186" s="41">
        <v>0</v>
      </c>
      <c r="V1186" s="11">
        <f t="shared" si="1472"/>
        <v>0</v>
      </c>
      <c r="W1186" s="51"/>
      <c r="X1186" s="53"/>
    </row>
    <row r="1187" spans="1:24" s="12" customFormat="1" ht="40.5" customHeight="1">
      <c r="A1187" s="9">
        <v>17</v>
      </c>
      <c r="B1187" s="199" t="s">
        <v>118</v>
      </c>
      <c r="C1187" s="203" t="s">
        <v>38</v>
      </c>
      <c r="D1187" s="203" t="s">
        <v>121</v>
      </c>
      <c r="E1187" s="40">
        <v>2.96</v>
      </c>
      <c r="F1187" s="41">
        <v>0</v>
      </c>
      <c r="G1187" s="13">
        <f t="shared" si="1468"/>
        <v>0</v>
      </c>
      <c r="H1187" s="202">
        <v>45962</v>
      </c>
      <c r="I1187" s="10">
        <v>44284</v>
      </c>
      <c r="J1187" s="14">
        <v>638</v>
      </c>
      <c r="K1187" s="39">
        <v>440</v>
      </c>
      <c r="L1187" s="13">
        <f t="shared" si="1469"/>
        <v>1302.4000000000001</v>
      </c>
      <c r="M1187" s="300" t="s">
        <v>149</v>
      </c>
      <c r="N1187" s="300" t="s">
        <v>150</v>
      </c>
      <c r="O1187" s="38">
        <f t="shared" si="1470"/>
        <v>0</v>
      </c>
      <c r="P1187" s="11">
        <f t="shared" si="1471"/>
        <v>0</v>
      </c>
      <c r="Q1187" s="41"/>
      <c r="R1187" s="41"/>
      <c r="S1187" s="41"/>
      <c r="T1187" s="41"/>
      <c r="U1187" s="41">
        <v>0</v>
      </c>
      <c r="V1187" s="11">
        <f t="shared" si="1472"/>
        <v>0</v>
      </c>
      <c r="W1187" s="51"/>
      <c r="X1187" s="53"/>
    </row>
    <row r="1188" spans="1:24" s="12" customFormat="1" ht="40.5" customHeight="1">
      <c r="A1188" s="182">
        <v>18</v>
      </c>
      <c r="B1188" s="199" t="s">
        <v>118</v>
      </c>
      <c r="C1188" s="203" t="s">
        <v>38</v>
      </c>
      <c r="D1188" s="203" t="s">
        <v>121</v>
      </c>
      <c r="E1188" s="40">
        <v>2.96</v>
      </c>
      <c r="F1188" s="41">
        <v>0</v>
      </c>
      <c r="G1188" s="13">
        <f t="shared" ref="G1188" si="1481">F1188*E1188</f>
        <v>0</v>
      </c>
      <c r="H1188" s="202">
        <v>45962</v>
      </c>
      <c r="I1188" s="10">
        <v>44295</v>
      </c>
      <c r="J1188" s="14">
        <v>771</v>
      </c>
      <c r="K1188" s="39">
        <v>55</v>
      </c>
      <c r="L1188" s="13">
        <f t="shared" ref="L1188" si="1482">K1188*E1188</f>
        <v>162.80000000000001</v>
      </c>
      <c r="M1188" s="300" t="s">
        <v>149</v>
      </c>
      <c r="N1188" s="300" t="s">
        <v>150</v>
      </c>
      <c r="O1188" s="38">
        <f t="shared" si="1470"/>
        <v>0</v>
      </c>
      <c r="P1188" s="11">
        <f t="shared" ref="P1188" si="1483">O1188*E1188</f>
        <v>0</v>
      </c>
      <c r="Q1188" s="41"/>
      <c r="R1188" s="41"/>
      <c r="S1188" s="41"/>
      <c r="T1188" s="41"/>
      <c r="U1188" s="41">
        <v>0</v>
      </c>
      <c r="V1188" s="11">
        <f t="shared" ref="V1188" si="1484">U1188*E1188</f>
        <v>0</v>
      </c>
      <c r="W1188" s="51"/>
      <c r="X1188" s="53"/>
    </row>
    <row r="1189" spans="1:24" s="12" customFormat="1" ht="40.5" customHeight="1">
      <c r="A1189" s="9">
        <v>19</v>
      </c>
      <c r="B1189" s="199" t="s">
        <v>118</v>
      </c>
      <c r="C1189" s="203" t="s">
        <v>38</v>
      </c>
      <c r="D1189" s="203" t="s">
        <v>121</v>
      </c>
      <c r="E1189" s="40">
        <v>2.96</v>
      </c>
      <c r="F1189" s="41">
        <v>0</v>
      </c>
      <c r="G1189" s="13">
        <f t="shared" ref="G1189" si="1485">F1189*E1189</f>
        <v>0</v>
      </c>
      <c r="H1189" s="202">
        <v>45962</v>
      </c>
      <c r="I1189" s="10">
        <v>44301</v>
      </c>
      <c r="J1189" s="14">
        <v>805</v>
      </c>
      <c r="K1189" s="39">
        <v>55</v>
      </c>
      <c r="L1189" s="13">
        <f t="shared" ref="L1189" si="1486">K1189*E1189</f>
        <v>162.80000000000001</v>
      </c>
      <c r="M1189" s="300" t="s">
        <v>149</v>
      </c>
      <c r="N1189" s="300" t="s">
        <v>150</v>
      </c>
      <c r="O1189" s="38">
        <f t="shared" si="1470"/>
        <v>0</v>
      </c>
      <c r="P1189" s="11">
        <f t="shared" ref="P1189" si="1487">O1189*E1189</f>
        <v>0</v>
      </c>
      <c r="Q1189" s="41"/>
      <c r="R1189" s="41"/>
      <c r="S1189" s="41"/>
      <c r="T1189" s="41"/>
      <c r="U1189" s="41">
        <v>0</v>
      </c>
      <c r="V1189" s="11">
        <f t="shared" ref="V1189" si="1488">U1189*E1189</f>
        <v>0</v>
      </c>
      <c r="W1189" s="51"/>
      <c r="X1189" s="53"/>
    </row>
    <row r="1190" spans="1:24" s="12" customFormat="1" ht="40.5" customHeight="1">
      <c r="A1190" s="182">
        <v>20</v>
      </c>
      <c r="B1190" s="199" t="s">
        <v>124</v>
      </c>
      <c r="C1190" s="200" t="s">
        <v>38</v>
      </c>
      <c r="D1190" s="204">
        <v>44119</v>
      </c>
      <c r="E1190" s="40">
        <v>24.14</v>
      </c>
      <c r="F1190" s="41">
        <v>0</v>
      </c>
      <c r="G1190" s="13">
        <f t="shared" si="1468"/>
        <v>0</v>
      </c>
      <c r="H1190" s="202" t="s">
        <v>122</v>
      </c>
      <c r="I1190" s="10">
        <v>44277</v>
      </c>
      <c r="J1190" s="14">
        <v>524</v>
      </c>
      <c r="K1190" s="39">
        <v>2</v>
      </c>
      <c r="L1190" s="13">
        <f t="shared" ref="L1190:L1192" si="1489">K1190*E1190</f>
        <v>48.28</v>
      </c>
      <c r="M1190" s="300" t="s">
        <v>147</v>
      </c>
      <c r="N1190" s="300" t="s">
        <v>144</v>
      </c>
      <c r="O1190" s="38">
        <f t="shared" si="1470"/>
        <v>0</v>
      </c>
      <c r="P1190" s="11">
        <f t="shared" si="1471"/>
        <v>0</v>
      </c>
      <c r="Q1190" s="41"/>
      <c r="R1190" s="41"/>
      <c r="S1190" s="41"/>
      <c r="T1190" s="41"/>
      <c r="U1190" s="41">
        <v>0</v>
      </c>
      <c r="V1190" s="11">
        <f t="shared" ref="V1190:V1192" si="1490">U1190*E1190</f>
        <v>0</v>
      </c>
      <c r="W1190" s="51"/>
      <c r="X1190" s="53"/>
    </row>
    <row r="1191" spans="1:24" s="12" customFormat="1" ht="40.5" customHeight="1">
      <c r="A1191" s="9">
        <v>21</v>
      </c>
      <c r="B1191" s="199" t="s">
        <v>124</v>
      </c>
      <c r="C1191" s="200" t="s">
        <v>38</v>
      </c>
      <c r="D1191" s="204">
        <v>44119</v>
      </c>
      <c r="E1191" s="40">
        <v>24.14</v>
      </c>
      <c r="F1191" s="41">
        <v>0</v>
      </c>
      <c r="G1191" s="13">
        <f t="shared" ref="G1191" si="1491">F1191*E1191</f>
        <v>0</v>
      </c>
      <c r="H1191" s="202" t="s">
        <v>122</v>
      </c>
      <c r="I1191" s="10">
        <v>44284</v>
      </c>
      <c r="J1191" s="14">
        <v>638</v>
      </c>
      <c r="K1191" s="39">
        <v>4</v>
      </c>
      <c r="L1191" s="13">
        <f t="shared" ref="L1191" si="1492">K1191*E1191</f>
        <v>96.56</v>
      </c>
      <c r="M1191" s="300" t="s">
        <v>149</v>
      </c>
      <c r="N1191" s="300" t="s">
        <v>150</v>
      </c>
      <c r="O1191" s="38">
        <f t="shared" si="1470"/>
        <v>0</v>
      </c>
      <c r="P1191" s="11">
        <f t="shared" ref="P1191" si="1493">O1191*E1191</f>
        <v>0</v>
      </c>
      <c r="Q1191" s="41"/>
      <c r="R1191" s="41"/>
      <c r="S1191" s="41"/>
      <c r="T1191" s="41"/>
      <c r="U1191" s="41">
        <v>0</v>
      </c>
      <c r="V1191" s="11">
        <f t="shared" ref="V1191" si="1494">U1191*E1191</f>
        <v>0</v>
      </c>
      <c r="W1191" s="51"/>
      <c r="X1191" s="53"/>
    </row>
    <row r="1192" spans="1:24" s="12" customFormat="1" ht="40.5" customHeight="1">
      <c r="A1192" s="182">
        <v>22</v>
      </c>
      <c r="B1192" s="199" t="s">
        <v>124</v>
      </c>
      <c r="C1192" s="200" t="s">
        <v>38</v>
      </c>
      <c r="D1192" s="204">
        <v>44119</v>
      </c>
      <c r="E1192" s="40">
        <v>24.14</v>
      </c>
      <c r="F1192" s="41">
        <v>0</v>
      </c>
      <c r="G1192" s="13">
        <f t="shared" si="1468"/>
        <v>0</v>
      </c>
      <c r="H1192" s="202" t="s">
        <v>122</v>
      </c>
      <c r="I1192" s="10">
        <v>44295</v>
      </c>
      <c r="J1192" s="14">
        <v>771</v>
      </c>
      <c r="K1192" s="39">
        <v>1</v>
      </c>
      <c r="L1192" s="13">
        <f t="shared" si="1489"/>
        <v>24.14</v>
      </c>
      <c r="M1192" s="300" t="s">
        <v>149</v>
      </c>
      <c r="N1192" s="300" t="s">
        <v>150</v>
      </c>
      <c r="O1192" s="38">
        <f t="shared" si="1470"/>
        <v>0</v>
      </c>
      <c r="P1192" s="11">
        <f t="shared" si="1471"/>
        <v>0</v>
      </c>
      <c r="Q1192" s="41"/>
      <c r="R1192" s="41"/>
      <c r="S1192" s="41"/>
      <c r="T1192" s="41"/>
      <c r="U1192" s="41">
        <v>0</v>
      </c>
      <c r="V1192" s="11">
        <f t="shared" si="1490"/>
        <v>0</v>
      </c>
      <c r="W1192" s="51"/>
      <c r="X1192" s="53"/>
    </row>
    <row r="1193" spans="1:24" s="68" customFormat="1" ht="27.75" customHeight="1">
      <c r="A1193" s="41"/>
      <c r="B1193" s="209" t="s">
        <v>14</v>
      </c>
      <c r="C1193" s="210"/>
      <c r="D1193" s="211"/>
      <c r="E1193" s="65"/>
      <c r="F1193" s="38">
        <f>SUM(F1171:F1192)</f>
        <v>0</v>
      </c>
      <c r="G1193" s="11">
        <f>SUM(G1171:G1192)</f>
        <v>0</v>
      </c>
      <c r="H1193" s="212"/>
      <c r="I1193" s="66"/>
      <c r="J1193" s="41"/>
      <c r="K1193" s="38">
        <f>SUM(K1171:K1192)</f>
        <v>2196</v>
      </c>
      <c r="L1193" s="11">
        <f>SUM(L1171:L1192)</f>
        <v>2821.4497000000006</v>
      </c>
      <c r="M1193" s="41"/>
      <c r="N1193" s="66"/>
      <c r="O1193" s="38">
        <f>SUM(O1171:O1192)</f>
        <v>619</v>
      </c>
      <c r="P1193" s="11">
        <f>SUM(P1171:P1192)</f>
        <v>373.26969999999994</v>
      </c>
      <c r="Q1193" s="41"/>
      <c r="R1193" s="41"/>
      <c r="S1193" s="41"/>
      <c r="T1193" s="41"/>
      <c r="U1193" s="38">
        <f>SUM(U1171:U1192)</f>
        <v>0</v>
      </c>
      <c r="V1193" s="11">
        <f>SUM(V1171:V1192)</f>
        <v>0</v>
      </c>
      <c r="W1193" s="67">
        <f>V1193-G1193</f>
        <v>0</v>
      </c>
      <c r="X1193" s="178"/>
    </row>
    <row r="1194" spans="1:24" s="68" customFormat="1" ht="27.75" hidden="1" customHeight="1">
      <c r="A1194" s="337" t="s">
        <v>168</v>
      </c>
      <c r="B1194" s="338"/>
      <c r="C1194" s="338"/>
      <c r="D1194" s="338"/>
      <c r="E1194" s="338"/>
      <c r="F1194" s="338"/>
      <c r="G1194" s="338"/>
      <c r="H1194" s="338"/>
      <c r="I1194" s="338"/>
      <c r="J1194" s="338"/>
      <c r="K1194" s="338"/>
      <c r="L1194" s="338"/>
      <c r="M1194" s="338"/>
      <c r="N1194" s="338"/>
      <c r="O1194" s="338"/>
      <c r="P1194" s="338"/>
      <c r="Q1194" s="338"/>
      <c r="R1194" s="338"/>
      <c r="S1194" s="338"/>
      <c r="T1194" s="338"/>
      <c r="U1194" s="338"/>
      <c r="V1194" s="339"/>
      <c r="W1194" s="67"/>
      <c r="X1194" s="178"/>
    </row>
    <row r="1195" spans="1:24" s="12" customFormat="1" ht="47.25" hidden="1" customHeight="1">
      <c r="A1195" s="9">
        <v>1</v>
      </c>
      <c r="B1195" s="205" t="s">
        <v>125</v>
      </c>
      <c r="C1195" s="200" t="s">
        <v>31</v>
      </c>
      <c r="D1195" s="206" t="s">
        <v>126</v>
      </c>
      <c r="E1195" s="40">
        <v>0</v>
      </c>
      <c r="F1195" s="41">
        <v>0</v>
      </c>
      <c r="G1195" s="13">
        <f t="shared" ref="G1195:G1196" si="1495">F1195*E1195</f>
        <v>0</v>
      </c>
      <c r="H1195" s="204">
        <v>44370</v>
      </c>
      <c r="I1195" s="10">
        <v>44314</v>
      </c>
      <c r="J1195" s="14">
        <v>1028</v>
      </c>
      <c r="K1195" s="39">
        <v>20</v>
      </c>
      <c r="L1195" s="13">
        <f t="shared" ref="L1195:L1196" si="1496">K1195*E1195</f>
        <v>0</v>
      </c>
      <c r="M1195" s="300" t="s">
        <v>155</v>
      </c>
      <c r="N1195" s="300" t="s">
        <v>152</v>
      </c>
      <c r="O1195" s="38">
        <f>F1195-U1195</f>
        <v>0</v>
      </c>
      <c r="P1195" s="11">
        <f t="shared" ref="P1195:P1196" si="1497">O1195*E1195</f>
        <v>0</v>
      </c>
      <c r="Q1195" s="41"/>
      <c r="R1195" s="41"/>
      <c r="S1195" s="41"/>
      <c r="T1195" s="41"/>
      <c r="U1195" s="41">
        <v>0</v>
      </c>
      <c r="V1195" s="11">
        <f t="shared" ref="V1195:V1196" si="1498">U1195*E1195</f>
        <v>0</v>
      </c>
      <c r="W1195" s="51"/>
      <c r="X1195" s="53"/>
    </row>
    <row r="1196" spans="1:24" s="12" customFormat="1" ht="40.5" hidden="1" customHeight="1">
      <c r="A1196" s="9">
        <v>2</v>
      </c>
      <c r="B1196" s="199" t="s">
        <v>118</v>
      </c>
      <c r="C1196" s="203" t="s">
        <v>38</v>
      </c>
      <c r="D1196" s="203" t="s">
        <v>121</v>
      </c>
      <c r="E1196" s="40">
        <v>2.96</v>
      </c>
      <c r="F1196" s="41">
        <v>0</v>
      </c>
      <c r="G1196" s="13">
        <f t="shared" si="1495"/>
        <v>0</v>
      </c>
      <c r="H1196" s="202">
        <v>45962</v>
      </c>
      <c r="I1196" s="10">
        <v>44314</v>
      </c>
      <c r="J1196" s="14">
        <v>1028</v>
      </c>
      <c r="K1196" s="39">
        <v>20</v>
      </c>
      <c r="L1196" s="13">
        <f t="shared" si="1496"/>
        <v>59.2</v>
      </c>
      <c r="M1196" s="300" t="s">
        <v>149</v>
      </c>
      <c r="N1196" s="300" t="s">
        <v>150</v>
      </c>
      <c r="O1196" s="38">
        <f t="shared" ref="O1196:O1197" si="1499">F1196-U1196</f>
        <v>0</v>
      </c>
      <c r="P1196" s="11">
        <f t="shared" si="1497"/>
        <v>0</v>
      </c>
      <c r="Q1196" s="41"/>
      <c r="R1196" s="41"/>
      <c r="S1196" s="41"/>
      <c r="T1196" s="41"/>
      <c r="U1196" s="41">
        <v>0</v>
      </c>
      <c r="V1196" s="11">
        <f t="shared" si="1498"/>
        <v>0</v>
      </c>
      <c r="W1196" s="51"/>
      <c r="X1196" s="53"/>
    </row>
    <row r="1197" spans="1:24" s="68" customFormat="1" ht="27.75" hidden="1" customHeight="1">
      <c r="A1197" s="41"/>
      <c r="B1197" s="209" t="s">
        <v>14</v>
      </c>
      <c r="C1197" s="210"/>
      <c r="D1197" s="211"/>
      <c r="E1197" s="65"/>
      <c r="F1197" s="38">
        <f>SUM(F1195:F1196)</f>
        <v>0</v>
      </c>
      <c r="G1197" s="11">
        <f>SUM(G1195:G1196)</f>
        <v>0</v>
      </c>
      <c r="H1197" s="212"/>
      <c r="I1197" s="66"/>
      <c r="J1197" s="41"/>
      <c r="K1197" s="38">
        <f>SUM(K1195:K1196)</f>
        <v>40</v>
      </c>
      <c r="L1197" s="11">
        <f>SUM(L1195:L1196)</f>
        <v>59.2</v>
      </c>
      <c r="M1197" s="41"/>
      <c r="N1197" s="66"/>
      <c r="O1197" s="38">
        <f t="shared" si="1499"/>
        <v>0</v>
      </c>
      <c r="P1197" s="11">
        <f>SUM(P1195:P1196)</f>
        <v>0</v>
      </c>
      <c r="Q1197" s="41"/>
      <c r="R1197" s="41"/>
      <c r="S1197" s="41"/>
      <c r="T1197" s="41"/>
      <c r="U1197" s="38">
        <f>SUM(U1195:U1196)</f>
        <v>0</v>
      </c>
      <c r="V1197" s="11">
        <f>SUM(V1195:V1196)</f>
        <v>0</v>
      </c>
      <c r="W1197" s="67"/>
      <c r="X1197" s="178"/>
    </row>
    <row r="1198" spans="1:24" s="68" customFormat="1" ht="27.75" customHeight="1">
      <c r="A1198" s="366" t="s">
        <v>204</v>
      </c>
      <c r="B1198" s="367"/>
      <c r="C1198" s="367"/>
      <c r="D1198" s="367"/>
      <c r="E1198" s="367"/>
      <c r="F1198" s="367"/>
      <c r="G1198" s="367"/>
      <c r="H1198" s="367"/>
      <c r="I1198" s="367"/>
      <c r="J1198" s="367"/>
      <c r="K1198" s="367"/>
      <c r="L1198" s="367"/>
      <c r="M1198" s="367"/>
      <c r="N1198" s="367"/>
      <c r="O1198" s="367"/>
      <c r="P1198" s="367"/>
      <c r="Q1198" s="367"/>
      <c r="R1198" s="367"/>
      <c r="S1198" s="367"/>
      <c r="T1198" s="367"/>
      <c r="U1198" s="367"/>
      <c r="V1198" s="368"/>
      <c r="W1198" s="67"/>
      <c r="X1198" s="178"/>
    </row>
    <row r="1199" spans="1:24" s="12" customFormat="1" ht="47.25" customHeight="1">
      <c r="A1199" s="182">
        <v>1</v>
      </c>
      <c r="B1199" s="328" t="s">
        <v>196</v>
      </c>
      <c r="C1199" s="9" t="s">
        <v>31</v>
      </c>
      <c r="D1199" s="9" t="s">
        <v>197</v>
      </c>
      <c r="E1199" s="9">
        <v>0</v>
      </c>
      <c r="F1199" s="298">
        <v>0</v>
      </c>
      <c r="G1199" s="266">
        <v>0</v>
      </c>
      <c r="H1199" s="329">
        <v>44469</v>
      </c>
      <c r="I1199" s="10">
        <v>44376</v>
      </c>
      <c r="J1199" s="14">
        <v>1894</v>
      </c>
      <c r="K1199" s="39">
        <v>552</v>
      </c>
      <c r="L1199" s="13">
        <f t="shared" ref="L1199:L1203" si="1500">K1199*E1199</f>
        <v>0</v>
      </c>
      <c r="M1199" s="300"/>
      <c r="N1199" s="300"/>
      <c r="O1199" s="38">
        <f>K1199-U1199</f>
        <v>0</v>
      </c>
      <c r="P1199" s="11">
        <f t="shared" ref="P1199:P1203" si="1501">O1199*E1199</f>
        <v>0</v>
      </c>
      <c r="Q1199" s="41"/>
      <c r="R1199" s="41"/>
      <c r="S1199" s="41"/>
      <c r="T1199" s="41"/>
      <c r="U1199" s="38">
        <v>552</v>
      </c>
      <c r="V1199" s="11">
        <f t="shared" ref="V1199:V1203" si="1502">U1199*E1199</f>
        <v>0</v>
      </c>
      <c r="W1199" s="51"/>
      <c r="X1199" s="53"/>
    </row>
    <row r="1200" spans="1:24" s="12" customFormat="1" ht="47.25" customHeight="1">
      <c r="A1200" s="182">
        <v>2</v>
      </c>
      <c r="B1200" s="330" t="s">
        <v>199</v>
      </c>
      <c r="C1200" s="331" t="s">
        <v>200</v>
      </c>
      <c r="D1200" s="9">
        <v>11033003</v>
      </c>
      <c r="E1200" s="266">
        <v>0</v>
      </c>
      <c r="F1200" s="298">
        <v>0</v>
      </c>
      <c r="G1200" s="266">
        <v>0</v>
      </c>
      <c r="H1200" s="329">
        <v>45017</v>
      </c>
      <c r="I1200" s="10">
        <v>44376</v>
      </c>
      <c r="J1200" s="14">
        <v>1894</v>
      </c>
      <c r="K1200" s="39">
        <v>92</v>
      </c>
      <c r="L1200" s="13">
        <f t="shared" si="1500"/>
        <v>0</v>
      </c>
      <c r="M1200" s="300"/>
      <c r="N1200" s="300"/>
      <c r="O1200" s="38">
        <f t="shared" ref="O1200:O1203" si="1503">K1200-U1200</f>
        <v>0</v>
      </c>
      <c r="P1200" s="11">
        <f t="shared" si="1501"/>
        <v>0</v>
      </c>
      <c r="Q1200" s="41"/>
      <c r="R1200" s="41"/>
      <c r="S1200" s="41"/>
      <c r="T1200" s="41"/>
      <c r="U1200" s="38">
        <v>92</v>
      </c>
      <c r="V1200" s="11">
        <f t="shared" si="1502"/>
        <v>0</v>
      </c>
      <c r="W1200" s="51"/>
      <c r="X1200" s="53"/>
    </row>
    <row r="1201" spans="1:24" s="12" customFormat="1" ht="47.25" customHeight="1">
      <c r="A1201" s="182">
        <v>3</v>
      </c>
      <c r="B1201" s="199" t="s">
        <v>202</v>
      </c>
      <c r="C1201" s="203" t="s">
        <v>38</v>
      </c>
      <c r="D1201" s="206"/>
      <c r="E1201" s="40">
        <v>1.10277</v>
      </c>
      <c r="F1201" s="41"/>
      <c r="G1201" s="13"/>
      <c r="H1201" s="204"/>
      <c r="I1201" s="10">
        <v>44376</v>
      </c>
      <c r="J1201" s="14">
        <v>1894</v>
      </c>
      <c r="K1201" s="39">
        <v>552</v>
      </c>
      <c r="L1201" s="13">
        <f t="shared" si="1500"/>
        <v>608.72904000000005</v>
      </c>
      <c r="M1201" s="300"/>
      <c r="N1201" s="300"/>
      <c r="O1201" s="38">
        <f t="shared" si="1503"/>
        <v>0</v>
      </c>
      <c r="P1201" s="11">
        <f t="shared" si="1501"/>
        <v>0</v>
      </c>
      <c r="Q1201" s="41"/>
      <c r="R1201" s="41"/>
      <c r="S1201" s="41"/>
      <c r="T1201" s="41"/>
      <c r="U1201" s="38">
        <v>552</v>
      </c>
      <c r="V1201" s="11">
        <f t="shared" si="1502"/>
        <v>608.72904000000005</v>
      </c>
      <c r="W1201" s="51"/>
      <c r="X1201" s="53"/>
    </row>
    <row r="1202" spans="1:24" s="12" customFormat="1" ht="47.25" customHeight="1">
      <c r="A1202" s="182">
        <v>4</v>
      </c>
      <c r="B1202" s="199" t="s">
        <v>203</v>
      </c>
      <c r="C1202" s="203" t="s">
        <v>38</v>
      </c>
      <c r="D1202" s="206"/>
      <c r="E1202" s="40">
        <v>1.02302</v>
      </c>
      <c r="F1202" s="41"/>
      <c r="G1202" s="13"/>
      <c r="H1202" s="204"/>
      <c r="I1202" s="10">
        <v>44376</v>
      </c>
      <c r="J1202" s="14">
        <v>1894</v>
      </c>
      <c r="K1202" s="39">
        <v>92</v>
      </c>
      <c r="L1202" s="13">
        <f t="shared" si="1500"/>
        <v>94.117840000000001</v>
      </c>
      <c r="M1202" s="300"/>
      <c r="N1202" s="300"/>
      <c r="O1202" s="38">
        <f t="shared" si="1503"/>
        <v>0</v>
      </c>
      <c r="P1202" s="11">
        <f t="shared" si="1501"/>
        <v>0</v>
      </c>
      <c r="Q1202" s="41"/>
      <c r="R1202" s="41"/>
      <c r="S1202" s="41"/>
      <c r="T1202" s="41"/>
      <c r="U1202" s="38">
        <v>92</v>
      </c>
      <c r="V1202" s="11">
        <f t="shared" si="1502"/>
        <v>94.117840000000001</v>
      </c>
      <c r="W1202" s="51"/>
      <c r="X1202" s="53"/>
    </row>
    <row r="1203" spans="1:24" s="12" customFormat="1" ht="47.25" customHeight="1">
      <c r="A1203" s="182">
        <v>5</v>
      </c>
      <c r="B1203" s="199" t="s">
        <v>124</v>
      </c>
      <c r="C1203" s="203" t="s">
        <v>38</v>
      </c>
      <c r="D1203" s="206"/>
      <c r="E1203" s="40">
        <v>12.37518</v>
      </c>
      <c r="F1203" s="41"/>
      <c r="G1203" s="13"/>
      <c r="H1203" s="204"/>
      <c r="I1203" s="10">
        <v>44376</v>
      </c>
      <c r="J1203" s="14">
        <v>1894</v>
      </c>
      <c r="K1203" s="39">
        <v>6</v>
      </c>
      <c r="L1203" s="13">
        <f t="shared" si="1500"/>
        <v>74.251080000000002</v>
      </c>
      <c r="M1203" s="300"/>
      <c r="N1203" s="300"/>
      <c r="O1203" s="38">
        <f t="shared" si="1503"/>
        <v>0</v>
      </c>
      <c r="P1203" s="11">
        <f t="shared" si="1501"/>
        <v>0</v>
      </c>
      <c r="Q1203" s="41"/>
      <c r="R1203" s="41"/>
      <c r="S1203" s="41"/>
      <c r="T1203" s="41"/>
      <c r="U1203" s="38">
        <v>6</v>
      </c>
      <c r="V1203" s="11">
        <f t="shared" si="1502"/>
        <v>74.251080000000002</v>
      </c>
      <c r="W1203" s="51"/>
      <c r="X1203" s="53"/>
    </row>
    <row r="1204" spans="1:24" s="68" customFormat="1" ht="27.75" customHeight="1">
      <c r="A1204" s="41"/>
      <c r="B1204" s="209" t="s">
        <v>205</v>
      </c>
      <c r="C1204" s="210"/>
      <c r="D1204" s="211"/>
      <c r="E1204" s="65"/>
      <c r="F1204" s="38">
        <f>SUM(F1199:F1203)</f>
        <v>0</v>
      </c>
      <c r="G1204" s="11">
        <f>SUM(G1199:G1203)</f>
        <v>0</v>
      </c>
      <c r="H1204" s="212"/>
      <c r="I1204" s="66"/>
      <c r="J1204" s="41"/>
      <c r="K1204" s="38">
        <f>SUM(K1199:K1203)</f>
        <v>1294</v>
      </c>
      <c r="L1204" s="11">
        <f>SUM(L1199:L1203)</f>
        <v>777.09796000000006</v>
      </c>
      <c r="M1204" s="41"/>
      <c r="N1204" s="66"/>
      <c r="O1204" s="38"/>
      <c r="P1204" s="11"/>
      <c r="Q1204" s="41"/>
      <c r="R1204" s="41"/>
      <c r="S1204" s="41"/>
      <c r="T1204" s="41"/>
      <c r="U1204" s="38">
        <f>SUM(U1199:U1203)</f>
        <v>1294</v>
      </c>
      <c r="V1204" s="11">
        <f>SUM(V1199:V1203)</f>
        <v>777.09796000000006</v>
      </c>
      <c r="W1204" s="67"/>
      <c r="X1204" s="178"/>
    </row>
    <row r="1205" spans="1:24" s="68" customFormat="1" ht="27.75" customHeight="1">
      <c r="A1205" s="366" t="s">
        <v>206</v>
      </c>
      <c r="B1205" s="367"/>
      <c r="C1205" s="367"/>
      <c r="D1205" s="367"/>
      <c r="E1205" s="367"/>
      <c r="F1205" s="367"/>
      <c r="G1205" s="367"/>
      <c r="H1205" s="367"/>
      <c r="I1205" s="367"/>
      <c r="J1205" s="367"/>
      <c r="K1205" s="367"/>
      <c r="L1205" s="367"/>
      <c r="M1205" s="367"/>
      <c r="N1205" s="367"/>
      <c r="O1205" s="367"/>
      <c r="P1205" s="367"/>
      <c r="Q1205" s="367"/>
      <c r="R1205" s="367"/>
      <c r="S1205" s="367"/>
      <c r="T1205" s="367"/>
      <c r="U1205" s="367"/>
      <c r="V1205" s="368"/>
      <c r="W1205" s="67"/>
      <c r="X1205" s="178"/>
    </row>
    <row r="1206" spans="1:24" s="12" customFormat="1" ht="47.25" customHeight="1">
      <c r="A1206" s="182">
        <v>1</v>
      </c>
      <c r="B1206" s="328" t="s">
        <v>196</v>
      </c>
      <c r="C1206" s="9" t="s">
        <v>31</v>
      </c>
      <c r="D1206" s="9" t="s">
        <v>197</v>
      </c>
      <c r="E1206" s="9">
        <v>0</v>
      </c>
      <c r="F1206" s="298">
        <v>0</v>
      </c>
      <c r="G1206" s="266">
        <v>0</v>
      </c>
      <c r="H1206" s="329">
        <v>44469</v>
      </c>
      <c r="I1206" s="10">
        <v>44372</v>
      </c>
      <c r="J1206" s="14">
        <v>1804</v>
      </c>
      <c r="K1206" s="39">
        <v>66</v>
      </c>
      <c r="L1206" s="13">
        <f t="shared" ref="L1206:L1215" si="1504">K1206*E1206</f>
        <v>0</v>
      </c>
      <c r="M1206" s="300"/>
      <c r="N1206" s="300"/>
      <c r="O1206" s="38">
        <f>K1206-U1206</f>
        <v>66</v>
      </c>
      <c r="P1206" s="11">
        <f t="shared" ref="P1206:P1215" si="1505">O1206*E1206</f>
        <v>0</v>
      </c>
      <c r="Q1206" s="41"/>
      <c r="R1206" s="41"/>
      <c r="S1206" s="41"/>
      <c r="T1206" s="41"/>
      <c r="U1206" s="38">
        <v>0</v>
      </c>
      <c r="V1206" s="11">
        <f t="shared" ref="V1206:V1215" si="1506">U1206*E1206</f>
        <v>0</v>
      </c>
      <c r="W1206" s="51"/>
      <c r="X1206" s="53"/>
    </row>
    <row r="1207" spans="1:24" s="12" customFormat="1" ht="47.25" customHeight="1">
      <c r="A1207" s="182">
        <v>2</v>
      </c>
      <c r="B1207" s="330" t="s">
        <v>199</v>
      </c>
      <c r="C1207" s="331" t="s">
        <v>200</v>
      </c>
      <c r="D1207" s="9">
        <v>11033003</v>
      </c>
      <c r="E1207" s="266">
        <v>0</v>
      </c>
      <c r="F1207" s="298">
        <v>0</v>
      </c>
      <c r="G1207" s="266">
        <v>0</v>
      </c>
      <c r="H1207" s="329">
        <v>45017</v>
      </c>
      <c r="I1207" s="10">
        <v>44372</v>
      </c>
      <c r="J1207" s="14">
        <v>1804</v>
      </c>
      <c r="K1207" s="39">
        <v>11</v>
      </c>
      <c r="L1207" s="13">
        <f t="shared" si="1504"/>
        <v>0</v>
      </c>
      <c r="M1207" s="300"/>
      <c r="N1207" s="300"/>
      <c r="O1207" s="38">
        <f t="shared" ref="O1207:O1210" si="1507">K1207-U1207</f>
        <v>11</v>
      </c>
      <c r="P1207" s="11">
        <f t="shared" si="1505"/>
        <v>0</v>
      </c>
      <c r="Q1207" s="41"/>
      <c r="R1207" s="41"/>
      <c r="S1207" s="41"/>
      <c r="T1207" s="41"/>
      <c r="U1207" s="38">
        <v>0</v>
      </c>
      <c r="V1207" s="11">
        <f t="shared" si="1506"/>
        <v>0</v>
      </c>
      <c r="W1207" s="51"/>
      <c r="X1207" s="53"/>
    </row>
    <row r="1208" spans="1:24" s="12" customFormat="1" ht="47.25" customHeight="1">
      <c r="A1208" s="182">
        <v>3</v>
      </c>
      <c r="B1208" s="199" t="s">
        <v>202</v>
      </c>
      <c r="C1208" s="203" t="s">
        <v>38</v>
      </c>
      <c r="D1208" s="206"/>
      <c r="E1208" s="40">
        <v>1.10277</v>
      </c>
      <c r="F1208" s="41"/>
      <c r="G1208" s="13"/>
      <c r="H1208" s="204"/>
      <c r="I1208" s="10">
        <v>44372</v>
      </c>
      <c r="J1208" s="14">
        <v>1804</v>
      </c>
      <c r="K1208" s="39">
        <v>66</v>
      </c>
      <c r="L1208" s="13">
        <f t="shared" si="1504"/>
        <v>72.782820000000001</v>
      </c>
      <c r="M1208" s="300"/>
      <c r="N1208" s="300"/>
      <c r="O1208" s="38">
        <f t="shared" si="1507"/>
        <v>66</v>
      </c>
      <c r="P1208" s="11">
        <f t="shared" si="1505"/>
        <v>72.782820000000001</v>
      </c>
      <c r="Q1208" s="41"/>
      <c r="R1208" s="41"/>
      <c r="S1208" s="41"/>
      <c r="T1208" s="41"/>
      <c r="U1208" s="38">
        <v>0</v>
      </c>
      <c r="V1208" s="11">
        <f t="shared" si="1506"/>
        <v>0</v>
      </c>
      <c r="W1208" s="51"/>
      <c r="X1208" s="53"/>
    </row>
    <row r="1209" spans="1:24" s="12" customFormat="1" ht="47.25" customHeight="1">
      <c r="A1209" s="182">
        <v>4</v>
      </c>
      <c r="B1209" s="199" t="s">
        <v>203</v>
      </c>
      <c r="C1209" s="203" t="s">
        <v>38</v>
      </c>
      <c r="D1209" s="206"/>
      <c r="E1209" s="40">
        <v>1.02302</v>
      </c>
      <c r="F1209" s="41"/>
      <c r="G1209" s="13"/>
      <c r="H1209" s="204"/>
      <c r="I1209" s="10">
        <v>44372</v>
      </c>
      <c r="J1209" s="14">
        <v>1804</v>
      </c>
      <c r="K1209" s="39">
        <v>11</v>
      </c>
      <c r="L1209" s="13">
        <f t="shared" si="1504"/>
        <v>11.253220000000001</v>
      </c>
      <c r="M1209" s="300"/>
      <c r="N1209" s="300"/>
      <c r="O1209" s="38">
        <f t="shared" si="1507"/>
        <v>11</v>
      </c>
      <c r="P1209" s="11">
        <f t="shared" si="1505"/>
        <v>11.253220000000001</v>
      </c>
      <c r="Q1209" s="41"/>
      <c r="R1209" s="41"/>
      <c r="S1209" s="41"/>
      <c r="T1209" s="41"/>
      <c r="U1209" s="38">
        <v>0</v>
      </c>
      <c r="V1209" s="11">
        <f t="shared" si="1506"/>
        <v>0</v>
      </c>
      <c r="W1209" s="51"/>
      <c r="X1209" s="53"/>
    </row>
    <row r="1210" spans="1:24" s="12" customFormat="1" ht="47.25" customHeight="1">
      <c r="A1210" s="182">
        <v>5</v>
      </c>
      <c r="B1210" s="199" t="s">
        <v>124</v>
      </c>
      <c r="C1210" s="203" t="s">
        <v>38</v>
      </c>
      <c r="D1210" s="206"/>
      <c r="E1210" s="40">
        <v>12.37518</v>
      </c>
      <c r="F1210" s="41"/>
      <c r="G1210" s="13"/>
      <c r="H1210" s="204"/>
      <c r="I1210" s="10">
        <v>44372</v>
      </c>
      <c r="J1210" s="14">
        <v>1804</v>
      </c>
      <c r="K1210" s="39">
        <v>1</v>
      </c>
      <c r="L1210" s="13">
        <f t="shared" si="1504"/>
        <v>12.37518</v>
      </c>
      <c r="M1210" s="300"/>
      <c r="N1210" s="300"/>
      <c r="O1210" s="38">
        <f t="shared" si="1507"/>
        <v>1</v>
      </c>
      <c r="P1210" s="11">
        <f t="shared" si="1505"/>
        <v>12.37518</v>
      </c>
      <c r="Q1210" s="41"/>
      <c r="R1210" s="41"/>
      <c r="S1210" s="41"/>
      <c r="T1210" s="41"/>
      <c r="U1210" s="38">
        <v>0</v>
      </c>
      <c r="V1210" s="11">
        <f t="shared" si="1506"/>
        <v>0</v>
      </c>
      <c r="W1210" s="51"/>
      <c r="X1210" s="53"/>
    </row>
    <row r="1211" spans="1:24" s="12" customFormat="1" ht="47.25" customHeight="1">
      <c r="A1211" s="182">
        <v>6</v>
      </c>
      <c r="B1211" s="328" t="s">
        <v>196</v>
      </c>
      <c r="C1211" s="9" t="s">
        <v>31</v>
      </c>
      <c r="D1211" s="9" t="s">
        <v>197</v>
      </c>
      <c r="E1211" s="9">
        <v>0</v>
      </c>
      <c r="F1211" s="298">
        <v>0</v>
      </c>
      <c r="G1211" s="266">
        <v>0</v>
      </c>
      <c r="H1211" s="329">
        <v>44469</v>
      </c>
      <c r="I1211" s="10">
        <v>44376</v>
      </c>
      <c r="J1211" s="14">
        <v>1882</v>
      </c>
      <c r="K1211" s="39">
        <v>138</v>
      </c>
      <c r="L1211" s="13">
        <f t="shared" si="1504"/>
        <v>0</v>
      </c>
      <c r="M1211" s="300"/>
      <c r="N1211" s="300"/>
      <c r="O1211" s="38">
        <f>K1211-U1211</f>
        <v>138</v>
      </c>
      <c r="P1211" s="11">
        <f t="shared" si="1505"/>
        <v>0</v>
      </c>
      <c r="Q1211" s="41"/>
      <c r="R1211" s="41"/>
      <c r="S1211" s="41"/>
      <c r="T1211" s="41"/>
      <c r="U1211" s="38">
        <v>0</v>
      </c>
      <c r="V1211" s="11">
        <f t="shared" si="1506"/>
        <v>0</v>
      </c>
      <c r="W1211" s="51"/>
      <c r="X1211" s="53"/>
    </row>
    <row r="1212" spans="1:24" s="12" customFormat="1" ht="47.25" customHeight="1">
      <c r="A1212" s="182">
        <v>7</v>
      </c>
      <c r="B1212" s="330" t="s">
        <v>199</v>
      </c>
      <c r="C1212" s="331" t="s">
        <v>200</v>
      </c>
      <c r="D1212" s="9">
        <v>11033003</v>
      </c>
      <c r="E1212" s="266">
        <v>0</v>
      </c>
      <c r="F1212" s="298">
        <v>0</v>
      </c>
      <c r="G1212" s="266">
        <v>0</v>
      </c>
      <c r="H1212" s="329">
        <v>45017</v>
      </c>
      <c r="I1212" s="10">
        <v>44376</v>
      </c>
      <c r="J1212" s="14">
        <v>1882</v>
      </c>
      <c r="K1212" s="39">
        <v>23</v>
      </c>
      <c r="L1212" s="13">
        <f t="shared" si="1504"/>
        <v>0</v>
      </c>
      <c r="M1212" s="300"/>
      <c r="N1212" s="300"/>
      <c r="O1212" s="38">
        <f t="shared" ref="O1212:O1215" si="1508">K1212-U1212</f>
        <v>23</v>
      </c>
      <c r="P1212" s="11">
        <f t="shared" si="1505"/>
        <v>0</v>
      </c>
      <c r="Q1212" s="41"/>
      <c r="R1212" s="41"/>
      <c r="S1212" s="41"/>
      <c r="T1212" s="41"/>
      <c r="U1212" s="38">
        <v>0</v>
      </c>
      <c r="V1212" s="11">
        <f t="shared" si="1506"/>
        <v>0</v>
      </c>
      <c r="W1212" s="51"/>
      <c r="X1212" s="53"/>
    </row>
    <row r="1213" spans="1:24" s="12" customFormat="1" ht="47.25" customHeight="1">
      <c r="A1213" s="182">
        <v>8</v>
      </c>
      <c r="B1213" s="199" t="s">
        <v>202</v>
      </c>
      <c r="C1213" s="203" t="s">
        <v>38</v>
      </c>
      <c r="D1213" s="206"/>
      <c r="E1213" s="40">
        <v>1.10277</v>
      </c>
      <c r="F1213" s="41"/>
      <c r="G1213" s="13"/>
      <c r="H1213" s="204"/>
      <c r="I1213" s="10">
        <v>44376</v>
      </c>
      <c r="J1213" s="14">
        <v>1882</v>
      </c>
      <c r="K1213" s="39">
        <v>138</v>
      </c>
      <c r="L1213" s="13">
        <f t="shared" si="1504"/>
        <v>152.18226000000001</v>
      </c>
      <c r="M1213" s="300"/>
      <c r="N1213" s="300"/>
      <c r="O1213" s="38">
        <f t="shared" si="1508"/>
        <v>138</v>
      </c>
      <c r="P1213" s="11">
        <f t="shared" si="1505"/>
        <v>152.18226000000001</v>
      </c>
      <c r="Q1213" s="41"/>
      <c r="R1213" s="41"/>
      <c r="S1213" s="41"/>
      <c r="T1213" s="41"/>
      <c r="U1213" s="38">
        <v>0</v>
      </c>
      <c r="V1213" s="11">
        <f t="shared" si="1506"/>
        <v>0</v>
      </c>
      <c r="W1213" s="51"/>
      <c r="X1213" s="53"/>
    </row>
    <row r="1214" spans="1:24" s="12" customFormat="1" ht="47.25" customHeight="1">
      <c r="A1214" s="182">
        <v>9</v>
      </c>
      <c r="B1214" s="199" t="s">
        <v>203</v>
      </c>
      <c r="C1214" s="203" t="s">
        <v>38</v>
      </c>
      <c r="D1214" s="206"/>
      <c r="E1214" s="40">
        <v>1.02302</v>
      </c>
      <c r="F1214" s="41"/>
      <c r="G1214" s="13"/>
      <c r="H1214" s="204"/>
      <c r="I1214" s="10">
        <v>44376</v>
      </c>
      <c r="J1214" s="14">
        <v>1882</v>
      </c>
      <c r="K1214" s="39">
        <v>23</v>
      </c>
      <c r="L1214" s="13">
        <f t="shared" si="1504"/>
        <v>23.52946</v>
      </c>
      <c r="M1214" s="300"/>
      <c r="N1214" s="300"/>
      <c r="O1214" s="38">
        <f t="shared" si="1508"/>
        <v>23</v>
      </c>
      <c r="P1214" s="11">
        <f t="shared" si="1505"/>
        <v>23.52946</v>
      </c>
      <c r="Q1214" s="41"/>
      <c r="R1214" s="41"/>
      <c r="S1214" s="41"/>
      <c r="T1214" s="41"/>
      <c r="U1214" s="38">
        <v>0</v>
      </c>
      <c r="V1214" s="11">
        <f t="shared" si="1506"/>
        <v>0</v>
      </c>
      <c r="W1214" s="51"/>
      <c r="X1214" s="53"/>
    </row>
    <row r="1215" spans="1:24" s="12" customFormat="1" ht="47.25" customHeight="1">
      <c r="A1215" s="182">
        <v>10</v>
      </c>
      <c r="B1215" s="199" t="s">
        <v>124</v>
      </c>
      <c r="C1215" s="203" t="s">
        <v>38</v>
      </c>
      <c r="D1215" s="206"/>
      <c r="E1215" s="40">
        <v>12.37518</v>
      </c>
      <c r="F1215" s="41"/>
      <c r="G1215" s="13"/>
      <c r="H1215" s="204"/>
      <c r="I1215" s="10">
        <v>44376</v>
      </c>
      <c r="J1215" s="14">
        <v>1882</v>
      </c>
      <c r="K1215" s="39">
        <v>2</v>
      </c>
      <c r="L1215" s="13">
        <f t="shared" si="1504"/>
        <v>24.750360000000001</v>
      </c>
      <c r="M1215" s="300"/>
      <c r="N1215" s="300"/>
      <c r="O1215" s="38">
        <f t="shared" si="1508"/>
        <v>2</v>
      </c>
      <c r="P1215" s="11">
        <f t="shared" si="1505"/>
        <v>24.750360000000001</v>
      </c>
      <c r="Q1215" s="41"/>
      <c r="R1215" s="41"/>
      <c r="S1215" s="41"/>
      <c r="T1215" s="41"/>
      <c r="U1215" s="38">
        <v>0</v>
      </c>
      <c r="V1215" s="11">
        <f t="shared" si="1506"/>
        <v>0</v>
      </c>
      <c r="W1215" s="51"/>
      <c r="X1215" s="53"/>
    </row>
    <row r="1216" spans="1:24" s="12" customFormat="1" ht="47.25" customHeight="1">
      <c r="A1216" s="9"/>
      <c r="B1216" s="336" t="s">
        <v>178</v>
      </c>
      <c r="C1216" s="203"/>
      <c r="D1216" s="206"/>
      <c r="E1216" s="40"/>
      <c r="F1216" s="41">
        <f>SUM(F1206:F1215)</f>
        <v>0</v>
      </c>
      <c r="G1216" s="13">
        <f>SUM(G1206:G1215)</f>
        <v>0</v>
      </c>
      <c r="H1216" s="204"/>
      <c r="I1216" s="10"/>
      <c r="J1216" s="14"/>
      <c r="K1216" s="41">
        <f>SUM(K1206:K1215)</f>
        <v>479</v>
      </c>
      <c r="L1216" s="41">
        <f>SUM(L1206:L1215)</f>
        <v>296.87329999999997</v>
      </c>
      <c r="M1216" s="300"/>
      <c r="N1216" s="300"/>
      <c r="O1216" s="41">
        <f>SUM(O1206:O1215)</f>
        <v>479</v>
      </c>
      <c r="P1216" s="13">
        <f>SUM(P1206:P1215)</f>
        <v>296.87329999999997</v>
      </c>
      <c r="Q1216" s="41"/>
      <c r="R1216" s="41"/>
      <c r="S1216" s="41"/>
      <c r="T1216" s="41"/>
      <c r="U1216" s="41">
        <v>0</v>
      </c>
      <c r="V1216" s="13">
        <f>SUM(V1206:V1215)</f>
        <v>0</v>
      </c>
      <c r="W1216" s="51"/>
      <c r="X1216" s="53"/>
    </row>
    <row r="1217" spans="1:24" s="68" customFormat="1" ht="27.75" customHeight="1">
      <c r="A1217" s="41"/>
      <c r="B1217" s="209" t="s">
        <v>24</v>
      </c>
      <c r="C1217" s="210"/>
      <c r="D1217" s="211"/>
      <c r="E1217" s="65"/>
      <c r="F1217" s="38">
        <f>F1193+F1169+F1156+F1140+F1127+F1106+F1087+F1066+F1045+F1029+F1015+F995+F981+F957+F935+F917+F899+F881+F867+F844+F825+F806+F785+F767+F741+F727+F708+F501+F426+F393+F288+F221+F218+F203+F199+F142+F139+F136+F128+F125+F122+F119+F115+F101+F98+F93+F90+F86+F81+F77+F74+F70+F64+F58+F54+F50+F45+F41+F37+F564+F599+F359+F333+F452+F672+F1197+F1216+F1204</f>
        <v>1584</v>
      </c>
      <c r="G1217" s="11">
        <f>G1193+G1169+G1156+G1140+G1127+G1106+G1087+G1066+G1045+G1029+G1015+G995+G981+G957+G935+G917+G899+G881+G867+G844+G825+G806+G785+G767+G741+G727+G708+G501+G426+G393+G288+G221+G218+G203+G199+G142+G139+G136+G128+G125+G122+G119+G115+G101+G98+G93+G90+G86+G81+G77+G74+G70+G64+G58+G54+G50+G45+G41+G37+G564+G599+G359+G333+G452+G672+G1197+G1216+G1204</f>
        <v>258160.13999999998</v>
      </c>
      <c r="H1217" s="212"/>
      <c r="I1217" s="66"/>
      <c r="J1217" s="41"/>
      <c r="K1217" s="38">
        <f>K1193+K1169+K1156+K1140+K1127+K1106+K1087+K1066+K1045+K1029+K1015+K995+K981+K957+K935+K917+K899+K881+K867+K844+K825+K806+K785+K767+K741+K727+K708+K501+K426+K393+K288+K221+K218+K203+K199+K142+K139+K136+K128+K125+K122+K119+K115+K101+K98+K93+K90+K86+K81+K77+K74+K70+K64+K58+K54+K50+K45+K41+K37+K564+K599+K359+K333+K452+K672+K1197+K1216+K1204</f>
        <v>207105.7</v>
      </c>
      <c r="L1217" s="11">
        <f>L1193+L1169+L1156+L1140+L1127+L1106+L1087+L1066+L1045+L1029+L1015+L995+L981+L957+L935+L917+L899+L881+L867+L844+L825+L806+L785+L767+L741+L727+L708+L501+L426+L393+L288+L221+L218+L203+L199+L142+L139+L136+L128+L125+L122+L119+L115+L101+L98+L93+L90+L86+L81+L77+L74+L70+L64+L58+L54+L50+L45+L41+L37+L564+L599+L359+L333+L452+L672+L1197+L1216+L1204</f>
        <v>24044095.758360002</v>
      </c>
      <c r="M1217" s="41"/>
      <c r="N1217" s="66"/>
      <c r="O1217" s="38">
        <f>O1193+O1169+O1156+O1140+O1127+O1106+O1087+O1066+O1045+O1029+O1015+O995+O981+O957+O935+O917+O899+O881+O867+O844+O825+O806+O785+O767+O741+O727+O708+O501+O426+O393+O288+O221+O218+O203+O199+O142+O139+O136+O128+O125+O122+O119+O115+O101+O98+O93+O90+O86+O81+O77+O74+O70+O64+O58+O54+O50+O45+O41+O37+O564+O599+O359+O333+O452+O672+O1197+O1216+O1204</f>
        <v>30084</v>
      </c>
      <c r="P1217" s="11">
        <f>P1193+P1169+P1156+P1140+P1127+P1106+P1087+P1066+P1045+P1029+P1015+P995+P981+P957+P935+P917+P899+P881+P867+P844+P825+P806+P785+P767+P741+P727+P708+P501+P426+P393+P288+P221+P218+P203+P199+P142+P139+P136+P128+P125+P122+P119+P115+P101+P98+P93+P90+P86+P81+P77+P74+P70+P64+P58+P54+P50+P45+P41+P37+P564+P599+P359+P333+P452+P672+P1197+P1216+P1204</f>
        <v>92210.164600000018</v>
      </c>
      <c r="Q1217" s="41"/>
      <c r="R1217" s="41"/>
      <c r="S1217" s="41"/>
      <c r="T1217" s="41"/>
      <c r="U1217" s="38">
        <f>U1193+U1169+U1156+U1140+U1127+U1106+U1087+U1066+U1045+U1029+U1015+U995+U981+U957+U935+U917+U899+U881+U867+U844+U825+U806+U785+U767+U741+U727+U708+U501+U426+U393+U288+U221+U218+U203+U199+U142+U139+U136+U128+U125+U122+U119+U115+U101+U98+U93+U90+U86+U81+U77+U74+U70+U64+U58+U54+U50+U45+U41+U37+U564+U599+U359+U333+U452+U672+U1197+U1216+U1204</f>
        <v>8672</v>
      </c>
      <c r="V1217" s="11">
        <f>V1193+V1169+V1156+V1140+V1127+V1106+V1087+V1066+V1045+V1029+V1015+V995+V981+V957+V935+V917+V899+V881+V867+V844+V825+V806+V785+V767+V741+V727+V708+V501+V426+V393+V288+V221+V218+V203+V199+V142+V139+V136+V128+V125+V122+V119+V115+V101+V98+V93+V90+V86+V81+V77+V74+V70+V64+V58+V54+V50+V45+V41+V37+V564+V599+V359+V333+V452+V672+V1197+V1216+V1204</f>
        <v>274923.22675999999</v>
      </c>
      <c r="W1217" s="67">
        <f>G1217-P1217-V1217</f>
        <v>-108973.25136000002</v>
      </c>
      <c r="X1217" s="213">
        <f>F1217-U1217</f>
        <v>-7088</v>
      </c>
    </row>
    <row r="1218" spans="1:24" ht="36.75" customHeight="1">
      <c r="A1218" s="6"/>
      <c r="B1218" s="344" t="s">
        <v>35</v>
      </c>
      <c r="C1218" s="344"/>
      <c r="D1218" s="344"/>
      <c r="E1218" s="344"/>
      <c r="F1218" s="25"/>
      <c r="G1218" s="26"/>
      <c r="H1218" s="27"/>
      <c r="I1218" s="27"/>
      <c r="J1218" s="344" t="s">
        <v>36</v>
      </c>
      <c r="K1218" s="344"/>
      <c r="L1218" s="344"/>
      <c r="M1218" s="344"/>
      <c r="N1218" s="214"/>
      <c r="O1218" s="6"/>
      <c r="P1218" s="176"/>
      <c r="Q1218" s="6"/>
      <c r="R1218" s="8"/>
      <c r="S1218" s="6"/>
      <c r="T1218" s="6"/>
      <c r="U1218" s="215"/>
      <c r="V1218" s="28"/>
      <c r="W1218" s="47"/>
    </row>
    <row r="1219" spans="1:24" s="42" customFormat="1">
      <c r="E1219" s="43"/>
      <c r="F1219" s="44"/>
      <c r="G1219" s="45"/>
      <c r="H1219" s="46"/>
      <c r="I1219" s="46"/>
      <c r="K1219" s="42">
        <v>67382</v>
      </c>
      <c r="L1219" s="43">
        <v>117488.3</v>
      </c>
      <c r="P1219" s="43"/>
      <c r="Q1219" s="43"/>
      <c r="R1219" s="43"/>
      <c r="V1219" s="47"/>
      <c r="W1219" s="48"/>
    </row>
    <row r="1220" spans="1:24" s="55" customFormat="1">
      <c r="E1220" s="56"/>
      <c r="F1220" s="57"/>
      <c r="G1220" s="58"/>
      <c r="H1220" s="59"/>
      <c r="I1220" s="59"/>
      <c r="K1220" s="177">
        <f>K1217-K1219</f>
        <v>139723.70000000001</v>
      </c>
      <c r="L1220" s="56">
        <f>L1217-L1219</f>
        <v>23926607.458360001</v>
      </c>
      <c r="P1220" s="56"/>
      <c r="Q1220" s="177">
        <f>K1220-O30</f>
        <v>-21010.299999999988</v>
      </c>
      <c r="R1220" s="56">
        <f>L1220-P30</f>
        <v>23383454.17836</v>
      </c>
      <c r="V1220" s="60"/>
      <c r="W1220" s="61"/>
    </row>
    <row r="1221" spans="1:24" s="42" customFormat="1">
      <c r="E1221" s="43"/>
      <c r="F1221" s="44"/>
      <c r="G1221" s="45"/>
      <c r="H1221" s="46"/>
      <c r="I1221" s="46"/>
      <c r="K1221" s="49"/>
      <c r="L1221" s="43"/>
      <c r="P1221" s="43"/>
      <c r="R1221" s="43"/>
      <c r="V1221" s="47"/>
      <c r="W1221" s="48"/>
    </row>
    <row r="1222" spans="1:24" s="42" customFormat="1">
      <c r="E1222" s="43"/>
      <c r="F1222" s="44"/>
      <c r="G1222" s="45">
        <f>G1217+G30</f>
        <v>635265.64</v>
      </c>
      <c r="H1222" s="46"/>
      <c r="I1222" s="46"/>
      <c r="L1222" s="43"/>
      <c r="N1222" s="343"/>
      <c r="O1222" s="343"/>
      <c r="P1222" s="43"/>
      <c r="R1222" s="43"/>
      <c r="V1222" s="47"/>
      <c r="W1222" s="48"/>
    </row>
    <row r="1223" spans="1:24" s="42" customFormat="1">
      <c r="E1223" s="43"/>
      <c r="F1223" s="44"/>
      <c r="G1223" s="45"/>
      <c r="H1223" s="46"/>
      <c r="I1223" s="46"/>
      <c r="L1223" s="43"/>
      <c r="P1223" s="43"/>
      <c r="R1223" s="43"/>
      <c r="U1223" s="42">
        <v>0</v>
      </c>
      <c r="V1223" s="47">
        <f>V1217+V30</f>
        <v>1205161.20676</v>
      </c>
      <c r="W1223" s="48"/>
    </row>
    <row r="1224" spans="1:24" s="42" customFormat="1">
      <c r="E1224" s="43"/>
      <c r="F1224" s="44"/>
      <c r="G1224" s="45"/>
      <c r="H1224" s="46"/>
      <c r="I1224" s="46"/>
      <c r="L1224" s="43"/>
      <c r="P1224" s="43"/>
      <c r="R1224" s="43"/>
      <c r="U1224" s="49">
        <f>U1217+U30</f>
        <v>247805</v>
      </c>
      <c r="V1224" s="47"/>
      <c r="W1224" s="48"/>
    </row>
    <row r="1225" spans="1:24" s="42" customFormat="1">
      <c r="E1225" s="43"/>
      <c r="F1225" s="44"/>
      <c r="G1225" s="45"/>
      <c r="H1225" s="46"/>
      <c r="I1225" s="46"/>
      <c r="L1225" s="43"/>
      <c r="P1225" s="43"/>
      <c r="R1225" s="43"/>
      <c r="V1225" s="47"/>
      <c r="W1225" s="48"/>
    </row>
    <row r="1226" spans="1:24" s="42" customFormat="1">
      <c r="E1226" s="43"/>
      <c r="F1226" s="44"/>
      <c r="G1226" s="45"/>
      <c r="H1226" s="46"/>
      <c r="I1226" s="46"/>
      <c r="L1226" s="43"/>
      <c r="P1226" s="43"/>
      <c r="R1226" s="43"/>
      <c r="V1226" s="47"/>
      <c r="W1226" s="48"/>
    </row>
  </sheetData>
  <mergeCells count="127">
    <mergeCell ref="A1198:V1198"/>
    <mergeCell ref="A1205:V1205"/>
    <mergeCell ref="A1194:V1194"/>
    <mergeCell ref="O32:P32"/>
    <mergeCell ref="Q32:T32"/>
    <mergeCell ref="U32:V32"/>
    <mergeCell ref="S33:T34"/>
    <mergeCell ref="U33:U34"/>
    <mergeCell ref="V33:V34"/>
    <mergeCell ref="O33:O34"/>
    <mergeCell ref="P33:P34"/>
    <mergeCell ref="Q33:Q34"/>
    <mergeCell ref="R33:R34"/>
    <mergeCell ref="A32:A34"/>
    <mergeCell ref="B32:B34"/>
    <mergeCell ref="C32:C34"/>
    <mergeCell ref="H32:H34"/>
    <mergeCell ref="I32:N32"/>
    <mergeCell ref="L33:L34"/>
    <mergeCell ref="M33:N33"/>
    <mergeCell ref="D32:D34"/>
    <mergeCell ref="E32:E34"/>
    <mergeCell ref="F32:G32"/>
    <mergeCell ref="F33:F34"/>
    <mergeCell ref="G33:G34"/>
    <mergeCell ref="I33:I34"/>
    <mergeCell ref="J33:J34"/>
    <mergeCell ref="K33:K34"/>
    <mergeCell ref="B2:V2"/>
    <mergeCell ref="C3:N3"/>
    <mergeCell ref="C4:N4"/>
    <mergeCell ref="O4:U4"/>
    <mergeCell ref="I6:I7"/>
    <mergeCell ref="J6:J7"/>
    <mergeCell ref="R6:R7"/>
    <mergeCell ref="S6:T6"/>
    <mergeCell ref="U6:U7"/>
    <mergeCell ref="K6:K7"/>
    <mergeCell ref="L6:L7"/>
    <mergeCell ref="M6:N6"/>
    <mergeCell ref="O6:O7"/>
    <mergeCell ref="P6:P7"/>
    <mergeCell ref="Q6:Q7"/>
    <mergeCell ref="G6:G7"/>
    <mergeCell ref="A8:V8"/>
    <mergeCell ref="A5:A7"/>
    <mergeCell ref="E5:E7"/>
    <mergeCell ref="B31:V31"/>
    <mergeCell ref="I5:N5"/>
    <mergeCell ref="O5:P5"/>
    <mergeCell ref="F6:F7"/>
    <mergeCell ref="Q5:T5"/>
    <mergeCell ref="U5:V5"/>
    <mergeCell ref="F5:G5"/>
    <mergeCell ref="H5:H7"/>
    <mergeCell ref="B5:B7"/>
    <mergeCell ref="C5:C7"/>
    <mergeCell ref="D5:D7"/>
    <mergeCell ref="V6:V7"/>
    <mergeCell ref="A120:V120"/>
    <mergeCell ref="A91:U91"/>
    <mergeCell ref="A94:U94"/>
    <mergeCell ref="A140:V140"/>
    <mergeCell ref="A35:U35"/>
    <mergeCell ref="A59:V59"/>
    <mergeCell ref="A38:U38"/>
    <mergeCell ref="A46:U46"/>
    <mergeCell ref="A51:U51"/>
    <mergeCell ref="A55:U55"/>
    <mergeCell ref="A42:V42"/>
    <mergeCell ref="A65:V65"/>
    <mergeCell ref="A71:V71"/>
    <mergeCell ref="A75:V75"/>
    <mergeCell ref="A78:U78"/>
    <mergeCell ref="A87:V87"/>
    <mergeCell ref="A82:V82"/>
    <mergeCell ref="A99:V99"/>
    <mergeCell ref="A102:V102"/>
    <mergeCell ref="A116:V116"/>
    <mergeCell ref="A768:V768"/>
    <mergeCell ref="A786:V786"/>
    <mergeCell ref="A807:V807"/>
    <mergeCell ref="A123:V123"/>
    <mergeCell ref="N1222:O1222"/>
    <mergeCell ref="A673:V673"/>
    <mergeCell ref="A126:V126"/>
    <mergeCell ref="A129:V129"/>
    <mergeCell ref="A222:V222"/>
    <mergeCell ref="B1218:E1218"/>
    <mergeCell ref="J1218:M1218"/>
    <mergeCell ref="A360:V360"/>
    <mergeCell ref="A453:V453"/>
    <mergeCell ref="A394:V394"/>
    <mergeCell ref="A143:V143"/>
    <mergeCell ref="A200:V200"/>
    <mergeCell ref="A204:V204"/>
    <mergeCell ref="A709:V709"/>
    <mergeCell ref="A219:V219"/>
    <mergeCell ref="A137:V137"/>
    <mergeCell ref="A918:V918"/>
    <mergeCell ref="A936:V936"/>
    <mergeCell ref="A427:V427"/>
    <mergeCell ref="A600:V600"/>
    <mergeCell ref="A502:V502"/>
    <mergeCell ref="A565:V565"/>
    <mergeCell ref="A289:V289"/>
    <mergeCell ref="A334:V334"/>
    <mergeCell ref="A1128:V1128"/>
    <mergeCell ref="A1141:V1141"/>
    <mergeCell ref="A1157:V1157"/>
    <mergeCell ref="A1170:V1170"/>
    <mergeCell ref="A1016:V1016"/>
    <mergeCell ref="A1030:V1030"/>
    <mergeCell ref="A1046:V1046"/>
    <mergeCell ref="A1067:V1067"/>
    <mergeCell ref="A1088:V1088"/>
    <mergeCell ref="A958:V958"/>
    <mergeCell ref="A982:V982"/>
    <mergeCell ref="A996:V996"/>
    <mergeCell ref="A826:V826"/>
    <mergeCell ref="A845:V845"/>
    <mergeCell ref="A868:V868"/>
    <mergeCell ref="A882:V882"/>
    <mergeCell ref="A900:V900"/>
    <mergeCell ref="A1107:V1107"/>
    <mergeCell ref="A728:V728"/>
    <mergeCell ref="A742:V742"/>
  </mergeCells>
  <pageMargins left="0" right="0" top="0.35433070866141736" bottom="0.15748031496062992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X26"/>
  <sheetViews>
    <sheetView view="pageBreakPreview" zoomScale="80" zoomScaleNormal="72" zoomScaleSheetLayoutView="80" workbookViewId="0">
      <selection activeCell="B4" sqref="B4:V4"/>
    </sheetView>
  </sheetViews>
  <sheetFormatPr defaultColWidth="10.28515625" defaultRowHeight="18.75"/>
  <cols>
    <col min="1" max="1" width="3.5703125" style="141" customWidth="1"/>
    <col min="2" max="2" width="38.28515625" style="141" customWidth="1"/>
    <col min="3" max="3" width="7" style="141" customWidth="1"/>
    <col min="4" max="4" width="10.28515625" style="141" customWidth="1"/>
    <col min="5" max="5" width="11.28515625" style="171" customWidth="1"/>
    <col min="6" max="6" width="14.28515625" style="172" customWidth="1"/>
    <col min="7" max="7" width="19" style="173" customWidth="1"/>
    <col min="8" max="8" width="11.42578125" style="174" customWidth="1"/>
    <col min="9" max="9" width="9.28515625" style="174" customWidth="1"/>
    <col min="10" max="10" width="8.140625" style="141" customWidth="1"/>
    <col min="11" max="11" width="11.28515625" style="141" customWidth="1"/>
    <col min="12" max="12" width="14.85546875" style="171" customWidth="1"/>
    <col min="13" max="13" width="5.42578125" style="141" customWidth="1"/>
    <col min="14" max="14" width="9.85546875" style="141" customWidth="1"/>
    <col min="15" max="15" width="7.85546875" style="141" customWidth="1"/>
    <col min="16" max="16" width="17" style="171" customWidth="1"/>
    <col min="17" max="17" width="8" style="141" customWidth="1"/>
    <col min="18" max="18" width="12.7109375" style="171" customWidth="1"/>
    <col min="19" max="19" width="3.42578125" style="141" customWidth="1"/>
    <col min="20" max="20" width="2.42578125" style="141" customWidth="1"/>
    <col min="21" max="21" width="16.140625" style="141" customWidth="1"/>
    <col min="22" max="22" width="20.7109375" style="175" customWidth="1"/>
    <col min="23" max="23" width="18" style="139" bestFit="1" customWidth="1"/>
    <col min="24" max="24" width="10.28515625" style="140"/>
    <col min="25" max="16384" width="10.28515625" style="141"/>
  </cols>
  <sheetData>
    <row r="2" spans="1:24" s="131" customFormat="1" ht="18.75" customHeight="1">
      <c r="A2" s="127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127"/>
      <c r="R2" s="396" t="s">
        <v>17</v>
      </c>
      <c r="S2" s="396"/>
      <c r="T2" s="396"/>
      <c r="U2" s="396"/>
      <c r="V2" s="128"/>
      <c r="W2" s="129"/>
      <c r="X2" s="130"/>
    </row>
    <row r="3" spans="1:24" s="131" customFormat="1">
      <c r="A3" s="127"/>
      <c r="B3" s="132"/>
      <c r="C3" s="132"/>
      <c r="D3" s="132"/>
      <c r="E3" s="132"/>
      <c r="F3" s="133"/>
      <c r="G3" s="134"/>
      <c r="H3" s="135"/>
      <c r="I3" s="135"/>
      <c r="J3" s="136"/>
      <c r="K3" s="127"/>
      <c r="L3" s="137"/>
      <c r="M3" s="127"/>
      <c r="N3" s="135"/>
      <c r="O3" s="127"/>
      <c r="P3" s="137"/>
      <c r="Q3" s="127"/>
      <c r="R3" s="270"/>
      <c r="S3" s="270"/>
      <c r="T3" s="270"/>
      <c r="U3" s="270"/>
      <c r="V3" s="128"/>
      <c r="W3" s="129"/>
      <c r="X3" s="130"/>
    </row>
    <row r="4" spans="1:24" ht="19.5">
      <c r="A4" s="138"/>
      <c r="B4" s="397" t="s">
        <v>187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</row>
    <row r="5" spans="1:24" ht="18.75" customHeight="1">
      <c r="A5" s="271"/>
      <c r="B5" s="272" t="s">
        <v>0</v>
      </c>
      <c r="C5" s="398" t="s">
        <v>28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142"/>
      <c r="P5" s="143"/>
      <c r="Q5" s="142"/>
      <c r="R5" s="143"/>
      <c r="S5" s="142"/>
      <c r="T5" s="142"/>
      <c r="U5" s="144"/>
      <c r="V5" s="145"/>
    </row>
    <row r="6" spans="1:24" ht="18.75" customHeight="1">
      <c r="A6" s="271"/>
      <c r="B6" s="271" t="s">
        <v>15</v>
      </c>
      <c r="C6" s="399" t="s">
        <v>16</v>
      </c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400"/>
      <c r="P6" s="400"/>
      <c r="Q6" s="400"/>
      <c r="R6" s="400"/>
      <c r="S6" s="400"/>
      <c r="T6" s="400"/>
      <c r="U6" s="400"/>
      <c r="V6" s="145"/>
    </row>
    <row r="7" spans="1:24" ht="60.75" customHeight="1">
      <c r="A7" s="378" t="s">
        <v>1</v>
      </c>
      <c r="B7" s="378" t="s">
        <v>2</v>
      </c>
      <c r="C7" s="378" t="s">
        <v>3</v>
      </c>
      <c r="D7" s="381" t="s">
        <v>4</v>
      </c>
      <c r="E7" s="377" t="s">
        <v>5</v>
      </c>
      <c r="F7" s="378" t="s">
        <v>179</v>
      </c>
      <c r="G7" s="378"/>
      <c r="H7" s="384" t="s">
        <v>6</v>
      </c>
      <c r="I7" s="392" t="s">
        <v>114</v>
      </c>
      <c r="J7" s="392"/>
      <c r="K7" s="392"/>
      <c r="L7" s="392"/>
      <c r="M7" s="392"/>
      <c r="N7" s="392"/>
      <c r="O7" s="378" t="s">
        <v>27</v>
      </c>
      <c r="P7" s="378"/>
      <c r="Q7" s="378" t="s">
        <v>23</v>
      </c>
      <c r="R7" s="378"/>
      <c r="S7" s="378"/>
      <c r="T7" s="378"/>
      <c r="U7" s="378" t="s">
        <v>185</v>
      </c>
      <c r="V7" s="378"/>
    </row>
    <row r="8" spans="1:24" ht="31.5" customHeight="1">
      <c r="A8" s="378"/>
      <c r="B8" s="378"/>
      <c r="C8" s="378"/>
      <c r="D8" s="381"/>
      <c r="E8" s="377"/>
      <c r="F8" s="394" t="s">
        <v>7</v>
      </c>
      <c r="G8" s="383" t="s">
        <v>8</v>
      </c>
      <c r="H8" s="384"/>
      <c r="I8" s="384" t="s">
        <v>9</v>
      </c>
      <c r="J8" s="385" t="s">
        <v>10</v>
      </c>
      <c r="K8" s="393" t="s">
        <v>7</v>
      </c>
      <c r="L8" s="377" t="s">
        <v>8</v>
      </c>
      <c r="M8" s="378" t="s">
        <v>18</v>
      </c>
      <c r="N8" s="378"/>
      <c r="O8" s="390" t="s">
        <v>7</v>
      </c>
      <c r="P8" s="377" t="s">
        <v>8</v>
      </c>
      <c r="Q8" s="391" t="s">
        <v>7</v>
      </c>
      <c r="R8" s="386" t="s">
        <v>8</v>
      </c>
      <c r="S8" s="378" t="s">
        <v>11</v>
      </c>
      <c r="T8" s="378"/>
      <c r="U8" s="394" t="s">
        <v>7</v>
      </c>
      <c r="V8" s="388" t="s">
        <v>8</v>
      </c>
    </row>
    <row r="9" spans="1:24" ht="24.75" customHeight="1">
      <c r="A9" s="378"/>
      <c r="B9" s="378"/>
      <c r="C9" s="378"/>
      <c r="D9" s="381"/>
      <c r="E9" s="377"/>
      <c r="F9" s="394"/>
      <c r="G9" s="383"/>
      <c r="H9" s="384"/>
      <c r="I9" s="384"/>
      <c r="J9" s="385"/>
      <c r="K9" s="393"/>
      <c r="L9" s="377"/>
      <c r="M9" s="268" t="s">
        <v>12</v>
      </c>
      <c r="N9" s="146" t="s">
        <v>13</v>
      </c>
      <c r="O9" s="390"/>
      <c r="P9" s="377"/>
      <c r="Q9" s="391"/>
      <c r="R9" s="386"/>
      <c r="S9" s="268" t="s">
        <v>12</v>
      </c>
      <c r="T9" s="269" t="s">
        <v>13</v>
      </c>
      <c r="U9" s="394"/>
      <c r="V9" s="388"/>
    </row>
    <row r="10" spans="1:24" s="149" customFormat="1" ht="66.75" customHeight="1">
      <c r="A10" s="147"/>
      <c r="B10" s="365" t="s">
        <v>19</v>
      </c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139"/>
      <c r="X10" s="148"/>
    </row>
    <row r="11" spans="1:24" ht="33.75" customHeight="1">
      <c r="A11" s="378" t="s">
        <v>1</v>
      </c>
      <c r="B11" s="378" t="s">
        <v>2</v>
      </c>
      <c r="C11" s="378" t="s">
        <v>3</v>
      </c>
      <c r="D11" s="381" t="s">
        <v>4</v>
      </c>
      <c r="E11" s="377" t="s">
        <v>5</v>
      </c>
      <c r="F11" s="378" t="str">
        <f>F7</f>
        <v>Залишок станом на 01.06.2021</v>
      </c>
      <c r="G11" s="378"/>
      <c r="H11" s="384" t="s">
        <v>6</v>
      </c>
      <c r="I11" s="378" t="s">
        <v>117</v>
      </c>
      <c r="J11" s="378"/>
      <c r="K11" s="378"/>
      <c r="L11" s="378"/>
      <c r="M11" s="378"/>
      <c r="N11" s="378"/>
      <c r="O11" s="378" t="s">
        <v>22</v>
      </c>
      <c r="P11" s="378"/>
      <c r="Q11" s="378" t="s">
        <v>116</v>
      </c>
      <c r="R11" s="378"/>
      <c r="S11" s="378"/>
      <c r="T11" s="378"/>
      <c r="U11" s="378" t="str">
        <f>U7</f>
        <v>Залишок станом на 01.07.2021</v>
      </c>
      <c r="V11" s="378"/>
    </row>
    <row r="12" spans="1:24">
      <c r="A12" s="378"/>
      <c r="B12" s="378"/>
      <c r="C12" s="378"/>
      <c r="D12" s="381"/>
      <c r="E12" s="377"/>
      <c r="F12" s="382" t="s">
        <v>7</v>
      </c>
      <c r="G12" s="383" t="s">
        <v>8</v>
      </c>
      <c r="H12" s="384"/>
      <c r="I12" s="384" t="s">
        <v>9</v>
      </c>
      <c r="J12" s="385" t="s">
        <v>10</v>
      </c>
      <c r="K12" s="378" t="s">
        <v>7</v>
      </c>
      <c r="L12" s="377" t="s">
        <v>8</v>
      </c>
      <c r="M12" s="378" t="s">
        <v>18</v>
      </c>
      <c r="N12" s="378"/>
      <c r="O12" s="379" t="s">
        <v>7</v>
      </c>
      <c r="P12" s="377" t="s">
        <v>8</v>
      </c>
      <c r="Q12" s="389" t="s">
        <v>7</v>
      </c>
      <c r="R12" s="386" t="s">
        <v>8</v>
      </c>
      <c r="S12" s="378" t="s">
        <v>21</v>
      </c>
      <c r="T12" s="378"/>
      <c r="U12" s="382" t="s">
        <v>7</v>
      </c>
      <c r="V12" s="388" t="s">
        <v>8</v>
      </c>
    </row>
    <row r="13" spans="1:24" ht="39.75" customHeight="1">
      <c r="A13" s="378"/>
      <c r="B13" s="378"/>
      <c r="C13" s="378"/>
      <c r="D13" s="381"/>
      <c r="E13" s="377"/>
      <c r="F13" s="382"/>
      <c r="G13" s="383"/>
      <c r="H13" s="384"/>
      <c r="I13" s="384"/>
      <c r="J13" s="385"/>
      <c r="K13" s="378"/>
      <c r="L13" s="377"/>
      <c r="M13" s="268" t="s">
        <v>12</v>
      </c>
      <c r="N13" s="146" t="s">
        <v>13</v>
      </c>
      <c r="O13" s="379"/>
      <c r="P13" s="377"/>
      <c r="Q13" s="389"/>
      <c r="R13" s="386"/>
      <c r="S13" s="387"/>
      <c r="T13" s="387"/>
      <c r="U13" s="382"/>
      <c r="V13" s="388"/>
    </row>
    <row r="14" spans="1:24" s="193" customFormat="1" ht="27.75" customHeight="1">
      <c r="A14" s="374" t="s">
        <v>54</v>
      </c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6"/>
      <c r="W14" s="191"/>
      <c r="X14" s="192"/>
    </row>
    <row r="15" spans="1:24" s="181" customFormat="1" ht="31.5" customHeight="1">
      <c r="A15" s="182">
        <v>1</v>
      </c>
      <c r="B15" s="302" t="s">
        <v>37</v>
      </c>
      <c r="C15" s="303" t="s">
        <v>38</v>
      </c>
      <c r="D15" s="304">
        <v>200402</v>
      </c>
      <c r="E15" s="305">
        <v>10.35</v>
      </c>
      <c r="F15" s="268">
        <v>90</v>
      </c>
      <c r="G15" s="179">
        <f>F15*E15</f>
        <v>931.5</v>
      </c>
      <c r="H15" s="306">
        <v>44682</v>
      </c>
      <c r="I15" s="183"/>
      <c r="J15" s="182"/>
      <c r="K15" s="307"/>
      <c r="L15" s="182">
        <f>K15*E15</f>
        <v>0</v>
      </c>
      <c r="M15" s="182">
        <v>901</v>
      </c>
      <c r="N15" s="183">
        <v>44081</v>
      </c>
      <c r="O15" s="184">
        <f>F15-U15</f>
        <v>0</v>
      </c>
      <c r="P15" s="267">
        <f>O15*E15</f>
        <v>0</v>
      </c>
      <c r="Q15" s="268"/>
      <c r="R15" s="268"/>
      <c r="S15" s="268"/>
      <c r="T15" s="268"/>
      <c r="U15" s="268">
        <v>90</v>
      </c>
      <c r="V15" s="267">
        <f>U15*E15</f>
        <v>931.5</v>
      </c>
      <c r="W15" s="308"/>
      <c r="X15" s="185"/>
    </row>
    <row r="16" spans="1:24" s="193" customFormat="1" ht="22.5" customHeight="1">
      <c r="A16" s="268"/>
      <c r="B16" s="186" t="s">
        <v>14</v>
      </c>
      <c r="C16" s="187"/>
      <c r="D16" s="188"/>
      <c r="E16" s="189"/>
      <c r="F16" s="268">
        <f>SUM(F15)</f>
        <v>90</v>
      </c>
      <c r="G16" s="267">
        <f>SUM(G15:G15)</f>
        <v>931.5</v>
      </c>
      <c r="H16" s="190"/>
      <c r="I16" s="146"/>
      <c r="J16" s="268"/>
      <c r="K16" s="309">
        <f>SUM(K15:K15)</f>
        <v>0</v>
      </c>
      <c r="L16" s="267">
        <f>SUM(L15:L15)</f>
        <v>0</v>
      </c>
      <c r="M16" s="268"/>
      <c r="N16" s="146"/>
      <c r="O16" s="184">
        <f>SUM(O15:O15)</f>
        <v>0</v>
      </c>
      <c r="P16" s="267">
        <f>SUM(P15:P15)</f>
        <v>0</v>
      </c>
      <c r="Q16" s="268"/>
      <c r="R16" s="268"/>
      <c r="S16" s="268"/>
      <c r="T16" s="268"/>
      <c r="U16" s="268">
        <f>SUM(U15:U15)</f>
        <v>90</v>
      </c>
      <c r="V16" s="267">
        <f>SUM(V15:V15)</f>
        <v>931.5</v>
      </c>
      <c r="W16" s="191">
        <f>V16-G16</f>
        <v>0</v>
      </c>
      <c r="X16" s="192"/>
    </row>
    <row r="17" spans="1:24" s="193" customFormat="1" ht="27.75" customHeight="1">
      <c r="A17" s="268"/>
      <c r="B17" s="186" t="s">
        <v>24</v>
      </c>
      <c r="C17" s="187"/>
      <c r="D17" s="188"/>
      <c r="E17" s="189"/>
      <c r="F17" s="184">
        <f>F16</f>
        <v>90</v>
      </c>
      <c r="G17" s="267">
        <f>G16</f>
        <v>931.5</v>
      </c>
      <c r="H17" s="190"/>
      <c r="I17" s="146"/>
      <c r="J17" s="268"/>
      <c r="K17" s="184">
        <f>K16</f>
        <v>0</v>
      </c>
      <c r="L17" s="267">
        <f>L16</f>
        <v>0</v>
      </c>
      <c r="M17" s="268"/>
      <c r="N17" s="146"/>
      <c r="O17" s="184">
        <f>O16</f>
        <v>0</v>
      </c>
      <c r="P17" s="267">
        <f>P16</f>
        <v>0</v>
      </c>
      <c r="Q17" s="268"/>
      <c r="R17" s="268"/>
      <c r="S17" s="268"/>
      <c r="T17" s="268"/>
      <c r="U17" s="184">
        <f>U16</f>
        <v>90</v>
      </c>
      <c r="V17" s="267">
        <f>V16</f>
        <v>931.5</v>
      </c>
      <c r="W17" s="191">
        <f>G17-P17-V17</f>
        <v>0</v>
      </c>
      <c r="X17" s="194">
        <f>F17-U17</f>
        <v>0</v>
      </c>
    </row>
    <row r="18" spans="1:24" ht="36.75" customHeight="1">
      <c r="A18" s="150"/>
      <c r="B18" s="380" t="s">
        <v>35</v>
      </c>
      <c r="C18" s="380"/>
      <c r="D18" s="380"/>
      <c r="E18" s="380"/>
      <c r="F18" s="151"/>
      <c r="G18" s="152"/>
      <c r="H18" s="153"/>
      <c r="I18" s="153"/>
      <c r="J18" s="380" t="s">
        <v>36</v>
      </c>
      <c r="K18" s="380"/>
      <c r="L18" s="380"/>
      <c r="M18" s="380"/>
      <c r="N18" s="154"/>
      <c r="O18" s="150"/>
      <c r="P18" s="155"/>
      <c r="Q18" s="150"/>
      <c r="R18" s="155"/>
      <c r="S18" s="150"/>
      <c r="T18" s="150"/>
      <c r="U18" s="156"/>
      <c r="V18" s="157"/>
      <c r="W18" s="158"/>
    </row>
    <row r="19" spans="1:24" s="140" customFormat="1">
      <c r="E19" s="159"/>
      <c r="F19" s="160"/>
      <c r="G19" s="161"/>
      <c r="H19" s="162"/>
      <c r="I19" s="162"/>
      <c r="L19" s="159"/>
      <c r="P19" s="159" t="e">
        <f>K21-#REF!</f>
        <v>#REF!</v>
      </c>
      <c r="Q19" s="159" t="e">
        <f>L21-#REF!</f>
        <v>#REF!</v>
      </c>
      <c r="R19" s="159"/>
      <c r="U19" s="163" t="e">
        <f>U17+#REF!</f>
        <v>#REF!</v>
      </c>
      <c r="V19" s="158"/>
      <c r="W19" s="139"/>
    </row>
    <row r="20" spans="1:24" s="164" customFormat="1">
      <c r="E20" s="165"/>
      <c r="F20" s="166"/>
      <c r="G20" s="167"/>
      <c r="H20" s="168"/>
      <c r="I20" s="168"/>
      <c r="K20" s="164">
        <v>80</v>
      </c>
      <c r="L20" s="165">
        <v>622309.6</v>
      </c>
      <c r="P20" s="165"/>
      <c r="R20" s="165"/>
      <c r="V20" s="169"/>
      <c r="W20" s="170"/>
    </row>
    <row r="21" spans="1:24" s="140" customFormat="1">
      <c r="E21" s="159"/>
      <c r="F21" s="160"/>
      <c r="G21" s="161"/>
      <c r="H21" s="162"/>
      <c r="I21" s="162"/>
      <c r="K21" s="163">
        <f>K17-K20</f>
        <v>-80</v>
      </c>
      <c r="L21" s="159">
        <f>L17-L20</f>
        <v>-622309.6</v>
      </c>
      <c r="P21" s="159"/>
      <c r="R21" s="159"/>
      <c r="V21" s="158"/>
      <c r="W21" s="139"/>
    </row>
    <row r="22" spans="1:24" s="140" customFormat="1">
      <c r="E22" s="159"/>
      <c r="F22" s="160"/>
      <c r="G22" s="161" t="e">
        <f>G17+#REF!</f>
        <v>#REF!</v>
      </c>
      <c r="H22" s="162"/>
      <c r="I22" s="162"/>
      <c r="L22" s="159"/>
      <c r="N22" s="373" t="e">
        <f>G17+#REF!-P17</f>
        <v>#REF!</v>
      </c>
      <c r="O22" s="373"/>
      <c r="P22" s="159"/>
      <c r="R22" s="159"/>
      <c r="V22" s="158"/>
      <c r="W22" s="139"/>
    </row>
    <row r="23" spans="1:24" s="140" customFormat="1">
      <c r="E23" s="159"/>
      <c r="F23" s="160"/>
      <c r="G23" s="161"/>
      <c r="H23" s="162"/>
      <c r="I23" s="162"/>
      <c r="L23" s="159"/>
      <c r="P23" s="159"/>
      <c r="R23" s="159"/>
      <c r="V23" s="158" t="e">
        <f>V17+#REF!</f>
        <v>#REF!</v>
      </c>
      <c r="W23" s="139"/>
    </row>
    <row r="24" spans="1:24" s="140" customFormat="1">
      <c r="E24" s="159"/>
      <c r="F24" s="160"/>
      <c r="G24" s="161"/>
      <c r="H24" s="162"/>
      <c r="I24" s="162"/>
      <c r="L24" s="159"/>
      <c r="P24" s="159"/>
      <c r="R24" s="159"/>
      <c r="U24" s="163" t="e">
        <f>U17+#REF!</f>
        <v>#REF!</v>
      </c>
      <c r="V24" s="158"/>
      <c r="W24" s="139"/>
    </row>
    <row r="25" spans="1:24" s="140" customFormat="1">
      <c r="E25" s="159"/>
      <c r="F25" s="160"/>
      <c r="G25" s="161"/>
      <c r="H25" s="162"/>
      <c r="I25" s="162"/>
      <c r="L25" s="159"/>
      <c r="P25" s="159"/>
      <c r="R25" s="159"/>
      <c r="V25" s="158"/>
      <c r="W25" s="139"/>
    </row>
    <row r="26" spans="1:24" s="140" customFormat="1">
      <c r="E26" s="159"/>
      <c r="F26" s="160"/>
      <c r="G26" s="161"/>
      <c r="H26" s="162"/>
      <c r="I26" s="162"/>
      <c r="L26" s="159"/>
      <c r="P26" s="159"/>
      <c r="R26" s="159"/>
      <c r="V26" s="158"/>
      <c r="W26" s="139"/>
    </row>
  </sheetData>
  <mergeCells count="61">
    <mergeCell ref="B2:P2"/>
    <mergeCell ref="R2:U2"/>
    <mergeCell ref="B4:V4"/>
    <mergeCell ref="C5:N5"/>
    <mergeCell ref="C6:N6"/>
    <mergeCell ref="O6:U6"/>
    <mergeCell ref="F7:G7"/>
    <mergeCell ref="A7:A9"/>
    <mergeCell ref="B7:B9"/>
    <mergeCell ref="C7:C9"/>
    <mergeCell ref="D7:D9"/>
    <mergeCell ref="E7:E9"/>
    <mergeCell ref="F8:F9"/>
    <mergeCell ref="G8:G9"/>
    <mergeCell ref="I8:I9"/>
    <mergeCell ref="J8:J9"/>
    <mergeCell ref="K8:K9"/>
    <mergeCell ref="S8:T8"/>
    <mergeCell ref="U8:U9"/>
    <mergeCell ref="V12:V13"/>
    <mergeCell ref="Q12:Q13"/>
    <mergeCell ref="K12:K13"/>
    <mergeCell ref="V8:V9"/>
    <mergeCell ref="B10:V10"/>
    <mergeCell ref="L8:L9"/>
    <mergeCell ref="M8:N8"/>
    <mergeCell ref="O8:O9"/>
    <mergeCell ref="P8:P9"/>
    <mergeCell ref="Q8:Q9"/>
    <mergeCell ref="R8:R9"/>
    <mergeCell ref="H7:H9"/>
    <mergeCell ref="I7:N7"/>
    <mergeCell ref="O7:P7"/>
    <mergeCell ref="Q7:T7"/>
    <mergeCell ref="U7:V7"/>
    <mergeCell ref="O11:P11"/>
    <mergeCell ref="Q11:T11"/>
    <mergeCell ref="R12:R13"/>
    <mergeCell ref="S12:T13"/>
    <mergeCell ref="U12:U13"/>
    <mergeCell ref="I12:I13"/>
    <mergeCell ref="J12:J13"/>
    <mergeCell ref="F11:G11"/>
    <mergeCell ref="H11:H13"/>
    <mergeCell ref="I11:N11"/>
    <mergeCell ref="N22:O22"/>
    <mergeCell ref="A14:V14"/>
    <mergeCell ref="L12:L13"/>
    <mergeCell ref="M12:N12"/>
    <mergeCell ref="O12:O13"/>
    <mergeCell ref="P12:P13"/>
    <mergeCell ref="B18:E18"/>
    <mergeCell ref="J18:M18"/>
    <mergeCell ref="A11:A13"/>
    <mergeCell ref="B11:B13"/>
    <mergeCell ref="C11:C13"/>
    <mergeCell ref="D11:D13"/>
    <mergeCell ref="E11:E13"/>
    <mergeCell ref="U11:V11"/>
    <mergeCell ref="F12:F13"/>
    <mergeCell ref="G12:G13"/>
  </mergeCells>
  <pageMargins left="0" right="0" top="0.35433070866141736" bottom="0.15748031496062992" header="0" footer="0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O50"/>
  <sheetViews>
    <sheetView topLeftCell="A22" zoomScaleNormal="100" zoomScaleSheetLayoutView="90" workbookViewId="0">
      <selection activeCell="J9" sqref="J9"/>
    </sheetView>
  </sheetViews>
  <sheetFormatPr defaultRowHeight="12.75"/>
  <cols>
    <col min="1" max="1" width="3" style="71" customWidth="1"/>
    <col min="2" max="2" width="23.42578125" style="121" customWidth="1"/>
    <col min="3" max="3" width="4.5703125" style="71" customWidth="1"/>
    <col min="4" max="4" width="13.5703125" style="71" customWidth="1"/>
    <col min="5" max="5" width="7.5703125" style="72" customWidth="1"/>
    <col min="6" max="6" width="10" style="73" customWidth="1"/>
    <col min="7" max="7" width="15" style="71" customWidth="1"/>
    <col min="8" max="8" width="10.5703125" style="71" customWidth="1"/>
    <col min="9" max="9" width="8" style="71" customWidth="1"/>
    <col min="10" max="10" width="9.85546875" style="71" customWidth="1"/>
    <col min="11" max="11" width="8.85546875" style="71" customWidth="1"/>
    <col min="12" max="12" width="14.85546875" style="71" customWidth="1"/>
    <col min="13" max="13" width="5.5703125" style="71" customWidth="1"/>
    <col min="14" max="14" width="8.140625" style="71" customWidth="1"/>
    <col min="15" max="15" width="10" style="122" customWidth="1"/>
    <col min="16" max="16" width="14.5703125" style="73" customWidth="1"/>
    <col min="17" max="22" width="1.28515625" style="73" customWidth="1"/>
    <col min="23" max="23" width="7.85546875" style="73" customWidth="1"/>
    <col min="24" max="24" width="15.42578125" style="73" customWidth="1"/>
    <col min="25" max="25" width="12" style="71" customWidth="1"/>
    <col min="26" max="16384" width="9.140625" style="71"/>
  </cols>
  <sheetData>
    <row r="1" spans="1:41">
      <c r="A1" s="69"/>
      <c r="B1" s="70"/>
      <c r="F1" s="75"/>
      <c r="H1" s="73"/>
      <c r="I1" s="73"/>
      <c r="N1" s="74"/>
      <c r="O1" s="401" t="s">
        <v>39</v>
      </c>
      <c r="P1" s="401"/>
      <c r="Q1" s="401"/>
      <c r="R1" s="401"/>
      <c r="S1" s="75"/>
      <c r="T1" s="75"/>
      <c r="U1" s="75"/>
      <c r="V1" s="75"/>
      <c r="W1" s="75"/>
      <c r="X1" s="75"/>
    </row>
    <row r="2" spans="1:41" s="77" customFormat="1" ht="34.5" customHeight="1">
      <c r="A2" s="76"/>
      <c r="B2" s="402" t="s">
        <v>186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</row>
    <row r="3" spans="1:41" s="81" customFormat="1" ht="15">
      <c r="A3" s="78"/>
      <c r="B3" s="79" t="s">
        <v>0</v>
      </c>
      <c r="C3" s="403" t="s">
        <v>40</v>
      </c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80"/>
      <c r="R3" s="80"/>
      <c r="S3" s="80"/>
      <c r="T3" s="80"/>
      <c r="U3" s="80"/>
      <c r="V3" s="80"/>
      <c r="W3" s="80"/>
      <c r="X3" s="80"/>
    </row>
    <row r="4" spans="1:41" s="81" customFormat="1" ht="15">
      <c r="A4" s="80"/>
      <c r="B4" s="79" t="s">
        <v>15</v>
      </c>
      <c r="C4" s="404" t="s">
        <v>16</v>
      </c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5"/>
      <c r="P4" s="405"/>
      <c r="Q4" s="405"/>
      <c r="R4" s="405"/>
      <c r="S4" s="405"/>
      <c r="T4" s="405"/>
      <c r="U4" s="405"/>
      <c r="V4" s="405"/>
      <c r="W4" s="405"/>
    </row>
    <row r="5" spans="1:41" s="83" customFormat="1" ht="33" customHeight="1">
      <c r="A5" s="418" t="s">
        <v>1</v>
      </c>
      <c r="B5" s="406" t="s">
        <v>2</v>
      </c>
      <c r="C5" s="406" t="s">
        <v>3</v>
      </c>
      <c r="D5" s="406" t="s">
        <v>4</v>
      </c>
      <c r="E5" s="406" t="s">
        <v>5</v>
      </c>
      <c r="F5" s="406" t="s">
        <v>179</v>
      </c>
      <c r="G5" s="406"/>
      <c r="H5" s="409" t="s">
        <v>6</v>
      </c>
      <c r="I5" s="406" t="s">
        <v>115</v>
      </c>
      <c r="J5" s="406"/>
      <c r="K5" s="406"/>
      <c r="L5" s="406"/>
      <c r="M5" s="406"/>
      <c r="N5" s="406"/>
      <c r="O5" s="419" t="s">
        <v>22</v>
      </c>
      <c r="P5" s="420"/>
      <c r="Q5" s="406" t="s">
        <v>41</v>
      </c>
      <c r="R5" s="406"/>
      <c r="S5" s="406"/>
      <c r="T5" s="406"/>
      <c r="U5" s="406"/>
      <c r="V5" s="406"/>
      <c r="W5" s="406" t="s">
        <v>185</v>
      </c>
      <c r="X5" s="406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</row>
    <row r="6" spans="1:41" s="83" customFormat="1" ht="26.25" customHeight="1">
      <c r="A6" s="418"/>
      <c r="B6" s="406"/>
      <c r="C6" s="406"/>
      <c r="D6" s="406"/>
      <c r="E6" s="406"/>
      <c r="F6" s="407" t="s">
        <v>7</v>
      </c>
      <c r="G6" s="406" t="s">
        <v>8</v>
      </c>
      <c r="H6" s="412"/>
      <c r="I6" s="409" t="s">
        <v>9</v>
      </c>
      <c r="J6" s="411" t="s">
        <v>10</v>
      </c>
      <c r="K6" s="417" t="s">
        <v>7</v>
      </c>
      <c r="L6" s="406" t="s">
        <v>8</v>
      </c>
      <c r="M6" s="406" t="s">
        <v>11</v>
      </c>
      <c r="N6" s="406"/>
      <c r="O6" s="414" t="s">
        <v>7</v>
      </c>
      <c r="P6" s="406" t="s">
        <v>8</v>
      </c>
      <c r="Q6" s="421" t="s">
        <v>42</v>
      </c>
      <c r="R6" s="422"/>
      <c r="S6" s="422"/>
      <c r="T6" s="423"/>
      <c r="U6" s="414" t="s">
        <v>7</v>
      </c>
      <c r="V6" s="416" t="s">
        <v>8</v>
      </c>
      <c r="W6" s="407" t="s">
        <v>7</v>
      </c>
      <c r="X6" s="406" t="s">
        <v>8</v>
      </c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</row>
    <row r="7" spans="1:41" s="83" customFormat="1" ht="30" customHeight="1">
      <c r="A7" s="418"/>
      <c r="B7" s="406"/>
      <c r="C7" s="406"/>
      <c r="D7" s="406"/>
      <c r="E7" s="406"/>
      <c r="F7" s="408"/>
      <c r="G7" s="406"/>
      <c r="H7" s="410"/>
      <c r="I7" s="410"/>
      <c r="J7" s="411"/>
      <c r="K7" s="417"/>
      <c r="L7" s="406"/>
      <c r="M7" s="314" t="s">
        <v>12</v>
      </c>
      <c r="N7" s="84" t="s">
        <v>13</v>
      </c>
      <c r="O7" s="415"/>
      <c r="P7" s="406"/>
      <c r="Q7" s="424"/>
      <c r="R7" s="425"/>
      <c r="S7" s="425"/>
      <c r="T7" s="426"/>
      <c r="U7" s="415"/>
      <c r="V7" s="416"/>
      <c r="W7" s="408"/>
      <c r="X7" s="406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</row>
    <row r="8" spans="1:41" s="83" customFormat="1" ht="21" customHeight="1">
      <c r="A8" s="413" t="s">
        <v>44</v>
      </c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</row>
    <row r="9" spans="1:41" s="83" customFormat="1" ht="31.5" customHeight="1">
      <c r="A9" s="301">
        <v>1</v>
      </c>
      <c r="B9" s="234" t="s">
        <v>43</v>
      </c>
      <c r="C9" s="235" t="s">
        <v>38</v>
      </c>
      <c r="D9" s="235"/>
      <c r="E9" s="236">
        <v>115.26</v>
      </c>
      <c r="F9" s="237">
        <v>108</v>
      </c>
      <c r="G9" s="236">
        <f>F9*E9</f>
        <v>12448.08</v>
      </c>
      <c r="H9" s="238">
        <v>45049</v>
      </c>
      <c r="I9" s="239"/>
      <c r="J9" s="240"/>
      <c r="K9" s="237"/>
      <c r="L9" s="236">
        <f>K9*E9</f>
        <v>0</v>
      </c>
      <c r="M9" s="235">
        <v>770</v>
      </c>
      <c r="N9" s="241">
        <v>44034</v>
      </c>
      <c r="O9" s="237">
        <f>F9-W9</f>
        <v>5</v>
      </c>
      <c r="P9" s="235">
        <f>O9*E9</f>
        <v>576.30000000000007</v>
      </c>
      <c r="Q9" s="235"/>
      <c r="R9" s="235"/>
      <c r="S9" s="235"/>
      <c r="T9" s="235"/>
      <c r="U9" s="242"/>
      <c r="V9" s="243"/>
      <c r="W9" s="237">
        <v>103</v>
      </c>
      <c r="X9" s="236">
        <f>W9*E9</f>
        <v>11871.78</v>
      </c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</row>
    <row r="10" spans="1:41" s="83" customFormat="1" ht="21" customHeight="1">
      <c r="A10" s="106"/>
      <c r="B10" s="244" t="s">
        <v>14</v>
      </c>
      <c r="C10" s="106"/>
      <c r="D10" s="107"/>
      <c r="E10" s="107"/>
      <c r="F10" s="125">
        <f>SUM(F9)</f>
        <v>108</v>
      </c>
      <c r="G10" s="107">
        <f>SUM(G9)</f>
        <v>12448.08</v>
      </c>
      <c r="H10" s="108"/>
      <c r="I10" s="108"/>
      <c r="J10" s="107"/>
      <c r="K10" s="125">
        <f>SUM(K9)</f>
        <v>0</v>
      </c>
      <c r="L10" s="107">
        <f>SUM(L9)</f>
        <v>0</v>
      </c>
      <c r="M10" s="109"/>
      <c r="N10" s="110"/>
      <c r="O10" s="125">
        <f>SUM(O9)</f>
        <v>5</v>
      </c>
      <c r="P10" s="107">
        <f>SUM(P9)</f>
        <v>576.30000000000007</v>
      </c>
      <c r="Q10" s="109"/>
      <c r="R10" s="109"/>
      <c r="S10" s="109"/>
      <c r="T10" s="109"/>
      <c r="U10" s="109"/>
      <c r="V10" s="109"/>
      <c r="W10" s="125">
        <f>SUM(W9)</f>
        <v>103</v>
      </c>
      <c r="X10" s="107">
        <f>SUM(X9)</f>
        <v>11871.78</v>
      </c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</row>
    <row r="11" spans="1:41" s="83" customFormat="1" ht="21" customHeight="1">
      <c r="A11" s="413" t="s">
        <v>45</v>
      </c>
      <c r="B11" s="413"/>
      <c r="C11" s="413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</row>
    <row r="12" spans="1:41" s="83" customFormat="1" ht="33.75" customHeight="1">
      <c r="A12" s="301">
        <v>1</v>
      </c>
      <c r="B12" s="234" t="s">
        <v>43</v>
      </c>
      <c r="C12" s="235" t="s">
        <v>38</v>
      </c>
      <c r="D12" s="235"/>
      <c r="E12" s="236">
        <v>115.26</v>
      </c>
      <c r="F12" s="237">
        <v>25</v>
      </c>
      <c r="G12" s="236">
        <f>F12*E12</f>
        <v>2881.5</v>
      </c>
      <c r="H12" s="238">
        <v>45049</v>
      </c>
      <c r="I12" s="239"/>
      <c r="J12" s="240"/>
      <c r="K12" s="237"/>
      <c r="L12" s="236">
        <f>K12*E12</f>
        <v>0</v>
      </c>
      <c r="M12" s="235">
        <v>770</v>
      </c>
      <c r="N12" s="241">
        <v>44034</v>
      </c>
      <c r="O12" s="237">
        <f>F12-W12</f>
        <v>0</v>
      </c>
      <c r="P12" s="235">
        <f>O12*E12</f>
        <v>0</v>
      </c>
      <c r="Q12" s="235"/>
      <c r="R12" s="235"/>
      <c r="S12" s="235"/>
      <c r="T12" s="235"/>
      <c r="U12" s="242"/>
      <c r="V12" s="243"/>
      <c r="W12" s="237">
        <v>25</v>
      </c>
      <c r="X12" s="236">
        <f>W12*E12</f>
        <v>2881.5</v>
      </c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</row>
    <row r="13" spans="1:41" s="83" customFormat="1" ht="21" customHeight="1">
      <c r="A13" s="106"/>
      <c r="B13" s="244" t="s">
        <v>14</v>
      </c>
      <c r="C13" s="106"/>
      <c r="D13" s="107"/>
      <c r="E13" s="107"/>
      <c r="F13" s="125">
        <f>SUM(F12)</f>
        <v>25</v>
      </c>
      <c r="G13" s="107">
        <f>SUM(G12:G12)</f>
        <v>2881.5</v>
      </c>
      <c r="H13" s="108"/>
      <c r="I13" s="108"/>
      <c r="J13" s="107"/>
      <c r="K13" s="125">
        <f>SUM(K12)</f>
        <v>0</v>
      </c>
      <c r="L13" s="107">
        <f>SUM(L12:L12)</f>
        <v>0</v>
      </c>
      <c r="M13" s="109"/>
      <c r="N13" s="110"/>
      <c r="O13" s="125">
        <f>SUM(O12)</f>
        <v>0</v>
      </c>
      <c r="P13" s="107">
        <f>SUM(P12:P12)</f>
        <v>0</v>
      </c>
      <c r="Q13" s="109"/>
      <c r="R13" s="109"/>
      <c r="S13" s="109"/>
      <c r="T13" s="109"/>
      <c r="U13" s="109"/>
      <c r="V13" s="109"/>
      <c r="W13" s="125">
        <f>SUM(W12)</f>
        <v>25</v>
      </c>
      <c r="X13" s="107">
        <f>SUM(X12:X12)</f>
        <v>2881.5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</row>
    <row r="14" spans="1:41" s="83" customFormat="1" ht="21" customHeight="1">
      <c r="A14" s="413" t="s">
        <v>46</v>
      </c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</row>
    <row r="15" spans="1:41" s="83" customFormat="1" ht="28.5" customHeight="1">
      <c r="A15" s="301">
        <v>1</v>
      </c>
      <c r="B15" s="234" t="s">
        <v>43</v>
      </c>
      <c r="C15" s="235" t="s">
        <v>38</v>
      </c>
      <c r="D15" s="235"/>
      <c r="E15" s="236">
        <v>115.26</v>
      </c>
      <c r="F15" s="237">
        <v>47</v>
      </c>
      <c r="G15" s="236">
        <f>F15*E15</f>
        <v>5417.22</v>
      </c>
      <c r="H15" s="238">
        <v>45049</v>
      </c>
      <c r="I15" s="239"/>
      <c r="J15" s="240"/>
      <c r="K15" s="237"/>
      <c r="L15" s="236">
        <f>K15*E15</f>
        <v>0</v>
      </c>
      <c r="M15" s="235">
        <v>770</v>
      </c>
      <c r="N15" s="241">
        <v>44034</v>
      </c>
      <c r="O15" s="237">
        <f>F15-W15</f>
        <v>0</v>
      </c>
      <c r="P15" s="235">
        <f>O15*E15</f>
        <v>0</v>
      </c>
      <c r="Q15" s="235"/>
      <c r="R15" s="235"/>
      <c r="S15" s="235"/>
      <c r="T15" s="235"/>
      <c r="U15" s="242"/>
      <c r="V15" s="243"/>
      <c r="W15" s="237">
        <v>47</v>
      </c>
      <c r="X15" s="236">
        <f>W15*E15</f>
        <v>5417.22</v>
      </c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</row>
    <row r="16" spans="1:41" s="83" customFormat="1" ht="21" customHeight="1">
      <c r="A16" s="106"/>
      <c r="B16" s="244" t="s">
        <v>14</v>
      </c>
      <c r="C16" s="106"/>
      <c r="D16" s="107"/>
      <c r="E16" s="107"/>
      <c r="F16" s="125">
        <f>SUM(F15)</f>
        <v>47</v>
      </c>
      <c r="G16" s="107">
        <f>SUM(G15:G15)</f>
        <v>5417.22</v>
      </c>
      <c r="H16" s="108"/>
      <c r="I16" s="108"/>
      <c r="J16" s="107"/>
      <c r="K16" s="125">
        <f>SUM(K15)</f>
        <v>0</v>
      </c>
      <c r="L16" s="107">
        <f>SUM(L15:L15)</f>
        <v>0</v>
      </c>
      <c r="M16" s="109"/>
      <c r="N16" s="110"/>
      <c r="O16" s="125">
        <f>SUM(O15)</f>
        <v>0</v>
      </c>
      <c r="P16" s="107">
        <f>SUM(P15:P15)</f>
        <v>0</v>
      </c>
      <c r="Q16" s="109"/>
      <c r="R16" s="109"/>
      <c r="S16" s="109"/>
      <c r="T16" s="109"/>
      <c r="U16" s="109"/>
      <c r="V16" s="109"/>
      <c r="W16" s="125">
        <f>SUM(W15)</f>
        <v>47</v>
      </c>
      <c r="X16" s="107">
        <f>SUM(X15:X15)</f>
        <v>5417.22</v>
      </c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</row>
    <row r="17" spans="1:41" s="83" customFormat="1" ht="21" customHeight="1">
      <c r="A17" s="413" t="s">
        <v>47</v>
      </c>
      <c r="B17" s="413"/>
      <c r="C17" s="413"/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</row>
    <row r="18" spans="1:41" s="83" customFormat="1" ht="32.25" customHeight="1">
      <c r="A18" s="301">
        <v>1</v>
      </c>
      <c r="B18" s="234" t="s">
        <v>43</v>
      </c>
      <c r="C18" s="235" t="s">
        <v>38</v>
      </c>
      <c r="D18" s="235"/>
      <c r="E18" s="236">
        <v>115.26</v>
      </c>
      <c r="F18" s="237">
        <v>304</v>
      </c>
      <c r="G18" s="236">
        <f>F18*E18</f>
        <v>35039.040000000001</v>
      </c>
      <c r="H18" s="238">
        <v>45049</v>
      </c>
      <c r="I18" s="239"/>
      <c r="J18" s="240"/>
      <c r="K18" s="237"/>
      <c r="L18" s="236">
        <f>K18*E18</f>
        <v>0</v>
      </c>
      <c r="M18" s="235">
        <v>770</v>
      </c>
      <c r="N18" s="241">
        <v>44034</v>
      </c>
      <c r="O18" s="237">
        <f>F18-W18</f>
        <v>0</v>
      </c>
      <c r="P18" s="235">
        <f>O18*E18</f>
        <v>0</v>
      </c>
      <c r="Q18" s="235"/>
      <c r="R18" s="235"/>
      <c r="S18" s="235"/>
      <c r="T18" s="235"/>
      <c r="U18" s="242"/>
      <c r="V18" s="243"/>
      <c r="W18" s="237">
        <v>304</v>
      </c>
      <c r="X18" s="236">
        <f>W18*E18</f>
        <v>35039.040000000001</v>
      </c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</row>
    <row r="19" spans="1:41" s="83" customFormat="1" ht="21" customHeight="1">
      <c r="A19" s="245"/>
      <c r="B19" s="244" t="s">
        <v>14</v>
      </c>
      <c r="C19" s="106"/>
      <c r="D19" s="107"/>
      <c r="E19" s="107"/>
      <c r="F19" s="125">
        <f>SUM(F18)</f>
        <v>304</v>
      </c>
      <c r="G19" s="107">
        <f>SUM(G18:G18)</f>
        <v>35039.040000000001</v>
      </c>
      <c r="H19" s="108"/>
      <c r="I19" s="108"/>
      <c r="J19" s="107"/>
      <c r="K19" s="125">
        <f>SUM(K18)</f>
        <v>0</v>
      </c>
      <c r="L19" s="107">
        <f>SUM(L18:L18)</f>
        <v>0</v>
      </c>
      <c r="M19" s="109"/>
      <c r="N19" s="110"/>
      <c r="O19" s="125">
        <f>SUM(O18)</f>
        <v>0</v>
      </c>
      <c r="P19" s="107">
        <f>SUM(P18:P18)</f>
        <v>0</v>
      </c>
      <c r="Q19" s="109"/>
      <c r="R19" s="109"/>
      <c r="S19" s="109"/>
      <c r="T19" s="109"/>
      <c r="U19" s="109"/>
      <c r="V19" s="109"/>
      <c r="W19" s="125">
        <f>SUM(W18)</f>
        <v>304</v>
      </c>
      <c r="X19" s="107">
        <f>SUM(X18:X18)</f>
        <v>35039.040000000001</v>
      </c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</row>
    <row r="20" spans="1:41" s="83" customFormat="1" ht="21" customHeight="1">
      <c r="A20" s="413" t="s">
        <v>48</v>
      </c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</row>
    <row r="21" spans="1:41" s="83" customFormat="1" ht="33" customHeight="1">
      <c r="A21" s="246">
        <v>1</v>
      </c>
      <c r="B21" s="234" t="s">
        <v>43</v>
      </c>
      <c r="C21" s="235" t="s">
        <v>38</v>
      </c>
      <c r="D21" s="235"/>
      <c r="E21" s="236">
        <v>115.26</v>
      </c>
      <c r="F21" s="237">
        <v>170</v>
      </c>
      <c r="G21" s="236">
        <f>F21*E21</f>
        <v>19594.2</v>
      </c>
      <c r="H21" s="238">
        <v>45049</v>
      </c>
      <c r="I21" s="239"/>
      <c r="J21" s="240"/>
      <c r="K21" s="237"/>
      <c r="L21" s="236">
        <f>K21*E21</f>
        <v>0</v>
      </c>
      <c r="M21" s="235">
        <v>770</v>
      </c>
      <c r="N21" s="241">
        <v>44034</v>
      </c>
      <c r="O21" s="237">
        <f>F21-W21</f>
        <v>0</v>
      </c>
      <c r="P21" s="235">
        <f>O21*E21</f>
        <v>0</v>
      </c>
      <c r="Q21" s="235"/>
      <c r="R21" s="235"/>
      <c r="S21" s="235"/>
      <c r="T21" s="235"/>
      <c r="U21" s="242"/>
      <c r="V21" s="243"/>
      <c r="W21" s="237">
        <v>170</v>
      </c>
      <c r="X21" s="236">
        <f>W21*E21</f>
        <v>19594.2</v>
      </c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</row>
    <row r="22" spans="1:41" s="83" customFormat="1" ht="21" customHeight="1">
      <c r="A22" s="245"/>
      <c r="B22" s="244" t="s">
        <v>14</v>
      </c>
      <c r="C22" s="106"/>
      <c r="D22" s="107"/>
      <c r="E22" s="107"/>
      <c r="F22" s="125">
        <f>SUM(F21)</f>
        <v>170</v>
      </c>
      <c r="G22" s="107">
        <f>SUM(G21:G21)</f>
        <v>19594.2</v>
      </c>
      <c r="H22" s="108"/>
      <c r="I22" s="108"/>
      <c r="J22" s="107"/>
      <c r="K22" s="125">
        <f>SUM(K21)</f>
        <v>0</v>
      </c>
      <c r="L22" s="107">
        <f>SUM(L21:L21)</f>
        <v>0</v>
      </c>
      <c r="M22" s="109"/>
      <c r="N22" s="110"/>
      <c r="O22" s="125">
        <f>SUM(O21)</f>
        <v>0</v>
      </c>
      <c r="P22" s="107">
        <f>SUM(P21:P21)</f>
        <v>0</v>
      </c>
      <c r="Q22" s="109"/>
      <c r="R22" s="109"/>
      <c r="S22" s="109"/>
      <c r="T22" s="109"/>
      <c r="U22" s="109"/>
      <c r="V22" s="109"/>
      <c r="W22" s="125">
        <f>SUM(W21)</f>
        <v>170</v>
      </c>
      <c r="X22" s="107">
        <f>SUM(X21:X21)</f>
        <v>19594.2</v>
      </c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</row>
    <row r="23" spans="1:41" s="83" customFormat="1" ht="21" customHeight="1">
      <c r="A23" s="413" t="s">
        <v>49</v>
      </c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</row>
    <row r="24" spans="1:41" s="83" customFormat="1" ht="21" customHeight="1">
      <c r="A24" s="246">
        <v>1</v>
      </c>
      <c r="B24" s="234" t="s">
        <v>43</v>
      </c>
      <c r="C24" s="235" t="s">
        <v>38</v>
      </c>
      <c r="D24" s="235"/>
      <c r="E24" s="236">
        <v>115.26</v>
      </c>
      <c r="F24" s="237">
        <v>250</v>
      </c>
      <c r="G24" s="236">
        <f>F24*E24</f>
        <v>28815</v>
      </c>
      <c r="H24" s="238">
        <v>45049</v>
      </c>
      <c r="I24" s="239"/>
      <c r="J24" s="240"/>
      <c r="K24" s="237"/>
      <c r="L24" s="236"/>
      <c r="M24" s="235">
        <v>770</v>
      </c>
      <c r="N24" s="241">
        <v>44034</v>
      </c>
      <c r="O24" s="237">
        <f>F24-W24</f>
        <v>50</v>
      </c>
      <c r="P24" s="235">
        <f>O24*E24</f>
        <v>5763</v>
      </c>
      <c r="Q24" s="235"/>
      <c r="R24" s="235"/>
      <c r="S24" s="235"/>
      <c r="T24" s="235"/>
      <c r="U24" s="242"/>
      <c r="V24" s="243"/>
      <c r="W24" s="237">
        <v>200</v>
      </c>
      <c r="X24" s="236">
        <f>W24*E24</f>
        <v>23052</v>
      </c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</row>
    <row r="25" spans="1:41" s="83" customFormat="1" ht="21" customHeight="1">
      <c r="A25" s="245"/>
      <c r="B25" s="244" t="s">
        <v>14</v>
      </c>
      <c r="C25" s="106"/>
      <c r="D25" s="107"/>
      <c r="E25" s="107"/>
      <c r="F25" s="125">
        <f>SUM(F24)</f>
        <v>250</v>
      </c>
      <c r="G25" s="107">
        <f>SUM(G24:G24)</f>
        <v>28815</v>
      </c>
      <c r="H25" s="108"/>
      <c r="I25" s="108"/>
      <c r="J25" s="107"/>
      <c r="K25" s="125">
        <f>SUM(K24)</f>
        <v>0</v>
      </c>
      <c r="L25" s="107">
        <f>SUM(L24:L24)</f>
        <v>0</v>
      </c>
      <c r="M25" s="109"/>
      <c r="N25" s="110"/>
      <c r="O25" s="125">
        <f>SUM(O24)</f>
        <v>50</v>
      </c>
      <c r="P25" s="107">
        <f>SUM(P24:P24)</f>
        <v>5763</v>
      </c>
      <c r="Q25" s="109"/>
      <c r="R25" s="109"/>
      <c r="S25" s="109"/>
      <c r="T25" s="109"/>
      <c r="U25" s="109"/>
      <c r="V25" s="109"/>
      <c r="W25" s="125">
        <f>SUM(W24)</f>
        <v>200</v>
      </c>
      <c r="X25" s="107">
        <f>SUM(X24:X24)</f>
        <v>23052</v>
      </c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</row>
    <row r="26" spans="1:41" s="83" customFormat="1" ht="21" customHeight="1">
      <c r="A26" s="413" t="s">
        <v>50</v>
      </c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3"/>
      <c r="V26" s="413"/>
      <c r="W26" s="413"/>
      <c r="X26" s="413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</row>
    <row r="27" spans="1:41" s="83" customFormat="1" ht="27.75" customHeight="1">
      <c r="A27" s="246">
        <v>1</v>
      </c>
      <c r="B27" s="234" t="s">
        <v>43</v>
      </c>
      <c r="C27" s="235" t="s">
        <v>38</v>
      </c>
      <c r="D27" s="235"/>
      <c r="E27" s="236">
        <v>115.26</v>
      </c>
      <c r="F27" s="237">
        <v>350</v>
      </c>
      <c r="G27" s="236">
        <f>F27*E27</f>
        <v>40341</v>
      </c>
      <c r="H27" s="238">
        <v>45049</v>
      </c>
      <c r="I27" s="239"/>
      <c r="J27" s="240"/>
      <c r="K27" s="237"/>
      <c r="L27" s="236">
        <f>K27*E27</f>
        <v>0</v>
      </c>
      <c r="M27" s="235">
        <v>770</v>
      </c>
      <c r="N27" s="241">
        <v>44034</v>
      </c>
      <c r="O27" s="237">
        <f>F27-W27</f>
        <v>0</v>
      </c>
      <c r="P27" s="235">
        <f>O27*E27</f>
        <v>0</v>
      </c>
      <c r="Q27" s="235"/>
      <c r="R27" s="235"/>
      <c r="S27" s="235"/>
      <c r="T27" s="235"/>
      <c r="U27" s="242"/>
      <c r="V27" s="243"/>
      <c r="W27" s="237">
        <v>350</v>
      </c>
      <c r="X27" s="236">
        <f>W27*E27</f>
        <v>40341</v>
      </c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</row>
    <row r="28" spans="1:41" s="83" customFormat="1" ht="21" customHeight="1">
      <c r="A28" s="245"/>
      <c r="B28" s="244" t="s">
        <v>14</v>
      </c>
      <c r="C28" s="106"/>
      <c r="D28" s="107"/>
      <c r="E28" s="107"/>
      <c r="F28" s="125">
        <f>SUM(F27)</f>
        <v>350</v>
      </c>
      <c r="G28" s="107">
        <f>SUM(G27:G27)</f>
        <v>40341</v>
      </c>
      <c r="H28" s="108"/>
      <c r="I28" s="108"/>
      <c r="J28" s="107"/>
      <c r="K28" s="125">
        <f>SUM(K27)</f>
        <v>0</v>
      </c>
      <c r="L28" s="107">
        <f>SUM(L27:L27)</f>
        <v>0</v>
      </c>
      <c r="M28" s="109"/>
      <c r="N28" s="110"/>
      <c r="O28" s="125">
        <f>SUM(O27)</f>
        <v>0</v>
      </c>
      <c r="P28" s="107">
        <f>SUM(P27:P27)</f>
        <v>0</v>
      </c>
      <c r="Q28" s="109"/>
      <c r="R28" s="109"/>
      <c r="S28" s="109"/>
      <c r="T28" s="109"/>
      <c r="U28" s="109"/>
      <c r="V28" s="109"/>
      <c r="W28" s="125">
        <f>SUM(W27)</f>
        <v>350</v>
      </c>
      <c r="X28" s="107">
        <f>SUM(X27:X27)</f>
        <v>40341</v>
      </c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</row>
    <row r="29" spans="1:41" s="73" customFormat="1" ht="45" customHeight="1">
      <c r="A29" s="106"/>
      <c r="B29" s="195" t="s">
        <v>51</v>
      </c>
      <c r="C29" s="106"/>
      <c r="D29" s="106"/>
      <c r="E29" s="106"/>
      <c r="F29" s="125">
        <f>F28+F25+F22+F19+F16+F13+F10</f>
        <v>1254</v>
      </c>
      <c r="G29" s="107">
        <f>G28+G25+G22+G19+G16+G13+G10</f>
        <v>144536.03999999998</v>
      </c>
      <c r="H29" s="108"/>
      <c r="I29" s="107"/>
      <c r="J29" s="109"/>
      <c r="K29" s="125">
        <f>K28+K25+K22+K19+K16+K13+K10</f>
        <v>0</v>
      </c>
      <c r="L29" s="107">
        <f>L28+L25+L22+L19+L16+L13+L10</f>
        <v>0</v>
      </c>
      <c r="M29" s="108"/>
      <c r="N29" s="110"/>
      <c r="O29" s="125">
        <f>O28+O25+O22+O19+O16+O13+O10</f>
        <v>55</v>
      </c>
      <c r="P29" s="107">
        <f>P28+P25+P22+P19+P16+P13+P10</f>
        <v>6339.3</v>
      </c>
      <c r="Q29" s="196"/>
      <c r="R29" s="109"/>
      <c r="S29" s="109"/>
      <c r="T29" s="109"/>
      <c r="U29" s="109"/>
      <c r="V29" s="109"/>
      <c r="W29" s="125">
        <f>W28+W25+W22+W19+W16+W13+W10</f>
        <v>1199</v>
      </c>
      <c r="X29" s="107">
        <f>X28+X25+X22+X19+X16+X13+X10</f>
        <v>138196.74</v>
      </c>
      <c r="Y29" s="86"/>
    </row>
    <row r="30" spans="1:41">
      <c r="A30" s="87"/>
      <c r="B30" s="88"/>
      <c r="C30" s="87"/>
      <c r="D30" s="87"/>
      <c r="E30" s="87"/>
      <c r="F30" s="97"/>
      <c r="G30" s="89"/>
      <c r="H30" s="90"/>
      <c r="I30" s="91"/>
      <c r="J30" s="92"/>
      <c r="K30" s="93"/>
      <c r="L30" s="89"/>
      <c r="M30" s="94"/>
      <c r="N30" s="95"/>
      <c r="O30" s="87"/>
      <c r="P30" s="89"/>
      <c r="Q30" s="96"/>
      <c r="R30" s="97"/>
      <c r="S30" s="97"/>
      <c r="T30" s="97"/>
      <c r="U30" s="97"/>
      <c r="V30" s="97"/>
      <c r="W30" s="97"/>
      <c r="X30" s="98"/>
      <c r="Y30" s="86"/>
    </row>
    <row r="31" spans="1:41">
      <c r="A31" s="87"/>
      <c r="B31" s="88"/>
      <c r="C31" s="87"/>
      <c r="D31" s="87"/>
      <c r="E31" s="87"/>
      <c r="F31" s="97"/>
      <c r="G31" s="89"/>
      <c r="H31" s="90"/>
      <c r="I31" s="91"/>
      <c r="J31" s="92"/>
      <c r="K31" s="93"/>
      <c r="L31" s="89"/>
      <c r="M31" s="94"/>
      <c r="N31" s="95"/>
      <c r="O31" s="87"/>
      <c r="P31" s="89"/>
      <c r="Q31" s="96"/>
      <c r="R31" s="97"/>
      <c r="S31" s="97"/>
      <c r="T31" s="97"/>
      <c r="U31" s="97"/>
      <c r="V31" s="97"/>
      <c r="W31" s="97"/>
      <c r="X31" s="98"/>
      <c r="Y31" s="86"/>
    </row>
    <row r="32" spans="1:41">
      <c r="A32" s="87"/>
      <c r="B32" s="88"/>
      <c r="C32" s="87"/>
      <c r="D32" s="87"/>
      <c r="E32" s="87"/>
      <c r="F32" s="97"/>
      <c r="G32" s="89"/>
      <c r="H32" s="90"/>
      <c r="I32" s="91"/>
      <c r="J32" s="92"/>
      <c r="K32" s="93"/>
      <c r="L32" s="89"/>
      <c r="M32" s="94"/>
      <c r="N32" s="95"/>
      <c r="O32" s="87"/>
      <c r="P32" s="89"/>
      <c r="Q32" s="96"/>
      <c r="R32" s="97"/>
      <c r="S32" s="97"/>
      <c r="T32" s="97"/>
      <c r="U32" s="97"/>
      <c r="V32" s="97"/>
      <c r="W32" s="97"/>
      <c r="X32" s="98"/>
      <c r="Y32" s="86"/>
    </row>
    <row r="33" spans="1:25">
      <c r="A33" s="87"/>
      <c r="B33" s="88"/>
      <c r="C33" s="87"/>
      <c r="D33" s="87"/>
      <c r="E33" s="87"/>
      <c r="F33" s="97"/>
      <c r="G33" s="89"/>
      <c r="H33" s="90"/>
      <c r="I33" s="91"/>
      <c r="J33" s="92"/>
      <c r="K33" s="93"/>
      <c r="L33" s="89"/>
      <c r="M33" s="94"/>
      <c r="N33" s="95"/>
      <c r="O33" s="87"/>
      <c r="P33" s="89"/>
      <c r="Q33" s="96"/>
      <c r="R33" s="97"/>
      <c r="S33" s="97"/>
      <c r="T33" s="97"/>
      <c r="U33" s="97"/>
      <c r="V33" s="97"/>
      <c r="W33" s="97"/>
      <c r="X33" s="89"/>
    </row>
    <row r="34" spans="1:25">
      <c r="A34" s="87"/>
      <c r="B34" s="88"/>
      <c r="C34" s="87"/>
      <c r="D34" s="87"/>
      <c r="E34" s="87"/>
      <c r="F34" s="97"/>
      <c r="G34" s="89"/>
      <c r="H34" s="90"/>
      <c r="I34" s="91"/>
      <c r="J34" s="92"/>
      <c r="K34" s="93"/>
      <c r="L34" s="89"/>
      <c r="M34" s="94"/>
      <c r="N34" s="95"/>
      <c r="O34" s="87"/>
      <c r="P34" s="89"/>
      <c r="Q34" s="96"/>
      <c r="R34" s="97"/>
      <c r="S34" s="97"/>
      <c r="T34" s="97"/>
      <c r="U34" s="97"/>
      <c r="V34" s="97"/>
      <c r="W34" s="97"/>
      <c r="X34" s="89"/>
    </row>
    <row r="35" spans="1:25" ht="18.75">
      <c r="A35" s="99"/>
      <c r="B35" s="427" t="s">
        <v>52</v>
      </c>
      <c r="C35" s="427"/>
      <c r="D35" s="427"/>
      <c r="E35" s="427"/>
      <c r="F35" s="102"/>
      <c r="G35" s="315"/>
      <c r="H35" s="315"/>
      <c r="I35" s="315"/>
      <c r="J35" s="428" t="s">
        <v>53</v>
      </c>
      <c r="K35" s="428"/>
      <c r="L35" s="428"/>
      <c r="M35" s="428"/>
      <c r="N35" s="100"/>
      <c r="O35" s="101"/>
      <c r="P35" s="101"/>
      <c r="Q35" s="102"/>
      <c r="R35" s="102"/>
      <c r="S35" s="102"/>
      <c r="T35" s="102"/>
      <c r="U35" s="103"/>
      <c r="V35" s="104"/>
      <c r="W35" s="102"/>
      <c r="X35" s="105"/>
    </row>
    <row r="36" spans="1:25" s="120" customFormat="1">
      <c r="A36" s="87"/>
      <c r="B36" s="111"/>
      <c r="C36" s="112"/>
      <c r="D36" s="112"/>
      <c r="E36" s="112"/>
      <c r="F36" s="113"/>
      <c r="G36" s="98"/>
      <c r="H36" s="114"/>
      <c r="I36" s="115"/>
      <c r="J36" s="116"/>
      <c r="K36" s="98"/>
      <c r="L36" s="116"/>
      <c r="M36" s="117"/>
      <c r="N36" s="118"/>
      <c r="O36" s="112"/>
      <c r="P36" s="115"/>
      <c r="Q36" s="96"/>
      <c r="R36" s="113"/>
      <c r="S36" s="113"/>
      <c r="T36" s="113"/>
      <c r="U36" s="113"/>
      <c r="V36" s="113"/>
      <c r="W36" s="113"/>
      <c r="X36" s="113"/>
      <c r="Y36" s="119"/>
    </row>
    <row r="37" spans="1:25">
      <c r="A37" s="87"/>
      <c r="B37" s="111"/>
      <c r="C37" s="112"/>
      <c r="D37" s="112"/>
      <c r="E37" s="112"/>
      <c r="F37" s="113"/>
      <c r="G37" s="98"/>
      <c r="H37" s="114"/>
      <c r="I37" s="115"/>
      <c r="J37" s="116"/>
      <c r="K37" s="98"/>
      <c r="L37" s="116"/>
      <c r="M37" s="117"/>
      <c r="N37" s="118"/>
      <c r="O37" s="112"/>
      <c r="P37" s="115"/>
      <c r="Q37" s="96"/>
      <c r="R37" s="113"/>
      <c r="S37" s="113"/>
      <c r="T37" s="113"/>
      <c r="U37" s="113"/>
      <c r="V37" s="113"/>
      <c r="W37" s="113"/>
      <c r="X37" s="113"/>
    </row>
    <row r="38" spans="1:25">
      <c r="A38" s="87"/>
      <c r="B38" s="111"/>
      <c r="C38" s="112"/>
      <c r="D38" s="112"/>
      <c r="E38" s="112"/>
      <c r="F38" s="113"/>
      <c r="G38" s="98"/>
      <c r="H38" s="114"/>
      <c r="I38" s="115"/>
      <c r="J38" s="116"/>
      <c r="K38" s="98"/>
      <c r="L38" s="116"/>
      <c r="M38" s="117"/>
      <c r="N38" s="118"/>
      <c r="O38" s="112"/>
      <c r="P38" s="115"/>
      <c r="Q38" s="96"/>
      <c r="R38" s="113"/>
      <c r="S38" s="113"/>
      <c r="T38" s="113"/>
      <c r="U38" s="113"/>
      <c r="V38" s="113"/>
      <c r="W38" s="113"/>
      <c r="X38" s="113"/>
    </row>
    <row r="39" spans="1:25">
      <c r="X39" s="123"/>
    </row>
    <row r="40" spans="1:25">
      <c r="P40" s="123"/>
      <c r="X40" s="123"/>
    </row>
    <row r="41" spans="1:25">
      <c r="L41" s="123"/>
      <c r="P41" s="123"/>
      <c r="X41" s="123"/>
    </row>
    <row r="42" spans="1:25">
      <c r="B42" s="124"/>
    </row>
    <row r="43" spans="1:25">
      <c r="B43" s="124"/>
    </row>
    <row r="44" spans="1:25">
      <c r="B44" s="124"/>
      <c r="X44" s="123"/>
    </row>
    <row r="45" spans="1:25">
      <c r="B45" s="124"/>
      <c r="X45" s="123"/>
    </row>
    <row r="46" spans="1:25">
      <c r="B46" s="124"/>
    </row>
    <row r="47" spans="1:25">
      <c r="B47" s="124"/>
    </row>
    <row r="48" spans="1:25">
      <c r="B48" s="124"/>
      <c r="E48" s="71"/>
      <c r="F48" s="71"/>
      <c r="O48" s="71"/>
      <c r="P48" s="71"/>
      <c r="Q48" s="71"/>
      <c r="R48" s="71"/>
      <c r="S48" s="71"/>
      <c r="T48" s="71"/>
      <c r="U48" s="71"/>
      <c r="V48" s="71"/>
      <c r="W48" s="71"/>
      <c r="X48" s="71"/>
    </row>
    <row r="49" spans="2:24">
      <c r="B49" s="124"/>
      <c r="E49" s="71"/>
      <c r="F49" s="71"/>
      <c r="O49" s="71"/>
      <c r="P49" s="71"/>
      <c r="Q49" s="71"/>
      <c r="R49" s="71"/>
      <c r="S49" s="71"/>
      <c r="T49" s="71"/>
      <c r="U49" s="71"/>
      <c r="V49" s="71"/>
      <c r="W49" s="71"/>
      <c r="X49" s="71"/>
    </row>
    <row r="50" spans="2:24">
      <c r="B50" s="124"/>
      <c r="E50" s="71"/>
      <c r="F50" s="71"/>
      <c r="O50" s="71"/>
      <c r="P50" s="71"/>
      <c r="Q50" s="71"/>
      <c r="R50" s="71"/>
      <c r="S50" s="71"/>
      <c r="T50" s="71"/>
      <c r="U50" s="71"/>
      <c r="V50" s="71"/>
      <c r="W50" s="71"/>
      <c r="X50" s="71"/>
    </row>
  </sheetData>
  <mergeCells count="39">
    <mergeCell ref="A14:X14"/>
    <mergeCell ref="B35:E35"/>
    <mergeCell ref="J35:M35"/>
    <mergeCell ref="A20:X20"/>
    <mergeCell ref="A23:X23"/>
    <mergeCell ref="A26:X26"/>
    <mergeCell ref="A17:X17"/>
    <mergeCell ref="A11:X11"/>
    <mergeCell ref="Q5:V5"/>
    <mergeCell ref="U6:U7"/>
    <mergeCell ref="V6:V7"/>
    <mergeCell ref="W6:W7"/>
    <mergeCell ref="X6:X7"/>
    <mergeCell ref="K6:K7"/>
    <mergeCell ref="L6:L7"/>
    <mergeCell ref="M6:N6"/>
    <mergeCell ref="O6:O7"/>
    <mergeCell ref="A5:A7"/>
    <mergeCell ref="I5:N5"/>
    <mergeCell ref="O5:P5"/>
    <mergeCell ref="P6:P7"/>
    <mergeCell ref="Q6:T7"/>
    <mergeCell ref="A8:X8"/>
    <mergeCell ref="B5:B7"/>
    <mergeCell ref="D5:D7"/>
    <mergeCell ref="E5:E7"/>
    <mergeCell ref="C5:C7"/>
    <mergeCell ref="W5:X5"/>
    <mergeCell ref="F6:F7"/>
    <mergeCell ref="G6:G7"/>
    <mergeCell ref="I6:I7"/>
    <mergeCell ref="J6:J7"/>
    <mergeCell ref="F5:G5"/>
    <mergeCell ref="H5:H7"/>
    <mergeCell ref="O1:R1"/>
    <mergeCell ref="B2:X2"/>
    <mergeCell ref="C3:P3"/>
    <mergeCell ref="C4:N4"/>
    <mergeCell ref="O4:W4"/>
  </mergeCells>
  <pageMargins left="0" right="0" top="0.19685039370078741" bottom="0.19685039370078741" header="0" footer="0"/>
  <pageSetup paperSize="9" scale="72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2:X363"/>
  <sheetViews>
    <sheetView view="pageBreakPreview" topLeftCell="A35" zoomScale="70" zoomScaleNormal="72" zoomScaleSheetLayoutView="70" workbookViewId="0">
      <selection activeCell="A23" sqref="A23:A37"/>
    </sheetView>
  </sheetViews>
  <sheetFormatPr defaultColWidth="10.28515625" defaultRowHeight="18.75"/>
  <cols>
    <col min="1" max="1" width="5.28515625" style="141" customWidth="1"/>
    <col min="2" max="2" width="38.85546875" style="141" customWidth="1"/>
    <col min="3" max="3" width="7" style="141" customWidth="1"/>
    <col min="4" max="4" width="10.28515625" style="141" customWidth="1"/>
    <col min="5" max="5" width="12.85546875" style="171" customWidth="1"/>
    <col min="6" max="6" width="14.28515625" style="172" customWidth="1"/>
    <col min="7" max="7" width="19" style="173" customWidth="1"/>
    <col min="8" max="8" width="13.28515625" style="174" customWidth="1"/>
    <col min="9" max="9" width="11.28515625" style="174" customWidth="1"/>
    <col min="10" max="10" width="8.140625" style="141" customWidth="1"/>
    <col min="11" max="11" width="11.28515625" style="141" customWidth="1"/>
    <col min="12" max="12" width="17.7109375" style="171" customWidth="1"/>
    <col min="13" max="13" width="5.42578125" style="141" customWidth="1"/>
    <col min="14" max="14" width="9.85546875" style="141" customWidth="1"/>
    <col min="15" max="15" width="15.42578125" style="141" bestFit="1" customWidth="1"/>
    <col min="16" max="16" width="17" style="171" customWidth="1"/>
    <col min="17" max="17" width="8" style="141" customWidth="1"/>
    <col min="18" max="18" width="12.7109375" style="171" customWidth="1"/>
    <col min="19" max="19" width="3.42578125" style="141" customWidth="1"/>
    <col min="20" max="20" width="2.42578125" style="141" customWidth="1"/>
    <col min="21" max="21" width="16.140625" style="141" customWidth="1"/>
    <col min="22" max="22" width="20.7109375" style="175" customWidth="1"/>
    <col min="23" max="23" width="18" style="139" bestFit="1" customWidth="1"/>
    <col min="24" max="24" width="10.28515625" style="140"/>
    <col min="25" max="16384" width="10.28515625" style="141"/>
  </cols>
  <sheetData>
    <row r="2" spans="1:24" s="131" customFormat="1" ht="18.75" customHeight="1">
      <c r="A2" s="127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127"/>
      <c r="R2" s="396" t="s">
        <v>17</v>
      </c>
      <c r="S2" s="396"/>
      <c r="T2" s="396"/>
      <c r="U2" s="396"/>
      <c r="V2" s="128"/>
      <c r="W2" s="129"/>
      <c r="X2" s="130"/>
    </row>
    <row r="3" spans="1:24" s="131" customFormat="1">
      <c r="A3" s="127"/>
      <c r="B3" s="132"/>
      <c r="C3" s="132"/>
      <c r="D3" s="132"/>
      <c r="E3" s="132"/>
      <c r="F3" s="133"/>
      <c r="G3" s="134"/>
      <c r="H3" s="135"/>
      <c r="I3" s="135"/>
      <c r="J3" s="136"/>
      <c r="K3" s="127"/>
      <c r="L3" s="137"/>
      <c r="M3" s="127"/>
      <c r="N3" s="135"/>
      <c r="O3" s="127"/>
      <c r="P3" s="137"/>
      <c r="Q3" s="127"/>
      <c r="R3" s="249"/>
      <c r="S3" s="249"/>
      <c r="T3" s="249"/>
      <c r="U3" s="249"/>
      <c r="V3" s="128"/>
      <c r="W3" s="129"/>
      <c r="X3" s="130"/>
    </row>
    <row r="4" spans="1:24" ht="19.5">
      <c r="A4" s="138"/>
      <c r="B4" s="397" t="s">
        <v>180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</row>
    <row r="5" spans="1:24" ht="18.75" customHeight="1">
      <c r="A5" s="250"/>
      <c r="B5" s="251" t="s">
        <v>0</v>
      </c>
      <c r="C5" s="398" t="s">
        <v>175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142"/>
      <c r="P5" s="143"/>
      <c r="Q5" s="142"/>
      <c r="R5" s="143"/>
      <c r="S5" s="142"/>
      <c r="T5" s="142"/>
      <c r="U5" s="144"/>
      <c r="V5" s="145"/>
    </row>
    <row r="6" spans="1:24" ht="18.75" customHeight="1">
      <c r="A6" s="250"/>
      <c r="B6" s="250" t="s">
        <v>15</v>
      </c>
      <c r="C6" s="399" t="s">
        <v>16</v>
      </c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400"/>
      <c r="P6" s="400"/>
      <c r="Q6" s="400"/>
      <c r="R6" s="400"/>
      <c r="S6" s="400"/>
      <c r="T6" s="400"/>
      <c r="U6" s="400"/>
      <c r="V6" s="145"/>
    </row>
    <row r="7" spans="1:24" ht="60.75" customHeight="1">
      <c r="A7" s="378" t="s">
        <v>1</v>
      </c>
      <c r="B7" s="378" t="s">
        <v>2</v>
      </c>
      <c r="C7" s="378" t="s">
        <v>3</v>
      </c>
      <c r="D7" s="381" t="s">
        <v>4</v>
      </c>
      <c r="E7" s="377" t="s">
        <v>5</v>
      </c>
      <c r="F7" s="378" t="s">
        <v>157</v>
      </c>
      <c r="G7" s="378"/>
      <c r="H7" s="384" t="s">
        <v>6</v>
      </c>
      <c r="I7" s="392" t="s">
        <v>114</v>
      </c>
      <c r="J7" s="392"/>
      <c r="K7" s="392"/>
      <c r="L7" s="392"/>
      <c r="M7" s="392"/>
      <c r="N7" s="392"/>
      <c r="O7" s="378" t="s">
        <v>27</v>
      </c>
      <c r="P7" s="378"/>
      <c r="Q7" s="378" t="s">
        <v>23</v>
      </c>
      <c r="R7" s="378"/>
      <c r="S7" s="378"/>
      <c r="T7" s="378"/>
      <c r="U7" s="378" t="s">
        <v>179</v>
      </c>
      <c r="V7" s="378"/>
    </row>
    <row r="8" spans="1:24" ht="31.5" customHeight="1">
      <c r="A8" s="378"/>
      <c r="B8" s="378"/>
      <c r="C8" s="378"/>
      <c r="D8" s="381"/>
      <c r="E8" s="377"/>
      <c r="F8" s="394" t="s">
        <v>7</v>
      </c>
      <c r="G8" s="383" t="s">
        <v>8</v>
      </c>
      <c r="H8" s="384"/>
      <c r="I8" s="384" t="s">
        <v>9</v>
      </c>
      <c r="J8" s="385" t="s">
        <v>10</v>
      </c>
      <c r="K8" s="393" t="s">
        <v>7</v>
      </c>
      <c r="L8" s="377" t="s">
        <v>8</v>
      </c>
      <c r="M8" s="378" t="s">
        <v>18</v>
      </c>
      <c r="N8" s="378"/>
      <c r="O8" s="390" t="s">
        <v>7</v>
      </c>
      <c r="P8" s="377" t="s">
        <v>8</v>
      </c>
      <c r="Q8" s="391" t="s">
        <v>7</v>
      </c>
      <c r="R8" s="386" t="s">
        <v>8</v>
      </c>
      <c r="S8" s="378" t="s">
        <v>11</v>
      </c>
      <c r="T8" s="378"/>
      <c r="U8" s="394" t="s">
        <v>7</v>
      </c>
      <c r="V8" s="388" t="s">
        <v>8</v>
      </c>
    </row>
    <row r="9" spans="1:24" ht="24.75" customHeight="1">
      <c r="A9" s="378"/>
      <c r="B9" s="378"/>
      <c r="C9" s="378"/>
      <c r="D9" s="381"/>
      <c r="E9" s="377"/>
      <c r="F9" s="394"/>
      <c r="G9" s="383"/>
      <c r="H9" s="384"/>
      <c r="I9" s="384"/>
      <c r="J9" s="385"/>
      <c r="K9" s="393"/>
      <c r="L9" s="377"/>
      <c r="M9" s="252" t="s">
        <v>12</v>
      </c>
      <c r="N9" s="146" t="s">
        <v>13</v>
      </c>
      <c r="O9" s="390"/>
      <c r="P9" s="377"/>
      <c r="Q9" s="391"/>
      <c r="R9" s="386"/>
      <c r="S9" s="252" t="s">
        <v>12</v>
      </c>
      <c r="T9" s="263" t="s">
        <v>13</v>
      </c>
      <c r="U9" s="394"/>
      <c r="V9" s="388"/>
    </row>
    <row r="10" spans="1:24" ht="48" customHeight="1">
      <c r="A10" s="182">
        <v>1</v>
      </c>
      <c r="B10" s="182" t="s">
        <v>169</v>
      </c>
      <c r="C10" s="182"/>
      <c r="D10" s="182" t="s">
        <v>174</v>
      </c>
      <c r="E10" s="182">
        <v>160.7654</v>
      </c>
      <c r="F10" s="224">
        <v>0</v>
      </c>
      <c r="G10" s="223">
        <v>0</v>
      </c>
      <c r="H10" s="219">
        <v>44439</v>
      </c>
      <c r="I10" s="183">
        <v>44303</v>
      </c>
      <c r="J10" s="224">
        <v>128</v>
      </c>
      <c r="K10" s="225">
        <v>1170</v>
      </c>
      <c r="L10" s="230">
        <f t="shared" ref="L10:L24" si="0">K10*E10</f>
        <v>188095.51800000001</v>
      </c>
      <c r="M10" s="182">
        <v>443</v>
      </c>
      <c r="N10" s="183">
        <v>44305</v>
      </c>
      <c r="O10" s="224">
        <f t="shared" ref="O10:O24" si="1">F10-U10</f>
        <v>0</v>
      </c>
      <c r="P10" s="179">
        <f t="shared" ref="P10:P24" si="2">O10*E10</f>
        <v>0</v>
      </c>
      <c r="Q10" s="226"/>
      <c r="R10" s="227"/>
      <c r="S10" s="182"/>
      <c r="T10" s="228"/>
      <c r="U10" s="224">
        <v>0</v>
      </c>
      <c r="V10" s="229">
        <f t="shared" ref="V10:V24" si="3">U10*E10</f>
        <v>0</v>
      </c>
    </row>
    <row r="11" spans="1:24" ht="48" customHeight="1">
      <c r="A11" s="182">
        <v>2</v>
      </c>
      <c r="B11" s="217" t="s">
        <v>170</v>
      </c>
      <c r="C11" s="216"/>
      <c r="D11" s="182"/>
      <c r="E11" s="182">
        <v>23.78003</v>
      </c>
      <c r="F11" s="224">
        <v>0</v>
      </c>
      <c r="G11" s="223">
        <v>0</v>
      </c>
      <c r="H11" s="219">
        <v>44774</v>
      </c>
      <c r="I11" s="183">
        <v>44303</v>
      </c>
      <c r="J11" s="224">
        <v>128</v>
      </c>
      <c r="K11" s="225">
        <v>195</v>
      </c>
      <c r="L11" s="230">
        <f t="shared" si="0"/>
        <v>4637.1058499999999</v>
      </c>
      <c r="M11" s="182">
        <v>443</v>
      </c>
      <c r="N11" s="183">
        <v>44305</v>
      </c>
      <c r="O11" s="224">
        <f t="shared" si="1"/>
        <v>0</v>
      </c>
      <c r="P11" s="179">
        <f t="shared" si="2"/>
        <v>0</v>
      </c>
      <c r="Q11" s="226"/>
      <c r="R11" s="227"/>
      <c r="S11" s="182"/>
      <c r="T11" s="228"/>
      <c r="U11" s="224">
        <v>0</v>
      </c>
      <c r="V11" s="229">
        <f t="shared" si="3"/>
        <v>0</v>
      </c>
    </row>
    <row r="12" spans="1:24" ht="48" customHeight="1">
      <c r="A12" s="182">
        <v>3</v>
      </c>
      <c r="B12" s="217" t="s">
        <v>171</v>
      </c>
      <c r="C12" s="216"/>
      <c r="D12" s="182">
        <v>2011435</v>
      </c>
      <c r="E12" s="182">
        <v>2.2804700000000002</v>
      </c>
      <c r="F12" s="224">
        <v>0</v>
      </c>
      <c r="G12" s="223">
        <v>0</v>
      </c>
      <c r="H12" s="219">
        <v>45961</v>
      </c>
      <c r="I12" s="183">
        <v>44303</v>
      </c>
      <c r="J12" s="224">
        <v>128</v>
      </c>
      <c r="K12" s="225">
        <v>1275</v>
      </c>
      <c r="L12" s="230">
        <f t="shared" si="0"/>
        <v>2907.5992500000002</v>
      </c>
      <c r="M12" s="182">
        <v>443</v>
      </c>
      <c r="N12" s="183">
        <v>44305</v>
      </c>
      <c r="O12" s="224">
        <f t="shared" si="1"/>
        <v>0</v>
      </c>
      <c r="P12" s="179">
        <f t="shared" si="2"/>
        <v>0</v>
      </c>
      <c r="Q12" s="226"/>
      <c r="R12" s="227"/>
      <c r="S12" s="182"/>
      <c r="T12" s="228"/>
      <c r="U12" s="224">
        <v>0</v>
      </c>
      <c r="V12" s="229">
        <f t="shared" si="3"/>
        <v>0</v>
      </c>
    </row>
    <row r="13" spans="1:24" ht="48" customHeight="1">
      <c r="A13" s="182">
        <v>4</v>
      </c>
      <c r="B13" s="182" t="s">
        <v>172</v>
      </c>
      <c r="C13" s="182"/>
      <c r="D13" s="206">
        <v>2007131</v>
      </c>
      <c r="E13" s="182">
        <v>1.29152</v>
      </c>
      <c r="F13" s="224">
        <v>0</v>
      </c>
      <c r="G13" s="223">
        <v>0</v>
      </c>
      <c r="H13" s="220">
        <v>45838</v>
      </c>
      <c r="I13" s="183">
        <v>44303</v>
      </c>
      <c r="J13" s="224">
        <v>128</v>
      </c>
      <c r="K13" s="225">
        <v>285</v>
      </c>
      <c r="L13" s="230">
        <f t="shared" si="0"/>
        <v>368.08319999999998</v>
      </c>
      <c r="M13" s="182">
        <v>443</v>
      </c>
      <c r="N13" s="183">
        <v>44305</v>
      </c>
      <c r="O13" s="224">
        <f t="shared" si="1"/>
        <v>0</v>
      </c>
      <c r="P13" s="179">
        <f t="shared" si="2"/>
        <v>0</v>
      </c>
      <c r="Q13" s="226"/>
      <c r="R13" s="227"/>
      <c r="S13" s="182"/>
      <c r="T13" s="228"/>
      <c r="U13" s="224">
        <v>0</v>
      </c>
      <c r="V13" s="229">
        <f t="shared" si="3"/>
        <v>0</v>
      </c>
    </row>
    <row r="14" spans="1:24" ht="48" customHeight="1">
      <c r="A14" s="182">
        <v>5</v>
      </c>
      <c r="B14" s="182" t="s">
        <v>173</v>
      </c>
      <c r="C14" s="182"/>
      <c r="D14" s="218"/>
      <c r="E14" s="182">
        <v>19.610990000000001</v>
      </c>
      <c r="F14" s="224">
        <v>0</v>
      </c>
      <c r="G14" s="223">
        <v>0</v>
      </c>
      <c r="H14" s="221"/>
      <c r="I14" s="183">
        <v>44303</v>
      </c>
      <c r="J14" s="224">
        <v>128</v>
      </c>
      <c r="K14" s="225">
        <v>14</v>
      </c>
      <c r="L14" s="230">
        <f t="shared" si="0"/>
        <v>274.55385999999999</v>
      </c>
      <c r="M14" s="182">
        <v>443</v>
      </c>
      <c r="N14" s="183">
        <v>44305</v>
      </c>
      <c r="O14" s="224">
        <f t="shared" si="1"/>
        <v>0</v>
      </c>
      <c r="P14" s="179">
        <f t="shared" si="2"/>
        <v>0</v>
      </c>
      <c r="Q14" s="226"/>
      <c r="R14" s="227"/>
      <c r="S14" s="182"/>
      <c r="T14" s="228"/>
      <c r="U14" s="224">
        <v>0</v>
      </c>
      <c r="V14" s="229">
        <f t="shared" si="3"/>
        <v>0</v>
      </c>
    </row>
    <row r="15" spans="1:24" ht="48" customHeight="1">
      <c r="A15" s="182">
        <v>6</v>
      </c>
      <c r="B15" s="182" t="s">
        <v>169</v>
      </c>
      <c r="C15" s="182"/>
      <c r="D15" s="182" t="s">
        <v>174</v>
      </c>
      <c r="E15" s="182">
        <v>160.7654</v>
      </c>
      <c r="F15" s="224">
        <v>0</v>
      </c>
      <c r="G15" s="223">
        <v>0</v>
      </c>
      <c r="H15" s="219">
        <v>44439</v>
      </c>
      <c r="I15" s="183">
        <v>44312</v>
      </c>
      <c r="J15" s="224">
        <v>145</v>
      </c>
      <c r="K15" s="225">
        <v>1170</v>
      </c>
      <c r="L15" s="179">
        <f t="shared" si="0"/>
        <v>188095.51800000001</v>
      </c>
      <c r="M15" s="182">
        <v>470</v>
      </c>
      <c r="N15" s="183">
        <v>44309</v>
      </c>
      <c r="O15" s="224">
        <f t="shared" si="1"/>
        <v>0</v>
      </c>
      <c r="P15" s="179">
        <f t="shared" si="2"/>
        <v>0</v>
      </c>
      <c r="Q15" s="226"/>
      <c r="R15" s="227"/>
      <c r="S15" s="182"/>
      <c r="T15" s="228"/>
      <c r="U15" s="224">
        <v>0</v>
      </c>
      <c r="V15" s="229">
        <f t="shared" si="3"/>
        <v>0</v>
      </c>
    </row>
    <row r="16" spans="1:24" ht="48" customHeight="1">
      <c r="A16" s="182">
        <v>7</v>
      </c>
      <c r="B16" s="217" t="s">
        <v>170</v>
      </c>
      <c r="C16" s="216"/>
      <c r="D16" s="182"/>
      <c r="E16" s="182">
        <v>23.78003</v>
      </c>
      <c r="F16" s="224">
        <v>0</v>
      </c>
      <c r="G16" s="223">
        <v>0</v>
      </c>
      <c r="H16" s="219">
        <v>44774</v>
      </c>
      <c r="I16" s="183">
        <v>44312</v>
      </c>
      <c r="J16" s="224">
        <v>145</v>
      </c>
      <c r="K16" s="225">
        <v>195</v>
      </c>
      <c r="L16" s="179">
        <f t="shared" si="0"/>
        <v>4637.1058499999999</v>
      </c>
      <c r="M16" s="182">
        <v>470</v>
      </c>
      <c r="N16" s="183">
        <v>44309</v>
      </c>
      <c r="O16" s="224">
        <f t="shared" si="1"/>
        <v>0</v>
      </c>
      <c r="P16" s="179">
        <f t="shared" si="2"/>
        <v>0</v>
      </c>
      <c r="Q16" s="226"/>
      <c r="R16" s="227"/>
      <c r="S16" s="182"/>
      <c r="T16" s="228"/>
      <c r="U16" s="224">
        <v>0</v>
      </c>
      <c r="V16" s="229">
        <f t="shared" si="3"/>
        <v>0</v>
      </c>
    </row>
    <row r="17" spans="1:24" ht="48" customHeight="1">
      <c r="A17" s="182">
        <v>8</v>
      </c>
      <c r="B17" s="217" t="s">
        <v>171</v>
      </c>
      <c r="C17" s="216"/>
      <c r="D17" s="182">
        <v>2011435</v>
      </c>
      <c r="E17" s="182">
        <v>2.2804700000000002</v>
      </c>
      <c r="F17" s="224">
        <v>0</v>
      </c>
      <c r="G17" s="223">
        <v>0</v>
      </c>
      <c r="H17" s="219">
        <v>45961</v>
      </c>
      <c r="I17" s="183">
        <v>44312</v>
      </c>
      <c r="J17" s="224">
        <v>145</v>
      </c>
      <c r="K17" s="225">
        <v>1170</v>
      </c>
      <c r="L17" s="179">
        <f t="shared" si="0"/>
        <v>2668.1499000000003</v>
      </c>
      <c r="M17" s="182">
        <v>470</v>
      </c>
      <c r="N17" s="183">
        <v>44309</v>
      </c>
      <c r="O17" s="224">
        <f t="shared" si="1"/>
        <v>0</v>
      </c>
      <c r="P17" s="179">
        <f t="shared" si="2"/>
        <v>0</v>
      </c>
      <c r="Q17" s="226"/>
      <c r="R17" s="227"/>
      <c r="S17" s="182"/>
      <c r="T17" s="228"/>
      <c r="U17" s="224">
        <v>0</v>
      </c>
      <c r="V17" s="229">
        <f t="shared" si="3"/>
        <v>0</v>
      </c>
    </row>
    <row r="18" spans="1:24" ht="48" customHeight="1">
      <c r="A18" s="182">
        <v>9</v>
      </c>
      <c r="B18" s="182" t="s">
        <v>172</v>
      </c>
      <c r="C18" s="182"/>
      <c r="D18" s="206">
        <v>2007131</v>
      </c>
      <c r="E18" s="182">
        <v>1.29152</v>
      </c>
      <c r="F18" s="224">
        <v>0</v>
      </c>
      <c r="G18" s="223">
        <v>0</v>
      </c>
      <c r="H18" s="220">
        <v>45838</v>
      </c>
      <c r="I18" s="183">
        <v>44312</v>
      </c>
      <c r="J18" s="224">
        <v>145</v>
      </c>
      <c r="K18" s="225">
        <v>195</v>
      </c>
      <c r="L18" s="179">
        <f t="shared" si="0"/>
        <v>251.84639999999999</v>
      </c>
      <c r="M18" s="182">
        <v>470</v>
      </c>
      <c r="N18" s="183">
        <v>44309</v>
      </c>
      <c r="O18" s="224">
        <f t="shared" si="1"/>
        <v>0</v>
      </c>
      <c r="P18" s="179">
        <f t="shared" si="2"/>
        <v>0</v>
      </c>
      <c r="Q18" s="226"/>
      <c r="R18" s="227"/>
      <c r="S18" s="182"/>
      <c r="T18" s="228"/>
      <c r="U18" s="224">
        <v>0</v>
      </c>
      <c r="V18" s="229">
        <f t="shared" si="3"/>
        <v>0</v>
      </c>
    </row>
    <row r="19" spans="1:24" ht="48" customHeight="1">
      <c r="A19" s="182">
        <v>10</v>
      </c>
      <c r="B19" s="182" t="s">
        <v>173</v>
      </c>
      <c r="C19" s="182"/>
      <c r="D19" s="218"/>
      <c r="E19" s="182">
        <v>19.610990000000001</v>
      </c>
      <c r="F19" s="224">
        <v>3</v>
      </c>
      <c r="G19" s="223">
        <v>0</v>
      </c>
      <c r="H19" s="221"/>
      <c r="I19" s="183">
        <v>44312</v>
      </c>
      <c r="J19" s="224">
        <v>145</v>
      </c>
      <c r="K19" s="225">
        <v>14</v>
      </c>
      <c r="L19" s="179">
        <f t="shared" si="0"/>
        <v>274.55385999999999</v>
      </c>
      <c r="M19" s="182">
        <v>470</v>
      </c>
      <c r="N19" s="183">
        <v>44309</v>
      </c>
      <c r="O19" s="224">
        <f t="shared" si="1"/>
        <v>3</v>
      </c>
      <c r="P19" s="179">
        <f t="shared" si="2"/>
        <v>58.832970000000003</v>
      </c>
      <c r="Q19" s="226"/>
      <c r="R19" s="227"/>
      <c r="S19" s="182"/>
      <c r="T19" s="228"/>
      <c r="U19" s="224">
        <v>0</v>
      </c>
      <c r="V19" s="229">
        <f t="shared" si="3"/>
        <v>0</v>
      </c>
    </row>
    <row r="20" spans="1:24" ht="48" customHeight="1">
      <c r="A20" s="182">
        <v>11</v>
      </c>
      <c r="B20" s="182" t="s">
        <v>169</v>
      </c>
      <c r="C20" s="182"/>
      <c r="D20" s="182" t="s">
        <v>174</v>
      </c>
      <c r="E20" s="182">
        <v>160.7654</v>
      </c>
      <c r="F20" s="224">
        <v>1122</v>
      </c>
      <c r="G20" s="223">
        <v>0</v>
      </c>
      <c r="H20" s="219">
        <v>44439</v>
      </c>
      <c r="I20" s="183">
        <v>44314</v>
      </c>
      <c r="J20" s="224">
        <v>175</v>
      </c>
      <c r="K20" s="225">
        <v>1170</v>
      </c>
      <c r="L20" s="264">
        <f t="shared" si="0"/>
        <v>188095.51800000001</v>
      </c>
      <c r="M20" s="182">
        <v>474</v>
      </c>
      <c r="N20" s="183">
        <v>44313</v>
      </c>
      <c r="O20" s="224">
        <f t="shared" si="1"/>
        <v>1122</v>
      </c>
      <c r="P20" s="247">
        <f t="shared" si="2"/>
        <v>180378.7788</v>
      </c>
      <c r="Q20" s="226"/>
      <c r="R20" s="227"/>
      <c r="S20" s="182"/>
      <c r="T20" s="228"/>
      <c r="U20" s="224">
        <v>0</v>
      </c>
      <c r="V20" s="229">
        <f t="shared" si="3"/>
        <v>0</v>
      </c>
    </row>
    <row r="21" spans="1:24" ht="48" customHeight="1">
      <c r="A21" s="182">
        <v>12</v>
      </c>
      <c r="B21" s="217" t="s">
        <v>170</v>
      </c>
      <c r="C21" s="216"/>
      <c r="D21" s="182"/>
      <c r="E21" s="182">
        <v>23.78003</v>
      </c>
      <c r="F21" s="224">
        <v>187</v>
      </c>
      <c r="G21" s="223">
        <v>0</v>
      </c>
      <c r="H21" s="219">
        <v>44774</v>
      </c>
      <c r="I21" s="183">
        <v>44314</v>
      </c>
      <c r="J21" s="224">
        <v>175</v>
      </c>
      <c r="K21" s="225">
        <v>195</v>
      </c>
      <c r="L21" s="231">
        <f t="shared" si="0"/>
        <v>4637.1058499999999</v>
      </c>
      <c r="M21" s="182">
        <v>474</v>
      </c>
      <c r="N21" s="183">
        <v>44313</v>
      </c>
      <c r="O21" s="224">
        <f t="shared" si="1"/>
        <v>187</v>
      </c>
      <c r="P21" s="247">
        <f t="shared" si="2"/>
        <v>4446.8656099999998</v>
      </c>
      <c r="Q21" s="226"/>
      <c r="R21" s="227"/>
      <c r="S21" s="182"/>
      <c r="T21" s="228"/>
      <c r="U21" s="224">
        <v>0</v>
      </c>
      <c r="V21" s="229">
        <f t="shared" si="3"/>
        <v>0</v>
      </c>
    </row>
    <row r="22" spans="1:24" ht="48" customHeight="1">
      <c r="A22" s="182">
        <v>13</v>
      </c>
      <c r="B22" s="217" t="s">
        <v>171</v>
      </c>
      <c r="C22" s="216"/>
      <c r="D22" s="182">
        <v>2011435</v>
      </c>
      <c r="E22" s="182">
        <v>2.2804700000000002</v>
      </c>
      <c r="F22" s="224">
        <v>1122</v>
      </c>
      <c r="G22" s="223">
        <v>0</v>
      </c>
      <c r="H22" s="219">
        <v>45961</v>
      </c>
      <c r="I22" s="183">
        <v>44314</v>
      </c>
      <c r="J22" s="224">
        <v>175</v>
      </c>
      <c r="K22" s="225">
        <v>1170</v>
      </c>
      <c r="L22" s="231">
        <f t="shared" si="0"/>
        <v>2668.1499000000003</v>
      </c>
      <c r="M22" s="182">
        <v>474</v>
      </c>
      <c r="N22" s="183">
        <v>44313</v>
      </c>
      <c r="O22" s="224">
        <f t="shared" si="1"/>
        <v>1122</v>
      </c>
      <c r="P22" s="247">
        <f t="shared" si="2"/>
        <v>2558.6873400000004</v>
      </c>
      <c r="Q22" s="226"/>
      <c r="R22" s="227"/>
      <c r="S22" s="182"/>
      <c r="T22" s="228"/>
      <c r="U22" s="224">
        <v>0</v>
      </c>
      <c r="V22" s="229">
        <f t="shared" si="3"/>
        <v>0</v>
      </c>
    </row>
    <row r="23" spans="1:24" ht="48" customHeight="1">
      <c r="A23" s="182">
        <v>14</v>
      </c>
      <c r="B23" s="182" t="s">
        <v>172</v>
      </c>
      <c r="C23" s="182"/>
      <c r="D23" s="206">
        <v>2007131</v>
      </c>
      <c r="E23" s="182">
        <v>1.29152</v>
      </c>
      <c r="F23" s="224">
        <v>187</v>
      </c>
      <c r="G23" s="223">
        <v>0</v>
      </c>
      <c r="H23" s="220">
        <v>45838</v>
      </c>
      <c r="I23" s="183">
        <v>44314</v>
      </c>
      <c r="J23" s="224">
        <v>175</v>
      </c>
      <c r="K23" s="225">
        <v>195</v>
      </c>
      <c r="L23" s="231">
        <f t="shared" si="0"/>
        <v>251.84639999999999</v>
      </c>
      <c r="M23" s="182">
        <v>474</v>
      </c>
      <c r="N23" s="183">
        <v>44313</v>
      </c>
      <c r="O23" s="224">
        <f t="shared" si="1"/>
        <v>187</v>
      </c>
      <c r="P23" s="247">
        <f t="shared" si="2"/>
        <v>241.51424</v>
      </c>
      <c r="Q23" s="226"/>
      <c r="R23" s="227"/>
      <c r="S23" s="182"/>
      <c r="T23" s="228"/>
      <c r="U23" s="224">
        <v>0</v>
      </c>
      <c r="V23" s="229">
        <f t="shared" si="3"/>
        <v>0</v>
      </c>
    </row>
    <row r="24" spans="1:24" ht="48" customHeight="1">
      <c r="A24" s="182">
        <v>15</v>
      </c>
      <c r="B24" s="182" t="s">
        <v>173</v>
      </c>
      <c r="C24" s="182"/>
      <c r="D24" s="218"/>
      <c r="E24" s="182">
        <v>19.611077999999999</v>
      </c>
      <c r="F24" s="224">
        <v>14</v>
      </c>
      <c r="G24" s="223">
        <v>0</v>
      </c>
      <c r="H24" s="221"/>
      <c r="I24" s="183">
        <v>44314</v>
      </c>
      <c r="J24" s="224">
        <v>175</v>
      </c>
      <c r="K24" s="225">
        <v>14</v>
      </c>
      <c r="L24" s="231">
        <f t="shared" si="0"/>
        <v>274.555092</v>
      </c>
      <c r="M24" s="182">
        <v>474</v>
      </c>
      <c r="N24" s="183">
        <v>44313</v>
      </c>
      <c r="O24" s="224">
        <f t="shared" si="1"/>
        <v>14</v>
      </c>
      <c r="P24" s="247">
        <f t="shared" si="2"/>
        <v>274.555092</v>
      </c>
      <c r="Q24" s="226"/>
      <c r="R24" s="227"/>
      <c r="S24" s="182"/>
      <c r="T24" s="228"/>
      <c r="U24" s="224">
        <v>0</v>
      </c>
      <c r="V24" s="229">
        <f t="shared" si="3"/>
        <v>0</v>
      </c>
    </row>
    <row r="25" spans="1:24" s="287" customFormat="1" ht="48" customHeight="1">
      <c r="A25" s="182">
        <v>16</v>
      </c>
      <c r="B25" s="288" t="s">
        <v>171</v>
      </c>
      <c r="C25" s="289"/>
      <c r="D25" s="273">
        <v>2011435</v>
      </c>
      <c r="E25" s="273">
        <v>2.2804700000000002</v>
      </c>
      <c r="F25" s="274">
        <v>0</v>
      </c>
      <c r="G25" s="275">
        <v>0</v>
      </c>
      <c r="H25" s="276">
        <v>45961</v>
      </c>
      <c r="I25" s="277">
        <v>44327</v>
      </c>
      <c r="J25" s="274">
        <v>203</v>
      </c>
      <c r="K25" s="278">
        <v>1170</v>
      </c>
      <c r="L25" s="291">
        <f>K25*E25</f>
        <v>2668.1499000000003</v>
      </c>
      <c r="M25" s="273">
        <v>0</v>
      </c>
      <c r="N25" s="277">
        <v>44313</v>
      </c>
      <c r="O25" s="274">
        <f>K25-U25</f>
        <v>1170</v>
      </c>
      <c r="P25" s="280">
        <f>O25*E25</f>
        <v>2668.1499000000003</v>
      </c>
      <c r="Q25" s="281"/>
      <c r="R25" s="282"/>
      <c r="S25" s="273"/>
      <c r="T25" s="283"/>
      <c r="U25" s="278">
        <v>0</v>
      </c>
      <c r="V25" s="284">
        <f>U25*E25</f>
        <v>0</v>
      </c>
      <c r="W25" s="285"/>
      <c r="X25" s="286"/>
    </row>
    <row r="26" spans="1:24" s="287" customFormat="1" ht="48" customHeight="1">
      <c r="A26" s="182">
        <v>17</v>
      </c>
      <c r="B26" s="273" t="s">
        <v>172</v>
      </c>
      <c r="C26" s="273"/>
      <c r="D26" s="248">
        <v>2007131</v>
      </c>
      <c r="E26" s="273">
        <v>1.2915099999999999</v>
      </c>
      <c r="F26" s="274">
        <v>0</v>
      </c>
      <c r="G26" s="275">
        <v>0</v>
      </c>
      <c r="H26" s="292">
        <v>45838</v>
      </c>
      <c r="I26" s="277">
        <v>44327</v>
      </c>
      <c r="J26" s="274">
        <v>203</v>
      </c>
      <c r="K26" s="278">
        <v>195</v>
      </c>
      <c r="L26" s="291">
        <f>K26*E26</f>
        <v>251.84444999999999</v>
      </c>
      <c r="M26" s="273">
        <v>0</v>
      </c>
      <c r="N26" s="277">
        <v>44313</v>
      </c>
      <c r="O26" s="274">
        <f>K26-U26</f>
        <v>195</v>
      </c>
      <c r="P26" s="280">
        <f>O26*E26</f>
        <v>251.84444999999999</v>
      </c>
      <c r="Q26" s="281"/>
      <c r="R26" s="282"/>
      <c r="S26" s="273"/>
      <c r="T26" s="283"/>
      <c r="U26" s="278">
        <v>0</v>
      </c>
      <c r="V26" s="284">
        <f>U26*E26</f>
        <v>0</v>
      </c>
      <c r="W26" s="285"/>
      <c r="X26" s="286"/>
    </row>
    <row r="27" spans="1:24" s="287" customFormat="1" ht="48" customHeight="1">
      <c r="A27" s="182">
        <v>18</v>
      </c>
      <c r="B27" s="273" t="s">
        <v>173</v>
      </c>
      <c r="C27" s="273"/>
      <c r="D27" s="293"/>
      <c r="E27" s="273">
        <v>19.611059999999998</v>
      </c>
      <c r="F27" s="274">
        <v>0</v>
      </c>
      <c r="G27" s="275">
        <v>0</v>
      </c>
      <c r="H27" s="294"/>
      <c r="I27" s="277">
        <v>44327</v>
      </c>
      <c r="J27" s="274">
        <v>203</v>
      </c>
      <c r="K27" s="278">
        <v>14</v>
      </c>
      <c r="L27" s="291">
        <f>K27*E27</f>
        <v>274.55483999999996</v>
      </c>
      <c r="M27" s="273">
        <v>0</v>
      </c>
      <c r="N27" s="277">
        <v>44313</v>
      </c>
      <c r="O27" s="274">
        <f>K27-U27</f>
        <v>14</v>
      </c>
      <c r="P27" s="280">
        <f t="shared" ref="P27:P31" si="4">O27*E27</f>
        <v>274.55483999999996</v>
      </c>
      <c r="Q27" s="281"/>
      <c r="R27" s="282"/>
      <c r="S27" s="273"/>
      <c r="T27" s="283"/>
      <c r="U27" s="278">
        <v>0</v>
      </c>
      <c r="V27" s="284">
        <f t="shared" ref="V27:V31" si="5">U27*E27</f>
        <v>0</v>
      </c>
      <c r="W27" s="285"/>
      <c r="X27" s="286"/>
    </row>
    <row r="28" spans="1:24" s="287" customFormat="1" ht="48" customHeight="1">
      <c r="A28" s="182">
        <v>19</v>
      </c>
      <c r="B28" s="273" t="s">
        <v>169</v>
      </c>
      <c r="C28" s="273"/>
      <c r="D28" s="273" t="s">
        <v>174</v>
      </c>
      <c r="E28" s="273">
        <v>160.7654</v>
      </c>
      <c r="F28" s="274">
        <v>0</v>
      </c>
      <c r="G28" s="275">
        <v>0</v>
      </c>
      <c r="H28" s="276">
        <v>44439</v>
      </c>
      <c r="I28" s="277">
        <v>44333</v>
      </c>
      <c r="J28" s="274">
        <v>244</v>
      </c>
      <c r="K28" s="278">
        <v>1170</v>
      </c>
      <c r="L28" s="279">
        <f>K28*E28</f>
        <v>188095.51800000001</v>
      </c>
      <c r="M28" s="273">
        <v>0</v>
      </c>
      <c r="N28" s="277">
        <v>44313</v>
      </c>
      <c r="O28" s="274">
        <f>K28-U28</f>
        <v>1170</v>
      </c>
      <c r="P28" s="280">
        <f t="shared" si="4"/>
        <v>188095.51800000001</v>
      </c>
      <c r="Q28" s="281"/>
      <c r="R28" s="282"/>
      <c r="S28" s="273"/>
      <c r="T28" s="283"/>
      <c r="U28" s="278">
        <v>0</v>
      </c>
      <c r="V28" s="284">
        <f t="shared" si="5"/>
        <v>0</v>
      </c>
      <c r="W28" s="285"/>
      <c r="X28" s="286"/>
    </row>
    <row r="29" spans="1:24" s="287" customFormat="1" ht="48" customHeight="1">
      <c r="A29" s="182">
        <v>20</v>
      </c>
      <c r="B29" s="288" t="s">
        <v>170</v>
      </c>
      <c r="C29" s="289"/>
      <c r="D29" s="273"/>
      <c r="E29" s="290">
        <v>23.780024999999998</v>
      </c>
      <c r="F29" s="274">
        <v>0</v>
      </c>
      <c r="G29" s="275">
        <v>0</v>
      </c>
      <c r="H29" s="276">
        <v>44774</v>
      </c>
      <c r="I29" s="277">
        <v>44333</v>
      </c>
      <c r="J29" s="274">
        <v>244</v>
      </c>
      <c r="K29" s="278">
        <v>195</v>
      </c>
      <c r="L29" s="291">
        <f t="shared" ref="L29:L32" si="6">K29*E29</f>
        <v>4637.104875</v>
      </c>
      <c r="M29" s="273">
        <v>0</v>
      </c>
      <c r="N29" s="277">
        <v>44313</v>
      </c>
      <c r="O29" s="274">
        <f t="shared" ref="O29:O32" si="7">K29-U29</f>
        <v>195</v>
      </c>
      <c r="P29" s="280">
        <f t="shared" si="4"/>
        <v>4637.104875</v>
      </c>
      <c r="Q29" s="281"/>
      <c r="R29" s="282"/>
      <c r="S29" s="273"/>
      <c r="T29" s="283"/>
      <c r="U29" s="278">
        <v>0</v>
      </c>
      <c r="V29" s="284">
        <f t="shared" si="5"/>
        <v>0</v>
      </c>
      <c r="W29" s="285"/>
      <c r="X29" s="286"/>
    </row>
    <row r="30" spans="1:24" s="287" customFormat="1" ht="48" customHeight="1">
      <c r="A30" s="182">
        <v>21</v>
      </c>
      <c r="B30" s="288" t="s">
        <v>171</v>
      </c>
      <c r="C30" s="289"/>
      <c r="D30" s="273">
        <v>2011435</v>
      </c>
      <c r="E30" s="273">
        <v>2.2804700000000002</v>
      </c>
      <c r="F30" s="274">
        <v>0</v>
      </c>
      <c r="G30" s="275">
        <v>0</v>
      </c>
      <c r="H30" s="276">
        <v>45961</v>
      </c>
      <c r="I30" s="277">
        <v>44333</v>
      </c>
      <c r="J30" s="274">
        <v>244</v>
      </c>
      <c r="K30" s="278">
        <v>1170</v>
      </c>
      <c r="L30" s="291">
        <f t="shared" si="6"/>
        <v>2668.1499000000003</v>
      </c>
      <c r="M30" s="273">
        <v>0</v>
      </c>
      <c r="N30" s="277">
        <v>44313</v>
      </c>
      <c r="O30" s="274">
        <f t="shared" si="7"/>
        <v>1170</v>
      </c>
      <c r="P30" s="280">
        <f t="shared" si="4"/>
        <v>2668.1499000000003</v>
      </c>
      <c r="Q30" s="281"/>
      <c r="R30" s="282"/>
      <c r="S30" s="273"/>
      <c r="T30" s="283"/>
      <c r="U30" s="278">
        <v>0</v>
      </c>
      <c r="V30" s="284">
        <f t="shared" si="5"/>
        <v>0</v>
      </c>
      <c r="W30" s="285"/>
      <c r="X30" s="286"/>
    </row>
    <row r="31" spans="1:24" s="287" customFormat="1" ht="48" customHeight="1">
      <c r="A31" s="182">
        <v>22</v>
      </c>
      <c r="B31" s="273" t="s">
        <v>172</v>
      </c>
      <c r="C31" s="273"/>
      <c r="D31" s="248">
        <v>2007131</v>
      </c>
      <c r="E31" s="273">
        <v>1.2915099999999999</v>
      </c>
      <c r="F31" s="274">
        <v>0</v>
      </c>
      <c r="G31" s="275">
        <v>0</v>
      </c>
      <c r="H31" s="292">
        <v>45838</v>
      </c>
      <c r="I31" s="277">
        <v>44333</v>
      </c>
      <c r="J31" s="274">
        <v>244</v>
      </c>
      <c r="K31" s="278">
        <v>195</v>
      </c>
      <c r="L31" s="291">
        <f t="shared" si="6"/>
        <v>251.84444999999999</v>
      </c>
      <c r="M31" s="273">
        <v>0</v>
      </c>
      <c r="N31" s="277">
        <v>44313</v>
      </c>
      <c r="O31" s="274">
        <f t="shared" si="7"/>
        <v>195</v>
      </c>
      <c r="P31" s="280">
        <f t="shared" si="4"/>
        <v>251.84444999999999</v>
      </c>
      <c r="Q31" s="281"/>
      <c r="R31" s="282"/>
      <c r="S31" s="273"/>
      <c r="T31" s="283"/>
      <c r="U31" s="278">
        <v>0</v>
      </c>
      <c r="V31" s="284">
        <f t="shared" si="5"/>
        <v>0</v>
      </c>
      <c r="W31" s="285"/>
      <c r="X31" s="286"/>
    </row>
    <row r="32" spans="1:24" s="287" customFormat="1" ht="48" customHeight="1">
      <c r="A32" s="182">
        <v>23</v>
      </c>
      <c r="B32" s="273" t="s">
        <v>173</v>
      </c>
      <c r="C32" s="273"/>
      <c r="D32" s="293"/>
      <c r="E32" s="273">
        <v>19.611059999999998</v>
      </c>
      <c r="F32" s="274">
        <v>0</v>
      </c>
      <c r="G32" s="275">
        <v>0</v>
      </c>
      <c r="H32" s="294"/>
      <c r="I32" s="277">
        <v>44333</v>
      </c>
      <c r="J32" s="274">
        <v>244</v>
      </c>
      <c r="K32" s="278">
        <v>13</v>
      </c>
      <c r="L32" s="291">
        <f t="shared" si="6"/>
        <v>254.94377999999998</v>
      </c>
      <c r="M32" s="273">
        <v>0</v>
      </c>
      <c r="N32" s="277">
        <v>44313</v>
      </c>
      <c r="O32" s="274">
        <f t="shared" si="7"/>
        <v>12</v>
      </c>
      <c r="P32" s="280">
        <f t="shared" ref="P32:P36" si="8">O32*E32</f>
        <v>235.33271999999999</v>
      </c>
      <c r="Q32" s="281"/>
      <c r="R32" s="282"/>
      <c r="S32" s="273"/>
      <c r="T32" s="283"/>
      <c r="U32" s="278">
        <v>1</v>
      </c>
      <c r="V32" s="284">
        <f t="shared" ref="V32:V36" si="9">U32*E32</f>
        <v>19.611059999999998</v>
      </c>
      <c r="W32" s="285"/>
      <c r="X32" s="286"/>
    </row>
    <row r="33" spans="1:24" ht="48" customHeight="1">
      <c r="A33" s="182">
        <v>24</v>
      </c>
      <c r="B33" s="182" t="s">
        <v>169</v>
      </c>
      <c r="C33" s="182"/>
      <c r="D33" s="182" t="s">
        <v>174</v>
      </c>
      <c r="E33" s="265">
        <v>160.76539</v>
      </c>
      <c r="F33" s="224">
        <v>0</v>
      </c>
      <c r="G33" s="223">
        <v>0</v>
      </c>
      <c r="H33" s="219">
        <v>44439</v>
      </c>
      <c r="I33" s="183">
        <v>44335</v>
      </c>
      <c r="J33" s="224">
        <v>280</v>
      </c>
      <c r="K33" s="225">
        <v>1170</v>
      </c>
      <c r="L33" s="264">
        <f>K33*E33</f>
        <v>188095.50630000001</v>
      </c>
      <c r="M33" s="182">
        <v>0</v>
      </c>
      <c r="N33" s="183">
        <v>44313</v>
      </c>
      <c r="O33" s="224">
        <f>K33-U33</f>
        <v>948</v>
      </c>
      <c r="P33" s="179">
        <f t="shared" si="8"/>
        <v>152405.58971999999</v>
      </c>
      <c r="Q33" s="226"/>
      <c r="R33" s="227"/>
      <c r="S33" s="182"/>
      <c r="T33" s="228"/>
      <c r="U33" s="225">
        <v>222</v>
      </c>
      <c r="V33" s="229">
        <f t="shared" si="9"/>
        <v>35689.916579999997</v>
      </c>
    </row>
    <row r="34" spans="1:24" ht="48" customHeight="1">
      <c r="A34" s="182">
        <v>25</v>
      </c>
      <c r="B34" s="217" t="s">
        <v>170</v>
      </c>
      <c r="C34" s="216"/>
      <c r="D34" s="182"/>
      <c r="E34" s="265">
        <v>23.780024999999998</v>
      </c>
      <c r="F34" s="224">
        <v>0</v>
      </c>
      <c r="G34" s="223">
        <v>0</v>
      </c>
      <c r="H34" s="219">
        <v>44774</v>
      </c>
      <c r="I34" s="183">
        <v>44335</v>
      </c>
      <c r="J34" s="224">
        <v>280</v>
      </c>
      <c r="K34" s="225">
        <v>195</v>
      </c>
      <c r="L34" s="231">
        <f t="shared" ref="L34:L37" si="10">K34*E34</f>
        <v>4637.104875</v>
      </c>
      <c r="M34" s="182">
        <v>0</v>
      </c>
      <c r="N34" s="183">
        <v>44313</v>
      </c>
      <c r="O34" s="224">
        <f t="shared" ref="O34:O37" si="11">K34-U34</f>
        <v>158</v>
      </c>
      <c r="P34" s="179">
        <f t="shared" si="8"/>
        <v>3757.2439499999996</v>
      </c>
      <c r="Q34" s="226"/>
      <c r="R34" s="227"/>
      <c r="S34" s="182"/>
      <c r="T34" s="228"/>
      <c r="U34" s="225">
        <v>37</v>
      </c>
      <c r="V34" s="229">
        <f t="shared" si="9"/>
        <v>879.86092499999995</v>
      </c>
    </row>
    <row r="35" spans="1:24" ht="48" customHeight="1">
      <c r="A35" s="182">
        <v>26</v>
      </c>
      <c r="B35" s="217" t="s">
        <v>171</v>
      </c>
      <c r="C35" s="216"/>
      <c r="D35" s="182">
        <v>2011435</v>
      </c>
      <c r="E35" s="182">
        <v>2.2804700000000002</v>
      </c>
      <c r="F35" s="224">
        <v>0</v>
      </c>
      <c r="G35" s="223">
        <v>0</v>
      </c>
      <c r="H35" s="219">
        <v>45961</v>
      </c>
      <c r="I35" s="183">
        <v>44335</v>
      </c>
      <c r="J35" s="224">
        <v>280</v>
      </c>
      <c r="K35" s="225">
        <v>1170</v>
      </c>
      <c r="L35" s="231">
        <f t="shared" si="10"/>
        <v>2668.1499000000003</v>
      </c>
      <c r="M35" s="182">
        <v>0</v>
      </c>
      <c r="N35" s="183">
        <v>44313</v>
      </c>
      <c r="O35" s="224">
        <f t="shared" si="11"/>
        <v>948</v>
      </c>
      <c r="P35" s="179">
        <f t="shared" si="8"/>
        <v>2161.8855600000002</v>
      </c>
      <c r="Q35" s="226"/>
      <c r="R35" s="227"/>
      <c r="S35" s="182"/>
      <c r="T35" s="228"/>
      <c r="U35" s="225">
        <v>222</v>
      </c>
      <c r="V35" s="229">
        <f t="shared" si="9"/>
        <v>506.26434000000006</v>
      </c>
    </row>
    <row r="36" spans="1:24" ht="48" customHeight="1">
      <c r="A36" s="182">
        <v>27</v>
      </c>
      <c r="B36" s="182" t="s">
        <v>172</v>
      </c>
      <c r="C36" s="182"/>
      <c r="D36" s="206">
        <v>2007131</v>
      </c>
      <c r="E36" s="182">
        <v>1.2915099999999999</v>
      </c>
      <c r="F36" s="224">
        <v>0</v>
      </c>
      <c r="G36" s="223">
        <v>0</v>
      </c>
      <c r="H36" s="220">
        <v>45838</v>
      </c>
      <c r="I36" s="183">
        <v>44335</v>
      </c>
      <c r="J36" s="224">
        <v>280</v>
      </c>
      <c r="K36" s="225">
        <v>195</v>
      </c>
      <c r="L36" s="231">
        <f t="shared" si="10"/>
        <v>251.84444999999999</v>
      </c>
      <c r="M36" s="182">
        <v>0</v>
      </c>
      <c r="N36" s="183">
        <v>44313</v>
      </c>
      <c r="O36" s="224">
        <f t="shared" si="11"/>
        <v>158</v>
      </c>
      <c r="P36" s="179">
        <f t="shared" si="8"/>
        <v>204.05857999999998</v>
      </c>
      <c r="Q36" s="226"/>
      <c r="R36" s="227"/>
      <c r="S36" s="182"/>
      <c r="T36" s="228"/>
      <c r="U36" s="225">
        <v>37</v>
      </c>
      <c r="V36" s="229">
        <f t="shared" si="9"/>
        <v>47.785869999999996</v>
      </c>
    </row>
    <row r="37" spans="1:24" ht="48" customHeight="1">
      <c r="A37" s="182">
        <v>28</v>
      </c>
      <c r="B37" s="182" t="s">
        <v>173</v>
      </c>
      <c r="C37" s="182"/>
      <c r="D37" s="218"/>
      <c r="E37" s="182">
        <v>19.611059999999998</v>
      </c>
      <c r="F37" s="224">
        <v>0</v>
      </c>
      <c r="G37" s="266">
        <v>0</v>
      </c>
      <c r="H37" s="221"/>
      <c r="I37" s="183">
        <v>44335</v>
      </c>
      <c r="J37" s="224">
        <v>280</v>
      </c>
      <c r="K37" s="225">
        <v>13</v>
      </c>
      <c r="L37" s="231">
        <f t="shared" si="10"/>
        <v>254.94377999999998</v>
      </c>
      <c r="M37" s="182">
        <v>0</v>
      </c>
      <c r="N37" s="183">
        <v>44313</v>
      </c>
      <c r="O37" s="224">
        <f t="shared" si="11"/>
        <v>0</v>
      </c>
      <c r="P37" s="179">
        <f t="shared" ref="P37" si="12">O37*E37</f>
        <v>0</v>
      </c>
      <c r="Q37" s="226"/>
      <c r="R37" s="227"/>
      <c r="S37" s="182"/>
      <c r="T37" s="228"/>
      <c r="U37" s="225">
        <v>13</v>
      </c>
      <c r="V37" s="229">
        <f t="shared" ref="V37" si="13">U37*E37</f>
        <v>254.94377999999998</v>
      </c>
    </row>
    <row r="38" spans="1:24" ht="24.75" customHeight="1">
      <c r="A38" s="252"/>
      <c r="B38" s="252" t="s">
        <v>14</v>
      </c>
      <c r="C38" s="252"/>
      <c r="D38" s="254"/>
      <c r="E38" s="255"/>
      <c r="F38" s="253"/>
      <c r="G38" s="256"/>
      <c r="H38" s="260"/>
      <c r="I38" s="260"/>
      <c r="J38" s="261"/>
      <c r="K38" s="262">
        <f>SUM(K10:K37)</f>
        <v>15292</v>
      </c>
      <c r="L38" s="255">
        <f>SUM(L10:L37)</f>
        <v>983146.86891199974</v>
      </c>
      <c r="M38" s="252"/>
      <c r="N38" s="146"/>
      <c r="O38" s="262">
        <f>SUM(O10:O37)</f>
        <v>8968</v>
      </c>
      <c r="P38" s="255">
        <f>SUM(P10:P37)</f>
        <v>545570.51099699992</v>
      </c>
      <c r="Q38" s="258"/>
      <c r="R38" s="259"/>
      <c r="S38" s="252"/>
      <c r="T38" s="263"/>
      <c r="U38" s="222">
        <f>SUM(U10:U37)</f>
        <v>532</v>
      </c>
      <c r="V38" s="257">
        <f>SUM(V10:V37)</f>
        <v>37398.382555000004</v>
      </c>
    </row>
    <row r="39" spans="1:24" s="149" customFormat="1" ht="66.75" customHeight="1">
      <c r="A39" s="147"/>
      <c r="B39" s="365" t="s">
        <v>19</v>
      </c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139"/>
      <c r="X39" s="148"/>
    </row>
    <row r="40" spans="1:24" ht="33.75" customHeight="1">
      <c r="A40" s="378" t="s">
        <v>1</v>
      </c>
      <c r="B40" s="378" t="s">
        <v>2</v>
      </c>
      <c r="C40" s="378" t="s">
        <v>3</v>
      </c>
      <c r="D40" s="381" t="s">
        <v>4</v>
      </c>
      <c r="E40" s="377" t="s">
        <v>5</v>
      </c>
      <c r="F40" s="378" t="str">
        <f>F7</f>
        <v>Залишок станом на 01.05.2021</v>
      </c>
      <c r="G40" s="378"/>
      <c r="H40" s="384" t="s">
        <v>6</v>
      </c>
      <c r="I40" s="378" t="s">
        <v>117</v>
      </c>
      <c r="J40" s="378"/>
      <c r="K40" s="378"/>
      <c r="L40" s="378"/>
      <c r="M40" s="378"/>
      <c r="N40" s="378"/>
      <c r="O40" s="378" t="s">
        <v>22</v>
      </c>
      <c r="P40" s="378"/>
      <c r="Q40" s="378" t="s">
        <v>116</v>
      </c>
      <c r="R40" s="378"/>
      <c r="S40" s="378"/>
      <c r="T40" s="378"/>
      <c r="U40" s="378" t="str">
        <f>U7</f>
        <v>Залишок станом на 01.06.2021</v>
      </c>
      <c r="V40" s="378"/>
    </row>
    <row r="41" spans="1:24">
      <c r="A41" s="378"/>
      <c r="B41" s="378"/>
      <c r="C41" s="378"/>
      <c r="D41" s="381"/>
      <c r="E41" s="377"/>
      <c r="F41" s="382" t="s">
        <v>7</v>
      </c>
      <c r="G41" s="383" t="s">
        <v>8</v>
      </c>
      <c r="H41" s="384"/>
      <c r="I41" s="384" t="s">
        <v>9</v>
      </c>
      <c r="J41" s="385" t="s">
        <v>10</v>
      </c>
      <c r="K41" s="378" t="s">
        <v>7</v>
      </c>
      <c r="L41" s="377" t="s">
        <v>8</v>
      </c>
      <c r="M41" s="378" t="s">
        <v>18</v>
      </c>
      <c r="N41" s="378"/>
      <c r="O41" s="379" t="s">
        <v>7</v>
      </c>
      <c r="P41" s="377" t="s">
        <v>8</v>
      </c>
      <c r="Q41" s="389" t="s">
        <v>7</v>
      </c>
      <c r="R41" s="386" t="s">
        <v>8</v>
      </c>
      <c r="S41" s="378" t="s">
        <v>21</v>
      </c>
      <c r="T41" s="378"/>
      <c r="U41" s="382" t="s">
        <v>7</v>
      </c>
      <c r="V41" s="388" t="s">
        <v>8</v>
      </c>
    </row>
    <row r="42" spans="1:24" ht="39.75" customHeight="1">
      <c r="A42" s="378"/>
      <c r="B42" s="378"/>
      <c r="C42" s="378"/>
      <c r="D42" s="381"/>
      <c r="E42" s="377"/>
      <c r="F42" s="382"/>
      <c r="G42" s="383"/>
      <c r="H42" s="384"/>
      <c r="I42" s="384"/>
      <c r="J42" s="385"/>
      <c r="K42" s="378"/>
      <c r="L42" s="377"/>
      <c r="M42" s="252" t="s">
        <v>12</v>
      </c>
      <c r="N42" s="146" t="s">
        <v>13</v>
      </c>
      <c r="O42" s="379"/>
      <c r="P42" s="377"/>
      <c r="Q42" s="389"/>
      <c r="R42" s="386"/>
      <c r="S42" s="387"/>
      <c r="T42" s="387"/>
      <c r="U42" s="382"/>
      <c r="V42" s="388"/>
    </row>
    <row r="43" spans="1:24" s="181" customFormat="1" ht="30" customHeight="1">
      <c r="A43" s="374" t="s">
        <v>176</v>
      </c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6"/>
      <c r="V43" s="179"/>
      <c r="W43" s="180"/>
    </row>
    <row r="44" spans="1:24" ht="48" customHeight="1">
      <c r="A44" s="182">
        <v>1</v>
      </c>
      <c r="B44" s="182" t="s">
        <v>169</v>
      </c>
      <c r="C44" s="182"/>
      <c r="D44" s="182" t="s">
        <v>174</v>
      </c>
      <c r="E44" s="182">
        <v>160.7654</v>
      </c>
      <c r="F44" s="224">
        <v>0</v>
      </c>
      <c r="G44" s="223">
        <v>0</v>
      </c>
      <c r="H44" s="219">
        <v>44439</v>
      </c>
      <c r="I44" s="183">
        <v>44305</v>
      </c>
      <c r="J44" s="224">
        <v>838</v>
      </c>
      <c r="K44" s="225">
        <v>60</v>
      </c>
      <c r="L44" s="230">
        <f>K44*E44</f>
        <v>9645.9239999999991</v>
      </c>
      <c r="M44" s="182">
        <v>443</v>
      </c>
      <c r="N44" s="183">
        <v>44305</v>
      </c>
      <c r="O44" s="224">
        <f>F44-U44</f>
        <v>0</v>
      </c>
      <c r="P44" s="179">
        <f>O44*E44</f>
        <v>0</v>
      </c>
      <c r="Q44" s="226"/>
      <c r="R44" s="227"/>
      <c r="S44" s="182"/>
      <c r="T44" s="228"/>
      <c r="U44" s="224">
        <v>0</v>
      </c>
      <c r="V44" s="229">
        <f>U44*E44</f>
        <v>0</v>
      </c>
    </row>
    <row r="45" spans="1:24" ht="48" customHeight="1">
      <c r="A45" s="182">
        <v>2</v>
      </c>
      <c r="B45" s="217" t="s">
        <v>170</v>
      </c>
      <c r="C45" s="216"/>
      <c r="D45" s="182"/>
      <c r="E45" s="182">
        <v>23.78003</v>
      </c>
      <c r="F45" s="224">
        <v>0</v>
      </c>
      <c r="G45" s="223">
        <v>0</v>
      </c>
      <c r="H45" s="219">
        <v>44774</v>
      </c>
      <c r="I45" s="183">
        <v>44305</v>
      </c>
      <c r="J45" s="224">
        <v>838</v>
      </c>
      <c r="K45" s="225">
        <v>10</v>
      </c>
      <c r="L45" s="230">
        <f t="shared" ref="L45:L48" si="14">K45*E45</f>
        <v>237.80029999999999</v>
      </c>
      <c r="M45" s="182">
        <v>443</v>
      </c>
      <c r="N45" s="183">
        <v>44305</v>
      </c>
      <c r="O45" s="224">
        <f t="shared" ref="O45:O91" si="15">F45-U45</f>
        <v>0</v>
      </c>
      <c r="P45" s="179">
        <f t="shared" ref="P45:P91" si="16">O45*E45</f>
        <v>0</v>
      </c>
      <c r="Q45" s="226"/>
      <c r="R45" s="227"/>
      <c r="S45" s="182"/>
      <c r="T45" s="228"/>
      <c r="U45" s="224">
        <v>0</v>
      </c>
      <c r="V45" s="229">
        <f t="shared" ref="V45:V91" si="17">U45*E45</f>
        <v>0</v>
      </c>
    </row>
    <row r="46" spans="1:24" ht="48" customHeight="1">
      <c r="A46" s="182">
        <v>3</v>
      </c>
      <c r="B46" s="217" t="s">
        <v>171</v>
      </c>
      <c r="C46" s="216"/>
      <c r="D46" s="182">
        <v>2011435</v>
      </c>
      <c r="E46" s="182">
        <v>2.2804700000000002</v>
      </c>
      <c r="F46" s="224">
        <v>0</v>
      </c>
      <c r="G46" s="223">
        <v>0</v>
      </c>
      <c r="H46" s="219">
        <v>45961</v>
      </c>
      <c r="I46" s="183">
        <v>44305</v>
      </c>
      <c r="J46" s="224">
        <v>838</v>
      </c>
      <c r="K46" s="225">
        <v>65</v>
      </c>
      <c r="L46" s="230">
        <f t="shared" si="14"/>
        <v>148.23055000000002</v>
      </c>
      <c r="M46" s="182">
        <v>443</v>
      </c>
      <c r="N46" s="183">
        <v>44305</v>
      </c>
      <c r="O46" s="224">
        <f t="shared" si="15"/>
        <v>0</v>
      </c>
      <c r="P46" s="179">
        <f t="shared" si="16"/>
        <v>0</v>
      </c>
      <c r="Q46" s="226"/>
      <c r="R46" s="227"/>
      <c r="S46" s="182"/>
      <c r="T46" s="228"/>
      <c r="U46" s="224">
        <v>0</v>
      </c>
      <c r="V46" s="229">
        <f t="shared" si="17"/>
        <v>0</v>
      </c>
    </row>
    <row r="47" spans="1:24" ht="48" customHeight="1">
      <c r="A47" s="182">
        <v>4</v>
      </c>
      <c r="B47" s="182" t="s">
        <v>172</v>
      </c>
      <c r="C47" s="182"/>
      <c r="D47" s="206">
        <v>2007131</v>
      </c>
      <c r="E47" s="182">
        <v>1.29152</v>
      </c>
      <c r="F47" s="224">
        <v>0</v>
      </c>
      <c r="G47" s="223">
        <v>0</v>
      </c>
      <c r="H47" s="220">
        <v>45838</v>
      </c>
      <c r="I47" s="183">
        <v>44305</v>
      </c>
      <c r="J47" s="224">
        <v>838</v>
      </c>
      <c r="K47" s="225">
        <v>12</v>
      </c>
      <c r="L47" s="230">
        <f t="shared" si="14"/>
        <v>15.498239999999999</v>
      </c>
      <c r="M47" s="182">
        <v>443</v>
      </c>
      <c r="N47" s="183">
        <v>44305</v>
      </c>
      <c r="O47" s="224">
        <f t="shared" si="15"/>
        <v>0</v>
      </c>
      <c r="P47" s="179">
        <f t="shared" si="16"/>
        <v>0</v>
      </c>
      <c r="Q47" s="226"/>
      <c r="R47" s="227"/>
      <c r="S47" s="182"/>
      <c r="T47" s="228"/>
      <c r="U47" s="224">
        <v>0</v>
      </c>
      <c r="V47" s="229">
        <f t="shared" si="17"/>
        <v>0</v>
      </c>
    </row>
    <row r="48" spans="1:24" ht="48" customHeight="1">
      <c r="A48" s="182">
        <v>5</v>
      </c>
      <c r="B48" s="182" t="s">
        <v>173</v>
      </c>
      <c r="C48" s="182"/>
      <c r="D48" s="218"/>
      <c r="E48" s="182">
        <v>19.610990000000001</v>
      </c>
      <c r="F48" s="224">
        <v>0</v>
      </c>
      <c r="G48" s="223">
        <v>0</v>
      </c>
      <c r="H48" s="221"/>
      <c r="I48" s="183">
        <v>44305</v>
      </c>
      <c r="J48" s="224">
        <v>838</v>
      </c>
      <c r="K48" s="225">
        <v>1</v>
      </c>
      <c r="L48" s="230">
        <f t="shared" si="14"/>
        <v>19.610990000000001</v>
      </c>
      <c r="M48" s="182">
        <v>443</v>
      </c>
      <c r="N48" s="183">
        <v>44305</v>
      </c>
      <c r="O48" s="224">
        <f t="shared" si="15"/>
        <v>0</v>
      </c>
      <c r="P48" s="179">
        <f t="shared" si="16"/>
        <v>0</v>
      </c>
      <c r="Q48" s="226"/>
      <c r="R48" s="227"/>
      <c r="S48" s="182"/>
      <c r="T48" s="228"/>
      <c r="U48" s="224">
        <v>0</v>
      </c>
      <c r="V48" s="229">
        <f t="shared" si="17"/>
        <v>0</v>
      </c>
    </row>
    <row r="49" spans="1:22" ht="48" customHeight="1">
      <c r="A49" s="182">
        <v>6</v>
      </c>
      <c r="B49" s="182" t="s">
        <v>169</v>
      </c>
      <c r="C49" s="182"/>
      <c r="D49" s="182" t="s">
        <v>174</v>
      </c>
      <c r="E49" s="182">
        <v>160.7654</v>
      </c>
      <c r="F49" s="224">
        <v>0</v>
      </c>
      <c r="G49" s="223">
        <v>0</v>
      </c>
      <c r="H49" s="219">
        <v>44439</v>
      </c>
      <c r="I49" s="183">
        <v>44306</v>
      </c>
      <c r="J49" s="224">
        <v>855</v>
      </c>
      <c r="K49" s="225">
        <v>108</v>
      </c>
      <c r="L49" s="230">
        <f>K49*E49</f>
        <v>17362.663199999999</v>
      </c>
      <c r="M49" s="182">
        <v>443</v>
      </c>
      <c r="N49" s="183">
        <v>44305</v>
      </c>
      <c r="O49" s="224">
        <f t="shared" si="15"/>
        <v>0</v>
      </c>
      <c r="P49" s="179">
        <f t="shared" si="16"/>
        <v>0</v>
      </c>
      <c r="Q49" s="226"/>
      <c r="R49" s="227"/>
      <c r="S49" s="182"/>
      <c r="T49" s="228"/>
      <c r="U49" s="224">
        <v>0</v>
      </c>
      <c r="V49" s="229">
        <f t="shared" si="17"/>
        <v>0</v>
      </c>
    </row>
    <row r="50" spans="1:22" ht="48" customHeight="1">
      <c r="A50" s="182">
        <v>7</v>
      </c>
      <c r="B50" s="217" t="s">
        <v>170</v>
      </c>
      <c r="C50" s="216"/>
      <c r="D50" s="182"/>
      <c r="E50" s="182">
        <v>23.78003</v>
      </c>
      <c r="F50" s="224">
        <v>0</v>
      </c>
      <c r="G50" s="223">
        <v>0</v>
      </c>
      <c r="H50" s="219">
        <v>44774</v>
      </c>
      <c r="I50" s="183">
        <v>44306</v>
      </c>
      <c r="J50" s="224">
        <v>855</v>
      </c>
      <c r="K50" s="225">
        <v>18</v>
      </c>
      <c r="L50" s="230">
        <f t="shared" ref="L50:L53" si="18">K50*E50</f>
        <v>428.04054000000002</v>
      </c>
      <c r="M50" s="182">
        <v>443</v>
      </c>
      <c r="N50" s="183">
        <v>44305</v>
      </c>
      <c r="O50" s="224">
        <f t="shared" si="15"/>
        <v>0</v>
      </c>
      <c r="P50" s="179">
        <f t="shared" si="16"/>
        <v>0</v>
      </c>
      <c r="Q50" s="226"/>
      <c r="R50" s="227"/>
      <c r="S50" s="182"/>
      <c r="T50" s="228"/>
      <c r="U50" s="224">
        <v>0</v>
      </c>
      <c r="V50" s="229">
        <f t="shared" si="17"/>
        <v>0</v>
      </c>
    </row>
    <row r="51" spans="1:22" ht="48" customHeight="1">
      <c r="A51" s="182">
        <v>8</v>
      </c>
      <c r="B51" s="217" t="s">
        <v>171</v>
      </c>
      <c r="C51" s="216"/>
      <c r="D51" s="182">
        <v>2011435</v>
      </c>
      <c r="E51" s="182">
        <v>2.2804700000000002</v>
      </c>
      <c r="F51" s="224">
        <v>0</v>
      </c>
      <c r="G51" s="223">
        <v>0</v>
      </c>
      <c r="H51" s="219">
        <v>45961</v>
      </c>
      <c r="I51" s="183">
        <v>44306</v>
      </c>
      <c r="J51" s="224">
        <v>855</v>
      </c>
      <c r="K51" s="225">
        <v>120</v>
      </c>
      <c r="L51" s="230">
        <f t="shared" si="18"/>
        <v>273.65640000000002</v>
      </c>
      <c r="M51" s="182">
        <v>443</v>
      </c>
      <c r="N51" s="183">
        <v>44305</v>
      </c>
      <c r="O51" s="224">
        <f t="shared" si="15"/>
        <v>0</v>
      </c>
      <c r="P51" s="179">
        <f t="shared" si="16"/>
        <v>0</v>
      </c>
      <c r="Q51" s="226"/>
      <c r="R51" s="227"/>
      <c r="S51" s="182"/>
      <c r="T51" s="228"/>
      <c r="U51" s="224">
        <v>0</v>
      </c>
      <c r="V51" s="229">
        <f t="shared" si="17"/>
        <v>0</v>
      </c>
    </row>
    <row r="52" spans="1:22" ht="48" customHeight="1">
      <c r="A52" s="182">
        <v>9</v>
      </c>
      <c r="B52" s="182" t="s">
        <v>172</v>
      </c>
      <c r="C52" s="182"/>
      <c r="D52" s="206">
        <v>2007131</v>
      </c>
      <c r="E52" s="182">
        <v>1.29152</v>
      </c>
      <c r="F52" s="224">
        <v>0</v>
      </c>
      <c r="G52" s="223">
        <v>0</v>
      </c>
      <c r="H52" s="220">
        <v>45838</v>
      </c>
      <c r="I52" s="183">
        <v>44306</v>
      </c>
      <c r="J52" s="224">
        <v>855</v>
      </c>
      <c r="K52" s="225">
        <v>20</v>
      </c>
      <c r="L52" s="230">
        <f t="shared" si="18"/>
        <v>25.830400000000001</v>
      </c>
      <c r="M52" s="182">
        <v>443</v>
      </c>
      <c r="N52" s="183">
        <v>44305</v>
      </c>
      <c r="O52" s="224">
        <f t="shared" si="15"/>
        <v>0</v>
      </c>
      <c r="P52" s="179">
        <f t="shared" si="16"/>
        <v>0</v>
      </c>
      <c r="Q52" s="226"/>
      <c r="R52" s="227"/>
      <c r="S52" s="182"/>
      <c r="T52" s="228"/>
      <c r="U52" s="224">
        <v>0</v>
      </c>
      <c r="V52" s="229">
        <f t="shared" si="17"/>
        <v>0</v>
      </c>
    </row>
    <row r="53" spans="1:22" ht="48" customHeight="1">
      <c r="A53" s="182">
        <v>10</v>
      </c>
      <c r="B53" s="182" t="s">
        <v>173</v>
      </c>
      <c r="C53" s="182"/>
      <c r="D53" s="218"/>
      <c r="E53" s="182">
        <v>19.610990000000001</v>
      </c>
      <c r="F53" s="224">
        <v>0</v>
      </c>
      <c r="G53" s="223">
        <v>0</v>
      </c>
      <c r="H53" s="221"/>
      <c r="I53" s="183">
        <v>44306</v>
      </c>
      <c r="J53" s="224">
        <v>855</v>
      </c>
      <c r="K53" s="225">
        <v>2</v>
      </c>
      <c r="L53" s="230">
        <f t="shared" si="18"/>
        <v>39.221980000000002</v>
      </c>
      <c r="M53" s="182">
        <v>443</v>
      </c>
      <c r="N53" s="183">
        <v>44305</v>
      </c>
      <c r="O53" s="224">
        <f t="shared" si="15"/>
        <v>0</v>
      </c>
      <c r="P53" s="179">
        <f t="shared" si="16"/>
        <v>0</v>
      </c>
      <c r="Q53" s="226"/>
      <c r="R53" s="227"/>
      <c r="S53" s="182"/>
      <c r="T53" s="228"/>
      <c r="U53" s="224">
        <v>0</v>
      </c>
      <c r="V53" s="229">
        <f t="shared" si="17"/>
        <v>0</v>
      </c>
    </row>
    <row r="54" spans="1:22" ht="48" customHeight="1">
      <c r="A54" s="182">
        <v>11</v>
      </c>
      <c r="B54" s="182" t="s">
        <v>169</v>
      </c>
      <c r="C54" s="182"/>
      <c r="D54" s="182" t="s">
        <v>174</v>
      </c>
      <c r="E54" s="182">
        <v>160.7654</v>
      </c>
      <c r="F54" s="224">
        <v>0</v>
      </c>
      <c r="G54" s="223">
        <v>0</v>
      </c>
      <c r="H54" s="219">
        <v>44439</v>
      </c>
      <c r="I54" s="183">
        <v>44307</v>
      </c>
      <c r="J54" s="224">
        <v>858</v>
      </c>
      <c r="K54" s="225">
        <v>108</v>
      </c>
      <c r="L54" s="230">
        <f>K54*E54</f>
        <v>17362.663199999999</v>
      </c>
      <c r="M54" s="182">
        <v>443</v>
      </c>
      <c r="N54" s="183">
        <v>44305</v>
      </c>
      <c r="O54" s="224">
        <f t="shared" si="15"/>
        <v>0</v>
      </c>
      <c r="P54" s="179">
        <f t="shared" si="16"/>
        <v>0</v>
      </c>
      <c r="Q54" s="226"/>
      <c r="R54" s="227"/>
      <c r="S54" s="182"/>
      <c r="T54" s="228"/>
      <c r="U54" s="224">
        <v>0</v>
      </c>
      <c r="V54" s="229">
        <f t="shared" si="17"/>
        <v>0</v>
      </c>
    </row>
    <row r="55" spans="1:22" ht="48" customHeight="1">
      <c r="A55" s="182">
        <v>12</v>
      </c>
      <c r="B55" s="217" t="s">
        <v>170</v>
      </c>
      <c r="C55" s="216"/>
      <c r="D55" s="182"/>
      <c r="E55" s="182">
        <v>23.78003</v>
      </c>
      <c r="F55" s="224">
        <v>0</v>
      </c>
      <c r="G55" s="223">
        <v>0</v>
      </c>
      <c r="H55" s="219">
        <v>44774</v>
      </c>
      <c r="I55" s="183">
        <v>44307</v>
      </c>
      <c r="J55" s="224">
        <v>858</v>
      </c>
      <c r="K55" s="225">
        <v>18</v>
      </c>
      <c r="L55" s="230">
        <f t="shared" ref="L55:L58" si="19">K55*E55</f>
        <v>428.04054000000002</v>
      </c>
      <c r="M55" s="182">
        <v>443</v>
      </c>
      <c r="N55" s="183">
        <v>44305</v>
      </c>
      <c r="O55" s="224">
        <f t="shared" si="15"/>
        <v>0</v>
      </c>
      <c r="P55" s="179">
        <f t="shared" si="16"/>
        <v>0</v>
      </c>
      <c r="Q55" s="226"/>
      <c r="R55" s="227"/>
      <c r="S55" s="182"/>
      <c r="T55" s="228"/>
      <c r="U55" s="224">
        <v>0</v>
      </c>
      <c r="V55" s="229">
        <f t="shared" si="17"/>
        <v>0</v>
      </c>
    </row>
    <row r="56" spans="1:22" ht="48" customHeight="1">
      <c r="A56" s="182">
        <v>13</v>
      </c>
      <c r="B56" s="217" t="s">
        <v>171</v>
      </c>
      <c r="C56" s="216"/>
      <c r="D56" s="182">
        <v>2011435</v>
      </c>
      <c r="E56" s="182">
        <v>2.2804700000000002</v>
      </c>
      <c r="F56" s="224">
        <v>0</v>
      </c>
      <c r="G56" s="223">
        <v>0</v>
      </c>
      <c r="H56" s="219">
        <v>45961</v>
      </c>
      <c r="I56" s="183">
        <v>44307</v>
      </c>
      <c r="J56" s="224">
        <v>858</v>
      </c>
      <c r="K56" s="225">
        <v>120</v>
      </c>
      <c r="L56" s="230">
        <f t="shared" si="19"/>
        <v>273.65640000000002</v>
      </c>
      <c r="M56" s="182">
        <v>443</v>
      </c>
      <c r="N56" s="183">
        <v>44305</v>
      </c>
      <c r="O56" s="224">
        <f t="shared" si="15"/>
        <v>0</v>
      </c>
      <c r="P56" s="179">
        <f t="shared" si="16"/>
        <v>0</v>
      </c>
      <c r="Q56" s="226"/>
      <c r="R56" s="227"/>
      <c r="S56" s="182"/>
      <c r="T56" s="228"/>
      <c r="U56" s="224">
        <v>0</v>
      </c>
      <c r="V56" s="229">
        <f t="shared" si="17"/>
        <v>0</v>
      </c>
    </row>
    <row r="57" spans="1:22" ht="48" customHeight="1">
      <c r="A57" s="182">
        <v>14</v>
      </c>
      <c r="B57" s="182" t="s">
        <v>172</v>
      </c>
      <c r="C57" s="182"/>
      <c r="D57" s="206">
        <v>2007131</v>
      </c>
      <c r="E57" s="182">
        <v>1.29152</v>
      </c>
      <c r="F57" s="224">
        <v>0</v>
      </c>
      <c r="G57" s="223">
        <v>0</v>
      </c>
      <c r="H57" s="220">
        <v>45838</v>
      </c>
      <c r="I57" s="183">
        <v>44307</v>
      </c>
      <c r="J57" s="224">
        <v>858</v>
      </c>
      <c r="K57" s="225">
        <v>20</v>
      </c>
      <c r="L57" s="230">
        <f t="shared" si="19"/>
        <v>25.830400000000001</v>
      </c>
      <c r="M57" s="182">
        <v>443</v>
      </c>
      <c r="N57" s="183">
        <v>44305</v>
      </c>
      <c r="O57" s="224">
        <f t="shared" si="15"/>
        <v>0</v>
      </c>
      <c r="P57" s="179">
        <f t="shared" si="16"/>
        <v>0</v>
      </c>
      <c r="Q57" s="226"/>
      <c r="R57" s="227"/>
      <c r="S57" s="182"/>
      <c r="T57" s="228"/>
      <c r="U57" s="224">
        <v>0</v>
      </c>
      <c r="V57" s="229">
        <f t="shared" si="17"/>
        <v>0</v>
      </c>
    </row>
    <row r="58" spans="1:22" ht="48" customHeight="1">
      <c r="A58" s="182">
        <v>15</v>
      </c>
      <c r="B58" s="182" t="s">
        <v>173</v>
      </c>
      <c r="C58" s="182"/>
      <c r="D58" s="218"/>
      <c r="E58" s="182">
        <v>19.610990000000001</v>
      </c>
      <c r="F58" s="224">
        <v>0</v>
      </c>
      <c r="G58" s="223">
        <v>0</v>
      </c>
      <c r="H58" s="221"/>
      <c r="I58" s="183">
        <v>44307</v>
      </c>
      <c r="J58" s="224">
        <v>858</v>
      </c>
      <c r="K58" s="225">
        <v>2</v>
      </c>
      <c r="L58" s="230">
        <f t="shared" si="19"/>
        <v>39.221980000000002</v>
      </c>
      <c r="M58" s="182">
        <v>443</v>
      </c>
      <c r="N58" s="183">
        <v>44305</v>
      </c>
      <c r="O58" s="224">
        <f t="shared" si="15"/>
        <v>0</v>
      </c>
      <c r="P58" s="179">
        <f t="shared" si="16"/>
        <v>0</v>
      </c>
      <c r="Q58" s="226"/>
      <c r="R58" s="227"/>
      <c r="S58" s="182"/>
      <c r="T58" s="228"/>
      <c r="U58" s="224">
        <v>0</v>
      </c>
      <c r="V58" s="229">
        <f t="shared" si="17"/>
        <v>0</v>
      </c>
    </row>
    <row r="59" spans="1:22" ht="48" customHeight="1">
      <c r="A59" s="182">
        <v>16</v>
      </c>
      <c r="B59" s="182" t="s">
        <v>169</v>
      </c>
      <c r="C59" s="182"/>
      <c r="D59" s="182" t="s">
        <v>174</v>
      </c>
      <c r="E59" s="182">
        <v>160.7654</v>
      </c>
      <c r="F59" s="224">
        <v>0</v>
      </c>
      <c r="G59" s="223">
        <v>0</v>
      </c>
      <c r="H59" s="219">
        <v>44439</v>
      </c>
      <c r="I59" s="183">
        <v>44308</v>
      </c>
      <c r="J59" s="224">
        <v>881</v>
      </c>
      <c r="K59" s="225">
        <v>108</v>
      </c>
      <c r="L59" s="230">
        <f>K59*E59</f>
        <v>17362.663199999999</v>
      </c>
      <c r="M59" s="182">
        <v>443</v>
      </c>
      <c r="N59" s="183">
        <v>44305</v>
      </c>
      <c r="O59" s="224">
        <f t="shared" si="15"/>
        <v>0</v>
      </c>
      <c r="P59" s="179">
        <f t="shared" si="16"/>
        <v>0</v>
      </c>
      <c r="Q59" s="226"/>
      <c r="R59" s="227"/>
      <c r="S59" s="182"/>
      <c r="T59" s="228"/>
      <c r="U59" s="224">
        <v>0</v>
      </c>
      <c r="V59" s="229">
        <f t="shared" si="17"/>
        <v>0</v>
      </c>
    </row>
    <row r="60" spans="1:22" ht="48" customHeight="1">
      <c r="A60" s="182">
        <v>17</v>
      </c>
      <c r="B60" s="217" t="s">
        <v>170</v>
      </c>
      <c r="C60" s="216"/>
      <c r="D60" s="182"/>
      <c r="E60" s="182">
        <v>23.78003</v>
      </c>
      <c r="F60" s="224">
        <v>0</v>
      </c>
      <c r="G60" s="223">
        <v>0</v>
      </c>
      <c r="H60" s="219">
        <v>44774</v>
      </c>
      <c r="I60" s="183">
        <v>44308</v>
      </c>
      <c r="J60" s="224">
        <v>881</v>
      </c>
      <c r="K60" s="225">
        <v>18</v>
      </c>
      <c r="L60" s="230">
        <f t="shared" ref="L60:L62" si="20">K60*E60</f>
        <v>428.04054000000002</v>
      </c>
      <c r="M60" s="182">
        <v>443</v>
      </c>
      <c r="N60" s="183">
        <v>44305</v>
      </c>
      <c r="O60" s="224">
        <f t="shared" si="15"/>
        <v>0</v>
      </c>
      <c r="P60" s="179">
        <f t="shared" si="16"/>
        <v>0</v>
      </c>
      <c r="Q60" s="226"/>
      <c r="R60" s="227"/>
      <c r="S60" s="182"/>
      <c r="T60" s="228"/>
      <c r="U60" s="224">
        <v>0</v>
      </c>
      <c r="V60" s="229">
        <f t="shared" si="17"/>
        <v>0</v>
      </c>
    </row>
    <row r="61" spans="1:22" ht="48" customHeight="1">
      <c r="A61" s="182">
        <v>18</v>
      </c>
      <c r="B61" s="217" t="s">
        <v>171</v>
      </c>
      <c r="C61" s="216"/>
      <c r="D61" s="182">
        <v>2011435</v>
      </c>
      <c r="E61" s="182">
        <v>2.2804700000000002</v>
      </c>
      <c r="F61" s="224">
        <v>0</v>
      </c>
      <c r="G61" s="223">
        <v>0</v>
      </c>
      <c r="H61" s="219">
        <v>45961</v>
      </c>
      <c r="I61" s="183">
        <v>44308</v>
      </c>
      <c r="J61" s="224">
        <v>881</v>
      </c>
      <c r="K61" s="225">
        <v>108</v>
      </c>
      <c r="L61" s="230">
        <f t="shared" si="20"/>
        <v>246.29076000000003</v>
      </c>
      <c r="M61" s="182">
        <v>443</v>
      </c>
      <c r="N61" s="183">
        <v>44305</v>
      </c>
      <c r="O61" s="224">
        <f t="shared" si="15"/>
        <v>0</v>
      </c>
      <c r="P61" s="179">
        <f t="shared" si="16"/>
        <v>0</v>
      </c>
      <c r="Q61" s="226"/>
      <c r="R61" s="227"/>
      <c r="S61" s="182"/>
      <c r="T61" s="228"/>
      <c r="U61" s="224">
        <v>0</v>
      </c>
      <c r="V61" s="229">
        <f t="shared" si="17"/>
        <v>0</v>
      </c>
    </row>
    <row r="62" spans="1:22" ht="48" customHeight="1">
      <c r="A62" s="182">
        <v>19</v>
      </c>
      <c r="B62" s="182" t="s">
        <v>172</v>
      </c>
      <c r="C62" s="182"/>
      <c r="D62" s="206">
        <v>2007131</v>
      </c>
      <c r="E62" s="182">
        <v>1.29152</v>
      </c>
      <c r="F62" s="224">
        <v>0</v>
      </c>
      <c r="G62" s="223">
        <v>0</v>
      </c>
      <c r="H62" s="220">
        <v>45838</v>
      </c>
      <c r="I62" s="183">
        <v>44308</v>
      </c>
      <c r="J62" s="224">
        <v>881</v>
      </c>
      <c r="K62" s="225">
        <v>18</v>
      </c>
      <c r="L62" s="230">
        <f t="shared" si="20"/>
        <v>23.24736</v>
      </c>
      <c r="M62" s="182">
        <v>443</v>
      </c>
      <c r="N62" s="183">
        <v>44305</v>
      </c>
      <c r="O62" s="224">
        <f t="shared" si="15"/>
        <v>0</v>
      </c>
      <c r="P62" s="179">
        <f t="shared" si="16"/>
        <v>0</v>
      </c>
      <c r="Q62" s="226"/>
      <c r="R62" s="227"/>
      <c r="S62" s="182"/>
      <c r="T62" s="228"/>
      <c r="U62" s="224">
        <v>0</v>
      </c>
      <c r="V62" s="229">
        <f t="shared" si="17"/>
        <v>0</v>
      </c>
    </row>
    <row r="63" spans="1:22" ht="48" customHeight="1">
      <c r="A63" s="182">
        <v>20</v>
      </c>
      <c r="B63" s="182" t="s">
        <v>169</v>
      </c>
      <c r="C63" s="182"/>
      <c r="D63" s="182" t="s">
        <v>174</v>
      </c>
      <c r="E63" s="182">
        <v>160.7654</v>
      </c>
      <c r="F63" s="224">
        <v>0</v>
      </c>
      <c r="G63" s="223">
        <v>0</v>
      </c>
      <c r="H63" s="219">
        <v>44439</v>
      </c>
      <c r="I63" s="183">
        <v>44309</v>
      </c>
      <c r="J63" s="224">
        <v>889</v>
      </c>
      <c r="K63" s="225">
        <v>132</v>
      </c>
      <c r="L63" s="230">
        <f>K63*E63</f>
        <v>21221.032800000001</v>
      </c>
      <c r="M63" s="182">
        <v>443</v>
      </c>
      <c r="N63" s="183">
        <v>44305</v>
      </c>
      <c r="O63" s="224">
        <f t="shared" si="15"/>
        <v>0</v>
      </c>
      <c r="P63" s="179">
        <f t="shared" si="16"/>
        <v>0</v>
      </c>
      <c r="Q63" s="226"/>
      <c r="R63" s="227"/>
      <c r="S63" s="182"/>
      <c r="T63" s="228"/>
      <c r="U63" s="224">
        <v>0</v>
      </c>
      <c r="V63" s="229">
        <f t="shared" si="17"/>
        <v>0</v>
      </c>
    </row>
    <row r="64" spans="1:22" ht="48" customHeight="1">
      <c r="A64" s="182">
        <v>21</v>
      </c>
      <c r="B64" s="217" t="s">
        <v>170</v>
      </c>
      <c r="C64" s="216"/>
      <c r="D64" s="182"/>
      <c r="E64" s="182">
        <v>23.78003</v>
      </c>
      <c r="F64" s="224">
        <v>0</v>
      </c>
      <c r="G64" s="223">
        <v>0</v>
      </c>
      <c r="H64" s="219">
        <v>44774</v>
      </c>
      <c r="I64" s="183">
        <v>44309</v>
      </c>
      <c r="J64" s="224">
        <v>889</v>
      </c>
      <c r="K64" s="225">
        <v>22</v>
      </c>
      <c r="L64" s="230">
        <f t="shared" ref="L64:L67" si="21">K64*E64</f>
        <v>523.16066000000001</v>
      </c>
      <c r="M64" s="182">
        <v>443</v>
      </c>
      <c r="N64" s="183">
        <v>44305</v>
      </c>
      <c r="O64" s="224">
        <f t="shared" si="15"/>
        <v>0</v>
      </c>
      <c r="P64" s="179">
        <f t="shared" si="16"/>
        <v>0</v>
      </c>
      <c r="Q64" s="226"/>
      <c r="R64" s="227"/>
      <c r="S64" s="182"/>
      <c r="T64" s="228"/>
      <c r="U64" s="224">
        <v>0</v>
      </c>
      <c r="V64" s="229">
        <f t="shared" si="17"/>
        <v>0</v>
      </c>
    </row>
    <row r="65" spans="1:22" ht="48" customHeight="1">
      <c r="A65" s="182">
        <v>22</v>
      </c>
      <c r="B65" s="217" t="s">
        <v>171</v>
      </c>
      <c r="C65" s="216"/>
      <c r="D65" s="182">
        <v>2011435</v>
      </c>
      <c r="E65" s="182">
        <v>2.2804700000000002</v>
      </c>
      <c r="F65" s="224">
        <v>0</v>
      </c>
      <c r="G65" s="223">
        <v>0</v>
      </c>
      <c r="H65" s="219">
        <v>45961</v>
      </c>
      <c r="I65" s="183">
        <v>44309</v>
      </c>
      <c r="J65" s="224">
        <v>889</v>
      </c>
      <c r="K65" s="225">
        <v>132</v>
      </c>
      <c r="L65" s="230">
        <f t="shared" si="21"/>
        <v>301.02204</v>
      </c>
      <c r="M65" s="182">
        <v>443</v>
      </c>
      <c r="N65" s="183">
        <v>44305</v>
      </c>
      <c r="O65" s="224">
        <f t="shared" si="15"/>
        <v>0</v>
      </c>
      <c r="P65" s="179">
        <f t="shared" si="16"/>
        <v>0</v>
      </c>
      <c r="Q65" s="226"/>
      <c r="R65" s="227"/>
      <c r="S65" s="182"/>
      <c r="T65" s="228"/>
      <c r="U65" s="224">
        <v>0</v>
      </c>
      <c r="V65" s="229">
        <f t="shared" si="17"/>
        <v>0</v>
      </c>
    </row>
    <row r="66" spans="1:22" ht="48" customHeight="1">
      <c r="A66" s="182">
        <v>23</v>
      </c>
      <c r="B66" s="182" t="s">
        <v>172</v>
      </c>
      <c r="C66" s="182"/>
      <c r="D66" s="206">
        <v>2007131</v>
      </c>
      <c r="E66" s="182">
        <v>1.29152</v>
      </c>
      <c r="F66" s="224">
        <v>0</v>
      </c>
      <c r="G66" s="223">
        <v>0</v>
      </c>
      <c r="H66" s="220">
        <v>45838</v>
      </c>
      <c r="I66" s="183">
        <v>44309</v>
      </c>
      <c r="J66" s="224">
        <v>889</v>
      </c>
      <c r="K66" s="225">
        <v>22</v>
      </c>
      <c r="L66" s="230">
        <f t="shared" si="21"/>
        <v>28.413440000000001</v>
      </c>
      <c r="M66" s="182">
        <v>443</v>
      </c>
      <c r="N66" s="183">
        <v>44305</v>
      </c>
      <c r="O66" s="224">
        <f t="shared" si="15"/>
        <v>0</v>
      </c>
      <c r="P66" s="179">
        <f t="shared" si="16"/>
        <v>0</v>
      </c>
      <c r="Q66" s="226"/>
      <c r="R66" s="227"/>
      <c r="S66" s="182"/>
      <c r="T66" s="228"/>
      <c r="U66" s="224">
        <v>0</v>
      </c>
      <c r="V66" s="229">
        <f t="shared" si="17"/>
        <v>0</v>
      </c>
    </row>
    <row r="67" spans="1:22" ht="48" customHeight="1">
      <c r="A67" s="182">
        <v>24</v>
      </c>
      <c r="B67" s="182" t="s">
        <v>173</v>
      </c>
      <c r="C67" s="182"/>
      <c r="D67" s="218"/>
      <c r="E67" s="182">
        <v>19.610990000000001</v>
      </c>
      <c r="F67" s="224">
        <v>0</v>
      </c>
      <c r="G67" s="223">
        <v>0</v>
      </c>
      <c r="H67" s="221"/>
      <c r="I67" s="183">
        <v>44309</v>
      </c>
      <c r="J67" s="224">
        <v>889</v>
      </c>
      <c r="K67" s="225">
        <v>1</v>
      </c>
      <c r="L67" s="230">
        <f t="shared" si="21"/>
        <v>19.610990000000001</v>
      </c>
      <c r="M67" s="182">
        <v>443</v>
      </c>
      <c r="N67" s="183">
        <v>44305</v>
      </c>
      <c r="O67" s="224">
        <f t="shared" si="15"/>
        <v>0</v>
      </c>
      <c r="P67" s="179">
        <f t="shared" si="16"/>
        <v>0</v>
      </c>
      <c r="Q67" s="226"/>
      <c r="R67" s="227"/>
      <c r="S67" s="182"/>
      <c r="T67" s="228"/>
      <c r="U67" s="224">
        <v>0</v>
      </c>
      <c r="V67" s="229">
        <f t="shared" si="17"/>
        <v>0</v>
      </c>
    </row>
    <row r="68" spans="1:22" ht="48" customHeight="1">
      <c r="A68" s="182">
        <v>25</v>
      </c>
      <c r="B68" s="182" t="s">
        <v>169</v>
      </c>
      <c r="C68" s="182"/>
      <c r="D68" s="182" t="s">
        <v>174</v>
      </c>
      <c r="E68" s="182">
        <v>160.7654</v>
      </c>
      <c r="F68" s="224">
        <v>0</v>
      </c>
      <c r="G68" s="223">
        <v>0</v>
      </c>
      <c r="H68" s="219">
        <v>44439</v>
      </c>
      <c r="I68" s="183">
        <v>44312</v>
      </c>
      <c r="J68" s="224">
        <v>945</v>
      </c>
      <c r="K68" s="225">
        <v>96</v>
      </c>
      <c r="L68" s="230">
        <f>K68*E68</f>
        <v>15433.4784</v>
      </c>
      <c r="M68" s="182">
        <v>443</v>
      </c>
      <c r="N68" s="183">
        <v>44305</v>
      </c>
      <c r="O68" s="224">
        <f t="shared" si="15"/>
        <v>0</v>
      </c>
      <c r="P68" s="179">
        <f t="shared" si="16"/>
        <v>0</v>
      </c>
      <c r="Q68" s="226"/>
      <c r="R68" s="227"/>
      <c r="S68" s="182"/>
      <c r="T68" s="228"/>
      <c r="U68" s="224">
        <v>0</v>
      </c>
      <c r="V68" s="229">
        <f t="shared" si="17"/>
        <v>0</v>
      </c>
    </row>
    <row r="69" spans="1:22" ht="48" customHeight="1">
      <c r="A69" s="182">
        <v>26</v>
      </c>
      <c r="B69" s="217" t="s">
        <v>170</v>
      </c>
      <c r="C69" s="216"/>
      <c r="D69" s="182"/>
      <c r="E69" s="182">
        <v>23.78003</v>
      </c>
      <c r="F69" s="224">
        <v>0</v>
      </c>
      <c r="G69" s="223">
        <v>0</v>
      </c>
      <c r="H69" s="219">
        <v>44774</v>
      </c>
      <c r="I69" s="183">
        <v>44312</v>
      </c>
      <c r="J69" s="224">
        <v>945</v>
      </c>
      <c r="K69" s="225">
        <v>16</v>
      </c>
      <c r="L69" s="230">
        <f t="shared" ref="L69:L72" si="22">K69*E69</f>
        <v>380.48048</v>
      </c>
      <c r="M69" s="182">
        <v>443</v>
      </c>
      <c r="N69" s="183">
        <v>44305</v>
      </c>
      <c r="O69" s="224">
        <f t="shared" si="15"/>
        <v>0</v>
      </c>
      <c r="P69" s="179">
        <f t="shared" si="16"/>
        <v>0</v>
      </c>
      <c r="Q69" s="226"/>
      <c r="R69" s="227"/>
      <c r="S69" s="182"/>
      <c r="T69" s="228"/>
      <c r="U69" s="224">
        <v>0</v>
      </c>
      <c r="V69" s="229">
        <f t="shared" si="17"/>
        <v>0</v>
      </c>
    </row>
    <row r="70" spans="1:22" ht="48" customHeight="1">
      <c r="A70" s="182">
        <v>27</v>
      </c>
      <c r="B70" s="217" t="s">
        <v>171</v>
      </c>
      <c r="C70" s="216"/>
      <c r="D70" s="182">
        <v>2011435</v>
      </c>
      <c r="E70" s="182">
        <v>2.2804700000000002</v>
      </c>
      <c r="F70" s="224">
        <v>0</v>
      </c>
      <c r="G70" s="223">
        <v>0</v>
      </c>
      <c r="H70" s="219">
        <v>45961</v>
      </c>
      <c r="I70" s="183">
        <v>44312</v>
      </c>
      <c r="J70" s="224">
        <v>945</v>
      </c>
      <c r="K70" s="225">
        <v>130</v>
      </c>
      <c r="L70" s="230">
        <f t="shared" si="22"/>
        <v>296.46110000000004</v>
      </c>
      <c r="M70" s="182">
        <v>443</v>
      </c>
      <c r="N70" s="183">
        <v>44305</v>
      </c>
      <c r="O70" s="224">
        <f t="shared" si="15"/>
        <v>0</v>
      </c>
      <c r="P70" s="179">
        <f t="shared" si="16"/>
        <v>0</v>
      </c>
      <c r="Q70" s="226"/>
      <c r="R70" s="227"/>
      <c r="S70" s="182"/>
      <c r="T70" s="228"/>
      <c r="U70" s="224">
        <v>0</v>
      </c>
      <c r="V70" s="229">
        <f t="shared" si="17"/>
        <v>0</v>
      </c>
    </row>
    <row r="71" spans="1:22" ht="48" customHeight="1">
      <c r="A71" s="182">
        <v>28</v>
      </c>
      <c r="B71" s="182" t="s">
        <v>172</v>
      </c>
      <c r="C71" s="182"/>
      <c r="D71" s="206">
        <v>2007131</v>
      </c>
      <c r="E71" s="182">
        <v>1.29152</v>
      </c>
      <c r="F71" s="224">
        <v>0</v>
      </c>
      <c r="G71" s="223">
        <v>0</v>
      </c>
      <c r="H71" s="220">
        <v>45838</v>
      </c>
      <c r="I71" s="183">
        <v>44312</v>
      </c>
      <c r="J71" s="224">
        <v>945</v>
      </c>
      <c r="K71" s="225">
        <v>83</v>
      </c>
      <c r="L71" s="230">
        <f t="shared" si="22"/>
        <v>107.19616000000001</v>
      </c>
      <c r="M71" s="182">
        <v>443</v>
      </c>
      <c r="N71" s="183">
        <v>44305</v>
      </c>
      <c r="O71" s="224">
        <f t="shared" si="15"/>
        <v>0</v>
      </c>
      <c r="P71" s="179">
        <f t="shared" si="16"/>
        <v>0</v>
      </c>
      <c r="Q71" s="226"/>
      <c r="R71" s="227"/>
      <c r="S71" s="182"/>
      <c r="T71" s="228"/>
      <c r="U71" s="224">
        <v>0</v>
      </c>
      <c r="V71" s="229">
        <f t="shared" si="17"/>
        <v>0</v>
      </c>
    </row>
    <row r="72" spans="1:22" ht="48" customHeight="1">
      <c r="A72" s="182">
        <v>29</v>
      </c>
      <c r="B72" s="182" t="s">
        <v>173</v>
      </c>
      <c r="C72" s="182"/>
      <c r="D72" s="218"/>
      <c r="E72" s="182">
        <v>19.610990000000001</v>
      </c>
      <c r="F72" s="224">
        <v>0</v>
      </c>
      <c r="G72" s="223">
        <v>0</v>
      </c>
      <c r="H72" s="221"/>
      <c r="I72" s="183">
        <v>44312</v>
      </c>
      <c r="J72" s="224">
        <v>945</v>
      </c>
      <c r="K72" s="225">
        <v>2</v>
      </c>
      <c r="L72" s="230">
        <f t="shared" si="22"/>
        <v>39.221980000000002</v>
      </c>
      <c r="M72" s="182">
        <v>443</v>
      </c>
      <c r="N72" s="183">
        <v>44305</v>
      </c>
      <c r="O72" s="224">
        <f t="shared" si="15"/>
        <v>0</v>
      </c>
      <c r="P72" s="179">
        <f t="shared" si="16"/>
        <v>0</v>
      </c>
      <c r="Q72" s="226"/>
      <c r="R72" s="227"/>
      <c r="S72" s="182"/>
      <c r="T72" s="228"/>
      <c r="U72" s="224">
        <v>0</v>
      </c>
      <c r="V72" s="229">
        <f t="shared" si="17"/>
        <v>0</v>
      </c>
    </row>
    <row r="73" spans="1:22" ht="48" customHeight="1">
      <c r="A73" s="182">
        <v>30</v>
      </c>
      <c r="B73" s="182" t="s">
        <v>169</v>
      </c>
      <c r="C73" s="182"/>
      <c r="D73" s="182" t="s">
        <v>174</v>
      </c>
      <c r="E73" s="182">
        <v>160.7654</v>
      </c>
      <c r="F73" s="224">
        <v>0</v>
      </c>
      <c r="G73" s="223">
        <v>0</v>
      </c>
      <c r="H73" s="219">
        <v>44439</v>
      </c>
      <c r="I73" s="183">
        <v>44313</v>
      </c>
      <c r="J73" s="224">
        <v>969</v>
      </c>
      <c r="K73" s="225">
        <v>78</v>
      </c>
      <c r="L73" s="230">
        <f>K73*E73</f>
        <v>12539.7012</v>
      </c>
      <c r="M73" s="182">
        <v>443</v>
      </c>
      <c r="N73" s="183">
        <v>44305</v>
      </c>
      <c r="O73" s="224">
        <f t="shared" si="15"/>
        <v>0</v>
      </c>
      <c r="P73" s="179">
        <f t="shared" si="16"/>
        <v>0</v>
      </c>
      <c r="Q73" s="226"/>
      <c r="R73" s="227"/>
      <c r="S73" s="182"/>
      <c r="T73" s="228"/>
      <c r="U73" s="224">
        <v>0</v>
      </c>
      <c r="V73" s="229">
        <f t="shared" si="17"/>
        <v>0</v>
      </c>
    </row>
    <row r="74" spans="1:22" ht="48" customHeight="1">
      <c r="A74" s="182">
        <v>31</v>
      </c>
      <c r="B74" s="217" t="s">
        <v>170</v>
      </c>
      <c r="C74" s="216"/>
      <c r="D74" s="182"/>
      <c r="E74" s="182">
        <v>23.78003</v>
      </c>
      <c r="F74" s="224">
        <v>0</v>
      </c>
      <c r="G74" s="223">
        <v>0</v>
      </c>
      <c r="H74" s="219">
        <v>44774</v>
      </c>
      <c r="I74" s="183">
        <v>44313</v>
      </c>
      <c r="J74" s="224">
        <v>969</v>
      </c>
      <c r="K74" s="225">
        <v>13</v>
      </c>
      <c r="L74" s="230">
        <f t="shared" ref="L74:L77" si="23">K74*E74</f>
        <v>309.14039000000002</v>
      </c>
      <c r="M74" s="182">
        <v>443</v>
      </c>
      <c r="N74" s="183">
        <v>44305</v>
      </c>
      <c r="O74" s="224">
        <f t="shared" si="15"/>
        <v>0</v>
      </c>
      <c r="P74" s="179">
        <f t="shared" si="16"/>
        <v>0</v>
      </c>
      <c r="Q74" s="226"/>
      <c r="R74" s="227"/>
      <c r="S74" s="182"/>
      <c r="T74" s="228"/>
      <c r="U74" s="224">
        <v>0</v>
      </c>
      <c r="V74" s="229">
        <f t="shared" si="17"/>
        <v>0</v>
      </c>
    </row>
    <row r="75" spans="1:22" ht="48" customHeight="1">
      <c r="A75" s="182">
        <v>32</v>
      </c>
      <c r="B75" s="217" t="s">
        <v>171</v>
      </c>
      <c r="C75" s="216"/>
      <c r="D75" s="182">
        <v>2011435</v>
      </c>
      <c r="E75" s="182">
        <v>2.2804700000000002</v>
      </c>
      <c r="F75" s="224">
        <v>0</v>
      </c>
      <c r="G75" s="223">
        <v>0</v>
      </c>
      <c r="H75" s="219">
        <v>45961</v>
      </c>
      <c r="I75" s="183">
        <v>44313</v>
      </c>
      <c r="J75" s="224">
        <v>969</v>
      </c>
      <c r="K75" s="225">
        <v>78</v>
      </c>
      <c r="L75" s="230">
        <f t="shared" si="23"/>
        <v>177.87666000000002</v>
      </c>
      <c r="M75" s="182">
        <v>443</v>
      </c>
      <c r="N75" s="183">
        <v>44305</v>
      </c>
      <c r="O75" s="224">
        <f t="shared" si="15"/>
        <v>0</v>
      </c>
      <c r="P75" s="179">
        <f t="shared" si="16"/>
        <v>0</v>
      </c>
      <c r="Q75" s="226"/>
      <c r="R75" s="227"/>
      <c r="S75" s="182"/>
      <c r="T75" s="228"/>
      <c r="U75" s="224">
        <v>0</v>
      </c>
      <c r="V75" s="229">
        <f t="shared" si="17"/>
        <v>0</v>
      </c>
    </row>
    <row r="76" spans="1:22" ht="48" customHeight="1">
      <c r="A76" s="182">
        <v>33</v>
      </c>
      <c r="B76" s="182" t="s">
        <v>172</v>
      </c>
      <c r="C76" s="182"/>
      <c r="D76" s="206">
        <v>2007131</v>
      </c>
      <c r="E76" s="182">
        <v>1.29152</v>
      </c>
      <c r="F76" s="224">
        <v>0</v>
      </c>
      <c r="G76" s="223">
        <v>0</v>
      </c>
      <c r="H76" s="220">
        <v>45838</v>
      </c>
      <c r="I76" s="183">
        <v>44313</v>
      </c>
      <c r="J76" s="224">
        <v>969</v>
      </c>
      <c r="K76" s="225">
        <v>13</v>
      </c>
      <c r="L76" s="230">
        <f t="shared" si="23"/>
        <v>16.789760000000001</v>
      </c>
      <c r="M76" s="182">
        <v>443</v>
      </c>
      <c r="N76" s="183">
        <v>44305</v>
      </c>
      <c r="O76" s="224">
        <f t="shared" si="15"/>
        <v>0</v>
      </c>
      <c r="P76" s="179">
        <f t="shared" si="16"/>
        <v>0</v>
      </c>
      <c r="Q76" s="226"/>
      <c r="R76" s="227"/>
      <c r="S76" s="182"/>
      <c r="T76" s="228"/>
      <c r="U76" s="224">
        <v>0</v>
      </c>
      <c r="V76" s="229">
        <f t="shared" si="17"/>
        <v>0</v>
      </c>
    </row>
    <row r="77" spans="1:22" ht="48" customHeight="1">
      <c r="A77" s="182">
        <v>34</v>
      </c>
      <c r="B77" s="182" t="s">
        <v>173</v>
      </c>
      <c r="C77" s="182"/>
      <c r="D77" s="218"/>
      <c r="E77" s="182">
        <v>19.610990000000001</v>
      </c>
      <c r="F77" s="224">
        <v>0</v>
      </c>
      <c r="G77" s="223">
        <v>0</v>
      </c>
      <c r="H77" s="221"/>
      <c r="I77" s="183">
        <v>44313</v>
      </c>
      <c r="J77" s="224">
        <v>969</v>
      </c>
      <c r="K77" s="225">
        <v>1</v>
      </c>
      <c r="L77" s="230">
        <f t="shared" si="23"/>
        <v>19.610990000000001</v>
      </c>
      <c r="M77" s="182">
        <v>443</v>
      </c>
      <c r="N77" s="183">
        <v>44305</v>
      </c>
      <c r="O77" s="224">
        <f t="shared" si="15"/>
        <v>0</v>
      </c>
      <c r="P77" s="179">
        <f t="shared" si="16"/>
        <v>0</v>
      </c>
      <c r="Q77" s="226"/>
      <c r="R77" s="227"/>
      <c r="S77" s="182"/>
      <c r="T77" s="228"/>
      <c r="U77" s="224">
        <v>0</v>
      </c>
      <c r="V77" s="229">
        <f t="shared" si="17"/>
        <v>0</v>
      </c>
    </row>
    <row r="78" spans="1:22" ht="48" customHeight="1">
      <c r="A78" s="182">
        <v>35</v>
      </c>
      <c r="B78" s="182" t="s">
        <v>169</v>
      </c>
      <c r="C78" s="182"/>
      <c r="D78" s="182" t="s">
        <v>174</v>
      </c>
      <c r="E78" s="182">
        <v>160.7654</v>
      </c>
      <c r="F78" s="224">
        <v>0</v>
      </c>
      <c r="G78" s="223">
        <v>0</v>
      </c>
      <c r="H78" s="219">
        <v>44439</v>
      </c>
      <c r="I78" s="183">
        <v>44314</v>
      </c>
      <c r="J78" s="224">
        <v>1021</v>
      </c>
      <c r="K78" s="225">
        <v>120</v>
      </c>
      <c r="L78" s="230">
        <f>K78*E78</f>
        <v>19291.847999999998</v>
      </c>
      <c r="M78" s="182">
        <v>443</v>
      </c>
      <c r="N78" s="183">
        <v>44305</v>
      </c>
      <c r="O78" s="224">
        <f t="shared" si="15"/>
        <v>0</v>
      </c>
      <c r="P78" s="179">
        <f t="shared" si="16"/>
        <v>0</v>
      </c>
      <c r="Q78" s="226"/>
      <c r="R78" s="227"/>
      <c r="S78" s="182"/>
      <c r="T78" s="228"/>
      <c r="U78" s="224">
        <v>0</v>
      </c>
      <c r="V78" s="229">
        <f t="shared" si="17"/>
        <v>0</v>
      </c>
    </row>
    <row r="79" spans="1:22" ht="48" customHeight="1">
      <c r="A79" s="182">
        <v>36</v>
      </c>
      <c r="B79" s="217" t="s">
        <v>170</v>
      </c>
      <c r="C79" s="216"/>
      <c r="D79" s="182"/>
      <c r="E79" s="182">
        <v>23.78003</v>
      </c>
      <c r="F79" s="224">
        <v>0</v>
      </c>
      <c r="G79" s="223">
        <v>0</v>
      </c>
      <c r="H79" s="219">
        <v>44774</v>
      </c>
      <c r="I79" s="183">
        <v>44314</v>
      </c>
      <c r="J79" s="224">
        <v>1021</v>
      </c>
      <c r="K79" s="225">
        <v>20</v>
      </c>
      <c r="L79" s="230">
        <f t="shared" ref="L79:L82" si="24">K79*E79</f>
        <v>475.60059999999999</v>
      </c>
      <c r="M79" s="182">
        <v>443</v>
      </c>
      <c r="N79" s="183">
        <v>44305</v>
      </c>
      <c r="O79" s="224">
        <f t="shared" si="15"/>
        <v>0</v>
      </c>
      <c r="P79" s="179">
        <f t="shared" si="16"/>
        <v>0</v>
      </c>
      <c r="Q79" s="226"/>
      <c r="R79" s="227"/>
      <c r="S79" s="182"/>
      <c r="T79" s="228"/>
      <c r="U79" s="224">
        <v>0</v>
      </c>
      <c r="V79" s="229">
        <f t="shared" si="17"/>
        <v>0</v>
      </c>
    </row>
    <row r="80" spans="1:22" ht="48" customHeight="1">
      <c r="A80" s="182">
        <v>37</v>
      </c>
      <c r="B80" s="217" t="s">
        <v>171</v>
      </c>
      <c r="C80" s="216"/>
      <c r="D80" s="182">
        <v>2011435</v>
      </c>
      <c r="E80" s="182">
        <v>2.2804700000000002</v>
      </c>
      <c r="F80" s="224">
        <v>0</v>
      </c>
      <c r="G80" s="223">
        <v>0</v>
      </c>
      <c r="H80" s="219">
        <v>45961</v>
      </c>
      <c r="I80" s="183">
        <v>44314</v>
      </c>
      <c r="J80" s="224">
        <v>1021</v>
      </c>
      <c r="K80" s="225">
        <v>120</v>
      </c>
      <c r="L80" s="230">
        <f t="shared" si="24"/>
        <v>273.65640000000002</v>
      </c>
      <c r="M80" s="182">
        <v>443</v>
      </c>
      <c r="N80" s="183">
        <v>44305</v>
      </c>
      <c r="O80" s="224">
        <f t="shared" si="15"/>
        <v>0</v>
      </c>
      <c r="P80" s="179">
        <f t="shared" si="16"/>
        <v>0</v>
      </c>
      <c r="Q80" s="226"/>
      <c r="R80" s="227"/>
      <c r="S80" s="182"/>
      <c r="T80" s="228"/>
      <c r="U80" s="224">
        <v>0</v>
      </c>
      <c r="V80" s="229">
        <f t="shared" si="17"/>
        <v>0</v>
      </c>
    </row>
    <row r="81" spans="1:22" ht="48" customHeight="1">
      <c r="A81" s="182">
        <v>38</v>
      </c>
      <c r="B81" s="182" t="s">
        <v>172</v>
      </c>
      <c r="C81" s="182"/>
      <c r="D81" s="206">
        <v>2007131</v>
      </c>
      <c r="E81" s="182">
        <v>1.29152</v>
      </c>
      <c r="F81" s="224">
        <v>0</v>
      </c>
      <c r="G81" s="223">
        <v>0</v>
      </c>
      <c r="H81" s="220">
        <v>45838</v>
      </c>
      <c r="I81" s="183">
        <v>44314</v>
      </c>
      <c r="J81" s="224">
        <v>1021</v>
      </c>
      <c r="K81" s="225">
        <v>20</v>
      </c>
      <c r="L81" s="230">
        <f t="shared" si="24"/>
        <v>25.830400000000001</v>
      </c>
      <c r="M81" s="182">
        <v>443</v>
      </c>
      <c r="N81" s="183">
        <v>44305</v>
      </c>
      <c r="O81" s="224">
        <f t="shared" si="15"/>
        <v>0</v>
      </c>
      <c r="P81" s="179">
        <f t="shared" si="16"/>
        <v>0</v>
      </c>
      <c r="Q81" s="226"/>
      <c r="R81" s="227"/>
      <c r="S81" s="182"/>
      <c r="T81" s="228"/>
      <c r="U81" s="224">
        <v>0</v>
      </c>
      <c r="V81" s="229">
        <f t="shared" si="17"/>
        <v>0</v>
      </c>
    </row>
    <row r="82" spans="1:22" ht="48" customHeight="1">
      <c r="A82" s="182">
        <v>39</v>
      </c>
      <c r="B82" s="182" t="s">
        <v>173</v>
      </c>
      <c r="C82" s="182"/>
      <c r="D82" s="218"/>
      <c r="E82" s="182">
        <v>19.610990000000001</v>
      </c>
      <c r="F82" s="224">
        <v>0</v>
      </c>
      <c r="G82" s="223">
        <v>0</v>
      </c>
      <c r="H82" s="221"/>
      <c r="I82" s="183">
        <v>44314</v>
      </c>
      <c r="J82" s="224">
        <v>1021</v>
      </c>
      <c r="K82" s="225">
        <v>1</v>
      </c>
      <c r="L82" s="230">
        <f t="shared" si="24"/>
        <v>19.610990000000001</v>
      </c>
      <c r="M82" s="182">
        <v>443</v>
      </c>
      <c r="N82" s="183">
        <v>44305</v>
      </c>
      <c r="O82" s="224">
        <f t="shared" si="15"/>
        <v>0</v>
      </c>
      <c r="P82" s="179">
        <f t="shared" si="16"/>
        <v>0</v>
      </c>
      <c r="Q82" s="226"/>
      <c r="R82" s="227"/>
      <c r="S82" s="182"/>
      <c r="T82" s="228"/>
      <c r="U82" s="224">
        <v>0</v>
      </c>
      <c r="V82" s="229">
        <f t="shared" si="17"/>
        <v>0</v>
      </c>
    </row>
    <row r="83" spans="1:22" ht="48" customHeight="1">
      <c r="A83" s="182">
        <v>40</v>
      </c>
      <c r="B83" s="182" t="s">
        <v>169</v>
      </c>
      <c r="C83" s="182"/>
      <c r="D83" s="182" t="s">
        <v>174</v>
      </c>
      <c r="E83" s="182">
        <v>160.7654</v>
      </c>
      <c r="F83" s="224">
        <v>0</v>
      </c>
      <c r="G83" s="223">
        <v>0</v>
      </c>
      <c r="H83" s="219">
        <v>44439</v>
      </c>
      <c r="I83" s="183">
        <v>44315</v>
      </c>
      <c r="J83" s="224">
        <v>1033</v>
      </c>
      <c r="K83" s="225">
        <v>102</v>
      </c>
      <c r="L83" s="230">
        <f>K83*E83</f>
        <v>16398.070800000001</v>
      </c>
      <c r="M83" s="182">
        <v>443</v>
      </c>
      <c r="N83" s="183">
        <v>44305</v>
      </c>
      <c r="O83" s="224">
        <f t="shared" si="15"/>
        <v>0</v>
      </c>
      <c r="P83" s="179">
        <f t="shared" si="16"/>
        <v>0</v>
      </c>
      <c r="Q83" s="226"/>
      <c r="R83" s="227"/>
      <c r="S83" s="182"/>
      <c r="T83" s="228"/>
      <c r="U83" s="224">
        <v>0</v>
      </c>
      <c r="V83" s="229">
        <f t="shared" si="17"/>
        <v>0</v>
      </c>
    </row>
    <row r="84" spans="1:22" ht="48" customHeight="1">
      <c r="A84" s="182">
        <v>41</v>
      </c>
      <c r="B84" s="217" t="s">
        <v>170</v>
      </c>
      <c r="C84" s="216"/>
      <c r="D84" s="182"/>
      <c r="E84" s="182">
        <v>23.78003</v>
      </c>
      <c r="F84" s="224">
        <v>0</v>
      </c>
      <c r="G84" s="223">
        <v>0</v>
      </c>
      <c r="H84" s="219">
        <v>44774</v>
      </c>
      <c r="I84" s="183">
        <v>44315</v>
      </c>
      <c r="J84" s="224">
        <v>1033</v>
      </c>
      <c r="K84" s="225">
        <v>17</v>
      </c>
      <c r="L84" s="230">
        <f t="shared" ref="L84:L87" si="25">K84*E84</f>
        <v>404.26051000000001</v>
      </c>
      <c r="M84" s="182">
        <v>443</v>
      </c>
      <c r="N84" s="183">
        <v>44305</v>
      </c>
      <c r="O84" s="224">
        <f t="shared" si="15"/>
        <v>0</v>
      </c>
      <c r="P84" s="179">
        <f t="shared" si="16"/>
        <v>0</v>
      </c>
      <c r="Q84" s="226"/>
      <c r="R84" s="227"/>
      <c r="S84" s="182"/>
      <c r="T84" s="228"/>
      <c r="U84" s="224">
        <v>0</v>
      </c>
      <c r="V84" s="229">
        <f t="shared" si="17"/>
        <v>0</v>
      </c>
    </row>
    <row r="85" spans="1:22" ht="48" customHeight="1">
      <c r="A85" s="182">
        <v>42</v>
      </c>
      <c r="B85" s="217" t="s">
        <v>171</v>
      </c>
      <c r="C85" s="216"/>
      <c r="D85" s="182">
        <v>2011435</v>
      </c>
      <c r="E85" s="182">
        <v>2.2804700000000002</v>
      </c>
      <c r="F85" s="224">
        <v>0</v>
      </c>
      <c r="G85" s="223">
        <v>0</v>
      </c>
      <c r="H85" s="219">
        <v>45961</v>
      </c>
      <c r="I85" s="183">
        <v>44315</v>
      </c>
      <c r="J85" s="224">
        <v>1033</v>
      </c>
      <c r="K85" s="225">
        <v>102</v>
      </c>
      <c r="L85" s="230">
        <f t="shared" si="25"/>
        <v>232.60794000000001</v>
      </c>
      <c r="M85" s="182">
        <v>443</v>
      </c>
      <c r="N85" s="183">
        <v>44305</v>
      </c>
      <c r="O85" s="224">
        <f t="shared" si="15"/>
        <v>0</v>
      </c>
      <c r="P85" s="179">
        <f t="shared" si="16"/>
        <v>0</v>
      </c>
      <c r="Q85" s="226"/>
      <c r="R85" s="227"/>
      <c r="S85" s="182"/>
      <c r="T85" s="228"/>
      <c r="U85" s="224">
        <v>0</v>
      </c>
      <c r="V85" s="229">
        <f t="shared" si="17"/>
        <v>0</v>
      </c>
    </row>
    <row r="86" spans="1:22" ht="48" customHeight="1">
      <c r="A86" s="182">
        <v>43</v>
      </c>
      <c r="B86" s="182" t="s">
        <v>172</v>
      </c>
      <c r="C86" s="182"/>
      <c r="D86" s="206">
        <v>2007131</v>
      </c>
      <c r="E86" s="182">
        <v>1.29152</v>
      </c>
      <c r="F86" s="224">
        <v>0</v>
      </c>
      <c r="G86" s="223">
        <v>0</v>
      </c>
      <c r="H86" s="220">
        <v>45838</v>
      </c>
      <c r="I86" s="183">
        <v>44315</v>
      </c>
      <c r="J86" s="224">
        <v>1033</v>
      </c>
      <c r="K86" s="225">
        <v>17</v>
      </c>
      <c r="L86" s="230">
        <f t="shared" si="25"/>
        <v>21.955839999999998</v>
      </c>
      <c r="M86" s="182">
        <v>443</v>
      </c>
      <c r="N86" s="183">
        <v>44305</v>
      </c>
      <c r="O86" s="224">
        <f t="shared" si="15"/>
        <v>0</v>
      </c>
      <c r="P86" s="179">
        <f t="shared" si="16"/>
        <v>0</v>
      </c>
      <c r="Q86" s="226"/>
      <c r="R86" s="227"/>
      <c r="S86" s="182"/>
      <c r="T86" s="228"/>
      <c r="U86" s="224">
        <v>0</v>
      </c>
      <c r="V86" s="229">
        <f t="shared" si="17"/>
        <v>0</v>
      </c>
    </row>
    <row r="87" spans="1:22" ht="48" customHeight="1">
      <c r="A87" s="182">
        <v>44</v>
      </c>
      <c r="B87" s="182" t="s">
        <v>173</v>
      </c>
      <c r="C87" s="182"/>
      <c r="D87" s="218"/>
      <c r="E87" s="182">
        <v>19.610990000000001</v>
      </c>
      <c r="F87" s="224">
        <v>0</v>
      </c>
      <c r="G87" s="223">
        <v>0</v>
      </c>
      <c r="H87" s="221"/>
      <c r="I87" s="183">
        <v>44315</v>
      </c>
      <c r="J87" s="224">
        <v>1033</v>
      </c>
      <c r="K87" s="225">
        <v>1</v>
      </c>
      <c r="L87" s="230">
        <f t="shared" si="25"/>
        <v>19.610990000000001</v>
      </c>
      <c r="M87" s="182">
        <v>443</v>
      </c>
      <c r="N87" s="183">
        <v>44305</v>
      </c>
      <c r="O87" s="224">
        <f t="shared" si="15"/>
        <v>0</v>
      </c>
      <c r="P87" s="179">
        <f t="shared" si="16"/>
        <v>0</v>
      </c>
      <c r="Q87" s="226"/>
      <c r="R87" s="227"/>
      <c r="S87" s="182"/>
      <c r="T87" s="228"/>
      <c r="U87" s="224">
        <v>0</v>
      </c>
      <c r="V87" s="229">
        <f t="shared" si="17"/>
        <v>0</v>
      </c>
    </row>
    <row r="88" spans="1:22" ht="48" customHeight="1">
      <c r="A88" s="182">
        <v>45</v>
      </c>
      <c r="B88" s="182" t="s">
        <v>169</v>
      </c>
      <c r="C88" s="182"/>
      <c r="D88" s="182" t="s">
        <v>174</v>
      </c>
      <c r="E88" s="182">
        <v>160.7654</v>
      </c>
      <c r="F88" s="224">
        <v>0</v>
      </c>
      <c r="G88" s="223">
        <v>0</v>
      </c>
      <c r="H88" s="219">
        <v>44439</v>
      </c>
      <c r="I88" s="183">
        <v>44316</v>
      </c>
      <c r="J88" s="224">
        <v>1038</v>
      </c>
      <c r="K88" s="225">
        <v>120</v>
      </c>
      <c r="L88" s="230">
        <f>K88*E88</f>
        <v>19291.847999999998</v>
      </c>
      <c r="M88" s="182">
        <v>443</v>
      </c>
      <c r="N88" s="183">
        <v>44305</v>
      </c>
      <c r="O88" s="224">
        <f t="shared" si="15"/>
        <v>0</v>
      </c>
      <c r="P88" s="179">
        <f t="shared" si="16"/>
        <v>0</v>
      </c>
      <c r="Q88" s="226"/>
      <c r="R88" s="227"/>
      <c r="S88" s="182"/>
      <c r="T88" s="228"/>
      <c r="U88" s="224">
        <v>0</v>
      </c>
      <c r="V88" s="229">
        <f t="shared" si="17"/>
        <v>0</v>
      </c>
    </row>
    <row r="89" spans="1:22" ht="48" customHeight="1">
      <c r="A89" s="182">
        <v>46</v>
      </c>
      <c r="B89" s="217" t="s">
        <v>170</v>
      </c>
      <c r="C89" s="216"/>
      <c r="D89" s="182"/>
      <c r="E89" s="182">
        <v>23.78003</v>
      </c>
      <c r="F89" s="224">
        <v>0</v>
      </c>
      <c r="G89" s="223">
        <v>0</v>
      </c>
      <c r="H89" s="219">
        <v>44774</v>
      </c>
      <c r="I89" s="183">
        <v>44316</v>
      </c>
      <c r="J89" s="224">
        <v>1038</v>
      </c>
      <c r="K89" s="225">
        <v>20</v>
      </c>
      <c r="L89" s="230">
        <f t="shared" ref="L89:L91" si="26">K89*E89</f>
        <v>475.60059999999999</v>
      </c>
      <c r="M89" s="182">
        <v>443</v>
      </c>
      <c r="N89" s="183">
        <v>44305</v>
      </c>
      <c r="O89" s="224">
        <f t="shared" si="15"/>
        <v>0</v>
      </c>
      <c r="P89" s="179">
        <f t="shared" si="16"/>
        <v>0</v>
      </c>
      <c r="Q89" s="226"/>
      <c r="R89" s="227"/>
      <c r="S89" s="182"/>
      <c r="T89" s="228"/>
      <c r="U89" s="224">
        <v>0</v>
      </c>
      <c r="V89" s="229">
        <f t="shared" si="17"/>
        <v>0</v>
      </c>
    </row>
    <row r="90" spans="1:22" ht="48" customHeight="1">
      <c r="A90" s="182">
        <v>47</v>
      </c>
      <c r="B90" s="217" t="s">
        <v>171</v>
      </c>
      <c r="C90" s="216"/>
      <c r="D90" s="182">
        <v>2011435</v>
      </c>
      <c r="E90" s="182">
        <v>2.2804700000000002</v>
      </c>
      <c r="F90" s="224">
        <v>0</v>
      </c>
      <c r="G90" s="223">
        <v>0</v>
      </c>
      <c r="H90" s="219">
        <v>45961</v>
      </c>
      <c r="I90" s="183">
        <v>44316</v>
      </c>
      <c r="J90" s="224">
        <v>1038</v>
      </c>
      <c r="K90" s="225">
        <v>120</v>
      </c>
      <c r="L90" s="230">
        <f t="shared" si="26"/>
        <v>273.65640000000002</v>
      </c>
      <c r="M90" s="182">
        <v>443</v>
      </c>
      <c r="N90" s="183">
        <v>44305</v>
      </c>
      <c r="O90" s="224">
        <f t="shared" si="15"/>
        <v>0</v>
      </c>
      <c r="P90" s="179">
        <f t="shared" si="16"/>
        <v>0</v>
      </c>
      <c r="Q90" s="226"/>
      <c r="R90" s="227"/>
      <c r="S90" s="182"/>
      <c r="T90" s="228"/>
      <c r="U90" s="224">
        <v>0</v>
      </c>
      <c r="V90" s="229">
        <f t="shared" si="17"/>
        <v>0</v>
      </c>
    </row>
    <row r="91" spans="1:22" ht="48" customHeight="1">
      <c r="A91" s="182">
        <v>48</v>
      </c>
      <c r="B91" s="182" t="s">
        <v>172</v>
      </c>
      <c r="C91" s="182"/>
      <c r="D91" s="206">
        <v>2007131</v>
      </c>
      <c r="E91" s="182">
        <v>1.29152</v>
      </c>
      <c r="F91" s="224">
        <v>0</v>
      </c>
      <c r="G91" s="223">
        <v>0</v>
      </c>
      <c r="H91" s="220">
        <v>45838</v>
      </c>
      <c r="I91" s="183">
        <v>44316</v>
      </c>
      <c r="J91" s="224">
        <v>1038</v>
      </c>
      <c r="K91" s="225">
        <v>20</v>
      </c>
      <c r="L91" s="230">
        <f t="shared" si="26"/>
        <v>25.830400000000001</v>
      </c>
      <c r="M91" s="182">
        <v>443</v>
      </c>
      <c r="N91" s="183">
        <v>44305</v>
      </c>
      <c r="O91" s="224">
        <f t="shared" si="15"/>
        <v>0</v>
      </c>
      <c r="P91" s="179">
        <f t="shared" si="16"/>
        <v>0</v>
      </c>
      <c r="Q91" s="226"/>
      <c r="R91" s="227"/>
      <c r="S91" s="182"/>
      <c r="T91" s="228"/>
      <c r="U91" s="224">
        <v>0</v>
      </c>
      <c r="V91" s="229">
        <f t="shared" si="17"/>
        <v>0</v>
      </c>
    </row>
    <row r="92" spans="1:22" ht="48" customHeight="1">
      <c r="A92" s="182">
        <v>49</v>
      </c>
      <c r="B92" s="182" t="s">
        <v>173</v>
      </c>
      <c r="C92" s="182"/>
      <c r="D92" s="218"/>
      <c r="E92" s="182">
        <v>19.610990000000001</v>
      </c>
      <c r="F92" s="224">
        <v>0</v>
      </c>
      <c r="G92" s="223">
        <v>0</v>
      </c>
      <c r="H92" s="221"/>
      <c r="I92" s="183">
        <v>44316</v>
      </c>
      <c r="J92" s="224">
        <v>1038</v>
      </c>
      <c r="K92" s="225">
        <v>1</v>
      </c>
      <c r="L92" s="230">
        <f t="shared" ref="L92" si="27">K92*E92</f>
        <v>19.610990000000001</v>
      </c>
      <c r="M92" s="182">
        <v>443</v>
      </c>
      <c r="N92" s="183">
        <v>44305</v>
      </c>
      <c r="O92" s="224">
        <f t="shared" ref="O92" si="28">F92-U92</f>
        <v>0</v>
      </c>
      <c r="P92" s="179">
        <f t="shared" ref="P92:P96" si="29">O92*E92</f>
        <v>0</v>
      </c>
      <c r="Q92" s="226"/>
      <c r="R92" s="227"/>
      <c r="S92" s="182"/>
      <c r="T92" s="228"/>
      <c r="U92" s="224">
        <v>0</v>
      </c>
      <c r="V92" s="229">
        <f t="shared" ref="V92:V96" si="30">U92*E92</f>
        <v>0</v>
      </c>
    </row>
    <row r="93" spans="1:22" ht="48" customHeight="1">
      <c r="A93" s="182">
        <v>50</v>
      </c>
      <c r="B93" s="182" t="s">
        <v>169</v>
      </c>
      <c r="C93" s="182"/>
      <c r="D93" s="182" t="s">
        <v>174</v>
      </c>
      <c r="E93" s="182">
        <v>160.7654</v>
      </c>
      <c r="F93" s="224">
        <v>0</v>
      </c>
      <c r="G93" s="223">
        <v>0</v>
      </c>
      <c r="H93" s="219">
        <v>44439</v>
      </c>
      <c r="I93" s="183">
        <v>44321</v>
      </c>
      <c r="J93" s="224">
        <v>1047</v>
      </c>
      <c r="K93" s="225">
        <v>240</v>
      </c>
      <c r="L93" s="230">
        <f>K93*E93</f>
        <v>38583.695999999996</v>
      </c>
      <c r="M93" s="182">
        <v>443</v>
      </c>
      <c r="N93" s="183">
        <v>44305</v>
      </c>
      <c r="O93" s="224">
        <f>K93-U93</f>
        <v>240</v>
      </c>
      <c r="P93" s="179">
        <f t="shared" si="29"/>
        <v>38583.695999999996</v>
      </c>
      <c r="Q93" s="226"/>
      <c r="R93" s="227"/>
      <c r="S93" s="182"/>
      <c r="T93" s="228"/>
      <c r="U93" s="225">
        <v>0</v>
      </c>
      <c r="V93" s="229">
        <f t="shared" si="30"/>
        <v>0</v>
      </c>
    </row>
    <row r="94" spans="1:22" ht="48" customHeight="1">
      <c r="A94" s="182">
        <v>51</v>
      </c>
      <c r="B94" s="217" t="s">
        <v>170</v>
      </c>
      <c r="C94" s="216"/>
      <c r="D94" s="182"/>
      <c r="E94" s="182">
        <v>23.78003</v>
      </c>
      <c r="F94" s="224">
        <v>0</v>
      </c>
      <c r="G94" s="223">
        <v>0</v>
      </c>
      <c r="H94" s="219">
        <v>44774</v>
      </c>
      <c r="I94" s="183">
        <v>44316</v>
      </c>
      <c r="J94" s="224">
        <v>1038</v>
      </c>
      <c r="K94" s="225">
        <v>40</v>
      </c>
      <c r="L94" s="230">
        <f t="shared" ref="L94:L97" si="31">K94*E94</f>
        <v>951.20119999999997</v>
      </c>
      <c r="M94" s="182">
        <v>443</v>
      </c>
      <c r="N94" s="183">
        <v>44305</v>
      </c>
      <c r="O94" s="224">
        <f t="shared" ref="O94:O97" si="32">K94-U94</f>
        <v>40</v>
      </c>
      <c r="P94" s="179">
        <f t="shared" si="29"/>
        <v>951.20119999999997</v>
      </c>
      <c r="Q94" s="226"/>
      <c r="R94" s="227"/>
      <c r="S94" s="182"/>
      <c r="T94" s="228"/>
      <c r="U94" s="225">
        <v>0</v>
      </c>
      <c r="V94" s="229">
        <f t="shared" si="30"/>
        <v>0</v>
      </c>
    </row>
    <row r="95" spans="1:22" ht="48" customHeight="1">
      <c r="A95" s="182">
        <v>52</v>
      </c>
      <c r="B95" s="217" t="s">
        <v>171</v>
      </c>
      <c r="C95" s="216"/>
      <c r="D95" s="182">
        <v>2011435</v>
      </c>
      <c r="E95" s="182">
        <v>2.2804700000000002</v>
      </c>
      <c r="F95" s="224">
        <v>0</v>
      </c>
      <c r="G95" s="223">
        <v>0</v>
      </c>
      <c r="H95" s="219">
        <v>45961</v>
      </c>
      <c r="I95" s="183">
        <v>44316</v>
      </c>
      <c r="J95" s="224">
        <v>1038</v>
      </c>
      <c r="K95" s="225">
        <v>240</v>
      </c>
      <c r="L95" s="230">
        <f t="shared" si="31"/>
        <v>547.31280000000004</v>
      </c>
      <c r="M95" s="182">
        <v>443</v>
      </c>
      <c r="N95" s="183">
        <v>44305</v>
      </c>
      <c r="O95" s="224">
        <f t="shared" si="32"/>
        <v>240</v>
      </c>
      <c r="P95" s="179">
        <f t="shared" si="29"/>
        <v>547.31280000000004</v>
      </c>
      <c r="Q95" s="226"/>
      <c r="R95" s="227"/>
      <c r="S95" s="182"/>
      <c r="T95" s="228"/>
      <c r="U95" s="225">
        <v>0</v>
      </c>
      <c r="V95" s="229">
        <f t="shared" si="30"/>
        <v>0</v>
      </c>
    </row>
    <row r="96" spans="1:22" ht="48" customHeight="1">
      <c r="A96" s="182">
        <v>53</v>
      </c>
      <c r="B96" s="182" t="s">
        <v>172</v>
      </c>
      <c r="C96" s="182"/>
      <c r="D96" s="206">
        <v>2007131</v>
      </c>
      <c r="E96" s="182">
        <v>1.29152</v>
      </c>
      <c r="F96" s="224">
        <v>0</v>
      </c>
      <c r="G96" s="223">
        <v>0</v>
      </c>
      <c r="H96" s="220">
        <v>45838</v>
      </c>
      <c r="I96" s="183">
        <v>44316</v>
      </c>
      <c r="J96" s="224">
        <v>1038</v>
      </c>
      <c r="K96" s="225">
        <v>40</v>
      </c>
      <c r="L96" s="230">
        <f t="shared" si="31"/>
        <v>51.660800000000002</v>
      </c>
      <c r="M96" s="182">
        <v>443</v>
      </c>
      <c r="N96" s="183">
        <v>44305</v>
      </c>
      <c r="O96" s="224">
        <f t="shared" si="32"/>
        <v>40</v>
      </c>
      <c r="P96" s="179">
        <f t="shared" si="29"/>
        <v>51.660800000000002</v>
      </c>
      <c r="Q96" s="226"/>
      <c r="R96" s="227"/>
      <c r="S96" s="182"/>
      <c r="T96" s="228"/>
      <c r="U96" s="225">
        <v>0</v>
      </c>
      <c r="V96" s="229">
        <f t="shared" si="30"/>
        <v>0</v>
      </c>
    </row>
    <row r="97" spans="1:22" ht="48" customHeight="1">
      <c r="A97" s="182">
        <v>54</v>
      </c>
      <c r="B97" s="182" t="s">
        <v>173</v>
      </c>
      <c r="C97" s="182"/>
      <c r="D97" s="218"/>
      <c r="E97" s="182">
        <v>19.610990000000001</v>
      </c>
      <c r="F97" s="224">
        <v>0</v>
      </c>
      <c r="G97" s="223">
        <v>0</v>
      </c>
      <c r="H97" s="221"/>
      <c r="I97" s="183">
        <v>44316</v>
      </c>
      <c r="J97" s="224">
        <v>1038</v>
      </c>
      <c r="K97" s="225">
        <v>2</v>
      </c>
      <c r="L97" s="230">
        <f t="shared" si="31"/>
        <v>39.221980000000002</v>
      </c>
      <c r="M97" s="182">
        <v>443</v>
      </c>
      <c r="N97" s="183">
        <v>44305</v>
      </c>
      <c r="O97" s="224">
        <f t="shared" si="32"/>
        <v>2</v>
      </c>
      <c r="P97" s="179">
        <f t="shared" ref="P97:P105" si="33">O97*E97</f>
        <v>39.221980000000002</v>
      </c>
      <c r="Q97" s="226"/>
      <c r="R97" s="227"/>
      <c r="S97" s="182"/>
      <c r="T97" s="228"/>
      <c r="U97" s="225">
        <v>0</v>
      </c>
      <c r="V97" s="229">
        <f t="shared" ref="V97:V105" si="34">U97*E97</f>
        <v>0</v>
      </c>
    </row>
    <row r="98" spans="1:22" ht="48" customHeight="1">
      <c r="A98" s="182">
        <v>55</v>
      </c>
      <c r="B98" s="182" t="s">
        <v>169</v>
      </c>
      <c r="C98" s="182"/>
      <c r="D98" s="182" t="s">
        <v>174</v>
      </c>
      <c r="E98" s="182">
        <v>160.7654</v>
      </c>
      <c r="F98" s="224">
        <v>0</v>
      </c>
      <c r="G98" s="223">
        <v>0</v>
      </c>
      <c r="H98" s="219">
        <v>44439</v>
      </c>
      <c r="I98" s="183">
        <v>44323</v>
      </c>
      <c r="J98" s="224">
        <v>1071</v>
      </c>
      <c r="K98" s="225">
        <v>42</v>
      </c>
      <c r="L98" s="230">
        <f>K98*E98</f>
        <v>6752.1468000000004</v>
      </c>
      <c r="M98" s="182"/>
      <c r="N98" s="183">
        <v>44305</v>
      </c>
      <c r="O98" s="224">
        <f>K98-U98</f>
        <v>42</v>
      </c>
      <c r="P98" s="179">
        <f t="shared" si="33"/>
        <v>6752.1468000000004</v>
      </c>
      <c r="Q98" s="226"/>
      <c r="R98" s="227"/>
      <c r="S98" s="182"/>
      <c r="T98" s="228"/>
      <c r="U98" s="225">
        <v>0</v>
      </c>
      <c r="V98" s="229">
        <f t="shared" si="34"/>
        <v>0</v>
      </c>
    </row>
    <row r="99" spans="1:22" ht="48" customHeight="1">
      <c r="A99" s="182">
        <v>56</v>
      </c>
      <c r="B99" s="217" t="s">
        <v>170</v>
      </c>
      <c r="C99" s="216"/>
      <c r="D99" s="182"/>
      <c r="E99" s="182">
        <v>23.78003</v>
      </c>
      <c r="F99" s="224">
        <v>0</v>
      </c>
      <c r="G99" s="223">
        <v>0</v>
      </c>
      <c r="H99" s="219">
        <v>44774</v>
      </c>
      <c r="I99" s="183">
        <v>44323</v>
      </c>
      <c r="J99" s="224">
        <v>1071</v>
      </c>
      <c r="K99" s="225">
        <v>7</v>
      </c>
      <c r="L99" s="230">
        <f t="shared" ref="L99:L101" si="35">K99*E99</f>
        <v>166.46020999999999</v>
      </c>
      <c r="M99" s="182"/>
      <c r="N99" s="183">
        <v>44305</v>
      </c>
      <c r="O99" s="224">
        <f t="shared" ref="O99:O101" si="36">K99-U99</f>
        <v>7</v>
      </c>
      <c r="P99" s="179">
        <f t="shared" si="33"/>
        <v>166.46020999999999</v>
      </c>
      <c r="Q99" s="226"/>
      <c r="R99" s="227"/>
      <c r="S99" s="182"/>
      <c r="T99" s="228"/>
      <c r="U99" s="225">
        <v>0</v>
      </c>
      <c r="V99" s="229">
        <f t="shared" si="34"/>
        <v>0</v>
      </c>
    </row>
    <row r="100" spans="1:22" ht="48" customHeight="1">
      <c r="A100" s="182">
        <v>57</v>
      </c>
      <c r="B100" s="217" t="s">
        <v>171</v>
      </c>
      <c r="C100" s="216"/>
      <c r="D100" s="182">
        <v>2011435</v>
      </c>
      <c r="E100" s="182">
        <v>2.2804700000000002</v>
      </c>
      <c r="F100" s="224">
        <v>0</v>
      </c>
      <c r="G100" s="223">
        <v>0</v>
      </c>
      <c r="H100" s="219">
        <v>45961</v>
      </c>
      <c r="I100" s="183">
        <v>44323</v>
      </c>
      <c r="J100" s="224">
        <v>1071</v>
      </c>
      <c r="K100" s="225">
        <v>42</v>
      </c>
      <c r="L100" s="230">
        <f t="shared" si="35"/>
        <v>95.779740000000004</v>
      </c>
      <c r="M100" s="182"/>
      <c r="N100" s="183">
        <v>44305</v>
      </c>
      <c r="O100" s="224">
        <f t="shared" si="36"/>
        <v>42</v>
      </c>
      <c r="P100" s="179">
        <f t="shared" si="33"/>
        <v>95.779740000000004</v>
      </c>
      <c r="Q100" s="226"/>
      <c r="R100" s="227"/>
      <c r="S100" s="182"/>
      <c r="T100" s="228"/>
      <c r="U100" s="225">
        <v>0</v>
      </c>
      <c r="V100" s="229">
        <f t="shared" si="34"/>
        <v>0</v>
      </c>
    </row>
    <row r="101" spans="1:22" ht="48" customHeight="1">
      <c r="A101" s="182">
        <v>58</v>
      </c>
      <c r="B101" s="182" t="s">
        <v>172</v>
      </c>
      <c r="C101" s="182"/>
      <c r="D101" s="206">
        <v>2007131</v>
      </c>
      <c r="E101" s="182">
        <v>1.29152</v>
      </c>
      <c r="F101" s="224">
        <v>0</v>
      </c>
      <c r="G101" s="223">
        <v>0</v>
      </c>
      <c r="H101" s="220">
        <v>45838</v>
      </c>
      <c r="I101" s="183">
        <v>44323</v>
      </c>
      <c r="J101" s="224">
        <v>1071</v>
      </c>
      <c r="K101" s="225">
        <v>7</v>
      </c>
      <c r="L101" s="230">
        <f t="shared" si="35"/>
        <v>9.0406399999999998</v>
      </c>
      <c r="M101" s="182"/>
      <c r="N101" s="183">
        <v>44305</v>
      </c>
      <c r="O101" s="224">
        <f t="shared" si="36"/>
        <v>7</v>
      </c>
      <c r="P101" s="179">
        <f t="shared" si="33"/>
        <v>9.0406399999999998</v>
      </c>
      <c r="Q101" s="226"/>
      <c r="R101" s="227"/>
      <c r="S101" s="182"/>
      <c r="T101" s="228"/>
      <c r="U101" s="225">
        <v>0</v>
      </c>
      <c r="V101" s="229">
        <f t="shared" si="34"/>
        <v>0</v>
      </c>
    </row>
    <row r="102" spans="1:22" ht="48" customHeight="1">
      <c r="A102" s="182">
        <v>59</v>
      </c>
      <c r="B102" s="182" t="s">
        <v>169</v>
      </c>
      <c r="C102" s="182"/>
      <c r="D102" s="182" t="s">
        <v>174</v>
      </c>
      <c r="E102" s="182">
        <v>160.7654</v>
      </c>
      <c r="F102" s="224">
        <v>0</v>
      </c>
      <c r="G102" s="223">
        <v>0</v>
      </c>
      <c r="H102" s="219">
        <v>44439</v>
      </c>
      <c r="I102" s="183">
        <v>44327</v>
      </c>
      <c r="J102" s="224">
        <v>1082</v>
      </c>
      <c r="K102" s="225">
        <v>102</v>
      </c>
      <c r="L102" s="230">
        <f>K102*E102</f>
        <v>16398.070800000001</v>
      </c>
      <c r="M102" s="182">
        <v>443</v>
      </c>
      <c r="N102" s="183">
        <v>44305</v>
      </c>
      <c r="O102" s="224">
        <f>K102-U102</f>
        <v>102</v>
      </c>
      <c r="P102" s="179">
        <f t="shared" si="33"/>
        <v>16398.070800000001</v>
      </c>
      <c r="Q102" s="226"/>
      <c r="R102" s="227"/>
      <c r="S102" s="182"/>
      <c r="T102" s="228"/>
      <c r="U102" s="225">
        <v>0</v>
      </c>
      <c r="V102" s="229">
        <f t="shared" si="34"/>
        <v>0</v>
      </c>
    </row>
    <row r="103" spans="1:22" ht="48" customHeight="1">
      <c r="A103" s="182">
        <v>60</v>
      </c>
      <c r="B103" s="217" t="s">
        <v>170</v>
      </c>
      <c r="C103" s="216"/>
      <c r="D103" s="182"/>
      <c r="E103" s="182">
        <v>23.78003</v>
      </c>
      <c r="F103" s="224">
        <v>0</v>
      </c>
      <c r="G103" s="223">
        <v>0</v>
      </c>
      <c r="H103" s="219">
        <v>44774</v>
      </c>
      <c r="I103" s="183">
        <v>44327</v>
      </c>
      <c r="J103" s="224">
        <v>1082</v>
      </c>
      <c r="K103" s="225">
        <v>17</v>
      </c>
      <c r="L103" s="230">
        <f t="shared" ref="L103:L106" si="37">K103*E103</f>
        <v>404.26051000000001</v>
      </c>
      <c r="M103" s="182">
        <v>443</v>
      </c>
      <c r="N103" s="183">
        <v>44305</v>
      </c>
      <c r="O103" s="224">
        <f t="shared" ref="O103:O106" si="38">K103-U103</f>
        <v>17</v>
      </c>
      <c r="P103" s="179">
        <f t="shared" si="33"/>
        <v>404.26051000000001</v>
      </c>
      <c r="Q103" s="226"/>
      <c r="R103" s="227"/>
      <c r="S103" s="182"/>
      <c r="T103" s="228"/>
      <c r="U103" s="225">
        <v>0</v>
      </c>
      <c r="V103" s="229">
        <f t="shared" si="34"/>
        <v>0</v>
      </c>
    </row>
    <row r="104" spans="1:22" ht="48" customHeight="1">
      <c r="A104" s="182">
        <v>61</v>
      </c>
      <c r="B104" s="217" t="s">
        <v>171</v>
      </c>
      <c r="C104" s="216"/>
      <c r="D104" s="182">
        <v>2011435</v>
      </c>
      <c r="E104" s="182">
        <v>2.2804700000000002</v>
      </c>
      <c r="F104" s="224">
        <v>0</v>
      </c>
      <c r="G104" s="223">
        <v>0</v>
      </c>
      <c r="H104" s="219">
        <v>45961</v>
      </c>
      <c r="I104" s="183">
        <v>44327</v>
      </c>
      <c r="J104" s="224">
        <v>1082</v>
      </c>
      <c r="K104" s="225">
        <v>102</v>
      </c>
      <c r="L104" s="230">
        <f t="shared" si="37"/>
        <v>232.60794000000001</v>
      </c>
      <c r="M104" s="182">
        <v>443</v>
      </c>
      <c r="N104" s="183">
        <v>44305</v>
      </c>
      <c r="O104" s="224">
        <f t="shared" si="38"/>
        <v>102</v>
      </c>
      <c r="P104" s="179">
        <f t="shared" si="33"/>
        <v>232.60794000000001</v>
      </c>
      <c r="Q104" s="226"/>
      <c r="R104" s="227"/>
      <c r="S104" s="182"/>
      <c r="T104" s="228"/>
      <c r="U104" s="225">
        <v>0</v>
      </c>
      <c r="V104" s="229">
        <f t="shared" si="34"/>
        <v>0</v>
      </c>
    </row>
    <row r="105" spans="1:22" ht="48" customHeight="1">
      <c r="A105" s="182">
        <v>62</v>
      </c>
      <c r="B105" s="182" t="s">
        <v>172</v>
      </c>
      <c r="C105" s="182"/>
      <c r="D105" s="206">
        <v>2007131</v>
      </c>
      <c r="E105" s="182">
        <v>1.29152</v>
      </c>
      <c r="F105" s="224">
        <v>0</v>
      </c>
      <c r="G105" s="223">
        <v>0</v>
      </c>
      <c r="H105" s="220">
        <v>45838</v>
      </c>
      <c r="I105" s="183">
        <v>44327</v>
      </c>
      <c r="J105" s="224">
        <v>1082</v>
      </c>
      <c r="K105" s="225">
        <v>17</v>
      </c>
      <c r="L105" s="230">
        <f t="shared" si="37"/>
        <v>21.955839999999998</v>
      </c>
      <c r="M105" s="182">
        <v>443</v>
      </c>
      <c r="N105" s="183">
        <v>44305</v>
      </c>
      <c r="O105" s="224">
        <f t="shared" si="38"/>
        <v>17</v>
      </c>
      <c r="P105" s="179">
        <f t="shared" si="33"/>
        <v>21.955839999999998</v>
      </c>
      <c r="Q105" s="226"/>
      <c r="R105" s="227"/>
      <c r="S105" s="182"/>
      <c r="T105" s="228"/>
      <c r="U105" s="225">
        <v>0</v>
      </c>
      <c r="V105" s="229">
        <f t="shared" si="34"/>
        <v>0</v>
      </c>
    </row>
    <row r="106" spans="1:22" ht="48" customHeight="1">
      <c r="A106" s="182">
        <v>63</v>
      </c>
      <c r="B106" s="182" t="s">
        <v>173</v>
      </c>
      <c r="C106" s="182"/>
      <c r="D106" s="218"/>
      <c r="E106" s="182">
        <v>19.610990000000001</v>
      </c>
      <c r="F106" s="224">
        <v>0</v>
      </c>
      <c r="G106" s="223">
        <v>0</v>
      </c>
      <c r="H106" s="221"/>
      <c r="I106" s="183">
        <v>44327</v>
      </c>
      <c r="J106" s="224">
        <v>1082</v>
      </c>
      <c r="K106" s="225">
        <v>1</v>
      </c>
      <c r="L106" s="230">
        <f t="shared" si="37"/>
        <v>19.610990000000001</v>
      </c>
      <c r="M106" s="182">
        <v>443</v>
      </c>
      <c r="N106" s="183">
        <v>44305</v>
      </c>
      <c r="O106" s="224">
        <f t="shared" si="38"/>
        <v>1</v>
      </c>
      <c r="P106" s="179">
        <f t="shared" ref="P106:P110" si="39">O106*E106</f>
        <v>19.610990000000001</v>
      </c>
      <c r="Q106" s="226"/>
      <c r="R106" s="227"/>
      <c r="S106" s="182"/>
      <c r="T106" s="228"/>
      <c r="U106" s="225">
        <v>0</v>
      </c>
      <c r="V106" s="229">
        <f t="shared" ref="V106:V110" si="40">U106*E106</f>
        <v>0</v>
      </c>
    </row>
    <row r="107" spans="1:22" ht="48" customHeight="1">
      <c r="A107" s="182">
        <v>64</v>
      </c>
      <c r="B107" s="182" t="s">
        <v>169</v>
      </c>
      <c r="C107" s="182"/>
      <c r="D107" s="182" t="s">
        <v>174</v>
      </c>
      <c r="E107" s="182">
        <v>160.7654</v>
      </c>
      <c r="F107" s="224">
        <v>0</v>
      </c>
      <c r="G107" s="223">
        <v>0</v>
      </c>
      <c r="H107" s="219">
        <v>44439</v>
      </c>
      <c r="I107" s="183">
        <v>44328</v>
      </c>
      <c r="J107" s="224">
        <v>1110</v>
      </c>
      <c r="K107" s="225">
        <v>108</v>
      </c>
      <c r="L107" s="230">
        <f>K107*E107</f>
        <v>17362.663199999999</v>
      </c>
      <c r="M107" s="182">
        <v>443</v>
      </c>
      <c r="N107" s="183">
        <v>44305</v>
      </c>
      <c r="O107" s="224">
        <f>K107-U107</f>
        <v>108</v>
      </c>
      <c r="P107" s="179">
        <f t="shared" si="39"/>
        <v>17362.663199999999</v>
      </c>
      <c r="Q107" s="226"/>
      <c r="R107" s="227"/>
      <c r="S107" s="182"/>
      <c r="T107" s="228"/>
      <c r="U107" s="225">
        <v>0</v>
      </c>
      <c r="V107" s="229">
        <f t="shared" si="40"/>
        <v>0</v>
      </c>
    </row>
    <row r="108" spans="1:22" ht="48" customHeight="1">
      <c r="A108" s="182">
        <v>65</v>
      </c>
      <c r="B108" s="217" t="s">
        <v>170</v>
      </c>
      <c r="C108" s="216"/>
      <c r="D108" s="182"/>
      <c r="E108" s="182">
        <v>23.78003</v>
      </c>
      <c r="F108" s="224">
        <v>0</v>
      </c>
      <c r="G108" s="223">
        <v>0</v>
      </c>
      <c r="H108" s="219">
        <v>44774</v>
      </c>
      <c r="I108" s="183">
        <v>44327</v>
      </c>
      <c r="J108" s="224">
        <v>1082</v>
      </c>
      <c r="K108" s="225">
        <v>18</v>
      </c>
      <c r="L108" s="230">
        <f t="shared" ref="L108:L111" si="41">K108*E108</f>
        <v>428.04054000000002</v>
      </c>
      <c r="M108" s="182">
        <v>443</v>
      </c>
      <c r="N108" s="183">
        <v>44305</v>
      </c>
      <c r="O108" s="224">
        <f t="shared" ref="O108:O111" si="42">K108-U108</f>
        <v>18</v>
      </c>
      <c r="P108" s="179">
        <f t="shared" si="39"/>
        <v>428.04054000000002</v>
      </c>
      <c r="Q108" s="226"/>
      <c r="R108" s="227"/>
      <c r="S108" s="182"/>
      <c r="T108" s="228"/>
      <c r="U108" s="225">
        <v>0</v>
      </c>
      <c r="V108" s="229">
        <f t="shared" si="40"/>
        <v>0</v>
      </c>
    </row>
    <row r="109" spans="1:22" ht="48" customHeight="1">
      <c r="A109" s="182">
        <v>66</v>
      </c>
      <c r="B109" s="217" t="s">
        <v>171</v>
      </c>
      <c r="C109" s="216"/>
      <c r="D109" s="182">
        <v>2011435</v>
      </c>
      <c r="E109" s="182">
        <v>2.2804700000000002</v>
      </c>
      <c r="F109" s="224">
        <v>0</v>
      </c>
      <c r="G109" s="223">
        <v>0</v>
      </c>
      <c r="H109" s="219">
        <v>45961</v>
      </c>
      <c r="I109" s="183">
        <v>44327</v>
      </c>
      <c r="J109" s="224">
        <v>1082</v>
      </c>
      <c r="K109" s="225">
        <v>108</v>
      </c>
      <c r="L109" s="230">
        <f t="shared" si="41"/>
        <v>246.29076000000003</v>
      </c>
      <c r="M109" s="182">
        <v>443</v>
      </c>
      <c r="N109" s="183">
        <v>44305</v>
      </c>
      <c r="O109" s="224">
        <f t="shared" si="42"/>
        <v>108</v>
      </c>
      <c r="P109" s="179">
        <f t="shared" si="39"/>
        <v>246.29076000000003</v>
      </c>
      <c r="Q109" s="226"/>
      <c r="R109" s="227"/>
      <c r="S109" s="182"/>
      <c r="T109" s="228"/>
      <c r="U109" s="225">
        <v>0</v>
      </c>
      <c r="V109" s="229">
        <f t="shared" si="40"/>
        <v>0</v>
      </c>
    </row>
    <row r="110" spans="1:22" ht="48" customHeight="1">
      <c r="A110" s="182">
        <v>67</v>
      </c>
      <c r="B110" s="182" t="s">
        <v>172</v>
      </c>
      <c r="C110" s="182"/>
      <c r="D110" s="206">
        <v>2007131</v>
      </c>
      <c r="E110" s="182">
        <v>1.29152</v>
      </c>
      <c r="F110" s="224">
        <v>0</v>
      </c>
      <c r="G110" s="223">
        <v>0</v>
      </c>
      <c r="H110" s="220">
        <v>45838</v>
      </c>
      <c r="I110" s="183">
        <v>44327</v>
      </c>
      <c r="J110" s="224">
        <v>1082</v>
      </c>
      <c r="K110" s="225">
        <v>18</v>
      </c>
      <c r="L110" s="230">
        <f t="shared" si="41"/>
        <v>23.24736</v>
      </c>
      <c r="M110" s="182">
        <v>443</v>
      </c>
      <c r="N110" s="183">
        <v>44305</v>
      </c>
      <c r="O110" s="224">
        <f t="shared" si="42"/>
        <v>18</v>
      </c>
      <c r="P110" s="179">
        <f t="shared" si="39"/>
        <v>23.24736</v>
      </c>
      <c r="Q110" s="226"/>
      <c r="R110" s="227"/>
      <c r="S110" s="182"/>
      <c r="T110" s="228"/>
      <c r="U110" s="225">
        <v>0</v>
      </c>
      <c r="V110" s="229">
        <f t="shared" si="40"/>
        <v>0</v>
      </c>
    </row>
    <row r="111" spans="1:22" ht="48" customHeight="1">
      <c r="A111" s="182">
        <v>68</v>
      </c>
      <c r="B111" s="182" t="s">
        <v>173</v>
      </c>
      <c r="C111" s="182"/>
      <c r="D111" s="218"/>
      <c r="E111" s="182">
        <v>19.610990000000001</v>
      </c>
      <c r="F111" s="224">
        <v>0</v>
      </c>
      <c r="G111" s="223">
        <v>0</v>
      </c>
      <c r="H111" s="221"/>
      <c r="I111" s="183">
        <v>44327</v>
      </c>
      <c r="J111" s="224">
        <v>1082</v>
      </c>
      <c r="K111" s="225">
        <v>1</v>
      </c>
      <c r="L111" s="230">
        <f t="shared" si="41"/>
        <v>19.610990000000001</v>
      </c>
      <c r="M111" s="182">
        <v>443</v>
      </c>
      <c r="N111" s="183">
        <v>44305</v>
      </c>
      <c r="O111" s="224">
        <f t="shared" si="42"/>
        <v>1</v>
      </c>
      <c r="P111" s="179">
        <f t="shared" ref="P111:P115" si="43">O111*E111</f>
        <v>19.610990000000001</v>
      </c>
      <c r="Q111" s="226"/>
      <c r="R111" s="227"/>
      <c r="S111" s="182"/>
      <c r="T111" s="228"/>
      <c r="U111" s="225">
        <v>0</v>
      </c>
      <c r="V111" s="229">
        <f t="shared" ref="V111:V115" si="44">U111*E111</f>
        <v>0</v>
      </c>
    </row>
    <row r="112" spans="1:22" ht="48" customHeight="1">
      <c r="A112" s="182">
        <v>69</v>
      </c>
      <c r="B112" s="182" t="s">
        <v>169</v>
      </c>
      <c r="C112" s="182"/>
      <c r="D112" s="182" t="s">
        <v>174</v>
      </c>
      <c r="E112" s="182">
        <v>160.7654</v>
      </c>
      <c r="F112" s="224">
        <v>0</v>
      </c>
      <c r="G112" s="223">
        <v>0</v>
      </c>
      <c r="H112" s="219">
        <v>44439</v>
      </c>
      <c r="I112" s="183">
        <v>44329</v>
      </c>
      <c r="J112" s="224">
        <v>1132</v>
      </c>
      <c r="K112" s="225">
        <v>108</v>
      </c>
      <c r="L112" s="230">
        <f>K112*E112</f>
        <v>17362.663199999999</v>
      </c>
      <c r="M112" s="182">
        <v>443</v>
      </c>
      <c r="N112" s="183">
        <v>44305</v>
      </c>
      <c r="O112" s="224">
        <f>K112-U112</f>
        <v>108</v>
      </c>
      <c r="P112" s="179">
        <f t="shared" si="43"/>
        <v>17362.663199999999</v>
      </c>
      <c r="Q112" s="226"/>
      <c r="R112" s="227"/>
      <c r="S112" s="182"/>
      <c r="T112" s="228"/>
      <c r="U112" s="225">
        <v>0</v>
      </c>
      <c r="V112" s="229">
        <f t="shared" si="44"/>
        <v>0</v>
      </c>
    </row>
    <row r="113" spans="1:22" ht="48" customHeight="1">
      <c r="A113" s="182">
        <v>70</v>
      </c>
      <c r="B113" s="217" t="s">
        <v>170</v>
      </c>
      <c r="C113" s="216"/>
      <c r="D113" s="182"/>
      <c r="E113" s="182">
        <v>23.78003</v>
      </c>
      <c r="F113" s="224">
        <v>0</v>
      </c>
      <c r="G113" s="223">
        <v>0</v>
      </c>
      <c r="H113" s="219">
        <v>44774</v>
      </c>
      <c r="I113" s="183">
        <v>44329</v>
      </c>
      <c r="J113" s="224">
        <v>1132</v>
      </c>
      <c r="K113" s="225">
        <v>18</v>
      </c>
      <c r="L113" s="230">
        <f t="shared" ref="L113:L116" si="45">K113*E113</f>
        <v>428.04054000000002</v>
      </c>
      <c r="M113" s="182">
        <v>443</v>
      </c>
      <c r="N113" s="183">
        <v>44305</v>
      </c>
      <c r="O113" s="224">
        <f t="shared" ref="O113:O116" si="46">K113-U113</f>
        <v>18</v>
      </c>
      <c r="P113" s="179">
        <f t="shared" si="43"/>
        <v>428.04054000000002</v>
      </c>
      <c r="Q113" s="226"/>
      <c r="R113" s="227"/>
      <c r="S113" s="182"/>
      <c r="T113" s="228"/>
      <c r="U113" s="225">
        <v>0</v>
      </c>
      <c r="V113" s="229">
        <f t="shared" si="44"/>
        <v>0</v>
      </c>
    </row>
    <row r="114" spans="1:22" ht="48" customHeight="1">
      <c r="A114" s="182">
        <v>71</v>
      </c>
      <c r="B114" s="217" t="s">
        <v>171</v>
      </c>
      <c r="C114" s="216"/>
      <c r="D114" s="182">
        <v>2011435</v>
      </c>
      <c r="E114" s="182">
        <v>2.2804700000000002</v>
      </c>
      <c r="F114" s="224">
        <v>0</v>
      </c>
      <c r="G114" s="223">
        <v>0</v>
      </c>
      <c r="H114" s="219">
        <v>45961</v>
      </c>
      <c r="I114" s="183">
        <v>44329</v>
      </c>
      <c r="J114" s="224">
        <v>1132</v>
      </c>
      <c r="K114" s="225">
        <v>108</v>
      </c>
      <c r="L114" s="230">
        <f t="shared" si="45"/>
        <v>246.29076000000003</v>
      </c>
      <c r="M114" s="182">
        <v>443</v>
      </c>
      <c r="N114" s="183">
        <v>44305</v>
      </c>
      <c r="O114" s="224">
        <f t="shared" si="46"/>
        <v>108</v>
      </c>
      <c r="P114" s="179">
        <f t="shared" si="43"/>
        <v>246.29076000000003</v>
      </c>
      <c r="Q114" s="226"/>
      <c r="R114" s="227"/>
      <c r="S114" s="182"/>
      <c r="T114" s="228"/>
      <c r="U114" s="225">
        <v>0</v>
      </c>
      <c r="V114" s="229">
        <f t="shared" si="44"/>
        <v>0</v>
      </c>
    </row>
    <row r="115" spans="1:22" ht="48" customHeight="1">
      <c r="A115" s="182">
        <v>72</v>
      </c>
      <c r="B115" s="182" t="s">
        <v>172</v>
      </c>
      <c r="C115" s="182"/>
      <c r="D115" s="206">
        <v>2007131</v>
      </c>
      <c r="E115" s="182">
        <v>1.29152</v>
      </c>
      <c r="F115" s="224">
        <v>0</v>
      </c>
      <c r="G115" s="223">
        <v>0</v>
      </c>
      <c r="H115" s="220">
        <v>45838</v>
      </c>
      <c r="I115" s="183">
        <v>44329</v>
      </c>
      <c r="J115" s="224">
        <v>1132</v>
      </c>
      <c r="K115" s="225">
        <v>18</v>
      </c>
      <c r="L115" s="230">
        <f t="shared" si="45"/>
        <v>23.24736</v>
      </c>
      <c r="M115" s="182">
        <v>443</v>
      </c>
      <c r="N115" s="183">
        <v>44305</v>
      </c>
      <c r="O115" s="224">
        <f t="shared" si="46"/>
        <v>18</v>
      </c>
      <c r="P115" s="179">
        <f t="shared" si="43"/>
        <v>23.24736</v>
      </c>
      <c r="Q115" s="226"/>
      <c r="R115" s="227"/>
      <c r="S115" s="182"/>
      <c r="T115" s="228"/>
      <c r="U115" s="225">
        <v>0</v>
      </c>
      <c r="V115" s="229">
        <f t="shared" si="44"/>
        <v>0</v>
      </c>
    </row>
    <row r="116" spans="1:22" ht="48" customHeight="1">
      <c r="A116" s="182">
        <v>73</v>
      </c>
      <c r="B116" s="182" t="s">
        <v>173</v>
      </c>
      <c r="C116" s="182"/>
      <c r="D116" s="218"/>
      <c r="E116" s="182">
        <v>19.610990000000001</v>
      </c>
      <c r="F116" s="224">
        <v>0</v>
      </c>
      <c r="G116" s="223">
        <v>0</v>
      </c>
      <c r="H116" s="221"/>
      <c r="I116" s="183">
        <v>44329</v>
      </c>
      <c r="J116" s="224">
        <v>1132</v>
      </c>
      <c r="K116" s="225">
        <v>1</v>
      </c>
      <c r="L116" s="230">
        <f t="shared" si="45"/>
        <v>19.610990000000001</v>
      </c>
      <c r="M116" s="182">
        <v>443</v>
      </c>
      <c r="N116" s="183">
        <v>44305</v>
      </c>
      <c r="O116" s="224">
        <f t="shared" si="46"/>
        <v>1</v>
      </c>
      <c r="P116" s="179">
        <f t="shared" ref="P116:P120" si="47">O116*E116</f>
        <v>19.610990000000001</v>
      </c>
      <c r="Q116" s="226"/>
      <c r="R116" s="227"/>
      <c r="S116" s="182"/>
      <c r="T116" s="228"/>
      <c r="U116" s="225">
        <v>0</v>
      </c>
      <c r="V116" s="229">
        <f t="shared" ref="V116:V120" si="48">U116*E116</f>
        <v>0</v>
      </c>
    </row>
    <row r="117" spans="1:22" ht="48" customHeight="1">
      <c r="A117" s="182">
        <v>74</v>
      </c>
      <c r="B117" s="182" t="s">
        <v>169</v>
      </c>
      <c r="C117" s="182"/>
      <c r="D117" s="182" t="s">
        <v>174</v>
      </c>
      <c r="E117" s="182">
        <v>160.7654</v>
      </c>
      <c r="F117" s="224">
        <v>0</v>
      </c>
      <c r="G117" s="223">
        <v>0</v>
      </c>
      <c r="H117" s="219">
        <v>44439</v>
      </c>
      <c r="I117" s="183">
        <v>44330</v>
      </c>
      <c r="J117" s="224">
        <v>1144</v>
      </c>
      <c r="K117" s="225">
        <v>108</v>
      </c>
      <c r="L117" s="230">
        <f>K117*E117</f>
        <v>17362.663199999999</v>
      </c>
      <c r="M117" s="182">
        <v>443</v>
      </c>
      <c r="N117" s="183">
        <v>44305</v>
      </c>
      <c r="O117" s="224">
        <f>K117-U117</f>
        <v>108</v>
      </c>
      <c r="P117" s="179">
        <f t="shared" si="47"/>
        <v>17362.663199999999</v>
      </c>
      <c r="Q117" s="226"/>
      <c r="R117" s="227"/>
      <c r="S117" s="182"/>
      <c r="T117" s="228"/>
      <c r="U117" s="225">
        <v>0</v>
      </c>
      <c r="V117" s="229">
        <f t="shared" si="48"/>
        <v>0</v>
      </c>
    </row>
    <row r="118" spans="1:22" ht="48" customHeight="1">
      <c r="A118" s="182">
        <v>75</v>
      </c>
      <c r="B118" s="217" t="s">
        <v>170</v>
      </c>
      <c r="C118" s="216"/>
      <c r="D118" s="182"/>
      <c r="E118" s="182">
        <v>23.78003</v>
      </c>
      <c r="F118" s="224">
        <v>0</v>
      </c>
      <c r="G118" s="223">
        <v>0</v>
      </c>
      <c r="H118" s="219">
        <v>44774</v>
      </c>
      <c r="I118" s="183">
        <v>44330</v>
      </c>
      <c r="J118" s="224">
        <v>1144</v>
      </c>
      <c r="K118" s="225">
        <v>18</v>
      </c>
      <c r="L118" s="230">
        <f t="shared" ref="L118:L121" si="49">K118*E118</f>
        <v>428.04054000000002</v>
      </c>
      <c r="M118" s="182">
        <v>443</v>
      </c>
      <c r="N118" s="183">
        <v>44305</v>
      </c>
      <c r="O118" s="224">
        <f t="shared" ref="O118:O121" si="50">K118-U118</f>
        <v>18</v>
      </c>
      <c r="P118" s="179">
        <f t="shared" si="47"/>
        <v>428.04054000000002</v>
      </c>
      <c r="Q118" s="226"/>
      <c r="R118" s="227"/>
      <c r="S118" s="182"/>
      <c r="T118" s="228"/>
      <c r="U118" s="225">
        <v>0</v>
      </c>
      <c r="V118" s="229">
        <f t="shared" si="48"/>
        <v>0</v>
      </c>
    </row>
    <row r="119" spans="1:22" ht="48" customHeight="1">
      <c r="A119" s="182">
        <v>76</v>
      </c>
      <c r="B119" s="217" t="s">
        <v>171</v>
      </c>
      <c r="C119" s="216"/>
      <c r="D119" s="182">
        <v>2011435</v>
      </c>
      <c r="E119" s="182">
        <v>2.2804700000000002</v>
      </c>
      <c r="F119" s="224">
        <v>0</v>
      </c>
      <c r="G119" s="223">
        <v>0</v>
      </c>
      <c r="H119" s="219">
        <v>45961</v>
      </c>
      <c r="I119" s="183">
        <v>44330</v>
      </c>
      <c r="J119" s="224">
        <v>1144</v>
      </c>
      <c r="K119" s="225">
        <v>108</v>
      </c>
      <c r="L119" s="230">
        <f t="shared" si="49"/>
        <v>246.29076000000003</v>
      </c>
      <c r="M119" s="182">
        <v>443</v>
      </c>
      <c r="N119" s="183">
        <v>44305</v>
      </c>
      <c r="O119" s="224">
        <f t="shared" si="50"/>
        <v>108</v>
      </c>
      <c r="P119" s="179">
        <f t="shared" si="47"/>
        <v>246.29076000000003</v>
      </c>
      <c r="Q119" s="226"/>
      <c r="R119" s="227"/>
      <c r="S119" s="182"/>
      <c r="T119" s="228"/>
      <c r="U119" s="225">
        <v>0</v>
      </c>
      <c r="V119" s="229">
        <f t="shared" si="48"/>
        <v>0</v>
      </c>
    </row>
    <row r="120" spans="1:22" ht="48" customHeight="1">
      <c r="A120" s="182">
        <v>77</v>
      </c>
      <c r="B120" s="182" t="s">
        <v>172</v>
      </c>
      <c r="C120" s="182"/>
      <c r="D120" s="206">
        <v>2007131</v>
      </c>
      <c r="E120" s="182">
        <v>1.29152</v>
      </c>
      <c r="F120" s="224">
        <v>0</v>
      </c>
      <c r="G120" s="223">
        <v>0</v>
      </c>
      <c r="H120" s="220">
        <v>45838</v>
      </c>
      <c r="I120" s="183">
        <v>44330</v>
      </c>
      <c r="J120" s="224">
        <v>1144</v>
      </c>
      <c r="K120" s="225">
        <v>18</v>
      </c>
      <c r="L120" s="230">
        <f t="shared" si="49"/>
        <v>23.24736</v>
      </c>
      <c r="M120" s="182">
        <v>443</v>
      </c>
      <c r="N120" s="183">
        <v>44305</v>
      </c>
      <c r="O120" s="224">
        <f t="shared" si="50"/>
        <v>18</v>
      </c>
      <c r="P120" s="179">
        <f t="shared" si="47"/>
        <v>23.24736</v>
      </c>
      <c r="Q120" s="226"/>
      <c r="R120" s="227"/>
      <c r="S120" s="182"/>
      <c r="T120" s="228"/>
      <c r="U120" s="225">
        <v>0</v>
      </c>
      <c r="V120" s="229">
        <f t="shared" si="48"/>
        <v>0</v>
      </c>
    </row>
    <row r="121" spans="1:22" ht="48" customHeight="1">
      <c r="A121" s="182">
        <v>78</v>
      </c>
      <c r="B121" s="182" t="s">
        <v>173</v>
      </c>
      <c r="C121" s="182"/>
      <c r="D121" s="218"/>
      <c r="E121" s="182">
        <v>19.610990000000001</v>
      </c>
      <c r="F121" s="224">
        <v>0</v>
      </c>
      <c r="G121" s="223">
        <v>0</v>
      </c>
      <c r="H121" s="221"/>
      <c r="I121" s="183">
        <v>44330</v>
      </c>
      <c r="J121" s="224">
        <v>1144</v>
      </c>
      <c r="K121" s="225">
        <v>1</v>
      </c>
      <c r="L121" s="230">
        <f t="shared" si="49"/>
        <v>19.610990000000001</v>
      </c>
      <c r="M121" s="182">
        <v>443</v>
      </c>
      <c r="N121" s="183">
        <v>44305</v>
      </c>
      <c r="O121" s="224">
        <f t="shared" si="50"/>
        <v>1</v>
      </c>
      <c r="P121" s="179">
        <f t="shared" ref="P121:P125" si="51">O121*E121</f>
        <v>19.610990000000001</v>
      </c>
      <c r="Q121" s="226"/>
      <c r="R121" s="227"/>
      <c r="S121" s="182"/>
      <c r="T121" s="228"/>
      <c r="U121" s="225">
        <v>0</v>
      </c>
      <c r="V121" s="229">
        <f t="shared" ref="V121:V125" si="52">U121*E121</f>
        <v>0</v>
      </c>
    </row>
    <row r="122" spans="1:22" ht="48" customHeight="1">
      <c r="A122" s="182">
        <v>79</v>
      </c>
      <c r="B122" s="182" t="s">
        <v>169</v>
      </c>
      <c r="C122" s="182"/>
      <c r="D122" s="182" t="s">
        <v>174</v>
      </c>
      <c r="E122" s="182">
        <v>160.7654</v>
      </c>
      <c r="F122" s="224">
        <v>0</v>
      </c>
      <c r="G122" s="223">
        <v>0</v>
      </c>
      <c r="H122" s="219">
        <v>44439</v>
      </c>
      <c r="I122" s="183">
        <v>44333</v>
      </c>
      <c r="J122" s="224">
        <v>1147</v>
      </c>
      <c r="K122" s="225">
        <v>132</v>
      </c>
      <c r="L122" s="230">
        <f>K122*E122</f>
        <v>21221.032800000001</v>
      </c>
      <c r="M122" s="182">
        <v>443</v>
      </c>
      <c r="N122" s="183">
        <v>44305</v>
      </c>
      <c r="O122" s="224">
        <f>K122-U122</f>
        <v>132</v>
      </c>
      <c r="P122" s="179">
        <f t="shared" si="51"/>
        <v>21221.032800000001</v>
      </c>
      <c r="Q122" s="226"/>
      <c r="R122" s="227"/>
      <c r="S122" s="182"/>
      <c r="T122" s="228"/>
      <c r="U122" s="225">
        <v>0</v>
      </c>
      <c r="V122" s="229">
        <f t="shared" si="52"/>
        <v>0</v>
      </c>
    </row>
    <row r="123" spans="1:22" ht="48" customHeight="1">
      <c r="A123" s="182">
        <v>80</v>
      </c>
      <c r="B123" s="217" t="s">
        <v>170</v>
      </c>
      <c r="C123" s="216"/>
      <c r="D123" s="182"/>
      <c r="E123" s="182">
        <v>23.78003</v>
      </c>
      <c r="F123" s="224">
        <v>0</v>
      </c>
      <c r="G123" s="223">
        <v>0</v>
      </c>
      <c r="H123" s="219">
        <v>44774</v>
      </c>
      <c r="I123" s="183">
        <v>44330</v>
      </c>
      <c r="J123" s="224">
        <v>1144</v>
      </c>
      <c r="K123" s="225">
        <v>22</v>
      </c>
      <c r="L123" s="230">
        <f t="shared" ref="L123:L126" si="53">K123*E123</f>
        <v>523.16066000000001</v>
      </c>
      <c r="M123" s="182">
        <v>443</v>
      </c>
      <c r="N123" s="183">
        <v>44305</v>
      </c>
      <c r="O123" s="224">
        <f t="shared" ref="O123:O126" si="54">K123-U123</f>
        <v>22</v>
      </c>
      <c r="P123" s="179">
        <f t="shared" si="51"/>
        <v>523.16066000000001</v>
      </c>
      <c r="Q123" s="226"/>
      <c r="R123" s="227"/>
      <c r="S123" s="182"/>
      <c r="T123" s="228"/>
      <c r="U123" s="225">
        <v>0</v>
      </c>
      <c r="V123" s="229">
        <f t="shared" si="52"/>
        <v>0</v>
      </c>
    </row>
    <row r="124" spans="1:22" ht="48" customHeight="1">
      <c r="A124" s="182">
        <v>81</v>
      </c>
      <c r="B124" s="217" t="s">
        <v>171</v>
      </c>
      <c r="C124" s="216"/>
      <c r="D124" s="182">
        <v>2011435</v>
      </c>
      <c r="E124" s="182">
        <v>2.2804700000000002</v>
      </c>
      <c r="F124" s="224">
        <v>0</v>
      </c>
      <c r="G124" s="223">
        <v>0</v>
      </c>
      <c r="H124" s="219">
        <v>45961</v>
      </c>
      <c r="I124" s="183">
        <v>44330</v>
      </c>
      <c r="J124" s="224">
        <v>1144</v>
      </c>
      <c r="K124" s="225">
        <v>132</v>
      </c>
      <c r="L124" s="230">
        <f t="shared" si="53"/>
        <v>301.02204</v>
      </c>
      <c r="M124" s="182">
        <v>443</v>
      </c>
      <c r="N124" s="183">
        <v>44305</v>
      </c>
      <c r="O124" s="224">
        <f t="shared" si="54"/>
        <v>132</v>
      </c>
      <c r="P124" s="179">
        <f t="shared" si="51"/>
        <v>301.02204</v>
      </c>
      <c r="Q124" s="226"/>
      <c r="R124" s="227"/>
      <c r="S124" s="182"/>
      <c r="T124" s="228"/>
      <c r="U124" s="225">
        <v>0</v>
      </c>
      <c r="V124" s="229">
        <f t="shared" si="52"/>
        <v>0</v>
      </c>
    </row>
    <row r="125" spans="1:22" ht="48" customHeight="1">
      <c r="A125" s="182">
        <v>82</v>
      </c>
      <c r="B125" s="182" t="s">
        <v>172</v>
      </c>
      <c r="C125" s="182"/>
      <c r="D125" s="206">
        <v>2007131</v>
      </c>
      <c r="E125" s="182">
        <v>1.29152</v>
      </c>
      <c r="F125" s="224">
        <v>0</v>
      </c>
      <c r="G125" s="223">
        <v>0</v>
      </c>
      <c r="H125" s="220">
        <v>45838</v>
      </c>
      <c r="I125" s="183">
        <v>44330</v>
      </c>
      <c r="J125" s="224">
        <v>1144</v>
      </c>
      <c r="K125" s="225">
        <v>22</v>
      </c>
      <c r="L125" s="230">
        <f t="shared" si="53"/>
        <v>28.413440000000001</v>
      </c>
      <c r="M125" s="182">
        <v>443</v>
      </c>
      <c r="N125" s="183">
        <v>44305</v>
      </c>
      <c r="O125" s="224">
        <f t="shared" si="54"/>
        <v>22</v>
      </c>
      <c r="P125" s="179">
        <f t="shared" si="51"/>
        <v>28.413440000000001</v>
      </c>
      <c r="Q125" s="226"/>
      <c r="R125" s="227"/>
      <c r="S125" s="182"/>
      <c r="T125" s="228"/>
      <c r="U125" s="225">
        <v>0</v>
      </c>
      <c r="V125" s="229">
        <f t="shared" si="52"/>
        <v>0</v>
      </c>
    </row>
    <row r="126" spans="1:22" ht="48" customHeight="1">
      <c r="A126" s="182">
        <v>83</v>
      </c>
      <c r="B126" s="182" t="s">
        <v>173</v>
      </c>
      <c r="C126" s="182"/>
      <c r="D126" s="218"/>
      <c r="E126" s="182">
        <v>19.610990000000001</v>
      </c>
      <c r="F126" s="224">
        <v>0</v>
      </c>
      <c r="G126" s="223">
        <v>0</v>
      </c>
      <c r="H126" s="221"/>
      <c r="I126" s="183">
        <v>44330</v>
      </c>
      <c r="J126" s="224">
        <v>1144</v>
      </c>
      <c r="K126" s="225">
        <v>1</v>
      </c>
      <c r="L126" s="230">
        <f t="shared" si="53"/>
        <v>19.610990000000001</v>
      </c>
      <c r="M126" s="182">
        <v>443</v>
      </c>
      <c r="N126" s="183">
        <v>44305</v>
      </c>
      <c r="O126" s="224">
        <f t="shared" si="54"/>
        <v>1</v>
      </c>
      <c r="P126" s="179">
        <f t="shared" ref="P126:P130" si="55">O126*E126</f>
        <v>19.610990000000001</v>
      </c>
      <c r="Q126" s="226"/>
      <c r="R126" s="227"/>
      <c r="S126" s="182"/>
      <c r="T126" s="228"/>
      <c r="U126" s="225">
        <v>0</v>
      </c>
      <c r="V126" s="229">
        <f t="shared" ref="V126:V130" si="56">U126*E126</f>
        <v>0</v>
      </c>
    </row>
    <row r="127" spans="1:22" ht="48" customHeight="1">
      <c r="A127" s="182">
        <v>84</v>
      </c>
      <c r="B127" s="182" t="s">
        <v>169</v>
      </c>
      <c r="C127" s="182"/>
      <c r="D127" s="182" t="s">
        <v>174</v>
      </c>
      <c r="E127" s="182">
        <v>160.7654</v>
      </c>
      <c r="F127" s="224">
        <v>0</v>
      </c>
      <c r="G127" s="223">
        <v>0</v>
      </c>
      <c r="H127" s="219">
        <v>44439</v>
      </c>
      <c r="I127" s="183">
        <v>44334</v>
      </c>
      <c r="J127" s="224">
        <v>1154</v>
      </c>
      <c r="K127" s="225">
        <v>78</v>
      </c>
      <c r="L127" s="230">
        <f>K127*E127</f>
        <v>12539.7012</v>
      </c>
      <c r="M127" s="182">
        <v>443</v>
      </c>
      <c r="N127" s="183">
        <v>44305</v>
      </c>
      <c r="O127" s="224">
        <f>K127-U127</f>
        <v>78</v>
      </c>
      <c r="P127" s="179">
        <f t="shared" si="55"/>
        <v>12539.7012</v>
      </c>
      <c r="Q127" s="226"/>
      <c r="R127" s="227"/>
      <c r="S127" s="182"/>
      <c r="T127" s="228"/>
      <c r="U127" s="225">
        <v>0</v>
      </c>
      <c r="V127" s="229">
        <f t="shared" si="56"/>
        <v>0</v>
      </c>
    </row>
    <row r="128" spans="1:22" ht="48" customHeight="1">
      <c r="A128" s="182">
        <v>85</v>
      </c>
      <c r="B128" s="217" t="s">
        <v>170</v>
      </c>
      <c r="C128" s="216"/>
      <c r="D128" s="182"/>
      <c r="E128" s="182">
        <v>23.78003</v>
      </c>
      <c r="F128" s="224">
        <v>0</v>
      </c>
      <c r="G128" s="223">
        <v>0</v>
      </c>
      <c r="H128" s="219">
        <v>44774</v>
      </c>
      <c r="I128" s="183">
        <v>44334</v>
      </c>
      <c r="J128" s="224">
        <v>1154</v>
      </c>
      <c r="K128" s="225">
        <v>13</v>
      </c>
      <c r="L128" s="230">
        <f t="shared" ref="L128:L131" si="57">K128*E128</f>
        <v>309.14039000000002</v>
      </c>
      <c r="M128" s="182">
        <v>443</v>
      </c>
      <c r="N128" s="183">
        <v>44305</v>
      </c>
      <c r="O128" s="224">
        <f t="shared" ref="O128:O131" si="58">K128-U128</f>
        <v>13</v>
      </c>
      <c r="P128" s="179">
        <f t="shared" si="55"/>
        <v>309.14039000000002</v>
      </c>
      <c r="Q128" s="226"/>
      <c r="R128" s="227"/>
      <c r="S128" s="182"/>
      <c r="T128" s="228"/>
      <c r="U128" s="225">
        <v>0</v>
      </c>
      <c r="V128" s="229">
        <f t="shared" si="56"/>
        <v>0</v>
      </c>
    </row>
    <row r="129" spans="1:22" ht="48" customHeight="1">
      <c r="A129" s="182">
        <v>86</v>
      </c>
      <c r="B129" s="217" t="s">
        <v>171</v>
      </c>
      <c r="C129" s="216"/>
      <c r="D129" s="182">
        <v>2011435</v>
      </c>
      <c r="E129" s="182">
        <v>2.2804700000000002</v>
      </c>
      <c r="F129" s="224">
        <v>0</v>
      </c>
      <c r="G129" s="223">
        <v>0</v>
      </c>
      <c r="H129" s="219">
        <v>45961</v>
      </c>
      <c r="I129" s="183">
        <v>44334</v>
      </c>
      <c r="J129" s="224">
        <v>1154</v>
      </c>
      <c r="K129" s="225">
        <v>78</v>
      </c>
      <c r="L129" s="230">
        <f t="shared" si="57"/>
        <v>177.87666000000002</v>
      </c>
      <c r="M129" s="182">
        <v>443</v>
      </c>
      <c r="N129" s="183">
        <v>44305</v>
      </c>
      <c r="O129" s="224">
        <f t="shared" si="58"/>
        <v>78</v>
      </c>
      <c r="P129" s="179">
        <f t="shared" si="55"/>
        <v>177.87666000000002</v>
      </c>
      <c r="Q129" s="226"/>
      <c r="R129" s="227"/>
      <c r="S129" s="182"/>
      <c r="T129" s="228"/>
      <c r="U129" s="225">
        <v>0</v>
      </c>
      <c r="V129" s="229">
        <f t="shared" si="56"/>
        <v>0</v>
      </c>
    </row>
    <row r="130" spans="1:22" ht="48" customHeight="1">
      <c r="A130" s="182">
        <v>87</v>
      </c>
      <c r="B130" s="182" t="s">
        <v>172</v>
      </c>
      <c r="C130" s="182"/>
      <c r="D130" s="206">
        <v>2007131</v>
      </c>
      <c r="E130" s="182">
        <v>1.29152</v>
      </c>
      <c r="F130" s="224">
        <v>0</v>
      </c>
      <c r="G130" s="223">
        <v>0</v>
      </c>
      <c r="H130" s="220">
        <v>45838</v>
      </c>
      <c r="I130" s="183">
        <v>44334</v>
      </c>
      <c r="J130" s="224">
        <v>1154</v>
      </c>
      <c r="K130" s="225">
        <v>13</v>
      </c>
      <c r="L130" s="230">
        <f t="shared" si="57"/>
        <v>16.789760000000001</v>
      </c>
      <c r="M130" s="182">
        <v>443</v>
      </c>
      <c r="N130" s="183">
        <v>44305</v>
      </c>
      <c r="O130" s="224">
        <f t="shared" si="58"/>
        <v>13</v>
      </c>
      <c r="P130" s="179">
        <f t="shared" si="55"/>
        <v>16.789760000000001</v>
      </c>
      <c r="Q130" s="226"/>
      <c r="R130" s="227"/>
      <c r="S130" s="182"/>
      <c r="T130" s="228"/>
      <c r="U130" s="225">
        <v>0</v>
      </c>
      <c r="V130" s="229">
        <f t="shared" si="56"/>
        <v>0</v>
      </c>
    </row>
    <row r="131" spans="1:22" ht="48" customHeight="1">
      <c r="A131" s="182">
        <v>88</v>
      </c>
      <c r="B131" s="182" t="s">
        <v>173</v>
      </c>
      <c r="C131" s="182"/>
      <c r="D131" s="218"/>
      <c r="E131" s="182">
        <v>19.610990000000001</v>
      </c>
      <c r="F131" s="224">
        <v>0</v>
      </c>
      <c r="G131" s="223">
        <v>0</v>
      </c>
      <c r="H131" s="221"/>
      <c r="I131" s="183">
        <v>44334</v>
      </c>
      <c r="J131" s="224">
        <v>1154</v>
      </c>
      <c r="K131" s="225">
        <v>1</v>
      </c>
      <c r="L131" s="230">
        <f t="shared" si="57"/>
        <v>19.610990000000001</v>
      </c>
      <c r="M131" s="182">
        <v>443</v>
      </c>
      <c r="N131" s="183">
        <v>44305</v>
      </c>
      <c r="O131" s="224">
        <f t="shared" si="58"/>
        <v>1</v>
      </c>
      <c r="P131" s="179">
        <f t="shared" ref="P131:P135" si="59">O131*E131</f>
        <v>19.610990000000001</v>
      </c>
      <c r="Q131" s="226"/>
      <c r="R131" s="227"/>
      <c r="S131" s="182"/>
      <c r="T131" s="228"/>
      <c r="U131" s="225">
        <v>0</v>
      </c>
      <c r="V131" s="229">
        <f t="shared" ref="V131:V135" si="60">U131*E131</f>
        <v>0</v>
      </c>
    </row>
    <row r="132" spans="1:22" ht="48" customHeight="1">
      <c r="A132" s="182">
        <v>89</v>
      </c>
      <c r="B132" s="182" t="s">
        <v>169</v>
      </c>
      <c r="C132" s="182"/>
      <c r="D132" s="182" t="s">
        <v>174</v>
      </c>
      <c r="E132" s="182">
        <v>160.7654</v>
      </c>
      <c r="F132" s="224">
        <v>0</v>
      </c>
      <c r="G132" s="223">
        <v>0</v>
      </c>
      <c r="H132" s="219">
        <v>44439</v>
      </c>
      <c r="I132" s="183">
        <v>44335</v>
      </c>
      <c r="J132" s="224">
        <v>1156</v>
      </c>
      <c r="K132" s="225">
        <v>96</v>
      </c>
      <c r="L132" s="230">
        <f>K132*E132</f>
        <v>15433.4784</v>
      </c>
      <c r="M132" s="182">
        <v>443</v>
      </c>
      <c r="N132" s="183">
        <v>44305</v>
      </c>
      <c r="O132" s="224">
        <f>K132-U132</f>
        <v>96</v>
      </c>
      <c r="P132" s="179">
        <f t="shared" si="59"/>
        <v>15433.4784</v>
      </c>
      <c r="Q132" s="226"/>
      <c r="R132" s="227"/>
      <c r="S132" s="182"/>
      <c r="T132" s="228"/>
      <c r="U132" s="225">
        <v>0</v>
      </c>
      <c r="V132" s="229">
        <f t="shared" si="60"/>
        <v>0</v>
      </c>
    </row>
    <row r="133" spans="1:22" ht="48" customHeight="1">
      <c r="A133" s="182">
        <v>90</v>
      </c>
      <c r="B133" s="217" t="s">
        <v>170</v>
      </c>
      <c r="C133" s="216"/>
      <c r="D133" s="182"/>
      <c r="E133" s="182">
        <v>23.78003</v>
      </c>
      <c r="F133" s="224">
        <v>0</v>
      </c>
      <c r="G133" s="223">
        <v>0</v>
      </c>
      <c r="H133" s="219">
        <v>44774</v>
      </c>
      <c r="I133" s="183">
        <v>44335</v>
      </c>
      <c r="J133" s="224">
        <v>1156</v>
      </c>
      <c r="K133" s="225">
        <v>16</v>
      </c>
      <c r="L133" s="230">
        <f t="shared" ref="L133:L136" si="61">K133*E133</f>
        <v>380.48048</v>
      </c>
      <c r="M133" s="182">
        <v>443</v>
      </c>
      <c r="N133" s="183">
        <v>44305</v>
      </c>
      <c r="O133" s="224">
        <f t="shared" ref="O133:O136" si="62">K133-U133</f>
        <v>16</v>
      </c>
      <c r="P133" s="179">
        <f t="shared" si="59"/>
        <v>380.48048</v>
      </c>
      <c r="Q133" s="226"/>
      <c r="R133" s="227"/>
      <c r="S133" s="182"/>
      <c r="T133" s="228"/>
      <c r="U133" s="225">
        <v>0</v>
      </c>
      <c r="V133" s="229">
        <f t="shared" si="60"/>
        <v>0</v>
      </c>
    </row>
    <row r="134" spans="1:22" ht="48" customHeight="1">
      <c r="A134" s="182">
        <v>91</v>
      </c>
      <c r="B134" s="217" t="s">
        <v>171</v>
      </c>
      <c r="C134" s="216"/>
      <c r="D134" s="182">
        <v>2011435</v>
      </c>
      <c r="E134" s="182">
        <v>2.2804700000000002</v>
      </c>
      <c r="F134" s="224">
        <v>0</v>
      </c>
      <c r="G134" s="223">
        <v>0</v>
      </c>
      <c r="H134" s="219">
        <v>45961</v>
      </c>
      <c r="I134" s="183">
        <v>44335</v>
      </c>
      <c r="J134" s="224">
        <v>1156</v>
      </c>
      <c r="K134" s="225">
        <v>96</v>
      </c>
      <c r="L134" s="230">
        <f t="shared" si="61"/>
        <v>218.92512000000002</v>
      </c>
      <c r="M134" s="182">
        <v>443</v>
      </c>
      <c r="N134" s="183">
        <v>44305</v>
      </c>
      <c r="O134" s="224">
        <f t="shared" si="62"/>
        <v>96</v>
      </c>
      <c r="P134" s="179">
        <f t="shared" si="59"/>
        <v>218.92512000000002</v>
      </c>
      <c r="Q134" s="226"/>
      <c r="R134" s="227"/>
      <c r="S134" s="182"/>
      <c r="T134" s="228"/>
      <c r="U134" s="225">
        <v>0</v>
      </c>
      <c r="V134" s="229">
        <f t="shared" si="60"/>
        <v>0</v>
      </c>
    </row>
    <row r="135" spans="1:22" ht="48" customHeight="1">
      <c r="A135" s="182">
        <v>92</v>
      </c>
      <c r="B135" s="182" t="s">
        <v>172</v>
      </c>
      <c r="C135" s="182"/>
      <c r="D135" s="206">
        <v>2007131</v>
      </c>
      <c r="E135" s="182">
        <v>1.29152</v>
      </c>
      <c r="F135" s="224">
        <v>0</v>
      </c>
      <c r="G135" s="223">
        <v>0</v>
      </c>
      <c r="H135" s="220">
        <v>45838</v>
      </c>
      <c r="I135" s="183">
        <v>44335</v>
      </c>
      <c r="J135" s="224">
        <v>1156</v>
      </c>
      <c r="K135" s="225">
        <v>16</v>
      </c>
      <c r="L135" s="230">
        <f t="shared" si="61"/>
        <v>20.66432</v>
      </c>
      <c r="M135" s="182">
        <v>443</v>
      </c>
      <c r="N135" s="183">
        <v>44305</v>
      </c>
      <c r="O135" s="224">
        <f t="shared" si="62"/>
        <v>16</v>
      </c>
      <c r="P135" s="179">
        <f t="shared" si="59"/>
        <v>20.66432</v>
      </c>
      <c r="Q135" s="226"/>
      <c r="R135" s="227"/>
      <c r="S135" s="182"/>
      <c r="T135" s="228"/>
      <c r="U135" s="225">
        <v>0</v>
      </c>
      <c r="V135" s="229">
        <f t="shared" si="60"/>
        <v>0</v>
      </c>
    </row>
    <row r="136" spans="1:22" ht="48" customHeight="1">
      <c r="A136" s="182">
        <v>93</v>
      </c>
      <c r="B136" s="182" t="s">
        <v>173</v>
      </c>
      <c r="C136" s="182"/>
      <c r="D136" s="218"/>
      <c r="E136" s="182">
        <v>19.610990000000001</v>
      </c>
      <c r="F136" s="224">
        <v>0</v>
      </c>
      <c r="G136" s="223">
        <v>0</v>
      </c>
      <c r="H136" s="221"/>
      <c r="I136" s="183">
        <v>44335</v>
      </c>
      <c r="J136" s="224">
        <v>1156</v>
      </c>
      <c r="K136" s="225">
        <v>1</v>
      </c>
      <c r="L136" s="230">
        <f t="shared" si="61"/>
        <v>19.610990000000001</v>
      </c>
      <c r="M136" s="182">
        <v>443</v>
      </c>
      <c r="N136" s="183">
        <v>44305</v>
      </c>
      <c r="O136" s="224">
        <f t="shared" si="62"/>
        <v>1</v>
      </c>
      <c r="P136" s="179">
        <f t="shared" ref="P136:P140" si="63">O136*E136</f>
        <v>19.610990000000001</v>
      </c>
      <c r="Q136" s="226"/>
      <c r="R136" s="227"/>
      <c r="S136" s="182"/>
      <c r="T136" s="228"/>
      <c r="U136" s="225">
        <v>0</v>
      </c>
      <c r="V136" s="229">
        <f t="shared" ref="V136:V140" si="64">U136*E136</f>
        <v>0</v>
      </c>
    </row>
    <row r="137" spans="1:22" ht="48" customHeight="1">
      <c r="A137" s="182">
        <v>94</v>
      </c>
      <c r="B137" s="182" t="s">
        <v>169</v>
      </c>
      <c r="C137" s="182"/>
      <c r="D137" s="182" t="s">
        <v>174</v>
      </c>
      <c r="E137" s="182">
        <v>160.7654</v>
      </c>
      <c r="F137" s="224">
        <v>0</v>
      </c>
      <c r="G137" s="223">
        <v>0</v>
      </c>
      <c r="H137" s="219">
        <v>44439</v>
      </c>
      <c r="I137" s="183">
        <v>44336</v>
      </c>
      <c r="J137" s="224">
        <v>1163</v>
      </c>
      <c r="K137" s="225">
        <v>120</v>
      </c>
      <c r="L137" s="230">
        <f>K137*E137</f>
        <v>19291.847999999998</v>
      </c>
      <c r="M137" s="182">
        <v>443</v>
      </c>
      <c r="N137" s="183">
        <v>44305</v>
      </c>
      <c r="O137" s="224">
        <f>K137-U137</f>
        <v>120</v>
      </c>
      <c r="P137" s="179">
        <f t="shared" si="63"/>
        <v>19291.847999999998</v>
      </c>
      <c r="Q137" s="226"/>
      <c r="R137" s="227"/>
      <c r="S137" s="182"/>
      <c r="T137" s="228"/>
      <c r="U137" s="225">
        <v>0</v>
      </c>
      <c r="V137" s="229">
        <f t="shared" si="64"/>
        <v>0</v>
      </c>
    </row>
    <row r="138" spans="1:22" ht="48" customHeight="1">
      <c r="A138" s="182">
        <v>95</v>
      </c>
      <c r="B138" s="217" t="s">
        <v>170</v>
      </c>
      <c r="C138" s="216"/>
      <c r="D138" s="182"/>
      <c r="E138" s="182">
        <v>23.78003</v>
      </c>
      <c r="F138" s="224">
        <v>0</v>
      </c>
      <c r="G138" s="223">
        <v>0</v>
      </c>
      <c r="H138" s="219">
        <v>44774</v>
      </c>
      <c r="I138" s="183">
        <v>44336</v>
      </c>
      <c r="J138" s="224">
        <v>1163</v>
      </c>
      <c r="K138" s="225">
        <v>20</v>
      </c>
      <c r="L138" s="230">
        <f t="shared" ref="L138:L141" si="65">K138*E138</f>
        <v>475.60059999999999</v>
      </c>
      <c r="M138" s="182">
        <v>443</v>
      </c>
      <c r="N138" s="183">
        <v>44305</v>
      </c>
      <c r="O138" s="224">
        <f t="shared" ref="O138:O141" si="66">K138-U138</f>
        <v>20</v>
      </c>
      <c r="P138" s="179">
        <f t="shared" si="63"/>
        <v>475.60059999999999</v>
      </c>
      <c r="Q138" s="226"/>
      <c r="R138" s="227"/>
      <c r="S138" s="182"/>
      <c r="T138" s="228"/>
      <c r="U138" s="225">
        <v>0</v>
      </c>
      <c r="V138" s="229">
        <f t="shared" si="64"/>
        <v>0</v>
      </c>
    </row>
    <row r="139" spans="1:22" ht="48" customHeight="1">
      <c r="A139" s="182">
        <v>96</v>
      </c>
      <c r="B139" s="217" t="s">
        <v>171</v>
      </c>
      <c r="C139" s="216"/>
      <c r="D139" s="182">
        <v>2011435</v>
      </c>
      <c r="E139" s="182">
        <v>2.2804700000000002</v>
      </c>
      <c r="F139" s="224">
        <v>0</v>
      </c>
      <c r="G139" s="223">
        <v>0</v>
      </c>
      <c r="H139" s="219">
        <v>45961</v>
      </c>
      <c r="I139" s="183">
        <v>44336</v>
      </c>
      <c r="J139" s="224">
        <v>1163</v>
      </c>
      <c r="K139" s="225">
        <v>120</v>
      </c>
      <c r="L139" s="230">
        <f t="shared" si="65"/>
        <v>273.65640000000002</v>
      </c>
      <c r="M139" s="182">
        <v>443</v>
      </c>
      <c r="N139" s="183">
        <v>44305</v>
      </c>
      <c r="O139" s="224">
        <f t="shared" si="66"/>
        <v>120</v>
      </c>
      <c r="P139" s="179">
        <f t="shared" si="63"/>
        <v>273.65640000000002</v>
      </c>
      <c r="Q139" s="226"/>
      <c r="R139" s="227"/>
      <c r="S139" s="182"/>
      <c r="T139" s="228"/>
      <c r="U139" s="225">
        <v>0</v>
      </c>
      <c r="V139" s="229">
        <f t="shared" si="64"/>
        <v>0</v>
      </c>
    </row>
    <row r="140" spans="1:22" ht="48" customHeight="1">
      <c r="A140" s="182">
        <v>97</v>
      </c>
      <c r="B140" s="182" t="s">
        <v>172</v>
      </c>
      <c r="C140" s="182"/>
      <c r="D140" s="206">
        <v>2007131</v>
      </c>
      <c r="E140" s="182">
        <v>1.29152</v>
      </c>
      <c r="F140" s="224">
        <v>0</v>
      </c>
      <c r="G140" s="223">
        <v>0</v>
      </c>
      <c r="H140" s="220">
        <v>45838</v>
      </c>
      <c r="I140" s="183">
        <v>44336</v>
      </c>
      <c r="J140" s="224">
        <v>1163</v>
      </c>
      <c r="K140" s="225">
        <v>20</v>
      </c>
      <c r="L140" s="230">
        <f t="shared" si="65"/>
        <v>25.830400000000001</v>
      </c>
      <c r="M140" s="182">
        <v>443</v>
      </c>
      <c r="N140" s="183">
        <v>44305</v>
      </c>
      <c r="O140" s="224">
        <f t="shared" si="66"/>
        <v>20</v>
      </c>
      <c r="P140" s="179">
        <f t="shared" si="63"/>
        <v>25.830400000000001</v>
      </c>
      <c r="Q140" s="226"/>
      <c r="R140" s="227"/>
      <c r="S140" s="182"/>
      <c r="T140" s="228"/>
      <c r="U140" s="225">
        <v>0</v>
      </c>
      <c r="V140" s="229">
        <f t="shared" si="64"/>
        <v>0</v>
      </c>
    </row>
    <row r="141" spans="1:22" ht="48" customHeight="1">
      <c r="A141" s="182">
        <v>98</v>
      </c>
      <c r="B141" s="182" t="s">
        <v>173</v>
      </c>
      <c r="C141" s="182"/>
      <c r="D141" s="218"/>
      <c r="E141" s="182">
        <v>19.610990000000001</v>
      </c>
      <c r="F141" s="224">
        <v>0</v>
      </c>
      <c r="G141" s="223">
        <v>0</v>
      </c>
      <c r="H141" s="221"/>
      <c r="I141" s="183">
        <v>44336</v>
      </c>
      <c r="J141" s="224">
        <v>1163</v>
      </c>
      <c r="K141" s="225">
        <v>1</v>
      </c>
      <c r="L141" s="230">
        <f t="shared" si="65"/>
        <v>19.610990000000001</v>
      </c>
      <c r="M141" s="182">
        <v>443</v>
      </c>
      <c r="N141" s="183">
        <v>44305</v>
      </c>
      <c r="O141" s="224">
        <f t="shared" si="66"/>
        <v>1</v>
      </c>
      <c r="P141" s="179">
        <f t="shared" ref="P141:P145" si="67">O141*E141</f>
        <v>19.610990000000001</v>
      </c>
      <c r="Q141" s="226"/>
      <c r="R141" s="227"/>
      <c r="S141" s="182"/>
      <c r="T141" s="228"/>
      <c r="U141" s="225">
        <v>0</v>
      </c>
      <c r="V141" s="229">
        <f t="shared" ref="V141:V145" si="68">U141*E141</f>
        <v>0</v>
      </c>
    </row>
    <row r="142" spans="1:22" ht="48" customHeight="1">
      <c r="A142" s="182">
        <v>99</v>
      </c>
      <c r="B142" s="182" t="s">
        <v>169</v>
      </c>
      <c r="C142" s="182"/>
      <c r="D142" s="182" t="s">
        <v>174</v>
      </c>
      <c r="E142" s="182">
        <v>160.7654</v>
      </c>
      <c r="F142" s="224">
        <v>0</v>
      </c>
      <c r="G142" s="223">
        <v>0</v>
      </c>
      <c r="H142" s="219">
        <v>44439</v>
      </c>
      <c r="I142" s="183">
        <v>44340</v>
      </c>
      <c r="J142" s="224">
        <v>1167</v>
      </c>
      <c r="K142" s="225">
        <v>102</v>
      </c>
      <c r="L142" s="230">
        <f>K142*E142</f>
        <v>16398.070800000001</v>
      </c>
      <c r="M142" s="182">
        <v>443</v>
      </c>
      <c r="N142" s="183">
        <v>44305</v>
      </c>
      <c r="O142" s="224">
        <f>K142-U142</f>
        <v>102</v>
      </c>
      <c r="P142" s="179">
        <f t="shared" si="67"/>
        <v>16398.070800000001</v>
      </c>
      <c r="Q142" s="226"/>
      <c r="R142" s="227"/>
      <c r="S142" s="182"/>
      <c r="T142" s="228"/>
      <c r="U142" s="225">
        <v>0</v>
      </c>
      <c r="V142" s="229">
        <f t="shared" si="68"/>
        <v>0</v>
      </c>
    </row>
    <row r="143" spans="1:22" ht="48" customHeight="1">
      <c r="A143" s="182">
        <v>100</v>
      </c>
      <c r="B143" s="217" t="s">
        <v>170</v>
      </c>
      <c r="C143" s="216"/>
      <c r="D143" s="182"/>
      <c r="E143" s="182">
        <v>23.78003</v>
      </c>
      <c r="F143" s="224">
        <v>0</v>
      </c>
      <c r="G143" s="223">
        <v>0</v>
      </c>
      <c r="H143" s="219">
        <v>44774</v>
      </c>
      <c r="I143" s="183">
        <v>44336</v>
      </c>
      <c r="J143" s="224">
        <v>1163</v>
      </c>
      <c r="K143" s="225">
        <v>17</v>
      </c>
      <c r="L143" s="230">
        <f t="shared" ref="L143:L146" si="69">K143*E143</f>
        <v>404.26051000000001</v>
      </c>
      <c r="M143" s="182">
        <v>443</v>
      </c>
      <c r="N143" s="183">
        <v>44305</v>
      </c>
      <c r="O143" s="224">
        <f t="shared" ref="O143:O146" si="70">K143-U143</f>
        <v>17</v>
      </c>
      <c r="P143" s="179">
        <f t="shared" si="67"/>
        <v>404.26051000000001</v>
      </c>
      <c r="Q143" s="226"/>
      <c r="R143" s="227"/>
      <c r="S143" s="182"/>
      <c r="T143" s="228"/>
      <c r="U143" s="225">
        <v>0</v>
      </c>
      <c r="V143" s="229">
        <f t="shared" si="68"/>
        <v>0</v>
      </c>
    </row>
    <row r="144" spans="1:22" ht="48" customHeight="1">
      <c r="A144" s="182">
        <v>101</v>
      </c>
      <c r="B144" s="217" t="s">
        <v>171</v>
      </c>
      <c r="C144" s="216"/>
      <c r="D144" s="182">
        <v>2011435</v>
      </c>
      <c r="E144" s="182">
        <v>2.2804700000000002</v>
      </c>
      <c r="F144" s="224">
        <v>0</v>
      </c>
      <c r="G144" s="223">
        <v>0</v>
      </c>
      <c r="H144" s="219">
        <v>45961</v>
      </c>
      <c r="I144" s="183">
        <v>44336</v>
      </c>
      <c r="J144" s="224">
        <v>1163</v>
      </c>
      <c r="K144" s="225">
        <v>102</v>
      </c>
      <c r="L144" s="230">
        <f t="shared" si="69"/>
        <v>232.60794000000001</v>
      </c>
      <c r="M144" s="182">
        <v>443</v>
      </c>
      <c r="N144" s="183">
        <v>44305</v>
      </c>
      <c r="O144" s="224">
        <f t="shared" si="70"/>
        <v>102</v>
      </c>
      <c r="P144" s="179">
        <f t="shared" si="67"/>
        <v>232.60794000000001</v>
      </c>
      <c r="Q144" s="226"/>
      <c r="R144" s="227"/>
      <c r="S144" s="182"/>
      <c r="T144" s="228"/>
      <c r="U144" s="225">
        <v>0</v>
      </c>
      <c r="V144" s="229">
        <f t="shared" si="68"/>
        <v>0</v>
      </c>
    </row>
    <row r="145" spans="1:22" ht="48" customHeight="1">
      <c r="A145" s="182">
        <v>102</v>
      </c>
      <c r="B145" s="182" t="s">
        <v>172</v>
      </c>
      <c r="C145" s="182"/>
      <c r="D145" s="206">
        <v>2007131</v>
      </c>
      <c r="E145" s="182">
        <v>1.29152</v>
      </c>
      <c r="F145" s="224">
        <v>0</v>
      </c>
      <c r="G145" s="223">
        <v>0</v>
      </c>
      <c r="H145" s="220">
        <v>45838</v>
      </c>
      <c r="I145" s="183">
        <v>44336</v>
      </c>
      <c r="J145" s="224">
        <v>1163</v>
      </c>
      <c r="K145" s="225">
        <v>17</v>
      </c>
      <c r="L145" s="230">
        <f t="shared" si="69"/>
        <v>21.955839999999998</v>
      </c>
      <c r="M145" s="182">
        <v>443</v>
      </c>
      <c r="N145" s="183">
        <v>44305</v>
      </c>
      <c r="O145" s="224">
        <f t="shared" si="70"/>
        <v>17</v>
      </c>
      <c r="P145" s="179">
        <f t="shared" si="67"/>
        <v>21.955839999999998</v>
      </c>
      <c r="Q145" s="226"/>
      <c r="R145" s="227"/>
      <c r="S145" s="182"/>
      <c r="T145" s="228"/>
      <c r="U145" s="225">
        <v>0</v>
      </c>
      <c r="V145" s="229">
        <f t="shared" si="68"/>
        <v>0</v>
      </c>
    </row>
    <row r="146" spans="1:22" ht="48" customHeight="1">
      <c r="A146" s="182">
        <v>103</v>
      </c>
      <c r="B146" s="182" t="s">
        <v>173</v>
      </c>
      <c r="C146" s="182"/>
      <c r="D146" s="218"/>
      <c r="E146" s="182">
        <v>19.610990000000001</v>
      </c>
      <c r="F146" s="224">
        <v>0</v>
      </c>
      <c r="G146" s="223">
        <v>0</v>
      </c>
      <c r="H146" s="221"/>
      <c r="I146" s="183">
        <v>44336</v>
      </c>
      <c r="J146" s="224">
        <v>1163</v>
      </c>
      <c r="K146" s="225">
        <v>1</v>
      </c>
      <c r="L146" s="230">
        <f t="shared" si="69"/>
        <v>19.610990000000001</v>
      </c>
      <c r="M146" s="182">
        <v>443</v>
      </c>
      <c r="N146" s="183">
        <v>44305</v>
      </c>
      <c r="O146" s="224">
        <f t="shared" si="70"/>
        <v>1</v>
      </c>
      <c r="P146" s="179">
        <f t="shared" ref="P146:P150" si="71">O146*E146</f>
        <v>19.610990000000001</v>
      </c>
      <c r="Q146" s="226"/>
      <c r="R146" s="227"/>
      <c r="S146" s="182"/>
      <c r="T146" s="228"/>
      <c r="U146" s="225">
        <v>0</v>
      </c>
      <c r="V146" s="229">
        <f t="shared" ref="V146:V150" si="72">U146*E146</f>
        <v>0</v>
      </c>
    </row>
    <row r="147" spans="1:22" ht="48" customHeight="1">
      <c r="A147" s="182">
        <v>104</v>
      </c>
      <c r="B147" s="182" t="s">
        <v>169</v>
      </c>
      <c r="C147" s="182"/>
      <c r="D147" s="182" t="s">
        <v>174</v>
      </c>
      <c r="E147" s="182">
        <v>160.7654</v>
      </c>
      <c r="F147" s="224">
        <v>0</v>
      </c>
      <c r="G147" s="223">
        <v>0</v>
      </c>
      <c r="H147" s="219">
        <v>44439</v>
      </c>
      <c r="I147" s="183">
        <v>44341</v>
      </c>
      <c r="J147" s="224">
        <v>1174</v>
      </c>
      <c r="K147" s="225">
        <v>60</v>
      </c>
      <c r="L147" s="230">
        <f>K147*E147</f>
        <v>9645.9239999999991</v>
      </c>
      <c r="M147" s="182">
        <v>443</v>
      </c>
      <c r="N147" s="183">
        <v>44305</v>
      </c>
      <c r="O147" s="224">
        <f>K147-U147</f>
        <v>60</v>
      </c>
      <c r="P147" s="179">
        <f t="shared" si="71"/>
        <v>9645.9239999999991</v>
      </c>
      <c r="Q147" s="226"/>
      <c r="R147" s="227"/>
      <c r="S147" s="182"/>
      <c r="T147" s="228"/>
      <c r="U147" s="225">
        <v>0</v>
      </c>
      <c r="V147" s="229">
        <f t="shared" si="72"/>
        <v>0</v>
      </c>
    </row>
    <row r="148" spans="1:22" ht="48" customHeight="1">
      <c r="A148" s="182">
        <v>105</v>
      </c>
      <c r="B148" s="217" t="s">
        <v>170</v>
      </c>
      <c r="C148" s="216"/>
      <c r="D148" s="182"/>
      <c r="E148" s="182">
        <v>23.78003</v>
      </c>
      <c r="F148" s="224">
        <v>0</v>
      </c>
      <c r="G148" s="223">
        <v>0</v>
      </c>
      <c r="H148" s="219">
        <v>44774</v>
      </c>
      <c r="I148" s="183">
        <v>44341</v>
      </c>
      <c r="J148" s="224">
        <v>1174</v>
      </c>
      <c r="K148" s="225">
        <v>10</v>
      </c>
      <c r="L148" s="230">
        <f t="shared" ref="L148:L151" si="73">K148*E148</f>
        <v>237.80029999999999</v>
      </c>
      <c r="M148" s="182">
        <v>443</v>
      </c>
      <c r="N148" s="183">
        <v>44305</v>
      </c>
      <c r="O148" s="224">
        <f t="shared" ref="O148:O151" si="74">K148-U148</f>
        <v>10</v>
      </c>
      <c r="P148" s="179">
        <f t="shared" si="71"/>
        <v>237.80029999999999</v>
      </c>
      <c r="Q148" s="226"/>
      <c r="R148" s="227"/>
      <c r="S148" s="182"/>
      <c r="T148" s="228"/>
      <c r="U148" s="225">
        <v>0</v>
      </c>
      <c r="V148" s="229">
        <f t="shared" si="72"/>
        <v>0</v>
      </c>
    </row>
    <row r="149" spans="1:22" ht="48" customHeight="1">
      <c r="A149" s="182">
        <v>106</v>
      </c>
      <c r="B149" s="217" t="s">
        <v>171</v>
      </c>
      <c r="C149" s="216"/>
      <c r="D149" s="182">
        <v>2011435</v>
      </c>
      <c r="E149" s="182">
        <v>2.2804700000000002</v>
      </c>
      <c r="F149" s="224">
        <v>0</v>
      </c>
      <c r="G149" s="223">
        <v>0</v>
      </c>
      <c r="H149" s="219">
        <v>45961</v>
      </c>
      <c r="I149" s="183">
        <v>44341</v>
      </c>
      <c r="J149" s="224">
        <v>1174</v>
      </c>
      <c r="K149" s="225">
        <v>60</v>
      </c>
      <c r="L149" s="230">
        <f t="shared" si="73"/>
        <v>136.82820000000001</v>
      </c>
      <c r="M149" s="182">
        <v>443</v>
      </c>
      <c r="N149" s="183">
        <v>44305</v>
      </c>
      <c r="O149" s="224">
        <f t="shared" si="74"/>
        <v>60</v>
      </c>
      <c r="P149" s="179">
        <f t="shared" si="71"/>
        <v>136.82820000000001</v>
      </c>
      <c r="Q149" s="226"/>
      <c r="R149" s="227"/>
      <c r="S149" s="182"/>
      <c r="T149" s="228"/>
      <c r="U149" s="225">
        <v>0</v>
      </c>
      <c r="V149" s="229">
        <f t="shared" si="72"/>
        <v>0</v>
      </c>
    </row>
    <row r="150" spans="1:22" ht="48" customHeight="1">
      <c r="A150" s="182">
        <v>107</v>
      </c>
      <c r="B150" s="182" t="s">
        <v>172</v>
      </c>
      <c r="C150" s="182"/>
      <c r="D150" s="206">
        <v>2007131</v>
      </c>
      <c r="E150" s="182">
        <v>1.29152</v>
      </c>
      <c r="F150" s="224">
        <v>0</v>
      </c>
      <c r="G150" s="223">
        <v>0</v>
      </c>
      <c r="H150" s="220">
        <v>45838</v>
      </c>
      <c r="I150" s="183">
        <v>44341</v>
      </c>
      <c r="J150" s="224">
        <v>1174</v>
      </c>
      <c r="K150" s="225">
        <v>10</v>
      </c>
      <c r="L150" s="230">
        <f t="shared" si="73"/>
        <v>12.9152</v>
      </c>
      <c r="M150" s="182">
        <v>443</v>
      </c>
      <c r="N150" s="183">
        <v>44305</v>
      </c>
      <c r="O150" s="224">
        <f t="shared" si="74"/>
        <v>10</v>
      </c>
      <c r="P150" s="179">
        <f t="shared" si="71"/>
        <v>12.9152</v>
      </c>
      <c r="Q150" s="226"/>
      <c r="R150" s="227"/>
      <c r="S150" s="182"/>
      <c r="T150" s="228"/>
      <c r="U150" s="225">
        <v>0</v>
      </c>
      <c r="V150" s="229">
        <f t="shared" si="72"/>
        <v>0</v>
      </c>
    </row>
    <row r="151" spans="1:22" ht="48" customHeight="1">
      <c r="A151" s="182">
        <v>108</v>
      </c>
      <c r="B151" s="182" t="s">
        <v>173</v>
      </c>
      <c r="C151" s="182"/>
      <c r="D151" s="218"/>
      <c r="E151" s="182">
        <v>19.610990000000001</v>
      </c>
      <c r="F151" s="224">
        <v>0</v>
      </c>
      <c r="G151" s="223">
        <v>0</v>
      </c>
      <c r="H151" s="221"/>
      <c r="I151" s="183">
        <v>44341</v>
      </c>
      <c r="J151" s="224">
        <v>1174</v>
      </c>
      <c r="K151" s="225">
        <v>1</v>
      </c>
      <c r="L151" s="230">
        <f t="shared" si="73"/>
        <v>19.610990000000001</v>
      </c>
      <c r="M151" s="182">
        <v>443</v>
      </c>
      <c r="N151" s="183">
        <v>44305</v>
      </c>
      <c r="O151" s="224">
        <f t="shared" si="74"/>
        <v>1</v>
      </c>
      <c r="P151" s="179">
        <f t="shared" ref="P151:P155" si="75">O151*E151</f>
        <v>19.610990000000001</v>
      </c>
      <c r="Q151" s="226"/>
      <c r="R151" s="227"/>
      <c r="S151" s="182"/>
      <c r="T151" s="228"/>
      <c r="U151" s="225">
        <v>0</v>
      </c>
      <c r="V151" s="229">
        <f t="shared" ref="V151:V155" si="76">U151*E151</f>
        <v>0</v>
      </c>
    </row>
    <row r="152" spans="1:22" ht="48" customHeight="1">
      <c r="A152" s="182">
        <v>109</v>
      </c>
      <c r="B152" s="182" t="s">
        <v>169</v>
      </c>
      <c r="C152" s="182"/>
      <c r="D152" s="182" t="s">
        <v>174</v>
      </c>
      <c r="E152" s="182">
        <v>160.7654</v>
      </c>
      <c r="F152" s="224">
        <v>0</v>
      </c>
      <c r="G152" s="223">
        <v>0</v>
      </c>
      <c r="H152" s="219">
        <v>44439</v>
      </c>
      <c r="I152" s="183">
        <v>44341</v>
      </c>
      <c r="J152" s="224">
        <v>1176</v>
      </c>
      <c r="K152" s="225">
        <v>72</v>
      </c>
      <c r="L152" s="230">
        <f>K152*E152</f>
        <v>11575.1088</v>
      </c>
      <c r="M152" s="182">
        <v>443</v>
      </c>
      <c r="N152" s="183">
        <v>44305</v>
      </c>
      <c r="O152" s="224">
        <f>K152-U152</f>
        <v>72</v>
      </c>
      <c r="P152" s="179">
        <f t="shared" si="75"/>
        <v>11575.1088</v>
      </c>
      <c r="Q152" s="226"/>
      <c r="R152" s="227"/>
      <c r="S152" s="182"/>
      <c r="T152" s="228"/>
      <c r="U152" s="225">
        <v>0</v>
      </c>
      <c r="V152" s="229">
        <f t="shared" si="76"/>
        <v>0</v>
      </c>
    </row>
    <row r="153" spans="1:22" ht="48" customHeight="1">
      <c r="A153" s="182">
        <v>110</v>
      </c>
      <c r="B153" s="217" t="s">
        <v>170</v>
      </c>
      <c r="C153" s="216"/>
      <c r="D153" s="182"/>
      <c r="E153" s="182">
        <v>23.78003</v>
      </c>
      <c r="F153" s="224">
        <v>0</v>
      </c>
      <c r="G153" s="223">
        <v>0</v>
      </c>
      <c r="H153" s="219">
        <v>44774</v>
      </c>
      <c r="I153" s="183">
        <v>44341</v>
      </c>
      <c r="J153" s="224">
        <v>1176</v>
      </c>
      <c r="K153" s="225">
        <v>12</v>
      </c>
      <c r="L153" s="230">
        <f t="shared" ref="L153:L156" si="77">K153*E153</f>
        <v>285.36036000000001</v>
      </c>
      <c r="M153" s="182">
        <v>443</v>
      </c>
      <c r="N153" s="183">
        <v>44305</v>
      </c>
      <c r="O153" s="224">
        <f t="shared" ref="O153:O156" si="78">K153-U153</f>
        <v>12</v>
      </c>
      <c r="P153" s="179">
        <f t="shared" si="75"/>
        <v>285.36036000000001</v>
      </c>
      <c r="Q153" s="226"/>
      <c r="R153" s="227"/>
      <c r="S153" s="182"/>
      <c r="T153" s="228"/>
      <c r="U153" s="225">
        <v>0</v>
      </c>
      <c r="V153" s="229">
        <f t="shared" si="76"/>
        <v>0</v>
      </c>
    </row>
    <row r="154" spans="1:22" ht="48" customHeight="1">
      <c r="A154" s="182">
        <v>111</v>
      </c>
      <c r="B154" s="217" t="s">
        <v>171</v>
      </c>
      <c r="C154" s="216"/>
      <c r="D154" s="182">
        <v>2011435</v>
      </c>
      <c r="E154" s="182">
        <v>2.2804700000000002</v>
      </c>
      <c r="F154" s="224">
        <v>0</v>
      </c>
      <c r="G154" s="223">
        <v>0</v>
      </c>
      <c r="H154" s="219">
        <v>45961</v>
      </c>
      <c r="I154" s="183">
        <v>44341</v>
      </c>
      <c r="J154" s="224">
        <v>1176</v>
      </c>
      <c r="K154" s="225">
        <v>72</v>
      </c>
      <c r="L154" s="230">
        <f t="shared" si="77"/>
        <v>164.19384000000002</v>
      </c>
      <c r="M154" s="182">
        <v>443</v>
      </c>
      <c r="N154" s="183">
        <v>44305</v>
      </c>
      <c r="O154" s="224">
        <f t="shared" si="78"/>
        <v>72</v>
      </c>
      <c r="P154" s="179">
        <f t="shared" si="75"/>
        <v>164.19384000000002</v>
      </c>
      <c r="Q154" s="226"/>
      <c r="R154" s="227"/>
      <c r="S154" s="182"/>
      <c r="T154" s="228"/>
      <c r="U154" s="225">
        <v>0</v>
      </c>
      <c r="V154" s="229">
        <f t="shared" si="76"/>
        <v>0</v>
      </c>
    </row>
    <row r="155" spans="1:22" ht="48" customHeight="1">
      <c r="A155" s="182">
        <v>112</v>
      </c>
      <c r="B155" s="182" t="s">
        <v>172</v>
      </c>
      <c r="C155" s="182"/>
      <c r="D155" s="206">
        <v>2007131</v>
      </c>
      <c r="E155" s="182">
        <v>1.29152</v>
      </c>
      <c r="F155" s="224">
        <v>0</v>
      </c>
      <c r="G155" s="223">
        <v>0</v>
      </c>
      <c r="H155" s="220">
        <v>45838</v>
      </c>
      <c r="I155" s="183">
        <v>44341</v>
      </c>
      <c r="J155" s="224">
        <v>1176</v>
      </c>
      <c r="K155" s="225">
        <v>12</v>
      </c>
      <c r="L155" s="230">
        <f t="shared" si="77"/>
        <v>15.498239999999999</v>
      </c>
      <c r="M155" s="182">
        <v>443</v>
      </c>
      <c r="N155" s="183">
        <v>44305</v>
      </c>
      <c r="O155" s="224">
        <f t="shared" si="78"/>
        <v>12</v>
      </c>
      <c r="P155" s="179">
        <f t="shared" si="75"/>
        <v>15.498239999999999</v>
      </c>
      <c r="Q155" s="226"/>
      <c r="R155" s="227"/>
      <c r="S155" s="182"/>
      <c r="T155" s="228"/>
      <c r="U155" s="225">
        <v>0</v>
      </c>
      <c r="V155" s="229">
        <f t="shared" si="76"/>
        <v>0</v>
      </c>
    </row>
    <row r="156" spans="1:22" ht="48" customHeight="1">
      <c r="A156" s="182">
        <v>113</v>
      </c>
      <c r="B156" s="182" t="s">
        <v>173</v>
      </c>
      <c r="C156" s="182"/>
      <c r="D156" s="218"/>
      <c r="E156" s="182">
        <v>19.610990000000001</v>
      </c>
      <c r="F156" s="224">
        <v>0</v>
      </c>
      <c r="G156" s="223">
        <v>0</v>
      </c>
      <c r="H156" s="221"/>
      <c r="I156" s="183">
        <v>44341</v>
      </c>
      <c r="J156" s="224">
        <v>1176</v>
      </c>
      <c r="K156" s="225">
        <v>1</v>
      </c>
      <c r="L156" s="230">
        <f t="shared" si="77"/>
        <v>19.610990000000001</v>
      </c>
      <c r="M156" s="182">
        <v>443</v>
      </c>
      <c r="N156" s="183">
        <v>44305</v>
      </c>
      <c r="O156" s="224">
        <f t="shared" si="78"/>
        <v>1</v>
      </c>
      <c r="P156" s="179">
        <f t="shared" ref="P156:P160" si="79">O156*E156</f>
        <v>19.610990000000001</v>
      </c>
      <c r="Q156" s="226"/>
      <c r="R156" s="227"/>
      <c r="S156" s="182"/>
      <c r="T156" s="228"/>
      <c r="U156" s="225">
        <v>0</v>
      </c>
      <c r="V156" s="229">
        <f t="shared" ref="V156:V160" si="80">U156*E156</f>
        <v>0</v>
      </c>
    </row>
    <row r="157" spans="1:22" ht="48" customHeight="1">
      <c r="A157" s="182">
        <v>114</v>
      </c>
      <c r="B157" s="182" t="s">
        <v>169</v>
      </c>
      <c r="C157" s="182"/>
      <c r="D157" s="182" t="s">
        <v>174</v>
      </c>
      <c r="E157" s="182">
        <v>160.7654</v>
      </c>
      <c r="F157" s="224">
        <v>0</v>
      </c>
      <c r="G157" s="223">
        <v>0</v>
      </c>
      <c r="H157" s="219">
        <v>44439</v>
      </c>
      <c r="I157" s="183">
        <v>44342</v>
      </c>
      <c r="J157" s="224">
        <v>1190</v>
      </c>
      <c r="K157" s="225">
        <v>84</v>
      </c>
      <c r="L157" s="230">
        <f>K157*E157</f>
        <v>13504.293600000001</v>
      </c>
      <c r="M157" s="182">
        <v>443</v>
      </c>
      <c r="N157" s="183">
        <v>44305</v>
      </c>
      <c r="O157" s="224">
        <f>K157-U157</f>
        <v>84</v>
      </c>
      <c r="P157" s="179">
        <f t="shared" si="79"/>
        <v>13504.293600000001</v>
      </c>
      <c r="Q157" s="226"/>
      <c r="R157" s="227"/>
      <c r="S157" s="182"/>
      <c r="T157" s="228"/>
      <c r="U157" s="225">
        <v>0</v>
      </c>
      <c r="V157" s="229">
        <f t="shared" si="80"/>
        <v>0</v>
      </c>
    </row>
    <row r="158" spans="1:22" ht="48" customHeight="1">
      <c r="A158" s="182">
        <v>115</v>
      </c>
      <c r="B158" s="217" t="s">
        <v>170</v>
      </c>
      <c r="C158" s="216"/>
      <c r="D158" s="182"/>
      <c r="E158" s="182">
        <v>23.78003</v>
      </c>
      <c r="F158" s="224">
        <v>0</v>
      </c>
      <c r="G158" s="223">
        <v>0</v>
      </c>
      <c r="H158" s="219">
        <v>44774</v>
      </c>
      <c r="I158" s="183">
        <v>44342</v>
      </c>
      <c r="J158" s="224">
        <v>1190</v>
      </c>
      <c r="K158" s="225">
        <v>14</v>
      </c>
      <c r="L158" s="230">
        <f t="shared" ref="L158:L161" si="81">K158*E158</f>
        <v>332.92041999999998</v>
      </c>
      <c r="M158" s="182">
        <v>443</v>
      </c>
      <c r="N158" s="183">
        <v>44305</v>
      </c>
      <c r="O158" s="224">
        <f t="shared" ref="O158:O161" si="82">K158-U158</f>
        <v>14</v>
      </c>
      <c r="P158" s="179">
        <f t="shared" si="79"/>
        <v>332.92041999999998</v>
      </c>
      <c r="Q158" s="226"/>
      <c r="R158" s="227"/>
      <c r="S158" s="182"/>
      <c r="T158" s="228"/>
      <c r="U158" s="225">
        <v>0</v>
      </c>
      <c r="V158" s="229">
        <f t="shared" si="80"/>
        <v>0</v>
      </c>
    </row>
    <row r="159" spans="1:22" ht="48" customHeight="1">
      <c r="A159" s="182">
        <v>116</v>
      </c>
      <c r="B159" s="217" t="s">
        <v>171</v>
      </c>
      <c r="C159" s="216"/>
      <c r="D159" s="182">
        <v>2011435</v>
      </c>
      <c r="E159" s="182">
        <v>2.2804700000000002</v>
      </c>
      <c r="F159" s="224">
        <v>0</v>
      </c>
      <c r="G159" s="223">
        <v>0</v>
      </c>
      <c r="H159" s="219">
        <v>45961</v>
      </c>
      <c r="I159" s="183">
        <v>44342</v>
      </c>
      <c r="J159" s="224">
        <v>1190</v>
      </c>
      <c r="K159" s="225">
        <v>84</v>
      </c>
      <c r="L159" s="230">
        <f t="shared" si="81"/>
        <v>191.55948000000001</v>
      </c>
      <c r="M159" s="182">
        <v>443</v>
      </c>
      <c r="N159" s="183">
        <v>44305</v>
      </c>
      <c r="O159" s="224">
        <f t="shared" si="82"/>
        <v>84</v>
      </c>
      <c r="P159" s="179">
        <f t="shared" si="79"/>
        <v>191.55948000000001</v>
      </c>
      <c r="Q159" s="226"/>
      <c r="R159" s="227"/>
      <c r="S159" s="182"/>
      <c r="T159" s="228"/>
      <c r="U159" s="225">
        <v>0</v>
      </c>
      <c r="V159" s="229">
        <f t="shared" si="80"/>
        <v>0</v>
      </c>
    </row>
    <row r="160" spans="1:22" ht="48" customHeight="1">
      <c r="A160" s="182">
        <v>117</v>
      </c>
      <c r="B160" s="182" t="s">
        <v>172</v>
      </c>
      <c r="C160" s="182"/>
      <c r="D160" s="206">
        <v>2007131</v>
      </c>
      <c r="E160" s="182">
        <v>1.29152</v>
      </c>
      <c r="F160" s="224">
        <v>0</v>
      </c>
      <c r="G160" s="223">
        <v>0</v>
      </c>
      <c r="H160" s="220">
        <v>45838</v>
      </c>
      <c r="I160" s="183">
        <v>44342</v>
      </c>
      <c r="J160" s="224">
        <v>1190</v>
      </c>
      <c r="K160" s="225">
        <v>14</v>
      </c>
      <c r="L160" s="230">
        <f t="shared" si="81"/>
        <v>18.08128</v>
      </c>
      <c r="M160" s="182">
        <v>443</v>
      </c>
      <c r="N160" s="183">
        <v>44305</v>
      </c>
      <c r="O160" s="224">
        <f t="shared" si="82"/>
        <v>14</v>
      </c>
      <c r="P160" s="179">
        <f t="shared" si="79"/>
        <v>18.08128</v>
      </c>
      <c r="Q160" s="226"/>
      <c r="R160" s="227"/>
      <c r="S160" s="182"/>
      <c r="T160" s="228"/>
      <c r="U160" s="225">
        <v>0</v>
      </c>
      <c r="V160" s="229">
        <f t="shared" si="80"/>
        <v>0</v>
      </c>
    </row>
    <row r="161" spans="1:24" ht="48" customHeight="1">
      <c r="A161" s="182">
        <v>118</v>
      </c>
      <c r="B161" s="182" t="s">
        <v>173</v>
      </c>
      <c r="C161" s="182"/>
      <c r="D161" s="218"/>
      <c r="E161" s="182">
        <v>19.610990000000001</v>
      </c>
      <c r="F161" s="224">
        <v>0</v>
      </c>
      <c r="G161" s="223">
        <v>0</v>
      </c>
      <c r="H161" s="221"/>
      <c r="I161" s="183">
        <v>44342</v>
      </c>
      <c r="J161" s="224">
        <v>1190</v>
      </c>
      <c r="K161" s="225">
        <v>1</v>
      </c>
      <c r="L161" s="230">
        <f t="shared" si="81"/>
        <v>19.610990000000001</v>
      </c>
      <c r="M161" s="182">
        <v>443</v>
      </c>
      <c r="N161" s="183">
        <v>44305</v>
      </c>
      <c r="O161" s="224">
        <f t="shared" si="82"/>
        <v>1</v>
      </c>
      <c r="P161" s="179">
        <f t="shared" ref="P161:P165" si="83">O161*E161</f>
        <v>19.610990000000001</v>
      </c>
      <c r="Q161" s="226"/>
      <c r="R161" s="227"/>
      <c r="S161" s="182"/>
      <c r="T161" s="228"/>
      <c r="U161" s="225">
        <v>0</v>
      </c>
      <c r="V161" s="229">
        <f t="shared" ref="V161:V165" si="84">U161*E161</f>
        <v>0</v>
      </c>
    </row>
    <row r="162" spans="1:24" ht="48" customHeight="1">
      <c r="A162" s="182">
        <v>119</v>
      </c>
      <c r="B162" s="182" t="s">
        <v>169</v>
      </c>
      <c r="C162" s="182"/>
      <c r="D162" s="182" t="s">
        <v>174</v>
      </c>
      <c r="E162" s="182">
        <v>160.7654</v>
      </c>
      <c r="F162" s="224">
        <v>0</v>
      </c>
      <c r="G162" s="223">
        <v>0</v>
      </c>
      <c r="H162" s="219">
        <v>44439</v>
      </c>
      <c r="I162" s="183">
        <v>44343</v>
      </c>
      <c r="J162" s="224">
        <v>1221</v>
      </c>
      <c r="K162" s="225">
        <v>126</v>
      </c>
      <c r="L162" s="230">
        <f>K162*E162</f>
        <v>20256.440399999999</v>
      </c>
      <c r="M162" s="182">
        <v>443</v>
      </c>
      <c r="N162" s="183">
        <v>44305</v>
      </c>
      <c r="O162" s="224">
        <f>K162-U162</f>
        <v>126</v>
      </c>
      <c r="P162" s="179">
        <f t="shared" si="83"/>
        <v>20256.440399999999</v>
      </c>
      <c r="Q162" s="226"/>
      <c r="R162" s="227"/>
      <c r="S162" s="182"/>
      <c r="T162" s="228"/>
      <c r="U162" s="225">
        <v>0</v>
      </c>
      <c r="V162" s="229">
        <f t="shared" si="84"/>
        <v>0</v>
      </c>
    </row>
    <row r="163" spans="1:24" ht="48" customHeight="1">
      <c r="A163" s="182">
        <v>120</v>
      </c>
      <c r="B163" s="217" t="s">
        <v>170</v>
      </c>
      <c r="C163" s="216"/>
      <c r="D163" s="182"/>
      <c r="E163" s="182">
        <v>23.78003</v>
      </c>
      <c r="F163" s="224">
        <v>0</v>
      </c>
      <c r="G163" s="223">
        <v>0</v>
      </c>
      <c r="H163" s="219">
        <v>44774</v>
      </c>
      <c r="I163" s="183">
        <v>44343</v>
      </c>
      <c r="J163" s="224">
        <v>1221</v>
      </c>
      <c r="K163" s="225">
        <v>21</v>
      </c>
      <c r="L163" s="230">
        <f t="shared" ref="L163:L166" si="85">K163*E163</f>
        <v>499.38063</v>
      </c>
      <c r="M163" s="182">
        <v>443</v>
      </c>
      <c r="N163" s="183">
        <v>44305</v>
      </c>
      <c r="O163" s="224">
        <f t="shared" ref="O163:O166" si="86">K163-U163</f>
        <v>21</v>
      </c>
      <c r="P163" s="179">
        <f t="shared" si="83"/>
        <v>499.38063</v>
      </c>
      <c r="Q163" s="226"/>
      <c r="R163" s="227"/>
      <c r="S163" s="182"/>
      <c r="T163" s="228"/>
      <c r="U163" s="225">
        <v>0</v>
      </c>
      <c r="V163" s="229">
        <f t="shared" si="84"/>
        <v>0</v>
      </c>
    </row>
    <row r="164" spans="1:24" ht="48" customHeight="1">
      <c r="A164" s="182">
        <v>121</v>
      </c>
      <c r="B164" s="217" t="s">
        <v>171</v>
      </c>
      <c r="C164" s="216"/>
      <c r="D164" s="182">
        <v>2011435</v>
      </c>
      <c r="E164" s="182">
        <v>2.2804700000000002</v>
      </c>
      <c r="F164" s="224">
        <v>0</v>
      </c>
      <c r="G164" s="223">
        <v>0</v>
      </c>
      <c r="H164" s="219">
        <v>45961</v>
      </c>
      <c r="I164" s="183">
        <v>44343</v>
      </c>
      <c r="J164" s="224">
        <v>1221</v>
      </c>
      <c r="K164" s="225">
        <v>126</v>
      </c>
      <c r="L164" s="230">
        <f t="shared" si="85"/>
        <v>287.33922000000001</v>
      </c>
      <c r="M164" s="182">
        <v>443</v>
      </c>
      <c r="N164" s="183">
        <v>44305</v>
      </c>
      <c r="O164" s="224">
        <f t="shared" si="86"/>
        <v>126</v>
      </c>
      <c r="P164" s="179">
        <f t="shared" si="83"/>
        <v>287.33922000000001</v>
      </c>
      <c r="Q164" s="226"/>
      <c r="R164" s="227"/>
      <c r="S164" s="182"/>
      <c r="T164" s="228"/>
      <c r="U164" s="225">
        <v>0</v>
      </c>
      <c r="V164" s="229">
        <f t="shared" si="84"/>
        <v>0</v>
      </c>
    </row>
    <row r="165" spans="1:24" ht="48" customHeight="1">
      <c r="A165" s="182">
        <v>122</v>
      </c>
      <c r="B165" s="182" t="s">
        <v>172</v>
      </c>
      <c r="C165" s="182"/>
      <c r="D165" s="206">
        <v>2007131</v>
      </c>
      <c r="E165" s="182">
        <v>1.29152</v>
      </c>
      <c r="F165" s="224">
        <v>0</v>
      </c>
      <c r="G165" s="223">
        <v>0</v>
      </c>
      <c r="H165" s="220">
        <v>45838</v>
      </c>
      <c r="I165" s="183">
        <v>44343</v>
      </c>
      <c r="J165" s="224">
        <v>1221</v>
      </c>
      <c r="K165" s="225">
        <v>21</v>
      </c>
      <c r="L165" s="230">
        <f t="shared" si="85"/>
        <v>27.121919999999999</v>
      </c>
      <c r="M165" s="182">
        <v>443</v>
      </c>
      <c r="N165" s="183">
        <v>44305</v>
      </c>
      <c r="O165" s="224">
        <f t="shared" si="86"/>
        <v>21</v>
      </c>
      <c r="P165" s="179">
        <f t="shared" si="83"/>
        <v>27.121919999999999</v>
      </c>
      <c r="Q165" s="226"/>
      <c r="R165" s="227"/>
      <c r="S165" s="182"/>
      <c r="T165" s="228"/>
      <c r="U165" s="225">
        <v>0</v>
      </c>
      <c r="V165" s="229">
        <f t="shared" si="84"/>
        <v>0</v>
      </c>
    </row>
    <row r="166" spans="1:24" ht="48" customHeight="1">
      <c r="A166" s="182">
        <v>123</v>
      </c>
      <c r="B166" s="182" t="s">
        <v>173</v>
      </c>
      <c r="C166" s="182"/>
      <c r="D166" s="218"/>
      <c r="E166" s="182">
        <v>19.610990000000001</v>
      </c>
      <c r="F166" s="224">
        <v>0</v>
      </c>
      <c r="G166" s="223">
        <v>0</v>
      </c>
      <c r="H166" s="221"/>
      <c r="I166" s="183">
        <v>44343</v>
      </c>
      <c r="J166" s="224">
        <v>1221</v>
      </c>
      <c r="K166" s="225">
        <v>3</v>
      </c>
      <c r="L166" s="230">
        <f t="shared" si="85"/>
        <v>58.832970000000003</v>
      </c>
      <c r="M166" s="182">
        <v>443</v>
      </c>
      <c r="N166" s="183">
        <v>44305</v>
      </c>
      <c r="O166" s="224">
        <f t="shared" si="86"/>
        <v>3</v>
      </c>
      <c r="P166" s="179">
        <f t="shared" ref="P166:P174" si="87">O166*E166</f>
        <v>58.832970000000003</v>
      </c>
      <c r="Q166" s="226"/>
      <c r="R166" s="227"/>
      <c r="S166" s="182"/>
      <c r="T166" s="228"/>
      <c r="U166" s="225">
        <v>0</v>
      </c>
      <c r="V166" s="229">
        <f t="shared" ref="V166:V174" si="88">U166*E166</f>
        <v>0</v>
      </c>
    </row>
    <row r="167" spans="1:24" ht="48" customHeight="1">
      <c r="A167" s="182">
        <v>124</v>
      </c>
      <c r="B167" s="182" t="s">
        <v>169</v>
      </c>
      <c r="C167" s="182"/>
      <c r="D167" s="182" t="s">
        <v>174</v>
      </c>
      <c r="E167" s="182">
        <v>160.7654</v>
      </c>
      <c r="F167" s="224">
        <v>0</v>
      </c>
      <c r="G167" s="223">
        <v>0</v>
      </c>
      <c r="H167" s="219">
        <v>44439</v>
      </c>
      <c r="I167" s="183">
        <v>44344</v>
      </c>
      <c r="J167" s="224">
        <v>1253</v>
      </c>
      <c r="K167" s="225">
        <v>42</v>
      </c>
      <c r="L167" s="230">
        <f>K167*E167</f>
        <v>6752.1468000000004</v>
      </c>
      <c r="M167" s="182">
        <v>443</v>
      </c>
      <c r="N167" s="183">
        <v>44305</v>
      </c>
      <c r="O167" s="224">
        <f>K167-U167</f>
        <v>42</v>
      </c>
      <c r="P167" s="179">
        <f t="shared" si="87"/>
        <v>6752.1468000000004</v>
      </c>
      <c r="Q167" s="226"/>
      <c r="R167" s="227"/>
      <c r="S167" s="182"/>
      <c r="T167" s="228"/>
      <c r="U167" s="225">
        <v>0</v>
      </c>
      <c r="V167" s="229">
        <f t="shared" si="88"/>
        <v>0</v>
      </c>
    </row>
    <row r="168" spans="1:24" ht="48" customHeight="1">
      <c r="A168" s="182">
        <v>125</v>
      </c>
      <c r="B168" s="217" t="s">
        <v>170</v>
      </c>
      <c r="C168" s="216"/>
      <c r="D168" s="182"/>
      <c r="E168" s="182">
        <v>23.78003</v>
      </c>
      <c r="F168" s="224">
        <v>0</v>
      </c>
      <c r="G168" s="223">
        <v>0</v>
      </c>
      <c r="H168" s="219">
        <v>44774</v>
      </c>
      <c r="I168" s="183">
        <v>44343</v>
      </c>
      <c r="J168" s="224">
        <v>1221</v>
      </c>
      <c r="K168" s="225">
        <v>7</v>
      </c>
      <c r="L168" s="230">
        <f t="shared" ref="L168:L170" si="89">K168*E168</f>
        <v>166.46020999999999</v>
      </c>
      <c r="M168" s="182">
        <v>443</v>
      </c>
      <c r="N168" s="183">
        <v>44305</v>
      </c>
      <c r="O168" s="224">
        <f t="shared" ref="O168:O170" si="90">K168-U168</f>
        <v>7</v>
      </c>
      <c r="P168" s="179">
        <f t="shared" si="87"/>
        <v>166.46020999999999</v>
      </c>
      <c r="Q168" s="226"/>
      <c r="R168" s="227"/>
      <c r="S168" s="182"/>
      <c r="T168" s="228"/>
      <c r="U168" s="225">
        <v>0</v>
      </c>
      <c r="V168" s="229">
        <f t="shared" si="88"/>
        <v>0</v>
      </c>
    </row>
    <row r="169" spans="1:24" ht="48" customHeight="1">
      <c r="A169" s="182">
        <v>126</v>
      </c>
      <c r="B169" s="217" t="s">
        <v>171</v>
      </c>
      <c r="C169" s="216"/>
      <c r="D169" s="182">
        <v>2011435</v>
      </c>
      <c r="E169" s="182">
        <v>2.2804700000000002</v>
      </c>
      <c r="F169" s="224">
        <v>0</v>
      </c>
      <c r="G169" s="223">
        <v>0</v>
      </c>
      <c r="H169" s="219">
        <v>45961</v>
      </c>
      <c r="I169" s="183">
        <v>44343</v>
      </c>
      <c r="J169" s="224">
        <v>1221</v>
      </c>
      <c r="K169" s="225">
        <v>42</v>
      </c>
      <c r="L169" s="230">
        <f t="shared" si="89"/>
        <v>95.779740000000004</v>
      </c>
      <c r="M169" s="182">
        <v>443</v>
      </c>
      <c r="N169" s="183">
        <v>44305</v>
      </c>
      <c r="O169" s="224">
        <f t="shared" si="90"/>
        <v>42</v>
      </c>
      <c r="P169" s="179">
        <f t="shared" si="87"/>
        <v>95.779740000000004</v>
      </c>
      <c r="Q169" s="226"/>
      <c r="R169" s="227"/>
      <c r="S169" s="182"/>
      <c r="T169" s="228"/>
      <c r="U169" s="225">
        <v>0</v>
      </c>
      <c r="V169" s="229">
        <f t="shared" si="88"/>
        <v>0</v>
      </c>
    </row>
    <row r="170" spans="1:24" ht="48" customHeight="1">
      <c r="A170" s="182">
        <v>127</v>
      </c>
      <c r="B170" s="182" t="s">
        <v>172</v>
      </c>
      <c r="C170" s="182"/>
      <c r="D170" s="206">
        <v>2007131</v>
      </c>
      <c r="E170" s="182">
        <v>1.29152</v>
      </c>
      <c r="F170" s="224">
        <v>0</v>
      </c>
      <c r="G170" s="223">
        <v>0</v>
      </c>
      <c r="H170" s="220">
        <v>45838</v>
      </c>
      <c r="I170" s="183">
        <v>44343</v>
      </c>
      <c r="J170" s="224">
        <v>1221</v>
      </c>
      <c r="K170" s="225">
        <v>7</v>
      </c>
      <c r="L170" s="230">
        <f t="shared" si="89"/>
        <v>9.0406399999999998</v>
      </c>
      <c r="M170" s="182">
        <v>443</v>
      </c>
      <c r="N170" s="183">
        <v>44305</v>
      </c>
      <c r="O170" s="224">
        <f t="shared" si="90"/>
        <v>7</v>
      </c>
      <c r="P170" s="179">
        <f t="shared" si="87"/>
        <v>9.0406399999999998</v>
      </c>
      <c r="Q170" s="226"/>
      <c r="R170" s="227"/>
      <c r="S170" s="182"/>
      <c r="T170" s="228"/>
      <c r="U170" s="225">
        <v>0</v>
      </c>
      <c r="V170" s="229">
        <f t="shared" si="88"/>
        <v>0</v>
      </c>
    </row>
    <row r="171" spans="1:24" ht="48" customHeight="1">
      <c r="A171" s="182">
        <v>128</v>
      </c>
      <c r="B171" s="182" t="s">
        <v>169</v>
      </c>
      <c r="C171" s="182"/>
      <c r="D171" s="182" t="s">
        <v>174</v>
      </c>
      <c r="E171" s="182">
        <v>160.7654</v>
      </c>
      <c r="F171" s="224">
        <v>0</v>
      </c>
      <c r="G171" s="223">
        <v>0</v>
      </c>
      <c r="H171" s="219">
        <v>44439</v>
      </c>
      <c r="I171" s="183">
        <v>44347</v>
      </c>
      <c r="J171" s="224">
        <v>1262</v>
      </c>
      <c r="K171" s="225">
        <v>192</v>
      </c>
      <c r="L171" s="230">
        <f>K171*E171</f>
        <v>30866.9568</v>
      </c>
      <c r="M171" s="182">
        <v>443</v>
      </c>
      <c r="N171" s="183">
        <v>44305</v>
      </c>
      <c r="O171" s="224">
        <f>K171-U171</f>
        <v>150</v>
      </c>
      <c r="P171" s="179">
        <f t="shared" si="87"/>
        <v>24114.81</v>
      </c>
      <c r="Q171" s="226"/>
      <c r="R171" s="227"/>
      <c r="S171" s="182"/>
      <c r="T171" s="228"/>
      <c r="U171" s="225">
        <v>42</v>
      </c>
      <c r="V171" s="229">
        <f t="shared" si="88"/>
        <v>6752.1468000000004</v>
      </c>
    </row>
    <row r="172" spans="1:24" ht="48" customHeight="1">
      <c r="A172" s="182">
        <v>129</v>
      </c>
      <c r="B172" s="217" t="s">
        <v>170</v>
      </c>
      <c r="C172" s="216"/>
      <c r="D172" s="182"/>
      <c r="E172" s="182">
        <v>23.78003</v>
      </c>
      <c r="F172" s="224">
        <v>0</v>
      </c>
      <c r="G172" s="223">
        <v>0</v>
      </c>
      <c r="H172" s="219">
        <v>44774</v>
      </c>
      <c r="I172" s="183">
        <v>44347</v>
      </c>
      <c r="J172" s="224">
        <v>1262</v>
      </c>
      <c r="K172" s="225">
        <v>32</v>
      </c>
      <c r="L172" s="230">
        <f t="shared" ref="L172:L175" si="91">K172*E172</f>
        <v>760.96096</v>
      </c>
      <c r="M172" s="182">
        <v>443</v>
      </c>
      <c r="N172" s="183">
        <v>44305</v>
      </c>
      <c r="O172" s="224">
        <f t="shared" ref="O172:O175" si="92">K172-U172</f>
        <v>25</v>
      </c>
      <c r="P172" s="179">
        <f t="shared" si="87"/>
        <v>594.50075000000004</v>
      </c>
      <c r="Q172" s="226"/>
      <c r="R172" s="227"/>
      <c r="S172" s="182"/>
      <c r="T172" s="228"/>
      <c r="U172" s="225">
        <v>7</v>
      </c>
      <c r="V172" s="229">
        <f t="shared" si="88"/>
        <v>166.46020999999999</v>
      </c>
    </row>
    <row r="173" spans="1:24" ht="48" customHeight="1">
      <c r="A173" s="182">
        <v>130</v>
      </c>
      <c r="B173" s="217" t="s">
        <v>171</v>
      </c>
      <c r="C173" s="216"/>
      <c r="D173" s="182">
        <v>2011435</v>
      </c>
      <c r="E173" s="182">
        <v>2.2804700000000002</v>
      </c>
      <c r="F173" s="224">
        <v>0</v>
      </c>
      <c r="G173" s="223">
        <v>0</v>
      </c>
      <c r="H173" s="219">
        <v>45961</v>
      </c>
      <c r="I173" s="183">
        <v>44347</v>
      </c>
      <c r="J173" s="224">
        <v>1262</v>
      </c>
      <c r="K173" s="225">
        <v>192</v>
      </c>
      <c r="L173" s="230">
        <f t="shared" si="91"/>
        <v>437.85024000000004</v>
      </c>
      <c r="M173" s="182">
        <v>443</v>
      </c>
      <c r="N173" s="183">
        <v>44305</v>
      </c>
      <c r="O173" s="224">
        <f t="shared" si="92"/>
        <v>150</v>
      </c>
      <c r="P173" s="179">
        <f t="shared" si="87"/>
        <v>342.07050000000004</v>
      </c>
      <c r="Q173" s="226"/>
      <c r="R173" s="227"/>
      <c r="S173" s="182"/>
      <c r="T173" s="228"/>
      <c r="U173" s="225">
        <v>42</v>
      </c>
      <c r="V173" s="229">
        <f t="shared" si="88"/>
        <v>95.779740000000004</v>
      </c>
    </row>
    <row r="174" spans="1:24" ht="48" customHeight="1">
      <c r="A174" s="182">
        <v>131</v>
      </c>
      <c r="B174" s="182" t="s">
        <v>172</v>
      </c>
      <c r="C174" s="182"/>
      <c r="D174" s="206">
        <v>2007131</v>
      </c>
      <c r="E174" s="182">
        <v>1.29152</v>
      </c>
      <c r="F174" s="224">
        <v>0</v>
      </c>
      <c r="G174" s="223">
        <v>0</v>
      </c>
      <c r="H174" s="220">
        <v>45838</v>
      </c>
      <c r="I174" s="183">
        <v>44347</v>
      </c>
      <c r="J174" s="224">
        <v>1262</v>
      </c>
      <c r="K174" s="225">
        <v>32</v>
      </c>
      <c r="L174" s="230">
        <f t="shared" si="91"/>
        <v>41.32864</v>
      </c>
      <c r="M174" s="182">
        <v>443</v>
      </c>
      <c r="N174" s="183">
        <v>44305</v>
      </c>
      <c r="O174" s="224">
        <f t="shared" si="92"/>
        <v>25</v>
      </c>
      <c r="P174" s="179">
        <f t="shared" si="87"/>
        <v>32.287999999999997</v>
      </c>
      <c r="Q174" s="226"/>
      <c r="R174" s="227"/>
      <c r="S174" s="182"/>
      <c r="T174" s="228"/>
      <c r="U174" s="225">
        <v>7</v>
      </c>
      <c r="V174" s="229">
        <f t="shared" si="88"/>
        <v>9.0406399999999998</v>
      </c>
    </row>
    <row r="175" spans="1:24" ht="48" customHeight="1">
      <c r="A175" s="182">
        <v>132</v>
      </c>
      <c r="B175" s="182" t="s">
        <v>173</v>
      </c>
      <c r="C175" s="182"/>
      <c r="D175" s="218"/>
      <c r="E175" s="182">
        <v>19.610990000000001</v>
      </c>
      <c r="F175" s="224">
        <v>0</v>
      </c>
      <c r="G175" s="223">
        <v>0</v>
      </c>
      <c r="H175" s="221"/>
      <c r="I175" s="183">
        <v>44347</v>
      </c>
      <c r="J175" s="224">
        <v>1262</v>
      </c>
      <c r="K175" s="225">
        <v>1</v>
      </c>
      <c r="L175" s="230">
        <f t="shared" si="91"/>
        <v>19.610990000000001</v>
      </c>
      <c r="M175" s="182">
        <v>443</v>
      </c>
      <c r="N175" s="183">
        <v>44305</v>
      </c>
      <c r="O175" s="224">
        <f t="shared" si="92"/>
        <v>1</v>
      </c>
      <c r="P175" s="179">
        <f t="shared" ref="P175" si="93">O175*E175</f>
        <v>19.610990000000001</v>
      </c>
      <c r="Q175" s="226"/>
      <c r="R175" s="227"/>
      <c r="S175" s="182"/>
      <c r="T175" s="228"/>
      <c r="U175" s="225">
        <v>0</v>
      </c>
      <c r="V175" s="229">
        <f t="shared" ref="V175" si="94">U175*E175</f>
        <v>0</v>
      </c>
    </row>
    <row r="176" spans="1:24" s="193" customFormat="1" ht="27.75" customHeight="1">
      <c r="A176" s="252"/>
      <c r="B176" s="186"/>
      <c r="C176" s="187"/>
      <c r="D176" s="188"/>
      <c r="E176" s="189"/>
      <c r="F176" s="252">
        <f>SUM(F44:F175)</f>
        <v>0</v>
      </c>
      <c r="G176" s="255">
        <f>SUM(G44:G175)</f>
        <v>0</v>
      </c>
      <c r="H176" s="190"/>
      <c r="I176" s="146"/>
      <c r="J176" s="252"/>
      <c r="K176" s="252">
        <f>SUM(K44:K175)</f>
        <v>6802</v>
      </c>
      <c r="L176" s="255">
        <f>SUM(L44:L175)</f>
        <v>476412.64925000013</v>
      </c>
      <c r="M176" s="252"/>
      <c r="N176" s="146"/>
      <c r="O176" s="252">
        <f>SUM(O44:O175)</f>
        <v>4148</v>
      </c>
      <c r="P176" s="255">
        <f>SUM(P44:P175)</f>
        <v>296340.29496999993</v>
      </c>
      <c r="Q176" s="252"/>
      <c r="R176" s="252"/>
      <c r="S176" s="252"/>
      <c r="T176" s="252"/>
      <c r="U176" s="252">
        <f>SUM(U44:U175)</f>
        <v>98</v>
      </c>
      <c r="V176" s="255">
        <f>SUM(V44:V175)</f>
        <v>7023.4273900000007</v>
      </c>
      <c r="W176" s="191"/>
      <c r="X176" s="192"/>
    </row>
    <row r="177" spans="1:24" s="181" customFormat="1" ht="27.75" customHeight="1">
      <c r="A177" s="429" t="s">
        <v>177</v>
      </c>
      <c r="B177" s="430"/>
      <c r="C177" s="430"/>
      <c r="D177" s="430"/>
      <c r="E177" s="430"/>
      <c r="F177" s="430"/>
      <c r="G177" s="430"/>
      <c r="H177" s="430"/>
      <c r="I177" s="430"/>
      <c r="J177" s="430"/>
      <c r="K177" s="430"/>
      <c r="L177" s="430"/>
      <c r="M177" s="430"/>
      <c r="N177" s="430"/>
      <c r="O177" s="430"/>
      <c r="P177" s="430"/>
      <c r="Q177" s="430"/>
      <c r="R177" s="430"/>
      <c r="S177" s="430"/>
      <c r="T177" s="430"/>
      <c r="U177" s="430"/>
      <c r="V177" s="431"/>
      <c r="W177" s="191"/>
      <c r="X177" s="185"/>
    </row>
    <row r="178" spans="1:24" ht="48" customHeight="1">
      <c r="A178" s="182">
        <v>1</v>
      </c>
      <c r="B178" s="182" t="s">
        <v>169</v>
      </c>
      <c r="C178" s="182"/>
      <c r="D178" s="182" t="s">
        <v>174</v>
      </c>
      <c r="E178" s="182">
        <v>160.7654</v>
      </c>
      <c r="F178" s="224">
        <v>0</v>
      </c>
      <c r="G178" s="223">
        <v>0</v>
      </c>
      <c r="H178" s="219">
        <v>44439</v>
      </c>
      <c r="I178" s="183">
        <v>44305</v>
      </c>
      <c r="J178" s="224">
        <v>839</v>
      </c>
      <c r="K178" s="225">
        <v>60</v>
      </c>
      <c r="L178" s="230">
        <f>K178*E178</f>
        <v>9645.9239999999991</v>
      </c>
      <c r="M178" s="182">
        <v>443</v>
      </c>
      <c r="N178" s="183">
        <v>44305</v>
      </c>
      <c r="O178" s="224">
        <f>F178-U178</f>
        <v>0</v>
      </c>
      <c r="P178" s="179">
        <f>E178*O178</f>
        <v>0</v>
      </c>
      <c r="Q178" s="226"/>
      <c r="R178" s="227"/>
      <c r="S178" s="182"/>
      <c r="T178" s="228"/>
      <c r="U178" s="224">
        <v>0</v>
      </c>
      <c r="V178" s="229">
        <f>U178*E178</f>
        <v>0</v>
      </c>
    </row>
    <row r="179" spans="1:24" ht="48" customHeight="1">
      <c r="A179" s="182">
        <v>2</v>
      </c>
      <c r="B179" s="217" t="s">
        <v>170</v>
      </c>
      <c r="C179" s="216"/>
      <c r="D179" s="182"/>
      <c r="E179" s="182">
        <v>23.78003</v>
      </c>
      <c r="F179" s="224">
        <v>0</v>
      </c>
      <c r="G179" s="223">
        <v>0</v>
      </c>
      <c r="H179" s="219">
        <v>44774</v>
      </c>
      <c r="I179" s="183">
        <v>44305</v>
      </c>
      <c r="J179" s="224">
        <v>839</v>
      </c>
      <c r="K179" s="225">
        <v>10</v>
      </c>
      <c r="L179" s="230">
        <f t="shared" ref="L179:L182" si="95">K179*E179</f>
        <v>237.80029999999999</v>
      </c>
      <c r="M179" s="182">
        <v>443</v>
      </c>
      <c r="N179" s="183">
        <v>44305</v>
      </c>
      <c r="O179" s="224">
        <f t="shared" ref="O179:O223" si="96">F179-U179</f>
        <v>0</v>
      </c>
      <c r="P179" s="179">
        <f t="shared" ref="P179:P223" si="97">E179*O179</f>
        <v>0</v>
      </c>
      <c r="Q179" s="226"/>
      <c r="R179" s="227"/>
      <c r="S179" s="182"/>
      <c r="T179" s="228"/>
      <c r="U179" s="224">
        <v>0</v>
      </c>
      <c r="V179" s="229">
        <f t="shared" ref="V179:V182" si="98">U179*E179</f>
        <v>0</v>
      </c>
    </row>
    <row r="180" spans="1:24" ht="48" customHeight="1">
      <c r="A180" s="182">
        <v>3</v>
      </c>
      <c r="B180" s="217" t="s">
        <v>171</v>
      </c>
      <c r="C180" s="216"/>
      <c r="D180" s="182">
        <v>2011435</v>
      </c>
      <c r="E180" s="182">
        <v>2.2804700000000002</v>
      </c>
      <c r="F180" s="224">
        <v>0</v>
      </c>
      <c r="G180" s="223">
        <v>0</v>
      </c>
      <c r="H180" s="219">
        <v>45961</v>
      </c>
      <c r="I180" s="183">
        <v>44305</v>
      </c>
      <c r="J180" s="224">
        <v>839</v>
      </c>
      <c r="K180" s="225">
        <v>65</v>
      </c>
      <c r="L180" s="230">
        <f t="shared" si="95"/>
        <v>148.23055000000002</v>
      </c>
      <c r="M180" s="182">
        <v>443</v>
      </c>
      <c r="N180" s="183">
        <v>44305</v>
      </c>
      <c r="O180" s="224">
        <f t="shared" si="96"/>
        <v>0</v>
      </c>
      <c r="P180" s="179">
        <f t="shared" si="97"/>
        <v>0</v>
      </c>
      <c r="Q180" s="226"/>
      <c r="R180" s="227"/>
      <c r="S180" s="182"/>
      <c r="T180" s="228"/>
      <c r="U180" s="224">
        <v>0</v>
      </c>
      <c r="V180" s="229">
        <f t="shared" si="98"/>
        <v>0</v>
      </c>
    </row>
    <row r="181" spans="1:24" ht="48" customHeight="1">
      <c r="A181" s="182">
        <v>4</v>
      </c>
      <c r="B181" s="182" t="s">
        <v>172</v>
      </c>
      <c r="C181" s="182"/>
      <c r="D181" s="206">
        <v>2007131</v>
      </c>
      <c r="E181" s="182">
        <v>1.29152</v>
      </c>
      <c r="F181" s="224">
        <v>0</v>
      </c>
      <c r="G181" s="223">
        <v>0</v>
      </c>
      <c r="H181" s="220">
        <v>45838</v>
      </c>
      <c r="I181" s="183">
        <v>44305</v>
      </c>
      <c r="J181" s="224">
        <v>839</v>
      </c>
      <c r="K181" s="225">
        <v>12</v>
      </c>
      <c r="L181" s="230">
        <f t="shared" si="95"/>
        <v>15.498239999999999</v>
      </c>
      <c r="M181" s="182">
        <v>443</v>
      </c>
      <c r="N181" s="183">
        <v>44305</v>
      </c>
      <c r="O181" s="224">
        <f t="shared" si="96"/>
        <v>0</v>
      </c>
      <c r="P181" s="179">
        <f t="shared" si="97"/>
        <v>0</v>
      </c>
      <c r="Q181" s="226"/>
      <c r="R181" s="227"/>
      <c r="S181" s="182"/>
      <c r="T181" s="228"/>
      <c r="U181" s="224">
        <v>0</v>
      </c>
      <c r="V181" s="229">
        <f t="shared" si="98"/>
        <v>0</v>
      </c>
    </row>
    <row r="182" spans="1:24" ht="48" customHeight="1">
      <c r="A182" s="182">
        <v>5</v>
      </c>
      <c r="B182" s="182" t="s">
        <v>173</v>
      </c>
      <c r="C182" s="182"/>
      <c r="D182" s="218"/>
      <c r="E182" s="182">
        <v>19.610990000000001</v>
      </c>
      <c r="F182" s="224">
        <v>0</v>
      </c>
      <c r="G182" s="223">
        <v>0</v>
      </c>
      <c r="H182" s="221"/>
      <c r="I182" s="183">
        <v>44305</v>
      </c>
      <c r="J182" s="224">
        <v>839</v>
      </c>
      <c r="K182" s="225">
        <v>1</v>
      </c>
      <c r="L182" s="230">
        <f t="shared" si="95"/>
        <v>19.610990000000001</v>
      </c>
      <c r="M182" s="182">
        <v>443</v>
      </c>
      <c r="N182" s="183">
        <v>44305</v>
      </c>
      <c r="O182" s="224">
        <f t="shared" si="96"/>
        <v>0</v>
      </c>
      <c r="P182" s="179">
        <f t="shared" si="97"/>
        <v>0</v>
      </c>
      <c r="Q182" s="226"/>
      <c r="R182" s="227"/>
      <c r="S182" s="182"/>
      <c r="T182" s="228"/>
      <c r="U182" s="224">
        <v>0</v>
      </c>
      <c r="V182" s="229">
        <f t="shared" si="98"/>
        <v>0</v>
      </c>
    </row>
    <row r="183" spans="1:24" ht="48" customHeight="1">
      <c r="A183" s="182">
        <v>6</v>
      </c>
      <c r="B183" s="182" t="s">
        <v>169</v>
      </c>
      <c r="C183" s="182"/>
      <c r="D183" s="182" t="s">
        <v>174</v>
      </c>
      <c r="E183" s="182">
        <v>160.7654</v>
      </c>
      <c r="F183" s="224">
        <v>0</v>
      </c>
      <c r="G183" s="223">
        <v>0</v>
      </c>
      <c r="H183" s="219">
        <v>44439</v>
      </c>
      <c r="I183" s="183">
        <v>44306</v>
      </c>
      <c r="J183" s="224">
        <v>856</v>
      </c>
      <c r="K183" s="225">
        <v>108</v>
      </c>
      <c r="L183" s="230">
        <f>K183*E183</f>
        <v>17362.663199999999</v>
      </c>
      <c r="M183" s="182">
        <v>443</v>
      </c>
      <c r="N183" s="183">
        <v>44305</v>
      </c>
      <c r="O183" s="224">
        <f t="shared" si="96"/>
        <v>0</v>
      </c>
      <c r="P183" s="179">
        <f t="shared" si="97"/>
        <v>0</v>
      </c>
      <c r="Q183" s="226"/>
      <c r="R183" s="227"/>
      <c r="S183" s="182"/>
      <c r="T183" s="228"/>
      <c r="U183" s="224">
        <v>0</v>
      </c>
      <c r="V183" s="229">
        <f>U183*E183</f>
        <v>0</v>
      </c>
    </row>
    <row r="184" spans="1:24" ht="48" customHeight="1">
      <c r="A184" s="182">
        <v>7</v>
      </c>
      <c r="B184" s="217" t="s">
        <v>170</v>
      </c>
      <c r="C184" s="216"/>
      <c r="D184" s="182"/>
      <c r="E184" s="182">
        <v>23.78003</v>
      </c>
      <c r="F184" s="224">
        <v>0</v>
      </c>
      <c r="G184" s="223">
        <v>0</v>
      </c>
      <c r="H184" s="219">
        <v>44774</v>
      </c>
      <c r="I184" s="183">
        <v>44306</v>
      </c>
      <c r="J184" s="224">
        <v>856</v>
      </c>
      <c r="K184" s="225">
        <v>18</v>
      </c>
      <c r="L184" s="230">
        <f t="shared" ref="L184:L187" si="99">K184*E184</f>
        <v>428.04054000000002</v>
      </c>
      <c r="M184" s="182">
        <v>443</v>
      </c>
      <c r="N184" s="183">
        <v>44305</v>
      </c>
      <c r="O184" s="224">
        <f t="shared" si="96"/>
        <v>0</v>
      </c>
      <c r="P184" s="179">
        <f t="shared" si="97"/>
        <v>0</v>
      </c>
      <c r="Q184" s="226"/>
      <c r="R184" s="227"/>
      <c r="S184" s="182"/>
      <c r="T184" s="228"/>
      <c r="U184" s="224">
        <v>0</v>
      </c>
      <c r="V184" s="229">
        <f t="shared" ref="V184:V187" si="100">U184*E184</f>
        <v>0</v>
      </c>
    </row>
    <row r="185" spans="1:24" ht="48" customHeight="1">
      <c r="A185" s="182">
        <v>8</v>
      </c>
      <c r="B185" s="217" t="s">
        <v>171</v>
      </c>
      <c r="C185" s="216"/>
      <c r="D185" s="182">
        <v>2011435</v>
      </c>
      <c r="E185" s="182">
        <v>2.2804700000000002</v>
      </c>
      <c r="F185" s="224">
        <v>0</v>
      </c>
      <c r="G185" s="223">
        <v>0</v>
      </c>
      <c r="H185" s="219">
        <v>45961</v>
      </c>
      <c r="I185" s="183">
        <v>44306</v>
      </c>
      <c r="J185" s="224">
        <v>856</v>
      </c>
      <c r="K185" s="225">
        <v>120</v>
      </c>
      <c r="L185" s="230">
        <f t="shared" si="99"/>
        <v>273.65640000000002</v>
      </c>
      <c r="M185" s="182">
        <v>443</v>
      </c>
      <c r="N185" s="183">
        <v>44305</v>
      </c>
      <c r="O185" s="224">
        <f t="shared" si="96"/>
        <v>0</v>
      </c>
      <c r="P185" s="179">
        <f t="shared" si="97"/>
        <v>0</v>
      </c>
      <c r="Q185" s="226"/>
      <c r="R185" s="227"/>
      <c r="S185" s="182"/>
      <c r="T185" s="228"/>
      <c r="U185" s="224">
        <v>0</v>
      </c>
      <c r="V185" s="229">
        <f t="shared" si="100"/>
        <v>0</v>
      </c>
    </row>
    <row r="186" spans="1:24" ht="48" customHeight="1">
      <c r="A186" s="182">
        <v>9</v>
      </c>
      <c r="B186" s="182" t="s">
        <v>172</v>
      </c>
      <c r="C186" s="182"/>
      <c r="D186" s="206">
        <v>2007131</v>
      </c>
      <c r="E186" s="182">
        <v>1.29152</v>
      </c>
      <c r="F186" s="224">
        <v>0</v>
      </c>
      <c r="G186" s="223">
        <v>0</v>
      </c>
      <c r="H186" s="220">
        <v>45838</v>
      </c>
      <c r="I186" s="183">
        <v>44306</v>
      </c>
      <c r="J186" s="224">
        <v>856</v>
      </c>
      <c r="K186" s="225">
        <v>20</v>
      </c>
      <c r="L186" s="230">
        <f t="shared" si="99"/>
        <v>25.830400000000001</v>
      </c>
      <c r="M186" s="182">
        <v>443</v>
      </c>
      <c r="N186" s="183">
        <v>44305</v>
      </c>
      <c r="O186" s="224">
        <f t="shared" si="96"/>
        <v>0</v>
      </c>
      <c r="P186" s="179">
        <f t="shared" si="97"/>
        <v>0</v>
      </c>
      <c r="Q186" s="226"/>
      <c r="R186" s="227"/>
      <c r="S186" s="182"/>
      <c r="T186" s="228"/>
      <c r="U186" s="224">
        <v>0</v>
      </c>
      <c r="V186" s="229">
        <f t="shared" si="100"/>
        <v>0</v>
      </c>
    </row>
    <row r="187" spans="1:24" ht="48" customHeight="1">
      <c r="A187" s="182">
        <v>10</v>
      </c>
      <c r="B187" s="182" t="s">
        <v>173</v>
      </c>
      <c r="C187" s="182"/>
      <c r="D187" s="218"/>
      <c r="E187" s="182">
        <v>19.610990000000001</v>
      </c>
      <c r="F187" s="224">
        <v>0</v>
      </c>
      <c r="G187" s="223">
        <v>0</v>
      </c>
      <c r="H187" s="221"/>
      <c r="I187" s="183">
        <v>44306</v>
      </c>
      <c r="J187" s="224">
        <v>856</v>
      </c>
      <c r="K187" s="225">
        <v>2</v>
      </c>
      <c r="L187" s="230">
        <f t="shared" si="99"/>
        <v>39.221980000000002</v>
      </c>
      <c r="M187" s="182">
        <v>443</v>
      </c>
      <c r="N187" s="183">
        <v>44305</v>
      </c>
      <c r="O187" s="224">
        <f t="shared" si="96"/>
        <v>0</v>
      </c>
      <c r="P187" s="179">
        <f t="shared" si="97"/>
        <v>0</v>
      </c>
      <c r="Q187" s="226"/>
      <c r="R187" s="227"/>
      <c r="S187" s="182"/>
      <c r="T187" s="228"/>
      <c r="U187" s="224">
        <v>0</v>
      </c>
      <c r="V187" s="229">
        <f t="shared" si="100"/>
        <v>0</v>
      </c>
    </row>
    <row r="188" spans="1:24" ht="48" customHeight="1">
      <c r="A188" s="182">
        <v>11</v>
      </c>
      <c r="B188" s="182" t="s">
        <v>169</v>
      </c>
      <c r="C188" s="182"/>
      <c r="D188" s="182" t="s">
        <v>174</v>
      </c>
      <c r="E188" s="182">
        <v>160.7654</v>
      </c>
      <c r="F188" s="224">
        <v>0</v>
      </c>
      <c r="G188" s="223">
        <v>0</v>
      </c>
      <c r="H188" s="219">
        <v>44439</v>
      </c>
      <c r="I188" s="183">
        <v>44307</v>
      </c>
      <c r="J188" s="224">
        <v>857</v>
      </c>
      <c r="K188" s="225">
        <v>102</v>
      </c>
      <c r="L188" s="230">
        <f>K188*E188</f>
        <v>16398.070800000001</v>
      </c>
      <c r="M188" s="182">
        <v>443</v>
      </c>
      <c r="N188" s="183">
        <v>44305</v>
      </c>
      <c r="O188" s="224">
        <f t="shared" si="96"/>
        <v>0</v>
      </c>
      <c r="P188" s="179">
        <f t="shared" si="97"/>
        <v>0</v>
      </c>
      <c r="Q188" s="226"/>
      <c r="R188" s="227"/>
      <c r="S188" s="182"/>
      <c r="T188" s="228"/>
      <c r="U188" s="224">
        <v>0</v>
      </c>
      <c r="V188" s="229">
        <f>U188*E188</f>
        <v>0</v>
      </c>
    </row>
    <row r="189" spans="1:24" ht="48" customHeight="1">
      <c r="A189" s="182">
        <v>12</v>
      </c>
      <c r="B189" s="217" t="s">
        <v>170</v>
      </c>
      <c r="C189" s="216"/>
      <c r="D189" s="182"/>
      <c r="E189" s="182">
        <v>23.78003</v>
      </c>
      <c r="F189" s="224">
        <v>0</v>
      </c>
      <c r="G189" s="223">
        <v>0</v>
      </c>
      <c r="H189" s="219">
        <v>44774</v>
      </c>
      <c r="I189" s="183">
        <v>44307</v>
      </c>
      <c r="J189" s="224">
        <v>857</v>
      </c>
      <c r="K189" s="225">
        <v>17</v>
      </c>
      <c r="L189" s="230">
        <f t="shared" ref="L189:L192" si="101">K189*E189</f>
        <v>404.26051000000001</v>
      </c>
      <c r="M189" s="182">
        <v>443</v>
      </c>
      <c r="N189" s="183">
        <v>44305</v>
      </c>
      <c r="O189" s="224">
        <f t="shared" si="96"/>
        <v>0</v>
      </c>
      <c r="P189" s="179">
        <f t="shared" si="97"/>
        <v>0</v>
      </c>
      <c r="Q189" s="226"/>
      <c r="R189" s="227"/>
      <c r="S189" s="182"/>
      <c r="T189" s="228"/>
      <c r="U189" s="224">
        <v>0</v>
      </c>
      <c r="V189" s="229">
        <f t="shared" ref="V189:V192" si="102">U189*E189</f>
        <v>0</v>
      </c>
    </row>
    <row r="190" spans="1:24" ht="48" customHeight="1">
      <c r="A190" s="182">
        <v>13</v>
      </c>
      <c r="B190" s="217" t="s">
        <v>171</v>
      </c>
      <c r="C190" s="216"/>
      <c r="D190" s="182">
        <v>2011435</v>
      </c>
      <c r="E190" s="182">
        <v>2.2804700000000002</v>
      </c>
      <c r="F190" s="224">
        <v>0</v>
      </c>
      <c r="G190" s="223">
        <v>0</v>
      </c>
      <c r="H190" s="219">
        <v>45961</v>
      </c>
      <c r="I190" s="183">
        <v>44307</v>
      </c>
      <c r="J190" s="224">
        <v>857</v>
      </c>
      <c r="K190" s="225">
        <v>110</v>
      </c>
      <c r="L190" s="230">
        <f t="shared" si="101"/>
        <v>250.85170000000002</v>
      </c>
      <c r="M190" s="182">
        <v>443</v>
      </c>
      <c r="N190" s="183">
        <v>44305</v>
      </c>
      <c r="O190" s="224">
        <f t="shared" si="96"/>
        <v>0</v>
      </c>
      <c r="P190" s="179">
        <f t="shared" si="97"/>
        <v>0</v>
      </c>
      <c r="Q190" s="226"/>
      <c r="R190" s="227"/>
      <c r="S190" s="182"/>
      <c r="T190" s="228"/>
      <c r="U190" s="224">
        <v>0</v>
      </c>
      <c r="V190" s="229">
        <f t="shared" si="102"/>
        <v>0</v>
      </c>
    </row>
    <row r="191" spans="1:24" ht="48" customHeight="1">
      <c r="A191" s="182">
        <v>14</v>
      </c>
      <c r="B191" s="182" t="s">
        <v>172</v>
      </c>
      <c r="C191" s="182"/>
      <c r="D191" s="206">
        <v>2007131</v>
      </c>
      <c r="E191" s="182">
        <v>1.29152</v>
      </c>
      <c r="F191" s="224">
        <v>0</v>
      </c>
      <c r="G191" s="223">
        <v>0</v>
      </c>
      <c r="H191" s="220">
        <v>45838</v>
      </c>
      <c r="I191" s="183">
        <v>44307</v>
      </c>
      <c r="J191" s="224">
        <v>857</v>
      </c>
      <c r="K191" s="225">
        <v>20</v>
      </c>
      <c r="L191" s="230">
        <f t="shared" si="101"/>
        <v>25.830400000000001</v>
      </c>
      <c r="M191" s="182">
        <v>443</v>
      </c>
      <c r="N191" s="183">
        <v>44305</v>
      </c>
      <c r="O191" s="224">
        <f t="shared" si="96"/>
        <v>0</v>
      </c>
      <c r="P191" s="179">
        <f t="shared" si="97"/>
        <v>0</v>
      </c>
      <c r="Q191" s="226"/>
      <c r="R191" s="227"/>
      <c r="S191" s="182"/>
      <c r="T191" s="228"/>
      <c r="U191" s="224">
        <v>0</v>
      </c>
      <c r="V191" s="229">
        <f t="shared" si="102"/>
        <v>0</v>
      </c>
    </row>
    <row r="192" spans="1:24" ht="48" customHeight="1">
      <c r="A192" s="182">
        <v>15</v>
      </c>
      <c r="B192" s="182" t="s">
        <v>173</v>
      </c>
      <c r="C192" s="182"/>
      <c r="D192" s="218"/>
      <c r="E192" s="182">
        <v>19.610990000000001</v>
      </c>
      <c r="F192" s="224">
        <v>0</v>
      </c>
      <c r="G192" s="223">
        <v>0</v>
      </c>
      <c r="H192" s="221"/>
      <c r="I192" s="183">
        <v>44307</v>
      </c>
      <c r="J192" s="224">
        <v>857</v>
      </c>
      <c r="K192" s="225">
        <v>1</v>
      </c>
      <c r="L192" s="230">
        <f t="shared" si="101"/>
        <v>19.610990000000001</v>
      </c>
      <c r="M192" s="182">
        <v>443</v>
      </c>
      <c r="N192" s="183">
        <v>44305</v>
      </c>
      <c r="O192" s="224">
        <f t="shared" si="96"/>
        <v>0</v>
      </c>
      <c r="P192" s="179">
        <f t="shared" si="97"/>
        <v>0</v>
      </c>
      <c r="Q192" s="226"/>
      <c r="R192" s="227"/>
      <c r="S192" s="182"/>
      <c r="T192" s="228"/>
      <c r="U192" s="224">
        <v>0</v>
      </c>
      <c r="V192" s="229">
        <f t="shared" si="102"/>
        <v>0</v>
      </c>
    </row>
    <row r="193" spans="1:22" ht="48" customHeight="1">
      <c r="A193" s="182">
        <v>16</v>
      </c>
      <c r="B193" s="182" t="s">
        <v>169</v>
      </c>
      <c r="C193" s="182"/>
      <c r="D193" s="182" t="s">
        <v>174</v>
      </c>
      <c r="E193" s="182">
        <v>160.7654</v>
      </c>
      <c r="F193" s="224">
        <v>0</v>
      </c>
      <c r="G193" s="223">
        <v>0</v>
      </c>
      <c r="H193" s="219">
        <v>44439</v>
      </c>
      <c r="I193" s="183">
        <v>44308</v>
      </c>
      <c r="J193" s="224">
        <v>882</v>
      </c>
      <c r="K193" s="225">
        <v>156</v>
      </c>
      <c r="L193" s="230">
        <f>K193*E193</f>
        <v>25079.402399999999</v>
      </c>
      <c r="M193" s="182">
        <v>443</v>
      </c>
      <c r="N193" s="183">
        <v>44305</v>
      </c>
      <c r="O193" s="224">
        <f t="shared" si="96"/>
        <v>0</v>
      </c>
      <c r="P193" s="179">
        <f t="shared" si="97"/>
        <v>0</v>
      </c>
      <c r="Q193" s="226"/>
      <c r="R193" s="227"/>
      <c r="S193" s="182"/>
      <c r="T193" s="228"/>
      <c r="U193" s="224">
        <v>0</v>
      </c>
      <c r="V193" s="229">
        <f>U193*E193</f>
        <v>0</v>
      </c>
    </row>
    <row r="194" spans="1:22" ht="48" customHeight="1">
      <c r="A194" s="182">
        <v>17</v>
      </c>
      <c r="B194" s="217" t="s">
        <v>170</v>
      </c>
      <c r="C194" s="216"/>
      <c r="D194" s="182"/>
      <c r="E194" s="182">
        <v>23.78003</v>
      </c>
      <c r="F194" s="224">
        <v>0</v>
      </c>
      <c r="G194" s="223">
        <v>0</v>
      </c>
      <c r="H194" s="219">
        <v>44774</v>
      </c>
      <c r="I194" s="183">
        <v>44308</v>
      </c>
      <c r="J194" s="224">
        <v>882</v>
      </c>
      <c r="K194" s="225">
        <v>26</v>
      </c>
      <c r="L194" s="230">
        <f t="shared" ref="L194:L196" si="103">K194*E194</f>
        <v>618.28078000000005</v>
      </c>
      <c r="M194" s="182">
        <v>443</v>
      </c>
      <c r="N194" s="183">
        <v>44305</v>
      </c>
      <c r="O194" s="224">
        <f t="shared" si="96"/>
        <v>0</v>
      </c>
      <c r="P194" s="179">
        <f t="shared" si="97"/>
        <v>0</v>
      </c>
      <c r="Q194" s="226"/>
      <c r="R194" s="227"/>
      <c r="S194" s="182"/>
      <c r="T194" s="228"/>
      <c r="U194" s="224">
        <v>0</v>
      </c>
      <c r="V194" s="229">
        <f t="shared" ref="V194:V196" si="104">U194*E194</f>
        <v>0</v>
      </c>
    </row>
    <row r="195" spans="1:22" ht="48" customHeight="1">
      <c r="A195" s="182">
        <v>18</v>
      </c>
      <c r="B195" s="217" t="s">
        <v>171</v>
      </c>
      <c r="C195" s="216"/>
      <c r="D195" s="182">
        <v>2011435</v>
      </c>
      <c r="E195" s="182">
        <v>2.2804700000000002</v>
      </c>
      <c r="F195" s="224">
        <v>0</v>
      </c>
      <c r="G195" s="223">
        <v>0</v>
      </c>
      <c r="H195" s="219">
        <v>45961</v>
      </c>
      <c r="I195" s="183">
        <v>44308</v>
      </c>
      <c r="J195" s="224">
        <v>882</v>
      </c>
      <c r="K195" s="225">
        <v>156</v>
      </c>
      <c r="L195" s="230">
        <f t="shared" si="103"/>
        <v>355.75332000000003</v>
      </c>
      <c r="M195" s="182">
        <v>443</v>
      </c>
      <c r="N195" s="183">
        <v>44305</v>
      </c>
      <c r="O195" s="224">
        <f t="shared" si="96"/>
        <v>0</v>
      </c>
      <c r="P195" s="179">
        <f t="shared" si="97"/>
        <v>0</v>
      </c>
      <c r="Q195" s="226"/>
      <c r="R195" s="227"/>
      <c r="S195" s="182"/>
      <c r="T195" s="228"/>
      <c r="U195" s="224">
        <v>0</v>
      </c>
      <c r="V195" s="229">
        <f t="shared" si="104"/>
        <v>0</v>
      </c>
    </row>
    <row r="196" spans="1:22" ht="48" customHeight="1">
      <c r="A196" s="182">
        <v>19</v>
      </c>
      <c r="B196" s="182" t="s">
        <v>172</v>
      </c>
      <c r="C196" s="182"/>
      <c r="D196" s="206">
        <v>2007131</v>
      </c>
      <c r="E196" s="182">
        <v>1.29152</v>
      </c>
      <c r="F196" s="224">
        <v>0</v>
      </c>
      <c r="G196" s="223">
        <v>0</v>
      </c>
      <c r="H196" s="220">
        <v>45838</v>
      </c>
      <c r="I196" s="183">
        <v>44308</v>
      </c>
      <c r="J196" s="224">
        <v>882</v>
      </c>
      <c r="K196" s="225">
        <v>26</v>
      </c>
      <c r="L196" s="230">
        <f t="shared" si="103"/>
        <v>33.579520000000002</v>
      </c>
      <c r="M196" s="182">
        <v>443</v>
      </c>
      <c r="N196" s="183">
        <v>44305</v>
      </c>
      <c r="O196" s="224">
        <f t="shared" si="96"/>
        <v>0</v>
      </c>
      <c r="P196" s="179">
        <f t="shared" si="97"/>
        <v>0</v>
      </c>
      <c r="Q196" s="226"/>
      <c r="R196" s="227"/>
      <c r="S196" s="182"/>
      <c r="T196" s="228"/>
      <c r="U196" s="224">
        <v>0</v>
      </c>
      <c r="V196" s="229">
        <f t="shared" si="104"/>
        <v>0</v>
      </c>
    </row>
    <row r="197" spans="1:22" ht="48" customHeight="1">
      <c r="A197" s="182">
        <v>20</v>
      </c>
      <c r="B197" s="182" t="s">
        <v>169</v>
      </c>
      <c r="C197" s="182"/>
      <c r="D197" s="182" t="s">
        <v>174</v>
      </c>
      <c r="E197" s="182">
        <v>160.7654</v>
      </c>
      <c r="F197" s="224">
        <v>0</v>
      </c>
      <c r="G197" s="223">
        <v>0</v>
      </c>
      <c r="H197" s="219">
        <v>44439</v>
      </c>
      <c r="I197" s="183">
        <v>44309</v>
      </c>
      <c r="J197" s="224">
        <v>890</v>
      </c>
      <c r="K197" s="225">
        <v>132</v>
      </c>
      <c r="L197" s="230">
        <f>K197*E197</f>
        <v>21221.032800000001</v>
      </c>
      <c r="M197" s="182">
        <v>443</v>
      </c>
      <c r="N197" s="183">
        <v>44305</v>
      </c>
      <c r="O197" s="224">
        <f t="shared" si="96"/>
        <v>0</v>
      </c>
      <c r="P197" s="179">
        <f t="shared" si="97"/>
        <v>0</v>
      </c>
      <c r="Q197" s="226"/>
      <c r="R197" s="227"/>
      <c r="S197" s="182"/>
      <c r="T197" s="228"/>
      <c r="U197" s="224">
        <v>0</v>
      </c>
      <c r="V197" s="229">
        <f>U197*E197</f>
        <v>0</v>
      </c>
    </row>
    <row r="198" spans="1:22" ht="48" customHeight="1">
      <c r="A198" s="182">
        <v>21</v>
      </c>
      <c r="B198" s="217" t="s">
        <v>170</v>
      </c>
      <c r="C198" s="216"/>
      <c r="D198" s="182"/>
      <c r="E198" s="182">
        <v>23.78003</v>
      </c>
      <c r="F198" s="224">
        <v>0</v>
      </c>
      <c r="G198" s="223">
        <v>0</v>
      </c>
      <c r="H198" s="219">
        <v>44774</v>
      </c>
      <c r="I198" s="183">
        <v>44309</v>
      </c>
      <c r="J198" s="224">
        <v>890</v>
      </c>
      <c r="K198" s="225">
        <v>22</v>
      </c>
      <c r="L198" s="230">
        <f t="shared" ref="L198:L201" si="105">K198*E198</f>
        <v>523.16066000000001</v>
      </c>
      <c r="M198" s="182">
        <v>443</v>
      </c>
      <c r="N198" s="183">
        <v>44305</v>
      </c>
      <c r="O198" s="224">
        <f t="shared" si="96"/>
        <v>0</v>
      </c>
      <c r="P198" s="179">
        <f t="shared" si="97"/>
        <v>0</v>
      </c>
      <c r="Q198" s="226"/>
      <c r="R198" s="227"/>
      <c r="S198" s="182"/>
      <c r="T198" s="228"/>
      <c r="U198" s="224">
        <v>0</v>
      </c>
      <c r="V198" s="229">
        <f t="shared" ref="V198:V201" si="106">U198*E198</f>
        <v>0</v>
      </c>
    </row>
    <row r="199" spans="1:22" ht="48" customHeight="1">
      <c r="A199" s="182">
        <v>22</v>
      </c>
      <c r="B199" s="217" t="s">
        <v>171</v>
      </c>
      <c r="C199" s="216"/>
      <c r="D199" s="182">
        <v>2011435</v>
      </c>
      <c r="E199" s="182">
        <v>2.2804700000000002</v>
      </c>
      <c r="F199" s="224">
        <v>0</v>
      </c>
      <c r="G199" s="223">
        <v>0</v>
      </c>
      <c r="H199" s="219">
        <v>45961</v>
      </c>
      <c r="I199" s="183">
        <v>44309</v>
      </c>
      <c r="J199" s="224">
        <v>890</v>
      </c>
      <c r="K199" s="225">
        <v>132</v>
      </c>
      <c r="L199" s="230">
        <f t="shared" si="105"/>
        <v>301.02204</v>
      </c>
      <c r="M199" s="182">
        <v>443</v>
      </c>
      <c r="N199" s="183">
        <v>44305</v>
      </c>
      <c r="O199" s="224">
        <f t="shared" si="96"/>
        <v>0</v>
      </c>
      <c r="P199" s="179">
        <f t="shared" si="97"/>
        <v>0</v>
      </c>
      <c r="Q199" s="226"/>
      <c r="R199" s="227"/>
      <c r="S199" s="182"/>
      <c r="T199" s="228"/>
      <c r="U199" s="224">
        <v>0</v>
      </c>
      <c r="V199" s="229">
        <f t="shared" si="106"/>
        <v>0</v>
      </c>
    </row>
    <row r="200" spans="1:22" ht="48" customHeight="1">
      <c r="A200" s="182">
        <v>23</v>
      </c>
      <c r="B200" s="182" t="s">
        <v>172</v>
      </c>
      <c r="C200" s="182"/>
      <c r="D200" s="206">
        <v>2007131</v>
      </c>
      <c r="E200" s="182">
        <v>1.29152</v>
      </c>
      <c r="F200" s="224">
        <v>0</v>
      </c>
      <c r="G200" s="223">
        <v>0</v>
      </c>
      <c r="H200" s="220">
        <v>45838</v>
      </c>
      <c r="I200" s="183">
        <v>44309</v>
      </c>
      <c r="J200" s="224">
        <v>890</v>
      </c>
      <c r="K200" s="225">
        <v>22</v>
      </c>
      <c r="L200" s="230">
        <f t="shared" si="105"/>
        <v>28.413440000000001</v>
      </c>
      <c r="M200" s="182">
        <v>443</v>
      </c>
      <c r="N200" s="183">
        <v>44305</v>
      </c>
      <c r="O200" s="224">
        <f t="shared" si="96"/>
        <v>0</v>
      </c>
      <c r="P200" s="179">
        <f t="shared" si="97"/>
        <v>0</v>
      </c>
      <c r="Q200" s="226"/>
      <c r="R200" s="227"/>
      <c r="S200" s="182"/>
      <c r="T200" s="228"/>
      <c r="U200" s="224">
        <v>0</v>
      </c>
      <c r="V200" s="229">
        <f t="shared" si="106"/>
        <v>0</v>
      </c>
    </row>
    <row r="201" spans="1:22" ht="48" customHeight="1">
      <c r="A201" s="182">
        <v>24</v>
      </c>
      <c r="B201" s="182" t="s">
        <v>173</v>
      </c>
      <c r="C201" s="182"/>
      <c r="D201" s="218"/>
      <c r="E201" s="182">
        <v>19.610990000000001</v>
      </c>
      <c r="F201" s="224">
        <v>0</v>
      </c>
      <c r="G201" s="223">
        <v>0</v>
      </c>
      <c r="H201" s="221"/>
      <c r="I201" s="183">
        <v>44309</v>
      </c>
      <c r="J201" s="224">
        <v>890</v>
      </c>
      <c r="K201" s="225">
        <v>1</v>
      </c>
      <c r="L201" s="230">
        <f t="shared" si="105"/>
        <v>19.610990000000001</v>
      </c>
      <c r="M201" s="182">
        <v>443</v>
      </c>
      <c r="N201" s="183">
        <v>44305</v>
      </c>
      <c r="O201" s="224">
        <f t="shared" si="96"/>
        <v>0</v>
      </c>
      <c r="P201" s="179">
        <f t="shared" si="97"/>
        <v>0</v>
      </c>
      <c r="Q201" s="226"/>
      <c r="R201" s="227"/>
      <c r="S201" s="182"/>
      <c r="T201" s="228"/>
      <c r="U201" s="224">
        <v>0</v>
      </c>
      <c r="V201" s="229">
        <f t="shared" si="106"/>
        <v>0</v>
      </c>
    </row>
    <row r="202" spans="1:22" ht="48" customHeight="1">
      <c r="A202" s="182">
        <v>25</v>
      </c>
      <c r="B202" s="182" t="s">
        <v>169</v>
      </c>
      <c r="C202" s="182"/>
      <c r="D202" s="182" t="s">
        <v>174</v>
      </c>
      <c r="E202" s="182">
        <v>160.7654</v>
      </c>
      <c r="F202" s="224">
        <v>0</v>
      </c>
      <c r="G202" s="223">
        <v>0</v>
      </c>
      <c r="H202" s="219">
        <v>44439</v>
      </c>
      <c r="I202" s="183">
        <v>44313</v>
      </c>
      <c r="J202" s="224">
        <v>967</v>
      </c>
      <c r="K202" s="225">
        <v>156</v>
      </c>
      <c r="L202" s="230">
        <f>K202*E202</f>
        <v>25079.402399999999</v>
      </c>
      <c r="M202" s="182">
        <v>443</v>
      </c>
      <c r="N202" s="183">
        <v>44305</v>
      </c>
      <c r="O202" s="224">
        <f t="shared" si="96"/>
        <v>0</v>
      </c>
      <c r="P202" s="179">
        <f t="shared" si="97"/>
        <v>0</v>
      </c>
      <c r="Q202" s="226"/>
      <c r="R202" s="227"/>
      <c r="S202" s="182"/>
      <c r="T202" s="228"/>
      <c r="U202" s="224">
        <v>0</v>
      </c>
      <c r="V202" s="229">
        <f>U202*E202</f>
        <v>0</v>
      </c>
    </row>
    <row r="203" spans="1:22" ht="48" customHeight="1">
      <c r="A203" s="182">
        <v>26</v>
      </c>
      <c r="B203" s="217" t="s">
        <v>170</v>
      </c>
      <c r="C203" s="216"/>
      <c r="D203" s="182"/>
      <c r="E203" s="182">
        <v>23.78003</v>
      </c>
      <c r="F203" s="224">
        <v>0</v>
      </c>
      <c r="G203" s="223">
        <v>0</v>
      </c>
      <c r="H203" s="219">
        <v>44774</v>
      </c>
      <c r="I203" s="183">
        <v>44313</v>
      </c>
      <c r="J203" s="224">
        <v>967</v>
      </c>
      <c r="K203" s="225">
        <v>26</v>
      </c>
      <c r="L203" s="230">
        <f t="shared" ref="L203:L206" si="107">K203*E203</f>
        <v>618.28078000000005</v>
      </c>
      <c r="M203" s="182">
        <v>443</v>
      </c>
      <c r="N203" s="183">
        <v>44305</v>
      </c>
      <c r="O203" s="224">
        <f t="shared" si="96"/>
        <v>0</v>
      </c>
      <c r="P203" s="179">
        <f t="shared" si="97"/>
        <v>0</v>
      </c>
      <c r="Q203" s="226"/>
      <c r="R203" s="227"/>
      <c r="S203" s="182"/>
      <c r="T203" s="228"/>
      <c r="U203" s="224">
        <v>0</v>
      </c>
      <c r="V203" s="229">
        <f t="shared" ref="V203:V206" si="108">U203*E203</f>
        <v>0</v>
      </c>
    </row>
    <row r="204" spans="1:22" ht="48" customHeight="1">
      <c r="A204" s="182">
        <v>27</v>
      </c>
      <c r="B204" s="217" t="s">
        <v>171</v>
      </c>
      <c r="C204" s="216"/>
      <c r="D204" s="182">
        <v>2011435</v>
      </c>
      <c r="E204" s="182">
        <v>2.2804700000000002</v>
      </c>
      <c r="F204" s="224">
        <v>0</v>
      </c>
      <c r="G204" s="223">
        <v>0</v>
      </c>
      <c r="H204" s="219">
        <v>45961</v>
      </c>
      <c r="I204" s="183">
        <v>44313</v>
      </c>
      <c r="J204" s="224">
        <v>967</v>
      </c>
      <c r="K204" s="225">
        <v>156</v>
      </c>
      <c r="L204" s="230">
        <f t="shared" si="107"/>
        <v>355.75332000000003</v>
      </c>
      <c r="M204" s="182">
        <v>443</v>
      </c>
      <c r="N204" s="183">
        <v>44305</v>
      </c>
      <c r="O204" s="224">
        <f t="shared" si="96"/>
        <v>0</v>
      </c>
      <c r="P204" s="179">
        <f t="shared" si="97"/>
        <v>0</v>
      </c>
      <c r="Q204" s="226"/>
      <c r="R204" s="227"/>
      <c r="S204" s="182"/>
      <c r="T204" s="228"/>
      <c r="U204" s="224">
        <v>0</v>
      </c>
      <c r="V204" s="229">
        <f t="shared" si="108"/>
        <v>0</v>
      </c>
    </row>
    <row r="205" spans="1:22" ht="48" customHeight="1">
      <c r="A205" s="182">
        <v>28</v>
      </c>
      <c r="B205" s="182" t="s">
        <v>172</v>
      </c>
      <c r="C205" s="182"/>
      <c r="D205" s="206">
        <v>2007131</v>
      </c>
      <c r="E205" s="182">
        <v>1.29152</v>
      </c>
      <c r="F205" s="224">
        <v>0</v>
      </c>
      <c r="G205" s="223">
        <v>0</v>
      </c>
      <c r="H205" s="220">
        <v>45838</v>
      </c>
      <c r="I205" s="183">
        <v>44313</v>
      </c>
      <c r="J205" s="224">
        <v>967</v>
      </c>
      <c r="K205" s="225">
        <v>26</v>
      </c>
      <c r="L205" s="230">
        <f t="shared" si="107"/>
        <v>33.579520000000002</v>
      </c>
      <c r="M205" s="182">
        <v>443</v>
      </c>
      <c r="N205" s="183">
        <v>44305</v>
      </c>
      <c r="O205" s="224">
        <f t="shared" si="96"/>
        <v>0</v>
      </c>
      <c r="P205" s="179">
        <f t="shared" si="97"/>
        <v>0</v>
      </c>
      <c r="Q205" s="226"/>
      <c r="R205" s="227"/>
      <c r="S205" s="182"/>
      <c r="T205" s="228"/>
      <c r="U205" s="224">
        <v>0</v>
      </c>
      <c r="V205" s="229">
        <f t="shared" si="108"/>
        <v>0</v>
      </c>
    </row>
    <row r="206" spans="1:22" ht="48" customHeight="1">
      <c r="A206" s="182">
        <v>29</v>
      </c>
      <c r="B206" s="182" t="s">
        <v>173</v>
      </c>
      <c r="C206" s="182"/>
      <c r="D206" s="218"/>
      <c r="E206" s="182">
        <v>19.610990000000001</v>
      </c>
      <c r="F206" s="224">
        <v>0</v>
      </c>
      <c r="G206" s="223">
        <v>0</v>
      </c>
      <c r="H206" s="221"/>
      <c r="I206" s="183">
        <v>44313</v>
      </c>
      <c r="J206" s="224">
        <v>967</v>
      </c>
      <c r="K206" s="225">
        <v>1</v>
      </c>
      <c r="L206" s="230">
        <f t="shared" si="107"/>
        <v>19.610990000000001</v>
      </c>
      <c r="M206" s="182">
        <v>443</v>
      </c>
      <c r="N206" s="183">
        <v>44305</v>
      </c>
      <c r="O206" s="224">
        <f t="shared" si="96"/>
        <v>0</v>
      </c>
      <c r="P206" s="179">
        <f t="shared" si="97"/>
        <v>0</v>
      </c>
      <c r="Q206" s="226"/>
      <c r="R206" s="227"/>
      <c r="S206" s="182"/>
      <c r="T206" s="228"/>
      <c r="U206" s="224">
        <v>0</v>
      </c>
      <c r="V206" s="229">
        <f t="shared" si="108"/>
        <v>0</v>
      </c>
    </row>
    <row r="207" spans="1:22" ht="48" customHeight="1">
      <c r="A207" s="182">
        <v>30</v>
      </c>
      <c r="B207" s="182" t="s">
        <v>169</v>
      </c>
      <c r="C207" s="182"/>
      <c r="D207" s="182" t="s">
        <v>174</v>
      </c>
      <c r="E207" s="182">
        <v>160.7654</v>
      </c>
      <c r="F207" s="224">
        <v>0</v>
      </c>
      <c r="G207" s="223">
        <v>0</v>
      </c>
      <c r="H207" s="219">
        <v>44439</v>
      </c>
      <c r="I207" s="183">
        <v>44314</v>
      </c>
      <c r="J207" s="224">
        <v>1022</v>
      </c>
      <c r="K207" s="225">
        <v>54</v>
      </c>
      <c r="L207" s="230">
        <f>K207*E207</f>
        <v>8681.3315999999995</v>
      </c>
      <c r="M207" s="182">
        <v>443</v>
      </c>
      <c r="N207" s="183">
        <v>44305</v>
      </c>
      <c r="O207" s="224">
        <f t="shared" si="96"/>
        <v>0</v>
      </c>
      <c r="P207" s="179">
        <f t="shared" si="97"/>
        <v>0</v>
      </c>
      <c r="Q207" s="226"/>
      <c r="R207" s="227"/>
      <c r="S207" s="182"/>
      <c r="T207" s="228"/>
      <c r="U207" s="224">
        <v>0</v>
      </c>
      <c r="V207" s="229">
        <f>U207*E207</f>
        <v>0</v>
      </c>
    </row>
    <row r="208" spans="1:22" ht="48" customHeight="1">
      <c r="A208" s="182">
        <v>31</v>
      </c>
      <c r="B208" s="217" t="s">
        <v>170</v>
      </c>
      <c r="C208" s="216"/>
      <c r="D208" s="182"/>
      <c r="E208" s="182">
        <v>23.78003</v>
      </c>
      <c r="F208" s="224">
        <v>0</v>
      </c>
      <c r="G208" s="223">
        <v>0</v>
      </c>
      <c r="H208" s="219">
        <v>44774</v>
      </c>
      <c r="I208" s="183">
        <v>44314</v>
      </c>
      <c r="J208" s="224">
        <v>1022</v>
      </c>
      <c r="K208" s="225">
        <v>9</v>
      </c>
      <c r="L208" s="230">
        <f t="shared" ref="L208:L211" si="109">K208*E208</f>
        <v>214.02027000000001</v>
      </c>
      <c r="M208" s="182">
        <v>443</v>
      </c>
      <c r="N208" s="183">
        <v>44305</v>
      </c>
      <c r="O208" s="224">
        <f t="shared" si="96"/>
        <v>0</v>
      </c>
      <c r="P208" s="179">
        <f t="shared" si="97"/>
        <v>0</v>
      </c>
      <c r="Q208" s="226"/>
      <c r="R208" s="227"/>
      <c r="S208" s="182"/>
      <c r="T208" s="228"/>
      <c r="U208" s="224">
        <v>0</v>
      </c>
      <c r="V208" s="229">
        <f t="shared" ref="V208:V211" si="110">U208*E208</f>
        <v>0</v>
      </c>
    </row>
    <row r="209" spans="1:22" ht="48" customHeight="1">
      <c r="A209" s="182">
        <v>32</v>
      </c>
      <c r="B209" s="217" t="s">
        <v>171</v>
      </c>
      <c r="C209" s="216"/>
      <c r="D209" s="182">
        <v>2011435</v>
      </c>
      <c r="E209" s="182">
        <v>2.2804700000000002</v>
      </c>
      <c r="F209" s="224">
        <v>0</v>
      </c>
      <c r="G209" s="223">
        <v>0</v>
      </c>
      <c r="H209" s="219">
        <v>45961</v>
      </c>
      <c r="I209" s="183">
        <v>44314</v>
      </c>
      <c r="J209" s="224">
        <v>1022</v>
      </c>
      <c r="K209" s="225">
        <v>54</v>
      </c>
      <c r="L209" s="230">
        <f t="shared" si="109"/>
        <v>123.14538000000002</v>
      </c>
      <c r="M209" s="182">
        <v>443</v>
      </c>
      <c r="N209" s="183">
        <v>44305</v>
      </c>
      <c r="O209" s="224">
        <f t="shared" si="96"/>
        <v>0</v>
      </c>
      <c r="P209" s="179">
        <f t="shared" si="97"/>
        <v>0</v>
      </c>
      <c r="Q209" s="226"/>
      <c r="R209" s="227"/>
      <c r="S209" s="182"/>
      <c r="T209" s="228"/>
      <c r="U209" s="224">
        <v>0</v>
      </c>
      <c r="V209" s="229">
        <f t="shared" si="110"/>
        <v>0</v>
      </c>
    </row>
    <row r="210" spans="1:22" ht="48" customHeight="1">
      <c r="A210" s="182">
        <v>33</v>
      </c>
      <c r="B210" s="182" t="s">
        <v>172</v>
      </c>
      <c r="C210" s="182"/>
      <c r="D210" s="206">
        <v>2007131</v>
      </c>
      <c r="E210" s="182">
        <v>1.29152</v>
      </c>
      <c r="F210" s="224">
        <v>0</v>
      </c>
      <c r="G210" s="223">
        <v>0</v>
      </c>
      <c r="H210" s="220">
        <v>45838</v>
      </c>
      <c r="I210" s="183">
        <v>44314</v>
      </c>
      <c r="J210" s="224">
        <v>1022</v>
      </c>
      <c r="K210" s="225">
        <v>9</v>
      </c>
      <c r="L210" s="230">
        <f t="shared" si="109"/>
        <v>11.62368</v>
      </c>
      <c r="M210" s="182">
        <v>443</v>
      </c>
      <c r="N210" s="183">
        <v>44305</v>
      </c>
      <c r="O210" s="224">
        <f t="shared" si="96"/>
        <v>0</v>
      </c>
      <c r="P210" s="179">
        <f t="shared" si="97"/>
        <v>0</v>
      </c>
      <c r="Q210" s="226"/>
      <c r="R210" s="227"/>
      <c r="S210" s="182"/>
      <c r="T210" s="228"/>
      <c r="U210" s="224">
        <v>0</v>
      </c>
      <c r="V210" s="229">
        <f t="shared" si="110"/>
        <v>0</v>
      </c>
    </row>
    <row r="211" spans="1:22" ht="48" customHeight="1">
      <c r="A211" s="182">
        <v>34</v>
      </c>
      <c r="B211" s="182" t="s">
        <v>173</v>
      </c>
      <c r="C211" s="182"/>
      <c r="D211" s="218"/>
      <c r="E211" s="182">
        <v>19.610990000000001</v>
      </c>
      <c r="F211" s="224">
        <v>0</v>
      </c>
      <c r="G211" s="223">
        <v>0</v>
      </c>
      <c r="H211" s="221"/>
      <c r="I211" s="183">
        <v>44314</v>
      </c>
      <c r="J211" s="224">
        <v>1022</v>
      </c>
      <c r="K211" s="225">
        <v>1</v>
      </c>
      <c r="L211" s="230">
        <f t="shared" si="109"/>
        <v>19.610990000000001</v>
      </c>
      <c r="M211" s="182">
        <v>443</v>
      </c>
      <c r="N211" s="183">
        <v>44305</v>
      </c>
      <c r="O211" s="224">
        <f t="shared" si="96"/>
        <v>0</v>
      </c>
      <c r="P211" s="179">
        <f t="shared" si="97"/>
        <v>0</v>
      </c>
      <c r="Q211" s="226"/>
      <c r="R211" s="227"/>
      <c r="S211" s="182"/>
      <c r="T211" s="228"/>
      <c r="U211" s="224">
        <v>0</v>
      </c>
      <c r="V211" s="229">
        <f t="shared" si="110"/>
        <v>0</v>
      </c>
    </row>
    <row r="212" spans="1:22" ht="48" customHeight="1">
      <c r="A212" s="182">
        <v>35</v>
      </c>
      <c r="B212" s="182" t="s">
        <v>169</v>
      </c>
      <c r="C212" s="182"/>
      <c r="D212" s="182" t="s">
        <v>174</v>
      </c>
      <c r="E212" s="182">
        <v>160.7654</v>
      </c>
      <c r="F212" s="224">
        <v>0</v>
      </c>
      <c r="G212" s="223">
        <v>0</v>
      </c>
      <c r="H212" s="219">
        <v>44439</v>
      </c>
      <c r="I212" s="183">
        <v>44315</v>
      </c>
      <c r="J212" s="224">
        <v>1031</v>
      </c>
      <c r="K212" s="225">
        <v>120</v>
      </c>
      <c r="L212" s="230">
        <f>K212*E212</f>
        <v>19291.847999999998</v>
      </c>
      <c r="M212" s="182">
        <v>443</v>
      </c>
      <c r="N212" s="183">
        <v>44305</v>
      </c>
      <c r="O212" s="224">
        <f t="shared" si="96"/>
        <v>0</v>
      </c>
      <c r="P212" s="179">
        <f t="shared" si="97"/>
        <v>0</v>
      </c>
      <c r="Q212" s="226"/>
      <c r="R212" s="227"/>
      <c r="S212" s="182"/>
      <c r="T212" s="228"/>
      <c r="U212" s="224">
        <v>0</v>
      </c>
      <c r="V212" s="229">
        <f>U212*E212</f>
        <v>0</v>
      </c>
    </row>
    <row r="213" spans="1:22" ht="48" customHeight="1">
      <c r="A213" s="182">
        <v>36</v>
      </c>
      <c r="B213" s="217" t="s">
        <v>170</v>
      </c>
      <c r="C213" s="216"/>
      <c r="D213" s="182"/>
      <c r="E213" s="182">
        <v>23.78003</v>
      </c>
      <c r="F213" s="224">
        <v>0</v>
      </c>
      <c r="G213" s="223">
        <v>0</v>
      </c>
      <c r="H213" s="219">
        <v>44774</v>
      </c>
      <c r="I213" s="183">
        <v>44314</v>
      </c>
      <c r="J213" s="224">
        <v>1022</v>
      </c>
      <c r="K213" s="225">
        <v>20</v>
      </c>
      <c r="L213" s="230">
        <f t="shared" ref="L213:L216" si="111">K213*E213</f>
        <v>475.60059999999999</v>
      </c>
      <c r="M213" s="182">
        <v>443</v>
      </c>
      <c r="N213" s="183">
        <v>44305</v>
      </c>
      <c r="O213" s="224">
        <f t="shared" si="96"/>
        <v>0</v>
      </c>
      <c r="P213" s="179">
        <f t="shared" si="97"/>
        <v>0</v>
      </c>
      <c r="Q213" s="226"/>
      <c r="R213" s="227"/>
      <c r="S213" s="182"/>
      <c r="T213" s="228"/>
      <c r="U213" s="224">
        <v>0</v>
      </c>
      <c r="V213" s="229">
        <f t="shared" ref="V213:V216" si="112">U213*E213</f>
        <v>0</v>
      </c>
    </row>
    <row r="214" spans="1:22" ht="48" customHeight="1">
      <c r="A214" s="182">
        <v>37</v>
      </c>
      <c r="B214" s="217" t="s">
        <v>171</v>
      </c>
      <c r="C214" s="216"/>
      <c r="D214" s="182">
        <v>2011435</v>
      </c>
      <c r="E214" s="182">
        <v>2.2804700000000002</v>
      </c>
      <c r="F214" s="224">
        <v>0</v>
      </c>
      <c r="G214" s="223">
        <v>0</v>
      </c>
      <c r="H214" s="219">
        <v>45961</v>
      </c>
      <c r="I214" s="183">
        <v>44314</v>
      </c>
      <c r="J214" s="224">
        <v>1022</v>
      </c>
      <c r="K214" s="225">
        <v>120</v>
      </c>
      <c r="L214" s="230">
        <f t="shared" si="111"/>
        <v>273.65640000000002</v>
      </c>
      <c r="M214" s="182">
        <v>443</v>
      </c>
      <c r="N214" s="183">
        <v>44305</v>
      </c>
      <c r="O214" s="224">
        <f t="shared" si="96"/>
        <v>0</v>
      </c>
      <c r="P214" s="179">
        <f t="shared" si="97"/>
        <v>0</v>
      </c>
      <c r="Q214" s="226"/>
      <c r="R214" s="227"/>
      <c r="S214" s="182"/>
      <c r="T214" s="228"/>
      <c r="U214" s="224">
        <v>0</v>
      </c>
      <c r="V214" s="229">
        <f t="shared" si="112"/>
        <v>0</v>
      </c>
    </row>
    <row r="215" spans="1:22" ht="48" customHeight="1">
      <c r="A215" s="182">
        <v>38</v>
      </c>
      <c r="B215" s="182" t="s">
        <v>172</v>
      </c>
      <c r="C215" s="182"/>
      <c r="D215" s="206">
        <v>2007131</v>
      </c>
      <c r="E215" s="182">
        <v>1.29152</v>
      </c>
      <c r="F215" s="224">
        <v>0</v>
      </c>
      <c r="G215" s="223">
        <v>0</v>
      </c>
      <c r="H215" s="220">
        <v>45838</v>
      </c>
      <c r="I215" s="183">
        <v>44314</v>
      </c>
      <c r="J215" s="224">
        <v>1022</v>
      </c>
      <c r="K215" s="225">
        <v>20</v>
      </c>
      <c r="L215" s="230">
        <f t="shared" si="111"/>
        <v>25.830400000000001</v>
      </c>
      <c r="M215" s="182">
        <v>443</v>
      </c>
      <c r="N215" s="183">
        <v>44305</v>
      </c>
      <c r="O215" s="224">
        <f t="shared" si="96"/>
        <v>0</v>
      </c>
      <c r="P215" s="179">
        <f t="shared" si="97"/>
        <v>0</v>
      </c>
      <c r="Q215" s="226"/>
      <c r="R215" s="227"/>
      <c r="S215" s="182"/>
      <c r="T215" s="228"/>
      <c r="U215" s="224">
        <v>0</v>
      </c>
      <c r="V215" s="229">
        <f t="shared" si="112"/>
        <v>0</v>
      </c>
    </row>
    <row r="216" spans="1:22" ht="48" customHeight="1">
      <c r="A216" s="182">
        <v>39</v>
      </c>
      <c r="B216" s="182" t="s">
        <v>173</v>
      </c>
      <c r="C216" s="182"/>
      <c r="D216" s="218"/>
      <c r="E216" s="182">
        <v>19.610990000000001</v>
      </c>
      <c r="F216" s="224">
        <v>0</v>
      </c>
      <c r="G216" s="223">
        <v>0</v>
      </c>
      <c r="H216" s="221"/>
      <c r="I216" s="183">
        <v>44314</v>
      </c>
      <c r="J216" s="224">
        <v>1022</v>
      </c>
      <c r="K216" s="225">
        <v>1</v>
      </c>
      <c r="L216" s="230">
        <f t="shared" si="111"/>
        <v>19.610990000000001</v>
      </c>
      <c r="M216" s="182">
        <v>443</v>
      </c>
      <c r="N216" s="183">
        <v>44305</v>
      </c>
      <c r="O216" s="224">
        <f t="shared" si="96"/>
        <v>0</v>
      </c>
      <c r="P216" s="179">
        <f t="shared" si="97"/>
        <v>0</v>
      </c>
      <c r="Q216" s="226"/>
      <c r="R216" s="227"/>
      <c r="S216" s="182"/>
      <c r="T216" s="228"/>
      <c r="U216" s="224">
        <v>0</v>
      </c>
      <c r="V216" s="229">
        <f t="shared" si="112"/>
        <v>0</v>
      </c>
    </row>
    <row r="217" spans="1:22" ht="48" customHeight="1">
      <c r="A217" s="182">
        <v>40</v>
      </c>
      <c r="B217" s="217" t="s">
        <v>171</v>
      </c>
      <c r="C217" s="216"/>
      <c r="D217" s="182">
        <v>2011435</v>
      </c>
      <c r="E217" s="182">
        <v>2.2804700000000002</v>
      </c>
      <c r="F217" s="224">
        <v>0</v>
      </c>
      <c r="G217" s="223">
        <v>0</v>
      </c>
      <c r="H217" s="219">
        <v>45961</v>
      </c>
      <c r="I217" s="183">
        <v>44316</v>
      </c>
      <c r="J217" s="224">
        <v>1035</v>
      </c>
      <c r="K217" s="225">
        <v>17</v>
      </c>
      <c r="L217" s="230">
        <f t="shared" ref="L217:L219" si="113">K217*E217</f>
        <v>38.767990000000005</v>
      </c>
      <c r="M217" s="182">
        <v>443</v>
      </c>
      <c r="N217" s="183">
        <v>44305</v>
      </c>
      <c r="O217" s="224">
        <f t="shared" si="96"/>
        <v>0</v>
      </c>
      <c r="P217" s="179">
        <f t="shared" si="97"/>
        <v>0</v>
      </c>
      <c r="Q217" s="226"/>
      <c r="R217" s="227"/>
      <c r="S217" s="182"/>
      <c r="T217" s="228"/>
      <c r="U217" s="224">
        <v>0</v>
      </c>
      <c r="V217" s="229">
        <f t="shared" ref="V217:V219" si="114">U217*E217</f>
        <v>0</v>
      </c>
    </row>
    <row r="218" spans="1:22" ht="48" customHeight="1">
      <c r="A218" s="182">
        <v>41</v>
      </c>
      <c r="B218" s="182" t="s">
        <v>172</v>
      </c>
      <c r="C218" s="182"/>
      <c r="D218" s="206">
        <v>2007131</v>
      </c>
      <c r="E218" s="182">
        <v>1.29152</v>
      </c>
      <c r="F218" s="224">
        <v>0</v>
      </c>
      <c r="G218" s="223">
        <v>0</v>
      </c>
      <c r="H218" s="220">
        <v>45838</v>
      </c>
      <c r="I218" s="183">
        <v>44314</v>
      </c>
      <c r="J218" s="224">
        <v>1035</v>
      </c>
      <c r="K218" s="225">
        <v>10</v>
      </c>
      <c r="L218" s="230">
        <f t="shared" si="113"/>
        <v>12.9152</v>
      </c>
      <c r="M218" s="182">
        <v>443</v>
      </c>
      <c r="N218" s="183">
        <v>44305</v>
      </c>
      <c r="O218" s="224">
        <f t="shared" si="96"/>
        <v>0</v>
      </c>
      <c r="P218" s="179">
        <f t="shared" si="97"/>
        <v>0</v>
      </c>
      <c r="Q218" s="226"/>
      <c r="R218" s="227"/>
      <c r="S218" s="182"/>
      <c r="T218" s="228"/>
      <c r="U218" s="224">
        <v>0</v>
      </c>
      <c r="V218" s="229">
        <f t="shared" si="114"/>
        <v>0</v>
      </c>
    </row>
    <row r="219" spans="1:22" ht="48" customHeight="1">
      <c r="A219" s="182">
        <v>42</v>
      </c>
      <c r="B219" s="182" t="s">
        <v>173</v>
      </c>
      <c r="C219" s="182"/>
      <c r="D219" s="218"/>
      <c r="E219" s="182">
        <v>19.610990000000001</v>
      </c>
      <c r="F219" s="224">
        <v>0</v>
      </c>
      <c r="G219" s="223">
        <v>0</v>
      </c>
      <c r="H219" s="221"/>
      <c r="I219" s="183">
        <v>44314</v>
      </c>
      <c r="J219" s="224">
        <v>1035</v>
      </c>
      <c r="K219" s="225">
        <v>1</v>
      </c>
      <c r="L219" s="230">
        <f t="shared" si="113"/>
        <v>19.610990000000001</v>
      </c>
      <c r="M219" s="182">
        <v>443</v>
      </c>
      <c r="N219" s="183">
        <v>44305</v>
      </c>
      <c r="O219" s="224">
        <f t="shared" si="96"/>
        <v>0</v>
      </c>
      <c r="P219" s="179">
        <f t="shared" si="97"/>
        <v>0</v>
      </c>
      <c r="Q219" s="226"/>
      <c r="R219" s="227"/>
      <c r="S219" s="182"/>
      <c r="T219" s="228"/>
      <c r="U219" s="224">
        <v>0</v>
      </c>
      <c r="V219" s="229">
        <f t="shared" si="114"/>
        <v>0</v>
      </c>
    </row>
    <row r="220" spans="1:22" ht="48" customHeight="1">
      <c r="A220" s="182">
        <v>43</v>
      </c>
      <c r="B220" s="182" t="s">
        <v>169</v>
      </c>
      <c r="C220" s="182"/>
      <c r="D220" s="182" t="s">
        <v>174</v>
      </c>
      <c r="E220" s="182">
        <v>160.7654</v>
      </c>
      <c r="F220" s="224">
        <v>0</v>
      </c>
      <c r="G220" s="223">
        <v>0</v>
      </c>
      <c r="H220" s="219">
        <v>44439</v>
      </c>
      <c r="I220" s="183">
        <v>44316</v>
      </c>
      <c r="J220" s="224">
        <v>1036</v>
      </c>
      <c r="K220" s="225">
        <v>96</v>
      </c>
      <c r="L220" s="230">
        <f>K220*E220</f>
        <v>15433.4784</v>
      </c>
      <c r="M220" s="182">
        <v>443</v>
      </c>
      <c r="N220" s="183">
        <v>44305</v>
      </c>
      <c r="O220" s="224">
        <f t="shared" si="96"/>
        <v>0</v>
      </c>
      <c r="P220" s="179">
        <f t="shared" si="97"/>
        <v>0</v>
      </c>
      <c r="Q220" s="226"/>
      <c r="R220" s="227"/>
      <c r="S220" s="182"/>
      <c r="T220" s="228"/>
      <c r="U220" s="224">
        <v>0</v>
      </c>
      <c r="V220" s="229">
        <f>U220*E220</f>
        <v>0</v>
      </c>
    </row>
    <row r="221" spans="1:22" ht="48" customHeight="1">
      <c r="A221" s="182">
        <v>44</v>
      </c>
      <c r="B221" s="217" t="s">
        <v>170</v>
      </c>
      <c r="C221" s="216"/>
      <c r="D221" s="182"/>
      <c r="E221" s="182">
        <v>23.78003</v>
      </c>
      <c r="F221" s="224">
        <v>0</v>
      </c>
      <c r="G221" s="223">
        <v>0</v>
      </c>
      <c r="H221" s="219">
        <v>44774</v>
      </c>
      <c r="I221" s="183">
        <v>44316</v>
      </c>
      <c r="J221" s="224">
        <v>1036</v>
      </c>
      <c r="K221" s="225">
        <v>16</v>
      </c>
      <c r="L221" s="230">
        <f t="shared" ref="L221:L223" si="115">K221*E221</f>
        <v>380.48048</v>
      </c>
      <c r="M221" s="182">
        <v>443</v>
      </c>
      <c r="N221" s="183">
        <v>44305</v>
      </c>
      <c r="O221" s="224">
        <f t="shared" si="96"/>
        <v>0</v>
      </c>
      <c r="P221" s="179">
        <f t="shared" si="97"/>
        <v>0</v>
      </c>
      <c r="Q221" s="226"/>
      <c r="R221" s="227"/>
      <c r="S221" s="182"/>
      <c r="T221" s="228"/>
      <c r="U221" s="224">
        <v>0</v>
      </c>
      <c r="V221" s="229">
        <f t="shared" ref="V221:V223" si="116">U221*E221</f>
        <v>0</v>
      </c>
    </row>
    <row r="222" spans="1:22" ht="48" customHeight="1">
      <c r="A222" s="182">
        <v>45</v>
      </c>
      <c r="B222" s="217" t="s">
        <v>171</v>
      </c>
      <c r="C222" s="216"/>
      <c r="D222" s="182">
        <v>2011435</v>
      </c>
      <c r="E222" s="182">
        <v>2.2804700000000002</v>
      </c>
      <c r="F222" s="224">
        <v>0</v>
      </c>
      <c r="G222" s="223">
        <v>0</v>
      </c>
      <c r="H222" s="219">
        <v>45961</v>
      </c>
      <c r="I222" s="183">
        <v>44316</v>
      </c>
      <c r="J222" s="224">
        <v>1036</v>
      </c>
      <c r="K222" s="225">
        <v>96</v>
      </c>
      <c r="L222" s="230">
        <f t="shared" si="115"/>
        <v>218.92512000000002</v>
      </c>
      <c r="M222" s="182">
        <v>443</v>
      </c>
      <c r="N222" s="183">
        <v>44305</v>
      </c>
      <c r="O222" s="224">
        <f t="shared" si="96"/>
        <v>0</v>
      </c>
      <c r="P222" s="179">
        <f t="shared" si="97"/>
        <v>0</v>
      </c>
      <c r="Q222" s="226"/>
      <c r="R222" s="227"/>
      <c r="S222" s="182"/>
      <c r="T222" s="228"/>
      <c r="U222" s="224">
        <v>0</v>
      </c>
      <c r="V222" s="229">
        <f t="shared" si="116"/>
        <v>0</v>
      </c>
    </row>
    <row r="223" spans="1:22" ht="48" customHeight="1">
      <c r="A223" s="182">
        <v>46</v>
      </c>
      <c r="B223" s="182" t="s">
        <v>172</v>
      </c>
      <c r="C223" s="182"/>
      <c r="D223" s="206">
        <v>2007131</v>
      </c>
      <c r="E223" s="182">
        <v>1.29152</v>
      </c>
      <c r="F223" s="224">
        <v>0</v>
      </c>
      <c r="G223" s="223">
        <v>0</v>
      </c>
      <c r="H223" s="220">
        <v>45838</v>
      </c>
      <c r="I223" s="183">
        <v>44316</v>
      </c>
      <c r="J223" s="224">
        <v>1036</v>
      </c>
      <c r="K223" s="225">
        <v>16</v>
      </c>
      <c r="L223" s="230">
        <f t="shared" si="115"/>
        <v>20.66432</v>
      </c>
      <c r="M223" s="182">
        <v>443</v>
      </c>
      <c r="N223" s="183">
        <v>44305</v>
      </c>
      <c r="O223" s="224">
        <f t="shared" si="96"/>
        <v>0</v>
      </c>
      <c r="P223" s="179">
        <f t="shared" si="97"/>
        <v>0</v>
      </c>
      <c r="Q223" s="226"/>
      <c r="R223" s="227"/>
      <c r="S223" s="182"/>
      <c r="T223" s="228"/>
      <c r="U223" s="224">
        <v>0</v>
      </c>
      <c r="V223" s="229">
        <f t="shared" si="116"/>
        <v>0</v>
      </c>
    </row>
    <row r="224" spans="1:22" ht="48" customHeight="1">
      <c r="A224" s="182">
        <v>47</v>
      </c>
      <c r="B224" s="182" t="s">
        <v>173</v>
      </c>
      <c r="C224" s="182"/>
      <c r="D224" s="218"/>
      <c r="E224" s="182">
        <v>19.610990000000001</v>
      </c>
      <c r="F224" s="224">
        <v>0</v>
      </c>
      <c r="G224" s="223">
        <v>0</v>
      </c>
      <c r="H224" s="221"/>
      <c r="I224" s="183">
        <v>44316</v>
      </c>
      <c r="J224" s="224">
        <v>1036</v>
      </c>
      <c r="K224" s="225">
        <v>1</v>
      </c>
      <c r="L224" s="230">
        <f t="shared" ref="L224" si="117">K224*E224</f>
        <v>19.610990000000001</v>
      </c>
      <c r="M224" s="182">
        <v>443</v>
      </c>
      <c r="N224" s="183">
        <v>44305</v>
      </c>
      <c r="O224" s="224">
        <f t="shared" ref="O224" si="118">F224-U224</f>
        <v>0</v>
      </c>
      <c r="P224" s="179">
        <f t="shared" ref="P224:P232" si="119">E224*O224</f>
        <v>0</v>
      </c>
      <c r="Q224" s="226"/>
      <c r="R224" s="227"/>
      <c r="S224" s="182"/>
      <c r="T224" s="228"/>
      <c r="U224" s="224">
        <v>0</v>
      </c>
      <c r="V224" s="229">
        <f t="shared" ref="V224" si="120">U224*E224</f>
        <v>0</v>
      </c>
    </row>
    <row r="225" spans="1:22" ht="48" customHeight="1">
      <c r="A225" s="182">
        <v>48</v>
      </c>
      <c r="B225" s="182" t="s">
        <v>169</v>
      </c>
      <c r="C225" s="182"/>
      <c r="D225" s="182" t="s">
        <v>174</v>
      </c>
      <c r="E225" s="182">
        <v>160.7654</v>
      </c>
      <c r="F225" s="224">
        <v>0</v>
      </c>
      <c r="G225" s="223">
        <v>0</v>
      </c>
      <c r="H225" s="219">
        <v>44439</v>
      </c>
      <c r="I225" s="183">
        <v>44327</v>
      </c>
      <c r="J225" s="224">
        <v>1085</v>
      </c>
      <c r="K225" s="225">
        <v>60</v>
      </c>
      <c r="L225" s="230">
        <f>K225*E225</f>
        <v>9645.9239999999991</v>
      </c>
      <c r="M225" s="182">
        <v>443</v>
      </c>
      <c r="N225" s="183">
        <v>44305</v>
      </c>
      <c r="O225" s="224">
        <f>K225-U225</f>
        <v>60</v>
      </c>
      <c r="P225" s="179">
        <f t="shared" si="119"/>
        <v>9645.9239999999991</v>
      </c>
      <c r="Q225" s="226"/>
      <c r="R225" s="227"/>
      <c r="S225" s="182"/>
      <c r="T225" s="228"/>
      <c r="U225" s="224">
        <v>0</v>
      </c>
      <c r="V225" s="229">
        <f>U225*E225</f>
        <v>0</v>
      </c>
    </row>
    <row r="226" spans="1:22" ht="48" customHeight="1">
      <c r="A226" s="182">
        <v>49</v>
      </c>
      <c r="B226" s="217" t="s">
        <v>170</v>
      </c>
      <c r="C226" s="216"/>
      <c r="D226" s="182"/>
      <c r="E226" s="182">
        <v>23.78003</v>
      </c>
      <c r="F226" s="224">
        <v>0</v>
      </c>
      <c r="G226" s="223">
        <v>0</v>
      </c>
      <c r="H226" s="219">
        <v>44774</v>
      </c>
      <c r="I226" s="183">
        <v>44327</v>
      </c>
      <c r="J226" s="224">
        <v>1085</v>
      </c>
      <c r="K226" s="225">
        <v>10</v>
      </c>
      <c r="L226" s="230">
        <f t="shared" ref="L226:L228" si="121">K226*E226</f>
        <v>237.80029999999999</v>
      </c>
      <c r="M226" s="182">
        <v>443</v>
      </c>
      <c r="N226" s="183">
        <v>44305</v>
      </c>
      <c r="O226" s="224">
        <f t="shared" ref="O226:O233" si="122">K226-U226</f>
        <v>10</v>
      </c>
      <c r="P226" s="179">
        <f t="shared" si="119"/>
        <v>237.80029999999999</v>
      </c>
      <c r="Q226" s="226"/>
      <c r="R226" s="227"/>
      <c r="S226" s="182"/>
      <c r="T226" s="228"/>
      <c r="U226" s="224">
        <v>0</v>
      </c>
      <c r="V226" s="229">
        <f t="shared" ref="V226:V228" si="123">U226*E226</f>
        <v>0</v>
      </c>
    </row>
    <row r="227" spans="1:22" ht="48" customHeight="1">
      <c r="A227" s="182">
        <v>50</v>
      </c>
      <c r="B227" s="217" t="s">
        <v>171</v>
      </c>
      <c r="C227" s="216"/>
      <c r="D227" s="182">
        <v>2011435</v>
      </c>
      <c r="E227" s="182">
        <v>2.2804700000000002</v>
      </c>
      <c r="F227" s="224">
        <v>0</v>
      </c>
      <c r="G227" s="223">
        <v>0</v>
      </c>
      <c r="H227" s="219">
        <v>45961</v>
      </c>
      <c r="I227" s="183">
        <v>44327</v>
      </c>
      <c r="J227" s="224">
        <v>1085</v>
      </c>
      <c r="K227" s="225">
        <v>60</v>
      </c>
      <c r="L227" s="230">
        <f t="shared" si="121"/>
        <v>136.82820000000001</v>
      </c>
      <c r="M227" s="182">
        <v>443</v>
      </c>
      <c r="N227" s="183">
        <v>44305</v>
      </c>
      <c r="O227" s="224">
        <f t="shared" si="122"/>
        <v>60</v>
      </c>
      <c r="P227" s="179">
        <f t="shared" si="119"/>
        <v>136.82820000000001</v>
      </c>
      <c r="Q227" s="226"/>
      <c r="R227" s="227"/>
      <c r="S227" s="182"/>
      <c r="T227" s="228"/>
      <c r="U227" s="224">
        <v>0</v>
      </c>
      <c r="V227" s="229">
        <f t="shared" si="123"/>
        <v>0</v>
      </c>
    </row>
    <row r="228" spans="1:22" ht="48" customHeight="1">
      <c r="A228" s="182">
        <v>51</v>
      </c>
      <c r="B228" s="182" t="s">
        <v>172</v>
      </c>
      <c r="C228" s="182"/>
      <c r="D228" s="206">
        <v>2007131</v>
      </c>
      <c r="E228" s="182">
        <v>1.29152</v>
      </c>
      <c r="F228" s="224">
        <v>0</v>
      </c>
      <c r="G228" s="223">
        <v>0</v>
      </c>
      <c r="H228" s="220">
        <v>45838</v>
      </c>
      <c r="I228" s="183">
        <v>44327</v>
      </c>
      <c r="J228" s="224">
        <v>1085</v>
      </c>
      <c r="K228" s="225">
        <v>10</v>
      </c>
      <c r="L228" s="230">
        <f t="shared" si="121"/>
        <v>12.9152</v>
      </c>
      <c r="M228" s="182">
        <v>443</v>
      </c>
      <c r="N228" s="183">
        <v>44305</v>
      </c>
      <c r="O228" s="224">
        <f t="shared" si="122"/>
        <v>10</v>
      </c>
      <c r="P228" s="179">
        <f t="shared" si="119"/>
        <v>12.9152</v>
      </c>
      <c r="Q228" s="226"/>
      <c r="R228" s="227"/>
      <c r="S228" s="182"/>
      <c r="T228" s="228"/>
      <c r="U228" s="224">
        <v>0</v>
      </c>
      <c r="V228" s="229">
        <f t="shared" si="123"/>
        <v>0</v>
      </c>
    </row>
    <row r="229" spans="1:22" ht="48" customHeight="1">
      <c r="A229" s="182">
        <v>52</v>
      </c>
      <c r="B229" s="182" t="s">
        <v>169</v>
      </c>
      <c r="C229" s="182"/>
      <c r="D229" s="182" t="s">
        <v>174</v>
      </c>
      <c r="E229" s="182">
        <v>160.7654</v>
      </c>
      <c r="F229" s="224">
        <v>0</v>
      </c>
      <c r="G229" s="223">
        <v>0</v>
      </c>
      <c r="H229" s="219">
        <v>44439</v>
      </c>
      <c r="I229" s="183">
        <v>44328</v>
      </c>
      <c r="J229" s="224">
        <v>1109</v>
      </c>
      <c r="K229" s="225">
        <v>102</v>
      </c>
      <c r="L229" s="230">
        <f>K229*E229</f>
        <v>16398.070800000001</v>
      </c>
      <c r="M229" s="182">
        <v>443</v>
      </c>
      <c r="N229" s="183">
        <v>44305</v>
      </c>
      <c r="O229" s="224">
        <f t="shared" si="122"/>
        <v>102</v>
      </c>
      <c r="P229" s="179">
        <f t="shared" si="119"/>
        <v>16398.070800000001</v>
      </c>
      <c r="Q229" s="226"/>
      <c r="R229" s="227"/>
      <c r="S229" s="182"/>
      <c r="T229" s="228"/>
      <c r="U229" s="224">
        <v>0</v>
      </c>
      <c r="V229" s="229">
        <f>U229*E229</f>
        <v>0</v>
      </c>
    </row>
    <row r="230" spans="1:22" ht="48" customHeight="1">
      <c r="A230" s="182">
        <v>53</v>
      </c>
      <c r="B230" s="217" t="s">
        <v>170</v>
      </c>
      <c r="C230" s="216"/>
      <c r="D230" s="182"/>
      <c r="E230" s="182">
        <v>23.78003</v>
      </c>
      <c r="F230" s="224">
        <v>0</v>
      </c>
      <c r="G230" s="223">
        <v>0</v>
      </c>
      <c r="H230" s="219">
        <v>44774</v>
      </c>
      <c r="I230" s="183">
        <v>44328</v>
      </c>
      <c r="J230" s="224">
        <v>1109</v>
      </c>
      <c r="K230" s="225">
        <v>17</v>
      </c>
      <c r="L230" s="230">
        <f t="shared" ref="L230:L233" si="124">K230*E230</f>
        <v>404.26051000000001</v>
      </c>
      <c r="M230" s="182">
        <v>443</v>
      </c>
      <c r="N230" s="183">
        <v>44305</v>
      </c>
      <c r="O230" s="224">
        <f t="shared" si="122"/>
        <v>17</v>
      </c>
      <c r="P230" s="179">
        <f t="shared" si="119"/>
        <v>404.26051000000001</v>
      </c>
      <c r="Q230" s="226"/>
      <c r="R230" s="227"/>
      <c r="S230" s="182"/>
      <c r="T230" s="228"/>
      <c r="U230" s="224">
        <v>0</v>
      </c>
      <c r="V230" s="229">
        <f t="shared" ref="V230:V233" si="125">U230*E230</f>
        <v>0</v>
      </c>
    </row>
    <row r="231" spans="1:22" ht="48" customHeight="1">
      <c r="A231" s="182">
        <v>54</v>
      </c>
      <c r="B231" s="217" t="s">
        <v>171</v>
      </c>
      <c r="C231" s="216"/>
      <c r="D231" s="182">
        <v>2011435</v>
      </c>
      <c r="E231" s="182">
        <v>2.2804700000000002</v>
      </c>
      <c r="F231" s="224">
        <v>0</v>
      </c>
      <c r="G231" s="223">
        <v>0</v>
      </c>
      <c r="H231" s="219">
        <v>45961</v>
      </c>
      <c r="I231" s="183">
        <v>44328</v>
      </c>
      <c r="J231" s="224">
        <v>1109</v>
      </c>
      <c r="K231" s="225">
        <v>102</v>
      </c>
      <c r="L231" s="230">
        <f t="shared" si="124"/>
        <v>232.60794000000001</v>
      </c>
      <c r="M231" s="182">
        <v>443</v>
      </c>
      <c r="N231" s="183">
        <v>44305</v>
      </c>
      <c r="O231" s="224">
        <f t="shared" si="122"/>
        <v>102</v>
      </c>
      <c r="P231" s="179">
        <f t="shared" si="119"/>
        <v>232.60794000000001</v>
      </c>
      <c r="Q231" s="226"/>
      <c r="R231" s="227"/>
      <c r="S231" s="182"/>
      <c r="T231" s="228"/>
      <c r="U231" s="224">
        <v>0</v>
      </c>
      <c r="V231" s="229">
        <f t="shared" si="125"/>
        <v>0</v>
      </c>
    </row>
    <row r="232" spans="1:22" ht="48" customHeight="1">
      <c r="A232" s="182">
        <v>55</v>
      </c>
      <c r="B232" s="182" t="s">
        <v>172</v>
      </c>
      <c r="C232" s="182"/>
      <c r="D232" s="206">
        <v>2007131</v>
      </c>
      <c r="E232" s="182">
        <v>1.29152</v>
      </c>
      <c r="F232" s="224">
        <v>0</v>
      </c>
      <c r="G232" s="223">
        <v>0</v>
      </c>
      <c r="H232" s="220">
        <v>45838</v>
      </c>
      <c r="I232" s="183">
        <v>44328</v>
      </c>
      <c r="J232" s="224">
        <v>1109</v>
      </c>
      <c r="K232" s="225">
        <v>17</v>
      </c>
      <c r="L232" s="230">
        <f t="shared" si="124"/>
        <v>21.955839999999998</v>
      </c>
      <c r="M232" s="182">
        <v>443</v>
      </c>
      <c r="N232" s="183">
        <v>44305</v>
      </c>
      <c r="O232" s="224">
        <f t="shared" si="122"/>
        <v>17</v>
      </c>
      <c r="P232" s="179">
        <f t="shared" si="119"/>
        <v>21.955839999999998</v>
      </c>
      <c r="Q232" s="226"/>
      <c r="R232" s="227"/>
      <c r="S232" s="182"/>
      <c r="T232" s="228"/>
      <c r="U232" s="224">
        <v>0</v>
      </c>
      <c r="V232" s="229">
        <f t="shared" si="125"/>
        <v>0</v>
      </c>
    </row>
    <row r="233" spans="1:22" ht="48" customHeight="1">
      <c r="A233" s="182">
        <v>56</v>
      </c>
      <c r="B233" s="182" t="s">
        <v>173</v>
      </c>
      <c r="C233" s="182"/>
      <c r="D233" s="218"/>
      <c r="E233" s="182">
        <v>19.610990000000001</v>
      </c>
      <c r="F233" s="224">
        <v>0</v>
      </c>
      <c r="G233" s="223">
        <v>0</v>
      </c>
      <c r="H233" s="221"/>
      <c r="I233" s="183">
        <v>44328</v>
      </c>
      <c r="J233" s="224">
        <v>1109</v>
      </c>
      <c r="K233" s="225">
        <v>1</v>
      </c>
      <c r="L233" s="230">
        <f t="shared" si="124"/>
        <v>19.610990000000001</v>
      </c>
      <c r="M233" s="182">
        <v>443</v>
      </c>
      <c r="N233" s="183">
        <v>44305</v>
      </c>
      <c r="O233" s="224">
        <f t="shared" si="122"/>
        <v>1</v>
      </c>
      <c r="P233" s="179">
        <f t="shared" ref="P233:P237" si="126">E233*O233</f>
        <v>19.610990000000001</v>
      </c>
      <c r="Q233" s="226"/>
      <c r="R233" s="227"/>
      <c r="S233" s="182"/>
      <c r="T233" s="228"/>
      <c r="U233" s="224">
        <v>0</v>
      </c>
      <c r="V233" s="229">
        <f t="shared" si="125"/>
        <v>0</v>
      </c>
    </row>
    <row r="234" spans="1:22" ht="48" customHeight="1">
      <c r="A234" s="182">
        <v>57</v>
      </c>
      <c r="B234" s="182" t="s">
        <v>169</v>
      </c>
      <c r="C234" s="182"/>
      <c r="D234" s="182" t="s">
        <v>174</v>
      </c>
      <c r="E234" s="182">
        <v>160.7654</v>
      </c>
      <c r="F234" s="224">
        <v>0</v>
      </c>
      <c r="G234" s="223">
        <v>0</v>
      </c>
      <c r="H234" s="219">
        <v>44439</v>
      </c>
      <c r="I234" s="183">
        <v>44329</v>
      </c>
      <c r="J234" s="224">
        <v>1131</v>
      </c>
      <c r="K234" s="225">
        <v>102</v>
      </c>
      <c r="L234" s="230">
        <f>K234*E234</f>
        <v>16398.070800000001</v>
      </c>
      <c r="M234" s="182">
        <v>443</v>
      </c>
      <c r="N234" s="183">
        <v>44305</v>
      </c>
      <c r="O234" s="224">
        <f t="shared" ref="O234:O238" si="127">K234-U234</f>
        <v>102</v>
      </c>
      <c r="P234" s="179">
        <f t="shared" si="126"/>
        <v>16398.070800000001</v>
      </c>
      <c r="Q234" s="226"/>
      <c r="R234" s="227"/>
      <c r="S234" s="182"/>
      <c r="T234" s="228"/>
      <c r="U234" s="224">
        <v>0</v>
      </c>
      <c r="V234" s="229">
        <f>U234*E234</f>
        <v>0</v>
      </c>
    </row>
    <row r="235" spans="1:22" ht="48" customHeight="1">
      <c r="A235" s="182">
        <v>58</v>
      </c>
      <c r="B235" s="217" t="s">
        <v>170</v>
      </c>
      <c r="C235" s="216"/>
      <c r="D235" s="182"/>
      <c r="E235" s="182">
        <v>23.78003</v>
      </c>
      <c r="F235" s="224">
        <v>0</v>
      </c>
      <c r="G235" s="223">
        <v>0</v>
      </c>
      <c r="H235" s="219">
        <v>44774</v>
      </c>
      <c r="I235" s="183">
        <v>44328</v>
      </c>
      <c r="J235" s="224">
        <v>1109</v>
      </c>
      <c r="K235" s="225">
        <v>17</v>
      </c>
      <c r="L235" s="230">
        <f t="shared" ref="L235:L238" si="128">K235*E235</f>
        <v>404.26051000000001</v>
      </c>
      <c r="M235" s="182">
        <v>443</v>
      </c>
      <c r="N235" s="183">
        <v>44305</v>
      </c>
      <c r="O235" s="224">
        <f t="shared" si="127"/>
        <v>17</v>
      </c>
      <c r="P235" s="179">
        <f t="shared" si="126"/>
        <v>404.26051000000001</v>
      </c>
      <c r="Q235" s="226"/>
      <c r="R235" s="227"/>
      <c r="S235" s="182"/>
      <c r="T235" s="228"/>
      <c r="U235" s="224">
        <v>0</v>
      </c>
      <c r="V235" s="229">
        <f t="shared" ref="V235:V238" si="129">U235*E235</f>
        <v>0</v>
      </c>
    </row>
    <row r="236" spans="1:22" ht="48" customHeight="1">
      <c r="A236" s="182">
        <v>59</v>
      </c>
      <c r="B236" s="217" t="s">
        <v>171</v>
      </c>
      <c r="C236" s="216"/>
      <c r="D236" s="182">
        <v>2011435</v>
      </c>
      <c r="E236" s="182">
        <v>2.2804700000000002</v>
      </c>
      <c r="F236" s="224">
        <v>0</v>
      </c>
      <c r="G236" s="223">
        <v>0</v>
      </c>
      <c r="H236" s="219">
        <v>45961</v>
      </c>
      <c r="I236" s="183">
        <v>44328</v>
      </c>
      <c r="J236" s="224">
        <v>1109</v>
      </c>
      <c r="K236" s="225">
        <v>102</v>
      </c>
      <c r="L236" s="230">
        <f t="shared" si="128"/>
        <v>232.60794000000001</v>
      </c>
      <c r="M236" s="182">
        <v>443</v>
      </c>
      <c r="N236" s="183">
        <v>44305</v>
      </c>
      <c r="O236" s="224">
        <f t="shared" si="127"/>
        <v>102</v>
      </c>
      <c r="P236" s="179">
        <f t="shared" si="126"/>
        <v>232.60794000000001</v>
      </c>
      <c r="Q236" s="226"/>
      <c r="R236" s="227"/>
      <c r="S236" s="182"/>
      <c r="T236" s="228"/>
      <c r="U236" s="224">
        <v>0</v>
      </c>
      <c r="V236" s="229">
        <f t="shared" si="129"/>
        <v>0</v>
      </c>
    </row>
    <row r="237" spans="1:22" ht="48" customHeight="1">
      <c r="A237" s="182">
        <v>60</v>
      </c>
      <c r="B237" s="182" t="s">
        <v>172</v>
      </c>
      <c r="C237" s="182"/>
      <c r="D237" s="206">
        <v>2007131</v>
      </c>
      <c r="E237" s="182">
        <v>1.29152</v>
      </c>
      <c r="F237" s="224">
        <v>0</v>
      </c>
      <c r="G237" s="223">
        <v>0</v>
      </c>
      <c r="H237" s="220">
        <v>45838</v>
      </c>
      <c r="I237" s="183">
        <v>44328</v>
      </c>
      <c r="J237" s="224">
        <v>1109</v>
      </c>
      <c r="K237" s="225">
        <v>17</v>
      </c>
      <c r="L237" s="230">
        <f t="shared" si="128"/>
        <v>21.955839999999998</v>
      </c>
      <c r="M237" s="182">
        <v>443</v>
      </c>
      <c r="N237" s="183">
        <v>44305</v>
      </c>
      <c r="O237" s="224">
        <f t="shared" si="127"/>
        <v>17</v>
      </c>
      <c r="P237" s="179">
        <f t="shared" si="126"/>
        <v>21.955839999999998</v>
      </c>
      <c r="Q237" s="226"/>
      <c r="R237" s="227"/>
      <c r="S237" s="182"/>
      <c r="T237" s="228"/>
      <c r="U237" s="224">
        <v>0</v>
      </c>
      <c r="V237" s="229">
        <f t="shared" si="129"/>
        <v>0</v>
      </c>
    </row>
    <row r="238" spans="1:22" ht="48" customHeight="1">
      <c r="A238" s="182">
        <v>61</v>
      </c>
      <c r="B238" s="182" t="s">
        <v>173</v>
      </c>
      <c r="C238" s="182"/>
      <c r="D238" s="218"/>
      <c r="E238" s="182">
        <v>19.610990000000001</v>
      </c>
      <c r="F238" s="224">
        <v>0</v>
      </c>
      <c r="G238" s="223">
        <v>0</v>
      </c>
      <c r="H238" s="221"/>
      <c r="I238" s="183">
        <v>44328</v>
      </c>
      <c r="J238" s="224">
        <v>1109</v>
      </c>
      <c r="K238" s="225">
        <v>1</v>
      </c>
      <c r="L238" s="230">
        <f t="shared" si="128"/>
        <v>19.610990000000001</v>
      </c>
      <c r="M238" s="182">
        <v>443</v>
      </c>
      <c r="N238" s="183">
        <v>44305</v>
      </c>
      <c r="O238" s="224">
        <f t="shared" si="127"/>
        <v>1</v>
      </c>
      <c r="P238" s="179">
        <f t="shared" ref="P238:P242" si="130">E238*O238</f>
        <v>19.610990000000001</v>
      </c>
      <c r="Q238" s="226"/>
      <c r="R238" s="227"/>
      <c r="S238" s="182"/>
      <c r="T238" s="228"/>
      <c r="U238" s="224">
        <v>0</v>
      </c>
      <c r="V238" s="229">
        <f t="shared" si="129"/>
        <v>0</v>
      </c>
    </row>
    <row r="239" spans="1:22" ht="48" customHeight="1">
      <c r="A239" s="182">
        <v>62</v>
      </c>
      <c r="B239" s="182" t="s">
        <v>169</v>
      </c>
      <c r="C239" s="182"/>
      <c r="D239" s="182" t="s">
        <v>174</v>
      </c>
      <c r="E239" s="182">
        <v>160.7654</v>
      </c>
      <c r="F239" s="224">
        <v>0</v>
      </c>
      <c r="G239" s="223">
        <v>0</v>
      </c>
      <c r="H239" s="219">
        <v>44439</v>
      </c>
      <c r="I239" s="183">
        <v>44330</v>
      </c>
      <c r="J239" s="224">
        <v>1143</v>
      </c>
      <c r="K239" s="225">
        <v>156</v>
      </c>
      <c r="L239" s="230">
        <f>K239*E239</f>
        <v>25079.402399999999</v>
      </c>
      <c r="M239" s="182">
        <v>443</v>
      </c>
      <c r="N239" s="183">
        <v>44305</v>
      </c>
      <c r="O239" s="224">
        <f t="shared" ref="O239:O243" si="131">K239-U239</f>
        <v>156</v>
      </c>
      <c r="P239" s="179">
        <f t="shared" si="130"/>
        <v>25079.402399999999</v>
      </c>
      <c r="Q239" s="226"/>
      <c r="R239" s="227"/>
      <c r="S239" s="182"/>
      <c r="T239" s="228"/>
      <c r="U239" s="224">
        <v>0</v>
      </c>
      <c r="V239" s="229">
        <f>U239*E239</f>
        <v>0</v>
      </c>
    </row>
    <row r="240" spans="1:22" ht="48" customHeight="1">
      <c r="A240" s="182">
        <v>63</v>
      </c>
      <c r="B240" s="217" t="s">
        <v>170</v>
      </c>
      <c r="C240" s="216"/>
      <c r="D240" s="182"/>
      <c r="E240" s="182">
        <v>23.78003</v>
      </c>
      <c r="F240" s="224">
        <v>0</v>
      </c>
      <c r="G240" s="223">
        <v>0</v>
      </c>
      <c r="H240" s="219">
        <v>44774</v>
      </c>
      <c r="I240" s="183">
        <v>44328</v>
      </c>
      <c r="J240" s="224">
        <v>1109</v>
      </c>
      <c r="K240" s="225">
        <v>26</v>
      </c>
      <c r="L240" s="230">
        <f t="shared" ref="L240:L243" si="132">K240*E240</f>
        <v>618.28078000000005</v>
      </c>
      <c r="M240" s="182">
        <v>443</v>
      </c>
      <c r="N240" s="183">
        <v>44305</v>
      </c>
      <c r="O240" s="224">
        <f t="shared" si="131"/>
        <v>26</v>
      </c>
      <c r="P240" s="179">
        <f t="shared" si="130"/>
        <v>618.28078000000005</v>
      </c>
      <c r="Q240" s="226"/>
      <c r="R240" s="227"/>
      <c r="S240" s="182"/>
      <c r="T240" s="228"/>
      <c r="U240" s="224">
        <v>0</v>
      </c>
      <c r="V240" s="229">
        <f t="shared" ref="V240:V243" si="133">U240*E240</f>
        <v>0</v>
      </c>
    </row>
    <row r="241" spans="1:22" ht="48" customHeight="1">
      <c r="A241" s="182">
        <v>64</v>
      </c>
      <c r="B241" s="217" t="s">
        <v>171</v>
      </c>
      <c r="C241" s="216"/>
      <c r="D241" s="182">
        <v>2011435</v>
      </c>
      <c r="E241" s="182">
        <v>2.2804700000000002</v>
      </c>
      <c r="F241" s="224">
        <v>0</v>
      </c>
      <c r="G241" s="223">
        <v>0</v>
      </c>
      <c r="H241" s="219">
        <v>45961</v>
      </c>
      <c r="I241" s="183">
        <v>44328</v>
      </c>
      <c r="J241" s="224">
        <v>1109</v>
      </c>
      <c r="K241" s="225">
        <v>156</v>
      </c>
      <c r="L241" s="230">
        <f t="shared" si="132"/>
        <v>355.75332000000003</v>
      </c>
      <c r="M241" s="182">
        <v>443</v>
      </c>
      <c r="N241" s="183">
        <v>44305</v>
      </c>
      <c r="O241" s="224">
        <f t="shared" si="131"/>
        <v>156</v>
      </c>
      <c r="P241" s="179">
        <f t="shared" si="130"/>
        <v>355.75332000000003</v>
      </c>
      <c r="Q241" s="226"/>
      <c r="R241" s="227"/>
      <c r="S241" s="182"/>
      <c r="T241" s="228"/>
      <c r="U241" s="224">
        <v>0</v>
      </c>
      <c r="V241" s="229">
        <f t="shared" si="133"/>
        <v>0</v>
      </c>
    </row>
    <row r="242" spans="1:22" ht="48" customHeight="1">
      <c r="A242" s="182">
        <v>65</v>
      </c>
      <c r="B242" s="182" t="s">
        <v>172</v>
      </c>
      <c r="C242" s="182"/>
      <c r="D242" s="206">
        <v>2007131</v>
      </c>
      <c r="E242" s="182">
        <v>1.29152</v>
      </c>
      <c r="F242" s="224">
        <v>0</v>
      </c>
      <c r="G242" s="223">
        <v>0</v>
      </c>
      <c r="H242" s="220">
        <v>45838</v>
      </c>
      <c r="I242" s="183">
        <v>44328</v>
      </c>
      <c r="J242" s="224">
        <v>1109</v>
      </c>
      <c r="K242" s="225">
        <v>26</v>
      </c>
      <c r="L242" s="230">
        <f t="shared" si="132"/>
        <v>33.579520000000002</v>
      </c>
      <c r="M242" s="182">
        <v>443</v>
      </c>
      <c r="N242" s="183">
        <v>44305</v>
      </c>
      <c r="O242" s="224">
        <f t="shared" si="131"/>
        <v>26</v>
      </c>
      <c r="P242" s="179">
        <f t="shared" si="130"/>
        <v>33.579520000000002</v>
      </c>
      <c r="Q242" s="226"/>
      <c r="R242" s="227"/>
      <c r="S242" s="182"/>
      <c r="T242" s="228"/>
      <c r="U242" s="224">
        <v>0</v>
      </c>
      <c r="V242" s="229">
        <f t="shared" si="133"/>
        <v>0</v>
      </c>
    </row>
    <row r="243" spans="1:22" ht="48" customHeight="1">
      <c r="A243" s="182">
        <v>66</v>
      </c>
      <c r="B243" s="182" t="s">
        <v>173</v>
      </c>
      <c r="C243" s="182"/>
      <c r="D243" s="218"/>
      <c r="E243" s="182">
        <v>19.610990000000001</v>
      </c>
      <c r="F243" s="224">
        <v>0</v>
      </c>
      <c r="G243" s="223">
        <v>0</v>
      </c>
      <c r="H243" s="221"/>
      <c r="I243" s="183">
        <v>44328</v>
      </c>
      <c r="J243" s="224">
        <v>1109</v>
      </c>
      <c r="K243" s="225">
        <v>1</v>
      </c>
      <c r="L243" s="230">
        <f t="shared" si="132"/>
        <v>19.610990000000001</v>
      </c>
      <c r="M243" s="182">
        <v>443</v>
      </c>
      <c r="N243" s="183">
        <v>44305</v>
      </c>
      <c r="O243" s="224">
        <f t="shared" si="131"/>
        <v>1</v>
      </c>
      <c r="P243" s="179">
        <f t="shared" ref="P243:P247" si="134">E243*O243</f>
        <v>19.610990000000001</v>
      </c>
      <c r="Q243" s="226"/>
      <c r="R243" s="227"/>
      <c r="S243" s="182"/>
      <c r="T243" s="228"/>
      <c r="U243" s="224">
        <v>0</v>
      </c>
      <c r="V243" s="229">
        <f t="shared" si="133"/>
        <v>0</v>
      </c>
    </row>
    <row r="244" spans="1:22" ht="48" customHeight="1">
      <c r="A244" s="182">
        <v>67</v>
      </c>
      <c r="B244" s="182" t="s">
        <v>169</v>
      </c>
      <c r="C244" s="182"/>
      <c r="D244" s="182" t="s">
        <v>174</v>
      </c>
      <c r="E244" s="182">
        <v>160.7654</v>
      </c>
      <c r="F244" s="224">
        <v>0</v>
      </c>
      <c r="G244" s="223">
        <v>0</v>
      </c>
      <c r="H244" s="219">
        <v>44439</v>
      </c>
      <c r="I244" s="183">
        <v>44333</v>
      </c>
      <c r="J244" s="224">
        <v>1146</v>
      </c>
      <c r="K244" s="225">
        <v>132</v>
      </c>
      <c r="L244" s="230">
        <f>K244*E244</f>
        <v>21221.032800000001</v>
      </c>
      <c r="M244" s="182">
        <v>443</v>
      </c>
      <c r="N244" s="183">
        <v>44305</v>
      </c>
      <c r="O244" s="224">
        <f t="shared" ref="O244:O248" si="135">K244-U244</f>
        <v>132</v>
      </c>
      <c r="P244" s="179">
        <f t="shared" si="134"/>
        <v>21221.032800000001</v>
      </c>
      <c r="Q244" s="226"/>
      <c r="R244" s="227"/>
      <c r="S244" s="182"/>
      <c r="T244" s="228"/>
      <c r="U244" s="224">
        <v>0</v>
      </c>
      <c r="V244" s="229">
        <f>U244*E244</f>
        <v>0</v>
      </c>
    </row>
    <row r="245" spans="1:22" ht="48" customHeight="1">
      <c r="A245" s="182">
        <v>68</v>
      </c>
      <c r="B245" s="217" t="s">
        <v>170</v>
      </c>
      <c r="C245" s="216"/>
      <c r="D245" s="182"/>
      <c r="E245" s="182">
        <v>23.78003</v>
      </c>
      <c r="F245" s="224">
        <v>0</v>
      </c>
      <c r="G245" s="223">
        <v>0</v>
      </c>
      <c r="H245" s="219">
        <v>44774</v>
      </c>
      <c r="I245" s="183">
        <v>44333</v>
      </c>
      <c r="J245" s="224">
        <v>1146</v>
      </c>
      <c r="K245" s="225">
        <v>22</v>
      </c>
      <c r="L245" s="230">
        <f t="shared" ref="L245:L248" si="136">K245*E245</f>
        <v>523.16066000000001</v>
      </c>
      <c r="M245" s="182">
        <v>443</v>
      </c>
      <c r="N245" s="183">
        <v>44305</v>
      </c>
      <c r="O245" s="224">
        <f t="shared" si="135"/>
        <v>22</v>
      </c>
      <c r="P245" s="179">
        <f t="shared" si="134"/>
        <v>523.16066000000001</v>
      </c>
      <c r="Q245" s="226"/>
      <c r="R245" s="227"/>
      <c r="S245" s="182"/>
      <c r="T245" s="228"/>
      <c r="U245" s="224">
        <v>0</v>
      </c>
      <c r="V245" s="229">
        <f t="shared" ref="V245:V248" si="137">U245*E245</f>
        <v>0</v>
      </c>
    </row>
    <row r="246" spans="1:22" ht="48" customHeight="1">
      <c r="A246" s="182">
        <v>69</v>
      </c>
      <c r="B246" s="217" t="s">
        <v>171</v>
      </c>
      <c r="C246" s="216"/>
      <c r="D246" s="182">
        <v>2011435</v>
      </c>
      <c r="E246" s="182">
        <v>2.2804700000000002</v>
      </c>
      <c r="F246" s="224">
        <v>0</v>
      </c>
      <c r="G246" s="223">
        <v>0</v>
      </c>
      <c r="H246" s="219">
        <v>45961</v>
      </c>
      <c r="I246" s="183">
        <v>44333</v>
      </c>
      <c r="J246" s="224">
        <v>1146</v>
      </c>
      <c r="K246" s="225">
        <v>132</v>
      </c>
      <c r="L246" s="230">
        <f t="shared" si="136"/>
        <v>301.02204</v>
      </c>
      <c r="M246" s="182">
        <v>443</v>
      </c>
      <c r="N246" s="183">
        <v>44305</v>
      </c>
      <c r="O246" s="224">
        <f t="shared" si="135"/>
        <v>132</v>
      </c>
      <c r="P246" s="179">
        <f t="shared" si="134"/>
        <v>301.02204</v>
      </c>
      <c r="Q246" s="226"/>
      <c r="R246" s="227"/>
      <c r="S246" s="182"/>
      <c r="T246" s="228"/>
      <c r="U246" s="224">
        <v>0</v>
      </c>
      <c r="V246" s="229">
        <f t="shared" si="137"/>
        <v>0</v>
      </c>
    </row>
    <row r="247" spans="1:22" ht="48" customHeight="1">
      <c r="A247" s="182">
        <v>70</v>
      </c>
      <c r="B247" s="182" t="s">
        <v>172</v>
      </c>
      <c r="C247" s="182"/>
      <c r="D247" s="206">
        <v>2007131</v>
      </c>
      <c r="E247" s="182">
        <v>1.29152</v>
      </c>
      <c r="F247" s="224">
        <v>0</v>
      </c>
      <c r="G247" s="223">
        <v>0</v>
      </c>
      <c r="H247" s="220">
        <v>45838</v>
      </c>
      <c r="I247" s="183">
        <v>44333</v>
      </c>
      <c r="J247" s="224">
        <v>1146</v>
      </c>
      <c r="K247" s="225">
        <v>22</v>
      </c>
      <c r="L247" s="230">
        <f t="shared" si="136"/>
        <v>28.413440000000001</v>
      </c>
      <c r="M247" s="182">
        <v>443</v>
      </c>
      <c r="N247" s="183">
        <v>44305</v>
      </c>
      <c r="O247" s="224">
        <f t="shared" si="135"/>
        <v>22</v>
      </c>
      <c r="P247" s="179">
        <f t="shared" si="134"/>
        <v>28.413440000000001</v>
      </c>
      <c r="Q247" s="226"/>
      <c r="R247" s="227"/>
      <c r="S247" s="182"/>
      <c r="T247" s="228"/>
      <c r="U247" s="224">
        <v>0</v>
      </c>
      <c r="V247" s="229">
        <f t="shared" si="137"/>
        <v>0</v>
      </c>
    </row>
    <row r="248" spans="1:22" ht="48" customHeight="1">
      <c r="A248" s="182">
        <v>71</v>
      </c>
      <c r="B248" s="182" t="s">
        <v>173</v>
      </c>
      <c r="C248" s="182"/>
      <c r="D248" s="218"/>
      <c r="E248" s="182">
        <v>19.610990000000001</v>
      </c>
      <c r="F248" s="224">
        <v>0</v>
      </c>
      <c r="G248" s="223">
        <v>0</v>
      </c>
      <c r="H248" s="221"/>
      <c r="I248" s="183">
        <v>44333</v>
      </c>
      <c r="J248" s="224">
        <v>1146</v>
      </c>
      <c r="K248" s="225">
        <v>1</v>
      </c>
      <c r="L248" s="230">
        <f t="shared" si="136"/>
        <v>19.610990000000001</v>
      </c>
      <c r="M248" s="182">
        <v>443</v>
      </c>
      <c r="N248" s="183">
        <v>44305</v>
      </c>
      <c r="O248" s="224">
        <f t="shared" si="135"/>
        <v>1</v>
      </c>
      <c r="P248" s="179">
        <f t="shared" ref="P248:P252" si="138">E248*O248</f>
        <v>19.610990000000001</v>
      </c>
      <c r="Q248" s="226"/>
      <c r="R248" s="227"/>
      <c r="S248" s="182"/>
      <c r="T248" s="228"/>
      <c r="U248" s="224">
        <v>0</v>
      </c>
      <c r="V248" s="229">
        <f t="shared" si="137"/>
        <v>0</v>
      </c>
    </row>
    <row r="249" spans="1:22" ht="48" customHeight="1">
      <c r="A249" s="182">
        <v>72</v>
      </c>
      <c r="B249" s="182" t="s">
        <v>169</v>
      </c>
      <c r="C249" s="182"/>
      <c r="D249" s="182" t="s">
        <v>174</v>
      </c>
      <c r="E249" s="182">
        <v>160.7654</v>
      </c>
      <c r="F249" s="224">
        <v>0</v>
      </c>
      <c r="G249" s="223">
        <v>0</v>
      </c>
      <c r="H249" s="219">
        <v>44439</v>
      </c>
      <c r="I249" s="183">
        <v>44334</v>
      </c>
      <c r="J249" s="224">
        <v>1155</v>
      </c>
      <c r="K249" s="225">
        <v>156</v>
      </c>
      <c r="L249" s="230">
        <f>K249*E249</f>
        <v>25079.402399999999</v>
      </c>
      <c r="M249" s="182">
        <v>443</v>
      </c>
      <c r="N249" s="183">
        <v>44305</v>
      </c>
      <c r="O249" s="224">
        <f t="shared" ref="O249:O253" si="139">K249-U249</f>
        <v>156</v>
      </c>
      <c r="P249" s="179">
        <f t="shared" si="138"/>
        <v>25079.402399999999</v>
      </c>
      <c r="Q249" s="226"/>
      <c r="R249" s="227"/>
      <c r="S249" s="182"/>
      <c r="T249" s="228"/>
      <c r="U249" s="224">
        <v>0</v>
      </c>
      <c r="V249" s="229">
        <f>U249*E249</f>
        <v>0</v>
      </c>
    </row>
    <row r="250" spans="1:22" ht="48" customHeight="1">
      <c r="A250" s="182">
        <v>73</v>
      </c>
      <c r="B250" s="217" t="s">
        <v>170</v>
      </c>
      <c r="C250" s="216"/>
      <c r="D250" s="182"/>
      <c r="E250" s="182">
        <v>23.78003</v>
      </c>
      <c r="F250" s="224">
        <v>0</v>
      </c>
      <c r="G250" s="223">
        <v>0</v>
      </c>
      <c r="H250" s="219">
        <v>44774</v>
      </c>
      <c r="I250" s="183">
        <v>44334</v>
      </c>
      <c r="J250" s="224">
        <v>1155</v>
      </c>
      <c r="K250" s="225">
        <v>26</v>
      </c>
      <c r="L250" s="230">
        <f t="shared" ref="L250:L253" si="140">K250*E250</f>
        <v>618.28078000000005</v>
      </c>
      <c r="M250" s="182">
        <v>443</v>
      </c>
      <c r="N250" s="183">
        <v>44305</v>
      </c>
      <c r="O250" s="224">
        <f t="shared" si="139"/>
        <v>26</v>
      </c>
      <c r="P250" s="179">
        <f t="shared" si="138"/>
        <v>618.28078000000005</v>
      </c>
      <c r="Q250" s="226"/>
      <c r="R250" s="227"/>
      <c r="S250" s="182"/>
      <c r="T250" s="228"/>
      <c r="U250" s="224">
        <v>0</v>
      </c>
      <c r="V250" s="229">
        <f t="shared" ref="V250:V253" si="141">U250*E250</f>
        <v>0</v>
      </c>
    </row>
    <row r="251" spans="1:22" ht="48" customHeight="1">
      <c r="A251" s="182">
        <v>74</v>
      </c>
      <c r="B251" s="217" t="s">
        <v>171</v>
      </c>
      <c r="C251" s="216"/>
      <c r="D251" s="182">
        <v>2011435</v>
      </c>
      <c r="E251" s="182">
        <v>2.2804700000000002</v>
      </c>
      <c r="F251" s="224">
        <v>0</v>
      </c>
      <c r="G251" s="223">
        <v>0</v>
      </c>
      <c r="H251" s="219">
        <v>45961</v>
      </c>
      <c r="I251" s="183">
        <v>44334</v>
      </c>
      <c r="J251" s="224">
        <v>1155</v>
      </c>
      <c r="K251" s="225">
        <v>156</v>
      </c>
      <c r="L251" s="230">
        <f t="shared" si="140"/>
        <v>355.75332000000003</v>
      </c>
      <c r="M251" s="182">
        <v>443</v>
      </c>
      <c r="N251" s="183">
        <v>44305</v>
      </c>
      <c r="O251" s="224">
        <f t="shared" si="139"/>
        <v>156</v>
      </c>
      <c r="P251" s="179">
        <f t="shared" si="138"/>
        <v>355.75332000000003</v>
      </c>
      <c r="Q251" s="226"/>
      <c r="R251" s="227"/>
      <c r="S251" s="182"/>
      <c r="T251" s="228"/>
      <c r="U251" s="224">
        <v>0</v>
      </c>
      <c r="V251" s="229">
        <f t="shared" si="141"/>
        <v>0</v>
      </c>
    </row>
    <row r="252" spans="1:22" ht="48" customHeight="1">
      <c r="A252" s="182">
        <v>75</v>
      </c>
      <c r="B252" s="182" t="s">
        <v>172</v>
      </c>
      <c r="C252" s="182"/>
      <c r="D252" s="206">
        <v>2007131</v>
      </c>
      <c r="E252" s="182">
        <v>1.29152</v>
      </c>
      <c r="F252" s="224">
        <v>0</v>
      </c>
      <c r="G252" s="223">
        <v>0</v>
      </c>
      <c r="H252" s="220">
        <v>45838</v>
      </c>
      <c r="I252" s="183">
        <v>44334</v>
      </c>
      <c r="J252" s="224">
        <v>1155</v>
      </c>
      <c r="K252" s="225">
        <v>26</v>
      </c>
      <c r="L252" s="230">
        <f t="shared" si="140"/>
        <v>33.579520000000002</v>
      </c>
      <c r="M252" s="182">
        <v>443</v>
      </c>
      <c r="N252" s="183">
        <v>44305</v>
      </c>
      <c r="O252" s="224">
        <f t="shared" si="139"/>
        <v>26</v>
      </c>
      <c r="P252" s="179">
        <f t="shared" si="138"/>
        <v>33.579520000000002</v>
      </c>
      <c r="Q252" s="226"/>
      <c r="R252" s="227"/>
      <c r="S252" s="182"/>
      <c r="T252" s="228"/>
      <c r="U252" s="224">
        <v>0</v>
      </c>
      <c r="V252" s="229">
        <f t="shared" si="141"/>
        <v>0</v>
      </c>
    </row>
    <row r="253" spans="1:22" ht="48" customHeight="1">
      <c r="A253" s="182">
        <v>76</v>
      </c>
      <c r="B253" s="182" t="s">
        <v>173</v>
      </c>
      <c r="C253" s="182"/>
      <c r="D253" s="218"/>
      <c r="E253" s="182">
        <v>19.610990000000001</v>
      </c>
      <c r="F253" s="224">
        <v>0</v>
      </c>
      <c r="G253" s="223">
        <v>0</v>
      </c>
      <c r="H253" s="221"/>
      <c r="I253" s="183">
        <v>44334</v>
      </c>
      <c r="J253" s="224">
        <v>1155</v>
      </c>
      <c r="K253" s="225">
        <v>1</v>
      </c>
      <c r="L253" s="230">
        <f t="shared" si="140"/>
        <v>19.610990000000001</v>
      </c>
      <c r="M253" s="182">
        <v>443</v>
      </c>
      <c r="N253" s="183">
        <v>44305</v>
      </c>
      <c r="O253" s="224">
        <f t="shared" si="139"/>
        <v>1</v>
      </c>
      <c r="P253" s="179">
        <f t="shared" ref="P253:P257" si="142">E253*O253</f>
        <v>19.610990000000001</v>
      </c>
      <c r="Q253" s="226"/>
      <c r="R253" s="227"/>
      <c r="S253" s="182"/>
      <c r="T253" s="228"/>
      <c r="U253" s="224">
        <v>0</v>
      </c>
      <c r="V253" s="229">
        <f t="shared" si="141"/>
        <v>0</v>
      </c>
    </row>
    <row r="254" spans="1:22" ht="48" customHeight="1">
      <c r="A254" s="182">
        <v>77</v>
      </c>
      <c r="B254" s="182" t="s">
        <v>169</v>
      </c>
      <c r="C254" s="182"/>
      <c r="D254" s="182" t="s">
        <v>174</v>
      </c>
      <c r="E254" s="182">
        <v>160.7654</v>
      </c>
      <c r="F254" s="224">
        <v>0</v>
      </c>
      <c r="G254" s="223">
        <v>0</v>
      </c>
      <c r="H254" s="219">
        <v>44439</v>
      </c>
      <c r="I254" s="183">
        <v>44335</v>
      </c>
      <c r="J254" s="224">
        <v>1157</v>
      </c>
      <c r="K254" s="225">
        <v>30</v>
      </c>
      <c r="L254" s="230">
        <f>K254*E254</f>
        <v>4822.9619999999995</v>
      </c>
      <c r="M254" s="182">
        <v>443</v>
      </c>
      <c r="N254" s="183">
        <v>44305</v>
      </c>
      <c r="O254" s="224">
        <f t="shared" ref="O254:O258" si="143">K254-U254</f>
        <v>30</v>
      </c>
      <c r="P254" s="179">
        <f t="shared" si="142"/>
        <v>4822.9619999999995</v>
      </c>
      <c r="Q254" s="226"/>
      <c r="R254" s="227"/>
      <c r="S254" s="182"/>
      <c r="T254" s="228"/>
      <c r="U254" s="224">
        <v>0</v>
      </c>
      <c r="V254" s="229">
        <f>U254*E254</f>
        <v>0</v>
      </c>
    </row>
    <row r="255" spans="1:22" ht="48" customHeight="1">
      <c r="A255" s="182">
        <v>78</v>
      </c>
      <c r="B255" s="217" t="s">
        <v>170</v>
      </c>
      <c r="C255" s="216"/>
      <c r="D255" s="182"/>
      <c r="E255" s="182">
        <v>23.78003</v>
      </c>
      <c r="F255" s="224">
        <v>0</v>
      </c>
      <c r="G255" s="223">
        <v>0</v>
      </c>
      <c r="H255" s="219">
        <v>44774</v>
      </c>
      <c r="I255" s="183">
        <v>44335</v>
      </c>
      <c r="J255" s="224">
        <v>1157</v>
      </c>
      <c r="K255" s="225">
        <v>5</v>
      </c>
      <c r="L255" s="230">
        <f t="shared" ref="L255:L258" si="144">K255*E255</f>
        <v>118.90015</v>
      </c>
      <c r="M255" s="182">
        <v>443</v>
      </c>
      <c r="N255" s="183">
        <v>44305</v>
      </c>
      <c r="O255" s="224">
        <f t="shared" si="143"/>
        <v>5</v>
      </c>
      <c r="P255" s="179">
        <f t="shared" si="142"/>
        <v>118.90015</v>
      </c>
      <c r="Q255" s="226"/>
      <c r="R255" s="227"/>
      <c r="S255" s="182"/>
      <c r="T255" s="228"/>
      <c r="U255" s="224">
        <v>0</v>
      </c>
      <c r="V255" s="229">
        <f t="shared" ref="V255:V258" si="145">U255*E255</f>
        <v>0</v>
      </c>
    </row>
    <row r="256" spans="1:22" ht="48" customHeight="1">
      <c r="A256" s="182">
        <v>79</v>
      </c>
      <c r="B256" s="217" t="s">
        <v>171</v>
      </c>
      <c r="C256" s="216"/>
      <c r="D256" s="182">
        <v>2011435</v>
      </c>
      <c r="E256" s="182">
        <v>2.2804700000000002</v>
      </c>
      <c r="F256" s="224">
        <v>0</v>
      </c>
      <c r="G256" s="223">
        <v>0</v>
      </c>
      <c r="H256" s="219">
        <v>45961</v>
      </c>
      <c r="I256" s="183">
        <v>44335</v>
      </c>
      <c r="J256" s="224">
        <v>1157</v>
      </c>
      <c r="K256" s="225">
        <v>30</v>
      </c>
      <c r="L256" s="230">
        <f t="shared" si="144"/>
        <v>68.414100000000005</v>
      </c>
      <c r="M256" s="182">
        <v>443</v>
      </c>
      <c r="N256" s="183">
        <v>44305</v>
      </c>
      <c r="O256" s="224">
        <f t="shared" si="143"/>
        <v>30</v>
      </c>
      <c r="P256" s="179">
        <f t="shared" si="142"/>
        <v>68.414100000000005</v>
      </c>
      <c r="Q256" s="226"/>
      <c r="R256" s="227"/>
      <c r="S256" s="182"/>
      <c r="T256" s="228"/>
      <c r="U256" s="224">
        <v>0</v>
      </c>
      <c r="V256" s="229">
        <f t="shared" si="145"/>
        <v>0</v>
      </c>
    </row>
    <row r="257" spans="1:22" ht="48" customHeight="1">
      <c r="A257" s="182">
        <v>80</v>
      </c>
      <c r="B257" s="182" t="s">
        <v>172</v>
      </c>
      <c r="C257" s="182"/>
      <c r="D257" s="206">
        <v>2007131</v>
      </c>
      <c r="E257" s="182">
        <v>1.29152</v>
      </c>
      <c r="F257" s="224">
        <v>0</v>
      </c>
      <c r="G257" s="223">
        <v>0</v>
      </c>
      <c r="H257" s="220">
        <v>45838</v>
      </c>
      <c r="I257" s="183">
        <v>44335</v>
      </c>
      <c r="J257" s="224">
        <v>1157</v>
      </c>
      <c r="K257" s="225">
        <v>5</v>
      </c>
      <c r="L257" s="230">
        <f t="shared" si="144"/>
        <v>6.4576000000000002</v>
      </c>
      <c r="M257" s="182">
        <v>443</v>
      </c>
      <c r="N257" s="183">
        <v>44305</v>
      </c>
      <c r="O257" s="224">
        <f t="shared" si="143"/>
        <v>5</v>
      </c>
      <c r="P257" s="179">
        <f t="shared" si="142"/>
        <v>6.4576000000000002</v>
      </c>
      <c r="Q257" s="226"/>
      <c r="R257" s="227"/>
      <c r="S257" s="182"/>
      <c r="T257" s="228"/>
      <c r="U257" s="224">
        <v>0</v>
      </c>
      <c r="V257" s="229">
        <f t="shared" si="145"/>
        <v>0</v>
      </c>
    </row>
    <row r="258" spans="1:22" ht="48" customHeight="1">
      <c r="A258" s="182">
        <v>81</v>
      </c>
      <c r="B258" s="182" t="s">
        <v>173</v>
      </c>
      <c r="C258" s="182"/>
      <c r="D258" s="218"/>
      <c r="E258" s="182">
        <v>19.610990000000001</v>
      </c>
      <c r="F258" s="224">
        <v>0</v>
      </c>
      <c r="G258" s="223">
        <v>0</v>
      </c>
      <c r="H258" s="221"/>
      <c r="I258" s="183">
        <v>44335</v>
      </c>
      <c r="J258" s="224">
        <v>1157</v>
      </c>
      <c r="K258" s="225">
        <v>1</v>
      </c>
      <c r="L258" s="230">
        <f t="shared" si="144"/>
        <v>19.610990000000001</v>
      </c>
      <c r="M258" s="182">
        <v>443</v>
      </c>
      <c r="N258" s="183">
        <v>44305</v>
      </c>
      <c r="O258" s="224">
        <f t="shared" si="143"/>
        <v>1</v>
      </c>
      <c r="P258" s="179">
        <f t="shared" ref="P258:P262" si="146">E258*O258</f>
        <v>19.610990000000001</v>
      </c>
      <c r="Q258" s="226"/>
      <c r="R258" s="227"/>
      <c r="S258" s="182"/>
      <c r="T258" s="228"/>
      <c r="U258" s="224">
        <v>0</v>
      </c>
      <c r="V258" s="229">
        <f t="shared" si="145"/>
        <v>0</v>
      </c>
    </row>
    <row r="259" spans="1:22" ht="48" customHeight="1">
      <c r="A259" s="182">
        <v>82</v>
      </c>
      <c r="B259" s="182" t="s">
        <v>169</v>
      </c>
      <c r="C259" s="182"/>
      <c r="D259" s="182" t="s">
        <v>174</v>
      </c>
      <c r="E259" s="182">
        <v>160.7654</v>
      </c>
      <c r="F259" s="224">
        <v>0</v>
      </c>
      <c r="G259" s="223">
        <v>0</v>
      </c>
      <c r="H259" s="219">
        <v>44439</v>
      </c>
      <c r="I259" s="183">
        <v>44336</v>
      </c>
      <c r="J259" s="224">
        <v>1164</v>
      </c>
      <c r="K259" s="225">
        <v>126</v>
      </c>
      <c r="L259" s="230">
        <f>K259*E259</f>
        <v>20256.440399999999</v>
      </c>
      <c r="M259" s="182">
        <v>443</v>
      </c>
      <c r="N259" s="183">
        <v>44305</v>
      </c>
      <c r="O259" s="224">
        <f t="shared" ref="O259:O263" si="147">K259-U259</f>
        <v>126</v>
      </c>
      <c r="P259" s="179">
        <f t="shared" si="146"/>
        <v>20256.440399999999</v>
      </c>
      <c r="Q259" s="226"/>
      <c r="R259" s="227"/>
      <c r="S259" s="182"/>
      <c r="T259" s="228"/>
      <c r="U259" s="224">
        <v>0</v>
      </c>
      <c r="V259" s="229">
        <f>U259*E259</f>
        <v>0</v>
      </c>
    </row>
    <row r="260" spans="1:22" ht="48" customHeight="1">
      <c r="A260" s="182">
        <v>83</v>
      </c>
      <c r="B260" s="217" t="s">
        <v>170</v>
      </c>
      <c r="C260" s="216"/>
      <c r="D260" s="182"/>
      <c r="E260" s="182">
        <v>23.78003</v>
      </c>
      <c r="F260" s="224">
        <v>0</v>
      </c>
      <c r="G260" s="223">
        <v>0</v>
      </c>
      <c r="H260" s="219">
        <v>44774</v>
      </c>
      <c r="I260" s="183">
        <v>44335</v>
      </c>
      <c r="J260" s="224">
        <v>1157</v>
      </c>
      <c r="K260" s="225">
        <v>21</v>
      </c>
      <c r="L260" s="230">
        <f t="shared" ref="L260:L263" si="148">K260*E260</f>
        <v>499.38063</v>
      </c>
      <c r="M260" s="182">
        <v>443</v>
      </c>
      <c r="N260" s="183">
        <v>44305</v>
      </c>
      <c r="O260" s="224">
        <f t="shared" si="147"/>
        <v>21</v>
      </c>
      <c r="P260" s="179">
        <f t="shared" si="146"/>
        <v>499.38063</v>
      </c>
      <c r="Q260" s="226"/>
      <c r="R260" s="227"/>
      <c r="S260" s="182"/>
      <c r="T260" s="228"/>
      <c r="U260" s="224">
        <v>0</v>
      </c>
      <c r="V260" s="229">
        <f t="shared" ref="V260:V263" si="149">U260*E260</f>
        <v>0</v>
      </c>
    </row>
    <row r="261" spans="1:22" ht="48" customHeight="1">
      <c r="A261" s="182">
        <v>84</v>
      </c>
      <c r="B261" s="217" t="s">
        <v>171</v>
      </c>
      <c r="C261" s="216"/>
      <c r="D261" s="182">
        <v>2011435</v>
      </c>
      <c r="E261" s="182">
        <v>2.2804700000000002</v>
      </c>
      <c r="F261" s="224">
        <v>0</v>
      </c>
      <c r="G261" s="223">
        <v>0</v>
      </c>
      <c r="H261" s="219">
        <v>45961</v>
      </c>
      <c r="I261" s="183">
        <v>44335</v>
      </c>
      <c r="J261" s="224">
        <v>1157</v>
      </c>
      <c r="K261" s="225">
        <v>126</v>
      </c>
      <c r="L261" s="230">
        <f t="shared" si="148"/>
        <v>287.33922000000001</v>
      </c>
      <c r="M261" s="182">
        <v>443</v>
      </c>
      <c r="N261" s="183">
        <v>44305</v>
      </c>
      <c r="O261" s="224">
        <f t="shared" si="147"/>
        <v>126</v>
      </c>
      <c r="P261" s="179">
        <f t="shared" si="146"/>
        <v>287.33922000000001</v>
      </c>
      <c r="Q261" s="226"/>
      <c r="R261" s="227"/>
      <c r="S261" s="182"/>
      <c r="T261" s="228"/>
      <c r="U261" s="224">
        <v>0</v>
      </c>
      <c r="V261" s="229">
        <f t="shared" si="149"/>
        <v>0</v>
      </c>
    </row>
    <row r="262" spans="1:22" ht="48" customHeight="1">
      <c r="A262" s="182">
        <v>85</v>
      </c>
      <c r="B262" s="182" t="s">
        <v>172</v>
      </c>
      <c r="C262" s="182"/>
      <c r="D262" s="206">
        <v>2007131</v>
      </c>
      <c r="E262" s="182">
        <v>1.29152</v>
      </c>
      <c r="F262" s="224">
        <v>0</v>
      </c>
      <c r="G262" s="223">
        <v>0</v>
      </c>
      <c r="H262" s="220">
        <v>45838</v>
      </c>
      <c r="I262" s="183">
        <v>44335</v>
      </c>
      <c r="J262" s="224">
        <v>1157</v>
      </c>
      <c r="K262" s="225">
        <v>21</v>
      </c>
      <c r="L262" s="230">
        <f t="shared" si="148"/>
        <v>27.121919999999999</v>
      </c>
      <c r="M262" s="182">
        <v>443</v>
      </c>
      <c r="N262" s="183">
        <v>44305</v>
      </c>
      <c r="O262" s="224">
        <f t="shared" si="147"/>
        <v>21</v>
      </c>
      <c r="P262" s="179">
        <f t="shared" si="146"/>
        <v>27.121919999999999</v>
      </c>
      <c r="Q262" s="226"/>
      <c r="R262" s="227"/>
      <c r="S262" s="182"/>
      <c r="T262" s="228"/>
      <c r="U262" s="224">
        <v>0</v>
      </c>
      <c r="V262" s="229">
        <f t="shared" si="149"/>
        <v>0</v>
      </c>
    </row>
    <row r="263" spans="1:22" ht="48" customHeight="1">
      <c r="A263" s="182">
        <v>86</v>
      </c>
      <c r="B263" s="182" t="s">
        <v>173</v>
      </c>
      <c r="C263" s="182"/>
      <c r="D263" s="218"/>
      <c r="E263" s="182">
        <v>19.610990000000001</v>
      </c>
      <c r="F263" s="224">
        <v>0</v>
      </c>
      <c r="G263" s="223">
        <v>0</v>
      </c>
      <c r="H263" s="221"/>
      <c r="I263" s="183">
        <v>44335</v>
      </c>
      <c r="J263" s="224">
        <v>1157</v>
      </c>
      <c r="K263" s="225">
        <v>1</v>
      </c>
      <c r="L263" s="230">
        <f t="shared" si="148"/>
        <v>19.610990000000001</v>
      </c>
      <c r="M263" s="182">
        <v>443</v>
      </c>
      <c r="N263" s="183">
        <v>44305</v>
      </c>
      <c r="O263" s="224">
        <f t="shared" si="147"/>
        <v>1</v>
      </c>
      <c r="P263" s="179">
        <f t="shared" ref="P263:P267" si="150">E263*O263</f>
        <v>19.610990000000001</v>
      </c>
      <c r="Q263" s="226"/>
      <c r="R263" s="227"/>
      <c r="S263" s="182"/>
      <c r="T263" s="228"/>
      <c r="U263" s="224">
        <v>0</v>
      </c>
      <c r="V263" s="229">
        <f t="shared" si="149"/>
        <v>0</v>
      </c>
    </row>
    <row r="264" spans="1:22" ht="48" customHeight="1">
      <c r="A264" s="182">
        <v>87</v>
      </c>
      <c r="B264" s="182" t="s">
        <v>169</v>
      </c>
      <c r="C264" s="182"/>
      <c r="D264" s="182" t="s">
        <v>174</v>
      </c>
      <c r="E264" s="182">
        <v>160.7654</v>
      </c>
      <c r="F264" s="224">
        <v>0</v>
      </c>
      <c r="G264" s="223">
        <v>0</v>
      </c>
      <c r="H264" s="219">
        <v>44439</v>
      </c>
      <c r="I264" s="183">
        <v>44337</v>
      </c>
      <c r="J264" s="224">
        <v>1165</v>
      </c>
      <c r="K264" s="225">
        <v>96</v>
      </c>
      <c r="L264" s="230">
        <f>K264*E264</f>
        <v>15433.4784</v>
      </c>
      <c r="M264" s="182">
        <v>443</v>
      </c>
      <c r="N264" s="183">
        <v>44305</v>
      </c>
      <c r="O264" s="224">
        <f t="shared" ref="O264:O268" si="151">K264-U264</f>
        <v>96</v>
      </c>
      <c r="P264" s="179">
        <f t="shared" si="150"/>
        <v>15433.4784</v>
      </c>
      <c r="Q264" s="226"/>
      <c r="R264" s="227"/>
      <c r="S264" s="182"/>
      <c r="T264" s="228"/>
      <c r="U264" s="224">
        <v>0</v>
      </c>
      <c r="V264" s="229">
        <f>U264*E264</f>
        <v>0</v>
      </c>
    </row>
    <row r="265" spans="1:22" ht="48" customHeight="1">
      <c r="A265" s="182">
        <v>88</v>
      </c>
      <c r="B265" s="217" t="s">
        <v>170</v>
      </c>
      <c r="C265" s="216"/>
      <c r="D265" s="182"/>
      <c r="E265" s="182">
        <v>23.78003</v>
      </c>
      <c r="F265" s="224">
        <v>0</v>
      </c>
      <c r="G265" s="223">
        <v>0</v>
      </c>
      <c r="H265" s="219">
        <v>44774</v>
      </c>
      <c r="I265" s="183">
        <v>44337</v>
      </c>
      <c r="J265" s="224">
        <v>1165</v>
      </c>
      <c r="K265" s="225">
        <v>16</v>
      </c>
      <c r="L265" s="230">
        <f t="shared" ref="L265:L268" si="152">K265*E265</f>
        <v>380.48048</v>
      </c>
      <c r="M265" s="182">
        <v>443</v>
      </c>
      <c r="N265" s="183">
        <v>44305</v>
      </c>
      <c r="O265" s="224">
        <f t="shared" si="151"/>
        <v>16</v>
      </c>
      <c r="P265" s="179">
        <f t="shared" si="150"/>
        <v>380.48048</v>
      </c>
      <c r="Q265" s="226"/>
      <c r="R265" s="227"/>
      <c r="S265" s="182"/>
      <c r="T265" s="228"/>
      <c r="U265" s="224">
        <v>0</v>
      </c>
      <c r="V265" s="229">
        <f t="shared" ref="V265:V268" si="153">U265*E265</f>
        <v>0</v>
      </c>
    </row>
    <row r="266" spans="1:22" ht="48" customHeight="1">
      <c r="A266" s="182">
        <v>89</v>
      </c>
      <c r="B266" s="217" t="s">
        <v>171</v>
      </c>
      <c r="C266" s="216"/>
      <c r="D266" s="182">
        <v>2011435</v>
      </c>
      <c r="E266" s="182">
        <v>2.2804700000000002</v>
      </c>
      <c r="F266" s="224">
        <v>0</v>
      </c>
      <c r="G266" s="223">
        <v>0</v>
      </c>
      <c r="H266" s="219">
        <v>45961</v>
      </c>
      <c r="I266" s="183">
        <v>44337</v>
      </c>
      <c r="J266" s="224">
        <v>1165</v>
      </c>
      <c r="K266" s="225">
        <v>96</v>
      </c>
      <c r="L266" s="230">
        <f t="shared" si="152"/>
        <v>218.92512000000002</v>
      </c>
      <c r="M266" s="182">
        <v>443</v>
      </c>
      <c r="N266" s="183">
        <v>44305</v>
      </c>
      <c r="O266" s="224">
        <f t="shared" si="151"/>
        <v>96</v>
      </c>
      <c r="P266" s="179">
        <f t="shared" si="150"/>
        <v>218.92512000000002</v>
      </c>
      <c r="Q266" s="226"/>
      <c r="R266" s="227"/>
      <c r="S266" s="182"/>
      <c r="T266" s="228"/>
      <c r="U266" s="224">
        <v>0</v>
      </c>
      <c r="V266" s="229">
        <f t="shared" si="153"/>
        <v>0</v>
      </c>
    </row>
    <row r="267" spans="1:22" ht="48" customHeight="1">
      <c r="A267" s="182">
        <v>90</v>
      </c>
      <c r="B267" s="182" t="s">
        <v>172</v>
      </c>
      <c r="C267" s="182"/>
      <c r="D267" s="206">
        <v>2007131</v>
      </c>
      <c r="E267" s="182">
        <v>1.29152</v>
      </c>
      <c r="F267" s="224">
        <v>0</v>
      </c>
      <c r="G267" s="223">
        <v>0</v>
      </c>
      <c r="H267" s="220">
        <v>45838</v>
      </c>
      <c r="I267" s="183">
        <v>44337</v>
      </c>
      <c r="J267" s="224">
        <v>1165</v>
      </c>
      <c r="K267" s="225">
        <v>16</v>
      </c>
      <c r="L267" s="230">
        <f t="shared" si="152"/>
        <v>20.66432</v>
      </c>
      <c r="M267" s="182">
        <v>443</v>
      </c>
      <c r="N267" s="183">
        <v>44305</v>
      </c>
      <c r="O267" s="224">
        <f t="shared" si="151"/>
        <v>16</v>
      </c>
      <c r="P267" s="179">
        <f t="shared" si="150"/>
        <v>20.66432</v>
      </c>
      <c r="Q267" s="226"/>
      <c r="R267" s="227"/>
      <c r="S267" s="182"/>
      <c r="T267" s="228"/>
      <c r="U267" s="224">
        <v>0</v>
      </c>
      <c r="V267" s="229">
        <f t="shared" si="153"/>
        <v>0</v>
      </c>
    </row>
    <row r="268" spans="1:22" ht="48" customHeight="1">
      <c r="A268" s="182">
        <v>91</v>
      </c>
      <c r="B268" s="182" t="s">
        <v>173</v>
      </c>
      <c r="C268" s="182"/>
      <c r="D268" s="218"/>
      <c r="E268" s="182">
        <v>19.610990000000001</v>
      </c>
      <c r="F268" s="224">
        <v>0</v>
      </c>
      <c r="G268" s="223">
        <v>0</v>
      </c>
      <c r="H268" s="221"/>
      <c r="I268" s="183">
        <v>44337</v>
      </c>
      <c r="J268" s="224">
        <v>1165</v>
      </c>
      <c r="K268" s="225">
        <v>1</v>
      </c>
      <c r="L268" s="230">
        <f t="shared" si="152"/>
        <v>19.610990000000001</v>
      </c>
      <c r="M268" s="182">
        <v>443</v>
      </c>
      <c r="N268" s="183">
        <v>44305</v>
      </c>
      <c r="O268" s="224">
        <f t="shared" si="151"/>
        <v>1</v>
      </c>
      <c r="P268" s="179">
        <f t="shared" ref="P268:P272" si="154">E268*O268</f>
        <v>19.610990000000001</v>
      </c>
      <c r="Q268" s="226"/>
      <c r="R268" s="227"/>
      <c r="S268" s="182"/>
      <c r="T268" s="228"/>
      <c r="U268" s="224">
        <v>0</v>
      </c>
      <c r="V268" s="229">
        <f t="shared" si="153"/>
        <v>0</v>
      </c>
    </row>
    <row r="269" spans="1:22" ht="48" customHeight="1">
      <c r="A269" s="182">
        <v>92</v>
      </c>
      <c r="B269" s="182" t="s">
        <v>169</v>
      </c>
      <c r="C269" s="182"/>
      <c r="D269" s="182" t="s">
        <v>174</v>
      </c>
      <c r="E269" s="182">
        <v>160.7654</v>
      </c>
      <c r="F269" s="224">
        <v>0</v>
      </c>
      <c r="G269" s="223">
        <v>0</v>
      </c>
      <c r="H269" s="219">
        <v>44439</v>
      </c>
      <c r="I269" s="183">
        <v>44340</v>
      </c>
      <c r="J269" s="224">
        <v>1168</v>
      </c>
      <c r="K269" s="225">
        <v>24</v>
      </c>
      <c r="L269" s="230">
        <f>K269*E269</f>
        <v>3858.3696</v>
      </c>
      <c r="M269" s="182">
        <v>443</v>
      </c>
      <c r="N269" s="183">
        <v>44305</v>
      </c>
      <c r="O269" s="224">
        <f t="shared" ref="O269:O272" si="155">K269-U269</f>
        <v>24</v>
      </c>
      <c r="P269" s="179">
        <f t="shared" si="154"/>
        <v>3858.3696</v>
      </c>
      <c r="Q269" s="226"/>
      <c r="R269" s="227"/>
      <c r="S269" s="182"/>
      <c r="T269" s="228"/>
      <c r="U269" s="224">
        <v>0</v>
      </c>
      <c r="V269" s="229">
        <f>U269*E269</f>
        <v>0</v>
      </c>
    </row>
    <row r="270" spans="1:22" ht="48" customHeight="1">
      <c r="A270" s="182">
        <v>93</v>
      </c>
      <c r="B270" s="217" t="s">
        <v>170</v>
      </c>
      <c r="C270" s="216"/>
      <c r="D270" s="182"/>
      <c r="E270" s="182">
        <v>23.78003</v>
      </c>
      <c r="F270" s="224">
        <v>0</v>
      </c>
      <c r="G270" s="223">
        <v>0</v>
      </c>
      <c r="H270" s="219">
        <v>44774</v>
      </c>
      <c r="I270" s="183">
        <v>44340</v>
      </c>
      <c r="J270" s="224">
        <v>1168</v>
      </c>
      <c r="K270" s="225">
        <v>4</v>
      </c>
      <c r="L270" s="230">
        <f t="shared" ref="L270:L272" si="156">K270*E270</f>
        <v>95.12012</v>
      </c>
      <c r="M270" s="182">
        <v>443</v>
      </c>
      <c r="N270" s="183">
        <v>44305</v>
      </c>
      <c r="O270" s="224">
        <f t="shared" si="155"/>
        <v>4</v>
      </c>
      <c r="P270" s="179">
        <f t="shared" si="154"/>
        <v>95.12012</v>
      </c>
      <c r="Q270" s="226"/>
      <c r="R270" s="227"/>
      <c r="S270" s="182"/>
      <c r="T270" s="228"/>
      <c r="U270" s="224">
        <v>0</v>
      </c>
      <c r="V270" s="229">
        <f t="shared" ref="V270:V272" si="157">U270*E270</f>
        <v>0</v>
      </c>
    </row>
    <row r="271" spans="1:22" ht="48" customHeight="1">
      <c r="A271" s="182">
        <v>94</v>
      </c>
      <c r="B271" s="217" t="s">
        <v>171</v>
      </c>
      <c r="C271" s="216"/>
      <c r="D271" s="182">
        <v>2011435</v>
      </c>
      <c r="E271" s="182">
        <v>2.2804700000000002</v>
      </c>
      <c r="F271" s="224">
        <v>0</v>
      </c>
      <c r="G271" s="223">
        <v>0</v>
      </c>
      <c r="H271" s="219">
        <v>45961</v>
      </c>
      <c r="I271" s="183">
        <v>44340</v>
      </c>
      <c r="J271" s="224">
        <v>1168</v>
      </c>
      <c r="K271" s="225">
        <v>24</v>
      </c>
      <c r="L271" s="230">
        <f t="shared" si="156"/>
        <v>54.731280000000005</v>
      </c>
      <c r="M271" s="182">
        <v>443</v>
      </c>
      <c r="N271" s="183">
        <v>44305</v>
      </c>
      <c r="O271" s="224">
        <f t="shared" si="155"/>
        <v>24</v>
      </c>
      <c r="P271" s="179">
        <f t="shared" si="154"/>
        <v>54.731280000000005</v>
      </c>
      <c r="Q271" s="226"/>
      <c r="R271" s="227"/>
      <c r="S271" s="182"/>
      <c r="T271" s="228"/>
      <c r="U271" s="224">
        <v>0</v>
      </c>
      <c r="V271" s="229">
        <f t="shared" si="157"/>
        <v>0</v>
      </c>
    </row>
    <row r="272" spans="1:22" ht="48" customHeight="1">
      <c r="A272" s="182">
        <v>95</v>
      </c>
      <c r="B272" s="182" t="s">
        <v>172</v>
      </c>
      <c r="C272" s="182"/>
      <c r="D272" s="206">
        <v>2007131</v>
      </c>
      <c r="E272" s="182">
        <v>1.29152</v>
      </c>
      <c r="F272" s="224">
        <v>0</v>
      </c>
      <c r="G272" s="223">
        <v>0</v>
      </c>
      <c r="H272" s="220">
        <v>45838</v>
      </c>
      <c r="I272" s="183">
        <v>44340</v>
      </c>
      <c r="J272" s="224">
        <v>1168</v>
      </c>
      <c r="K272" s="225">
        <v>4</v>
      </c>
      <c r="L272" s="230">
        <f t="shared" si="156"/>
        <v>5.16608</v>
      </c>
      <c r="M272" s="182">
        <v>443</v>
      </c>
      <c r="N272" s="183">
        <v>44305</v>
      </c>
      <c r="O272" s="224">
        <f t="shared" si="155"/>
        <v>4</v>
      </c>
      <c r="P272" s="179">
        <f t="shared" si="154"/>
        <v>5.16608</v>
      </c>
      <c r="Q272" s="226"/>
      <c r="R272" s="227"/>
      <c r="S272" s="182"/>
      <c r="T272" s="228"/>
      <c r="U272" s="224">
        <v>0</v>
      </c>
      <c r="V272" s="229">
        <f t="shared" si="157"/>
        <v>0</v>
      </c>
    </row>
    <row r="273" spans="1:24" ht="48" customHeight="1">
      <c r="A273" s="182">
        <v>96</v>
      </c>
      <c r="B273" s="182" t="s">
        <v>169</v>
      </c>
      <c r="C273" s="182"/>
      <c r="D273" s="182" t="s">
        <v>174</v>
      </c>
      <c r="E273" s="182">
        <v>160.7654</v>
      </c>
      <c r="F273" s="224">
        <v>0</v>
      </c>
      <c r="G273" s="223">
        <v>0</v>
      </c>
      <c r="H273" s="219">
        <v>44439</v>
      </c>
      <c r="I273" s="183">
        <v>44344</v>
      </c>
      <c r="J273" s="224">
        <v>1252</v>
      </c>
      <c r="K273" s="225">
        <v>24</v>
      </c>
      <c r="L273" s="230">
        <f>K273*E273</f>
        <v>3858.3696</v>
      </c>
      <c r="M273" s="182">
        <v>443</v>
      </c>
      <c r="N273" s="183">
        <v>44305</v>
      </c>
      <c r="O273" s="224">
        <f t="shared" ref="O273:O276" si="158">K273-U273</f>
        <v>24</v>
      </c>
      <c r="P273" s="179">
        <f t="shared" ref="P273:P276" si="159">E273*O273</f>
        <v>3858.3696</v>
      </c>
      <c r="Q273" s="226"/>
      <c r="R273" s="227"/>
      <c r="S273" s="182"/>
      <c r="T273" s="228"/>
      <c r="U273" s="224">
        <v>0</v>
      </c>
      <c r="V273" s="229">
        <f>U273*E273</f>
        <v>0</v>
      </c>
    </row>
    <row r="274" spans="1:24" ht="48" customHeight="1">
      <c r="A274" s="182">
        <v>97</v>
      </c>
      <c r="B274" s="217" t="s">
        <v>170</v>
      </c>
      <c r="C274" s="216"/>
      <c r="D274" s="182"/>
      <c r="E274" s="182">
        <v>23.78003</v>
      </c>
      <c r="F274" s="224">
        <v>0</v>
      </c>
      <c r="G274" s="223">
        <v>0</v>
      </c>
      <c r="H274" s="219">
        <v>44774</v>
      </c>
      <c r="I274" s="183">
        <v>44340</v>
      </c>
      <c r="J274" s="224">
        <v>1168</v>
      </c>
      <c r="K274" s="225">
        <v>4</v>
      </c>
      <c r="L274" s="230">
        <f t="shared" ref="L274:L276" si="160">K274*E274</f>
        <v>95.12012</v>
      </c>
      <c r="M274" s="182">
        <v>443</v>
      </c>
      <c r="N274" s="183">
        <v>44305</v>
      </c>
      <c r="O274" s="224">
        <f t="shared" si="158"/>
        <v>4</v>
      </c>
      <c r="P274" s="179">
        <f t="shared" si="159"/>
        <v>95.12012</v>
      </c>
      <c r="Q274" s="226"/>
      <c r="R274" s="227"/>
      <c r="S274" s="182"/>
      <c r="T274" s="228"/>
      <c r="U274" s="224">
        <v>0</v>
      </c>
      <c r="V274" s="229">
        <f t="shared" ref="V274:V276" si="161">U274*E274</f>
        <v>0</v>
      </c>
    </row>
    <row r="275" spans="1:24" ht="48" customHeight="1">
      <c r="A275" s="182">
        <v>98</v>
      </c>
      <c r="B275" s="217" t="s">
        <v>171</v>
      </c>
      <c r="C275" s="216"/>
      <c r="D275" s="182">
        <v>2011435</v>
      </c>
      <c r="E275" s="182">
        <v>2.2804700000000002</v>
      </c>
      <c r="F275" s="224">
        <v>0</v>
      </c>
      <c r="G275" s="223">
        <v>0</v>
      </c>
      <c r="H275" s="219">
        <v>45961</v>
      </c>
      <c r="I275" s="183">
        <v>44340</v>
      </c>
      <c r="J275" s="224">
        <v>1168</v>
      </c>
      <c r="K275" s="225">
        <v>24</v>
      </c>
      <c r="L275" s="230">
        <f t="shared" si="160"/>
        <v>54.731280000000005</v>
      </c>
      <c r="M275" s="182">
        <v>443</v>
      </c>
      <c r="N275" s="183">
        <v>44305</v>
      </c>
      <c r="O275" s="224">
        <f t="shared" si="158"/>
        <v>24</v>
      </c>
      <c r="P275" s="179">
        <f t="shared" si="159"/>
        <v>54.731280000000005</v>
      </c>
      <c r="Q275" s="226"/>
      <c r="R275" s="227"/>
      <c r="S275" s="182"/>
      <c r="T275" s="228"/>
      <c r="U275" s="224">
        <v>0</v>
      </c>
      <c r="V275" s="229">
        <f t="shared" si="161"/>
        <v>0</v>
      </c>
    </row>
    <row r="276" spans="1:24" ht="48" customHeight="1">
      <c r="A276" s="182">
        <v>99</v>
      </c>
      <c r="B276" s="182" t="s">
        <v>172</v>
      </c>
      <c r="C276" s="182"/>
      <c r="D276" s="206">
        <v>2007131</v>
      </c>
      <c r="E276" s="182">
        <v>1.29152</v>
      </c>
      <c r="F276" s="224">
        <v>0</v>
      </c>
      <c r="G276" s="223">
        <v>0</v>
      </c>
      <c r="H276" s="220">
        <v>45838</v>
      </c>
      <c r="I276" s="183">
        <v>44340</v>
      </c>
      <c r="J276" s="224">
        <v>1168</v>
      </c>
      <c r="K276" s="225">
        <v>4</v>
      </c>
      <c r="L276" s="230">
        <f t="shared" si="160"/>
        <v>5.16608</v>
      </c>
      <c r="M276" s="182">
        <v>443</v>
      </c>
      <c r="N276" s="183">
        <v>44305</v>
      </c>
      <c r="O276" s="224">
        <f t="shared" si="158"/>
        <v>4</v>
      </c>
      <c r="P276" s="179">
        <f t="shared" si="159"/>
        <v>5.16608</v>
      </c>
      <c r="Q276" s="226"/>
      <c r="R276" s="227"/>
      <c r="S276" s="182"/>
      <c r="T276" s="228"/>
      <c r="U276" s="224">
        <v>0</v>
      </c>
      <c r="V276" s="229">
        <f t="shared" si="161"/>
        <v>0</v>
      </c>
    </row>
    <row r="277" spans="1:24" s="193" customFormat="1" ht="27.75" customHeight="1">
      <c r="A277" s="252"/>
      <c r="B277" s="186"/>
      <c r="C277" s="187"/>
      <c r="D277" s="188"/>
      <c r="E277" s="189"/>
      <c r="F277" s="252">
        <f>SUM(F178:F276)</f>
        <v>0</v>
      </c>
      <c r="G277" s="255">
        <f>SUM(G178:G276)</f>
        <v>0</v>
      </c>
      <c r="H277" s="190"/>
      <c r="I277" s="146"/>
      <c r="J277" s="252"/>
      <c r="K277" s="252">
        <f>SUM(K178:K276)</f>
        <v>4725</v>
      </c>
      <c r="L277" s="255">
        <f>SUM(L178:L276)</f>
        <v>333581.86103999999</v>
      </c>
      <c r="M277" s="252"/>
      <c r="N277" s="146"/>
      <c r="O277" s="252">
        <f>SUM(O178:O276)</f>
        <v>2360</v>
      </c>
      <c r="P277" s="255">
        <f>SUM(P178:P276)</f>
        <v>168719.14528000003</v>
      </c>
      <c r="Q277" s="252"/>
      <c r="R277" s="252"/>
      <c r="S277" s="252"/>
      <c r="T277" s="252"/>
      <c r="U277" s="252">
        <f>SUM(U178:U276)</f>
        <v>0</v>
      </c>
      <c r="V277" s="255">
        <f>SUM(V178:V276)</f>
        <v>0</v>
      </c>
      <c r="W277" s="191"/>
      <c r="X277" s="192"/>
    </row>
    <row r="278" spans="1:24" s="193" customFormat="1" ht="27.75" customHeight="1">
      <c r="A278" s="374" t="s">
        <v>168</v>
      </c>
      <c r="B278" s="375"/>
      <c r="C278" s="375"/>
      <c r="D278" s="375"/>
      <c r="E278" s="375"/>
      <c r="F278" s="375"/>
      <c r="G278" s="375"/>
      <c r="H278" s="375"/>
      <c r="I278" s="375"/>
      <c r="J278" s="375"/>
      <c r="K278" s="375"/>
      <c r="L278" s="375"/>
      <c r="M278" s="375"/>
      <c r="N278" s="375"/>
      <c r="O278" s="375"/>
      <c r="P278" s="375"/>
      <c r="Q278" s="375"/>
      <c r="R278" s="375"/>
      <c r="S278" s="375"/>
      <c r="T278" s="375"/>
      <c r="U278" s="375"/>
      <c r="V278" s="376"/>
      <c r="W278" s="191"/>
      <c r="X278" s="192"/>
    </row>
    <row r="279" spans="1:24" ht="48" customHeight="1">
      <c r="A279" s="182">
        <v>1</v>
      </c>
      <c r="B279" s="182" t="s">
        <v>169</v>
      </c>
      <c r="C279" s="182"/>
      <c r="D279" s="182" t="s">
        <v>174</v>
      </c>
      <c r="E279" s="182">
        <v>160.7654</v>
      </c>
      <c r="F279" s="224">
        <v>0</v>
      </c>
      <c r="G279" s="223">
        <v>0</v>
      </c>
      <c r="H279" s="219">
        <v>44439</v>
      </c>
      <c r="I279" s="183">
        <v>44313</v>
      </c>
      <c r="J279" s="224">
        <v>970</v>
      </c>
      <c r="K279" s="225">
        <v>84</v>
      </c>
      <c r="L279" s="230">
        <f>K279*E279</f>
        <v>13504.293600000001</v>
      </c>
      <c r="M279" s="182">
        <v>443</v>
      </c>
      <c r="N279" s="183">
        <v>44305</v>
      </c>
      <c r="O279" s="224">
        <f>F279-U279</f>
        <v>0</v>
      </c>
      <c r="P279" s="179">
        <f>O279*E279</f>
        <v>0</v>
      </c>
      <c r="Q279" s="226"/>
      <c r="R279" s="227"/>
      <c r="S279" s="182"/>
      <c r="T279" s="228"/>
      <c r="U279" s="224">
        <v>0</v>
      </c>
      <c r="V279" s="229">
        <f>U279*E279</f>
        <v>0</v>
      </c>
    </row>
    <row r="280" spans="1:24" ht="48" customHeight="1">
      <c r="A280" s="182">
        <v>2</v>
      </c>
      <c r="B280" s="217" t="s">
        <v>170</v>
      </c>
      <c r="C280" s="216"/>
      <c r="D280" s="182"/>
      <c r="E280" s="182">
        <v>23.78003</v>
      </c>
      <c r="F280" s="224">
        <v>0</v>
      </c>
      <c r="G280" s="223">
        <v>0</v>
      </c>
      <c r="H280" s="219">
        <v>44774</v>
      </c>
      <c r="I280" s="183">
        <v>44313</v>
      </c>
      <c r="J280" s="224">
        <v>970</v>
      </c>
      <c r="K280" s="225">
        <v>14</v>
      </c>
      <c r="L280" s="230">
        <f t="shared" ref="L280:L283" si="162">K280*E280</f>
        <v>332.92041999999998</v>
      </c>
      <c r="M280" s="182">
        <v>443</v>
      </c>
      <c r="N280" s="183">
        <v>44305</v>
      </c>
      <c r="O280" s="224">
        <f t="shared" ref="O280:O291" si="163">F280-U280</f>
        <v>0</v>
      </c>
      <c r="P280" s="179">
        <f t="shared" ref="P280:P291" si="164">O280*E280</f>
        <v>0</v>
      </c>
      <c r="Q280" s="226"/>
      <c r="R280" s="227"/>
      <c r="S280" s="182"/>
      <c r="T280" s="228"/>
      <c r="U280" s="224">
        <v>0</v>
      </c>
      <c r="V280" s="229">
        <f t="shared" ref="V280:V283" si="165">U280*E280</f>
        <v>0</v>
      </c>
    </row>
    <row r="281" spans="1:24" ht="48" customHeight="1">
      <c r="A281" s="182">
        <v>3</v>
      </c>
      <c r="B281" s="217" t="s">
        <v>171</v>
      </c>
      <c r="C281" s="216"/>
      <c r="D281" s="182">
        <v>2011435</v>
      </c>
      <c r="E281" s="182">
        <v>2.2804700000000002</v>
      </c>
      <c r="F281" s="224">
        <v>0</v>
      </c>
      <c r="G281" s="223">
        <v>0</v>
      </c>
      <c r="H281" s="219">
        <v>45961</v>
      </c>
      <c r="I281" s="183">
        <v>44313</v>
      </c>
      <c r="J281" s="224">
        <v>970</v>
      </c>
      <c r="K281" s="225">
        <v>84</v>
      </c>
      <c r="L281" s="230">
        <f t="shared" si="162"/>
        <v>191.55948000000001</v>
      </c>
      <c r="M281" s="182">
        <v>443</v>
      </c>
      <c r="N281" s="183">
        <v>44305</v>
      </c>
      <c r="O281" s="224">
        <f t="shared" si="163"/>
        <v>0</v>
      </c>
      <c r="P281" s="179">
        <f t="shared" si="164"/>
        <v>0</v>
      </c>
      <c r="Q281" s="226"/>
      <c r="R281" s="227"/>
      <c r="S281" s="182"/>
      <c r="T281" s="228"/>
      <c r="U281" s="224">
        <v>0</v>
      </c>
      <c r="V281" s="229">
        <f t="shared" si="165"/>
        <v>0</v>
      </c>
    </row>
    <row r="282" spans="1:24" ht="48" customHeight="1">
      <c r="A282" s="182">
        <v>4</v>
      </c>
      <c r="B282" s="182" t="s">
        <v>172</v>
      </c>
      <c r="C282" s="182"/>
      <c r="D282" s="206">
        <v>2007131</v>
      </c>
      <c r="E282" s="182">
        <v>1.29152</v>
      </c>
      <c r="F282" s="224">
        <v>0</v>
      </c>
      <c r="G282" s="223">
        <v>0</v>
      </c>
      <c r="H282" s="220">
        <v>45838</v>
      </c>
      <c r="I282" s="183">
        <v>44313</v>
      </c>
      <c r="J282" s="224">
        <v>970</v>
      </c>
      <c r="K282" s="225">
        <v>14</v>
      </c>
      <c r="L282" s="230">
        <f t="shared" si="162"/>
        <v>18.08128</v>
      </c>
      <c r="M282" s="182">
        <v>443</v>
      </c>
      <c r="N282" s="183">
        <v>44305</v>
      </c>
      <c r="O282" s="224">
        <f t="shared" si="163"/>
        <v>0</v>
      </c>
      <c r="P282" s="179">
        <f t="shared" si="164"/>
        <v>0</v>
      </c>
      <c r="Q282" s="226"/>
      <c r="R282" s="227"/>
      <c r="S282" s="182"/>
      <c r="T282" s="228"/>
      <c r="U282" s="224">
        <v>0</v>
      </c>
      <c r="V282" s="229">
        <f t="shared" si="165"/>
        <v>0</v>
      </c>
    </row>
    <row r="283" spans="1:24" ht="48" customHeight="1">
      <c r="A283" s="182">
        <v>5</v>
      </c>
      <c r="B283" s="182" t="s">
        <v>173</v>
      </c>
      <c r="C283" s="182"/>
      <c r="D283" s="218"/>
      <c r="E283" s="182">
        <v>19.610990000000001</v>
      </c>
      <c r="F283" s="224">
        <v>0</v>
      </c>
      <c r="G283" s="223">
        <v>0</v>
      </c>
      <c r="H283" s="221"/>
      <c r="I283" s="183">
        <v>44313</v>
      </c>
      <c r="J283" s="224">
        <v>970</v>
      </c>
      <c r="K283" s="225">
        <v>1</v>
      </c>
      <c r="L283" s="230">
        <f t="shared" si="162"/>
        <v>19.610990000000001</v>
      </c>
      <c r="M283" s="182">
        <v>443</v>
      </c>
      <c r="N283" s="183">
        <v>44305</v>
      </c>
      <c r="O283" s="224">
        <f t="shared" si="163"/>
        <v>0</v>
      </c>
      <c r="P283" s="179">
        <f t="shared" si="164"/>
        <v>0</v>
      </c>
      <c r="Q283" s="226"/>
      <c r="R283" s="227"/>
      <c r="S283" s="182"/>
      <c r="T283" s="228"/>
      <c r="U283" s="224">
        <v>0</v>
      </c>
      <c r="V283" s="229">
        <f t="shared" si="165"/>
        <v>0</v>
      </c>
    </row>
    <row r="284" spans="1:24" ht="48" customHeight="1">
      <c r="A284" s="182">
        <v>6</v>
      </c>
      <c r="B284" s="182" t="s">
        <v>169</v>
      </c>
      <c r="C284" s="182"/>
      <c r="D284" s="182" t="s">
        <v>174</v>
      </c>
      <c r="E284" s="182">
        <v>160.7654</v>
      </c>
      <c r="F284" s="224">
        <v>0</v>
      </c>
      <c r="G284" s="223">
        <v>0</v>
      </c>
      <c r="H284" s="219">
        <v>44439</v>
      </c>
      <c r="I284" s="183">
        <v>44314</v>
      </c>
      <c r="J284" s="224">
        <v>989</v>
      </c>
      <c r="K284" s="225">
        <v>240</v>
      </c>
      <c r="L284" s="230">
        <f>K284*E284</f>
        <v>38583.695999999996</v>
      </c>
      <c r="M284" s="182">
        <v>443</v>
      </c>
      <c r="N284" s="183">
        <v>44305</v>
      </c>
      <c r="O284" s="224">
        <f t="shared" si="163"/>
        <v>0</v>
      </c>
      <c r="P284" s="179">
        <f t="shared" si="164"/>
        <v>0</v>
      </c>
      <c r="Q284" s="226"/>
      <c r="R284" s="227"/>
      <c r="S284" s="182"/>
      <c r="T284" s="228"/>
      <c r="U284" s="224">
        <v>0</v>
      </c>
      <c r="V284" s="229">
        <f>U284*E284</f>
        <v>0</v>
      </c>
    </row>
    <row r="285" spans="1:24" ht="48" customHeight="1">
      <c r="A285" s="182">
        <v>7</v>
      </c>
      <c r="B285" s="217" t="s">
        <v>170</v>
      </c>
      <c r="C285" s="216"/>
      <c r="D285" s="182"/>
      <c r="E285" s="182">
        <v>23.78003</v>
      </c>
      <c r="F285" s="224">
        <v>0</v>
      </c>
      <c r="G285" s="223">
        <v>0</v>
      </c>
      <c r="H285" s="219">
        <v>44774</v>
      </c>
      <c r="I285" s="183">
        <v>44314</v>
      </c>
      <c r="J285" s="224">
        <v>989</v>
      </c>
      <c r="K285" s="225">
        <v>40</v>
      </c>
      <c r="L285" s="230">
        <f t="shared" ref="L285:L288" si="166">K285*E285</f>
        <v>951.20119999999997</v>
      </c>
      <c r="M285" s="182">
        <v>443</v>
      </c>
      <c r="N285" s="183">
        <v>44305</v>
      </c>
      <c r="O285" s="224">
        <f t="shared" si="163"/>
        <v>0</v>
      </c>
      <c r="P285" s="179">
        <f t="shared" si="164"/>
        <v>0</v>
      </c>
      <c r="Q285" s="226"/>
      <c r="R285" s="227"/>
      <c r="S285" s="182"/>
      <c r="T285" s="228"/>
      <c r="U285" s="224">
        <v>0</v>
      </c>
      <c r="V285" s="229">
        <f t="shared" ref="V285:V288" si="167">U285*E285</f>
        <v>0</v>
      </c>
    </row>
    <row r="286" spans="1:24" ht="48" customHeight="1">
      <c r="A286" s="182">
        <v>8</v>
      </c>
      <c r="B286" s="217" t="s">
        <v>171</v>
      </c>
      <c r="C286" s="216"/>
      <c r="D286" s="182">
        <v>2011435</v>
      </c>
      <c r="E286" s="182">
        <v>2.2804700000000002</v>
      </c>
      <c r="F286" s="224">
        <v>0</v>
      </c>
      <c r="G286" s="223">
        <v>0</v>
      </c>
      <c r="H286" s="219">
        <v>45961</v>
      </c>
      <c r="I286" s="183">
        <v>44314</v>
      </c>
      <c r="J286" s="224">
        <v>989</v>
      </c>
      <c r="K286" s="225">
        <v>240</v>
      </c>
      <c r="L286" s="230">
        <f t="shared" si="166"/>
        <v>547.31280000000004</v>
      </c>
      <c r="M286" s="182">
        <v>443</v>
      </c>
      <c r="N286" s="183">
        <v>44305</v>
      </c>
      <c r="O286" s="224">
        <f t="shared" si="163"/>
        <v>0</v>
      </c>
      <c r="P286" s="179">
        <f t="shared" si="164"/>
        <v>0</v>
      </c>
      <c r="Q286" s="226"/>
      <c r="R286" s="227"/>
      <c r="S286" s="182"/>
      <c r="T286" s="228"/>
      <c r="U286" s="224">
        <v>0</v>
      </c>
      <c r="V286" s="229">
        <f t="shared" si="167"/>
        <v>0</v>
      </c>
    </row>
    <row r="287" spans="1:24" ht="48" customHeight="1">
      <c r="A287" s="182">
        <v>9</v>
      </c>
      <c r="B287" s="182" t="s">
        <v>172</v>
      </c>
      <c r="C287" s="182"/>
      <c r="D287" s="206">
        <v>2007131</v>
      </c>
      <c r="E287" s="182">
        <v>1.29152</v>
      </c>
      <c r="F287" s="224">
        <v>0</v>
      </c>
      <c r="G287" s="223">
        <v>0</v>
      </c>
      <c r="H287" s="220">
        <v>45838</v>
      </c>
      <c r="I287" s="183">
        <v>44314</v>
      </c>
      <c r="J287" s="224">
        <v>989</v>
      </c>
      <c r="K287" s="225">
        <v>40</v>
      </c>
      <c r="L287" s="230">
        <f t="shared" si="166"/>
        <v>51.660800000000002</v>
      </c>
      <c r="M287" s="182">
        <v>443</v>
      </c>
      <c r="N287" s="183">
        <v>44305</v>
      </c>
      <c r="O287" s="224">
        <f t="shared" si="163"/>
        <v>0</v>
      </c>
      <c r="P287" s="179">
        <f t="shared" si="164"/>
        <v>0</v>
      </c>
      <c r="Q287" s="226"/>
      <c r="R287" s="227"/>
      <c r="S287" s="182"/>
      <c r="T287" s="228"/>
      <c r="U287" s="224">
        <v>0</v>
      </c>
      <c r="V287" s="229">
        <f t="shared" si="167"/>
        <v>0</v>
      </c>
    </row>
    <row r="288" spans="1:24" ht="48" customHeight="1">
      <c r="A288" s="182">
        <v>10</v>
      </c>
      <c r="B288" s="182" t="s">
        <v>173</v>
      </c>
      <c r="C288" s="182"/>
      <c r="D288" s="218"/>
      <c r="E288" s="182">
        <v>19.610990000000001</v>
      </c>
      <c r="F288" s="224">
        <v>0</v>
      </c>
      <c r="G288" s="223">
        <v>0</v>
      </c>
      <c r="H288" s="221"/>
      <c r="I288" s="183">
        <v>44314</v>
      </c>
      <c r="J288" s="224">
        <v>989</v>
      </c>
      <c r="K288" s="225">
        <v>2</v>
      </c>
      <c r="L288" s="230">
        <f t="shared" si="166"/>
        <v>39.221980000000002</v>
      </c>
      <c r="M288" s="182">
        <v>443</v>
      </c>
      <c r="N288" s="183">
        <v>44305</v>
      </c>
      <c r="O288" s="224">
        <f t="shared" si="163"/>
        <v>0</v>
      </c>
      <c r="P288" s="179">
        <f t="shared" si="164"/>
        <v>0</v>
      </c>
      <c r="Q288" s="226"/>
      <c r="R288" s="227"/>
      <c r="S288" s="182"/>
      <c r="T288" s="228"/>
      <c r="U288" s="224">
        <v>0</v>
      </c>
      <c r="V288" s="229">
        <f t="shared" si="167"/>
        <v>0</v>
      </c>
    </row>
    <row r="289" spans="1:22" ht="48" customHeight="1">
      <c r="A289" s="182">
        <v>11</v>
      </c>
      <c r="B289" s="182" t="s">
        <v>169</v>
      </c>
      <c r="C289" s="182"/>
      <c r="D289" s="182" t="s">
        <v>174</v>
      </c>
      <c r="E289" s="182">
        <v>160.7654</v>
      </c>
      <c r="F289" s="224">
        <v>0</v>
      </c>
      <c r="G289" s="223">
        <v>0</v>
      </c>
      <c r="H289" s="219">
        <v>44439</v>
      </c>
      <c r="I289" s="183">
        <v>44315</v>
      </c>
      <c r="J289" s="224">
        <v>1034</v>
      </c>
      <c r="K289" s="225">
        <v>48</v>
      </c>
      <c r="L289" s="230">
        <f>K289*E289</f>
        <v>7716.7392</v>
      </c>
      <c r="M289" s="182">
        <v>443</v>
      </c>
      <c r="N289" s="183">
        <v>44305</v>
      </c>
      <c r="O289" s="224">
        <f t="shared" si="163"/>
        <v>0</v>
      </c>
      <c r="P289" s="179">
        <f t="shared" si="164"/>
        <v>0</v>
      </c>
      <c r="Q289" s="226"/>
      <c r="R289" s="227"/>
      <c r="S289" s="182"/>
      <c r="T289" s="228"/>
      <c r="U289" s="224">
        <v>0</v>
      </c>
      <c r="V289" s="229">
        <f>U289*E289</f>
        <v>0</v>
      </c>
    </row>
    <row r="290" spans="1:22" ht="48" customHeight="1">
      <c r="A290" s="182">
        <v>12</v>
      </c>
      <c r="B290" s="217" t="s">
        <v>170</v>
      </c>
      <c r="C290" s="216"/>
      <c r="D290" s="182"/>
      <c r="E290" s="182">
        <v>23.78003</v>
      </c>
      <c r="F290" s="224">
        <v>0</v>
      </c>
      <c r="G290" s="223">
        <v>0</v>
      </c>
      <c r="H290" s="219">
        <v>44774</v>
      </c>
      <c r="I290" s="183">
        <v>44315</v>
      </c>
      <c r="J290" s="224">
        <v>1034</v>
      </c>
      <c r="K290" s="225">
        <v>8</v>
      </c>
      <c r="L290" s="230">
        <f t="shared" ref="L290:L291" si="168">K290*E290</f>
        <v>190.24024</v>
      </c>
      <c r="M290" s="182">
        <v>443</v>
      </c>
      <c r="N290" s="183">
        <v>44305</v>
      </c>
      <c r="O290" s="224">
        <f t="shared" si="163"/>
        <v>0</v>
      </c>
      <c r="P290" s="179">
        <f t="shared" si="164"/>
        <v>0</v>
      </c>
      <c r="Q290" s="226"/>
      <c r="R290" s="227"/>
      <c r="S290" s="182"/>
      <c r="T290" s="228"/>
      <c r="U290" s="224">
        <v>0</v>
      </c>
      <c r="V290" s="229">
        <f t="shared" ref="V290:V291" si="169">U290*E290</f>
        <v>0</v>
      </c>
    </row>
    <row r="291" spans="1:22" ht="48" customHeight="1">
      <c r="A291" s="182">
        <v>13</v>
      </c>
      <c r="B291" s="217" t="s">
        <v>171</v>
      </c>
      <c r="C291" s="216"/>
      <c r="D291" s="182">
        <v>2011435</v>
      </c>
      <c r="E291" s="182">
        <v>2.2804700000000002</v>
      </c>
      <c r="F291" s="224">
        <v>0</v>
      </c>
      <c r="G291" s="223">
        <v>0</v>
      </c>
      <c r="H291" s="219">
        <v>45961</v>
      </c>
      <c r="I291" s="183">
        <v>44315</v>
      </c>
      <c r="J291" s="224">
        <v>1034</v>
      </c>
      <c r="K291" s="225">
        <v>48</v>
      </c>
      <c r="L291" s="230">
        <f t="shared" si="168"/>
        <v>109.46256000000001</v>
      </c>
      <c r="M291" s="182">
        <v>443</v>
      </c>
      <c r="N291" s="183">
        <v>44305</v>
      </c>
      <c r="O291" s="224">
        <f t="shared" si="163"/>
        <v>0</v>
      </c>
      <c r="P291" s="179">
        <f t="shared" si="164"/>
        <v>0</v>
      </c>
      <c r="Q291" s="226"/>
      <c r="R291" s="227"/>
      <c r="S291" s="182"/>
      <c r="T291" s="228"/>
      <c r="U291" s="224">
        <v>0</v>
      </c>
      <c r="V291" s="229">
        <f t="shared" si="169"/>
        <v>0</v>
      </c>
    </row>
    <row r="292" spans="1:22" ht="48" customHeight="1">
      <c r="A292" s="182">
        <v>14</v>
      </c>
      <c r="B292" s="182" t="s">
        <v>172</v>
      </c>
      <c r="C292" s="182"/>
      <c r="D292" s="206">
        <v>2007131</v>
      </c>
      <c r="E292" s="182">
        <v>1.29152</v>
      </c>
      <c r="F292" s="224">
        <v>0</v>
      </c>
      <c r="G292" s="223">
        <v>0</v>
      </c>
      <c r="H292" s="220">
        <v>45838</v>
      </c>
      <c r="I292" s="183">
        <v>44315</v>
      </c>
      <c r="J292" s="224">
        <v>1034</v>
      </c>
      <c r="K292" s="225">
        <v>8</v>
      </c>
      <c r="L292" s="230">
        <f t="shared" ref="L292" si="170">K292*E292</f>
        <v>10.33216</v>
      </c>
      <c r="M292" s="182">
        <v>443</v>
      </c>
      <c r="N292" s="183">
        <v>44305</v>
      </c>
      <c r="O292" s="224">
        <f t="shared" ref="O292" si="171">F292-U292</f>
        <v>0</v>
      </c>
      <c r="P292" s="179">
        <f t="shared" ref="P292:P293" si="172">O292*E292</f>
        <v>0</v>
      </c>
      <c r="Q292" s="226"/>
      <c r="R292" s="227"/>
      <c r="S292" s="182"/>
      <c r="T292" s="228"/>
      <c r="U292" s="224">
        <v>0</v>
      </c>
      <c r="V292" s="229">
        <f t="shared" ref="V292" si="173">U292*E292</f>
        <v>0</v>
      </c>
    </row>
    <row r="293" spans="1:22" ht="48" customHeight="1">
      <c r="A293" s="182">
        <v>15</v>
      </c>
      <c r="B293" s="182" t="s">
        <v>169</v>
      </c>
      <c r="C293" s="182"/>
      <c r="D293" s="182" t="s">
        <v>174</v>
      </c>
      <c r="E293" s="182">
        <v>160.7654</v>
      </c>
      <c r="F293" s="224">
        <v>0</v>
      </c>
      <c r="G293" s="223">
        <v>0</v>
      </c>
      <c r="H293" s="219">
        <v>44439</v>
      </c>
      <c r="I293" s="183">
        <v>44320</v>
      </c>
      <c r="J293" s="224">
        <v>1043</v>
      </c>
      <c r="K293" s="225">
        <v>180</v>
      </c>
      <c r="L293" s="230">
        <f>K293*E293</f>
        <v>28937.772000000001</v>
      </c>
      <c r="M293" s="182">
        <v>443</v>
      </c>
      <c r="N293" s="183">
        <v>44305</v>
      </c>
      <c r="O293" s="224">
        <f>K293-U293</f>
        <v>180</v>
      </c>
      <c r="P293" s="179">
        <f t="shared" si="172"/>
        <v>28937.772000000001</v>
      </c>
      <c r="Q293" s="226"/>
      <c r="R293" s="227"/>
      <c r="S293" s="182"/>
      <c r="T293" s="228"/>
      <c r="U293" s="224">
        <v>0</v>
      </c>
      <c r="V293" s="229">
        <f>U293*E293</f>
        <v>0</v>
      </c>
    </row>
    <row r="294" spans="1:22" ht="48" customHeight="1">
      <c r="A294" s="182">
        <v>16</v>
      </c>
      <c r="B294" s="217" t="s">
        <v>170</v>
      </c>
      <c r="C294" s="216"/>
      <c r="D294" s="182"/>
      <c r="E294" s="182">
        <v>23.78003</v>
      </c>
      <c r="F294" s="224">
        <v>0</v>
      </c>
      <c r="G294" s="223">
        <v>0</v>
      </c>
      <c r="H294" s="219">
        <v>44774</v>
      </c>
      <c r="I294" s="183">
        <v>44320</v>
      </c>
      <c r="J294" s="224">
        <v>1043</v>
      </c>
      <c r="K294" s="225">
        <v>30</v>
      </c>
      <c r="L294" s="230">
        <f t="shared" ref="L294:L297" si="174">K294*E294</f>
        <v>713.40089999999998</v>
      </c>
      <c r="M294" s="182">
        <v>443</v>
      </c>
      <c r="N294" s="183">
        <v>44305</v>
      </c>
      <c r="O294" s="224">
        <f t="shared" ref="O294:O297" si="175">K294-U294</f>
        <v>30</v>
      </c>
      <c r="P294" s="179">
        <f t="shared" ref="P294:P298" si="176">O294*E294</f>
        <v>713.40089999999998</v>
      </c>
      <c r="Q294" s="226"/>
      <c r="R294" s="227"/>
      <c r="S294" s="182"/>
      <c r="T294" s="228"/>
      <c r="U294" s="224">
        <v>0</v>
      </c>
      <c r="V294" s="229">
        <f t="shared" ref="V294:V297" si="177">U294*E294</f>
        <v>0</v>
      </c>
    </row>
    <row r="295" spans="1:22" ht="48" customHeight="1">
      <c r="A295" s="182">
        <v>17</v>
      </c>
      <c r="B295" s="217" t="s">
        <v>171</v>
      </c>
      <c r="C295" s="216"/>
      <c r="D295" s="182">
        <v>2011435</v>
      </c>
      <c r="E295" s="182">
        <v>2.2804700000000002</v>
      </c>
      <c r="F295" s="224">
        <v>0</v>
      </c>
      <c r="G295" s="223">
        <v>0</v>
      </c>
      <c r="H295" s="219">
        <v>45961</v>
      </c>
      <c r="I295" s="183">
        <v>44320</v>
      </c>
      <c r="J295" s="224">
        <v>1043</v>
      </c>
      <c r="K295" s="225">
        <v>180</v>
      </c>
      <c r="L295" s="230">
        <f t="shared" si="174"/>
        <v>410.48460000000006</v>
      </c>
      <c r="M295" s="182">
        <v>443</v>
      </c>
      <c r="N295" s="183">
        <v>44305</v>
      </c>
      <c r="O295" s="224">
        <f t="shared" si="175"/>
        <v>180</v>
      </c>
      <c r="P295" s="179">
        <f t="shared" si="176"/>
        <v>410.48460000000006</v>
      </c>
      <c r="Q295" s="226"/>
      <c r="R295" s="227"/>
      <c r="S295" s="182"/>
      <c r="T295" s="228"/>
      <c r="U295" s="224">
        <v>0</v>
      </c>
      <c r="V295" s="229">
        <f t="shared" si="177"/>
        <v>0</v>
      </c>
    </row>
    <row r="296" spans="1:22" ht="48" customHeight="1">
      <c r="A296" s="182">
        <v>18</v>
      </c>
      <c r="B296" s="182" t="s">
        <v>172</v>
      </c>
      <c r="C296" s="182"/>
      <c r="D296" s="206">
        <v>2007131</v>
      </c>
      <c r="E296" s="182">
        <v>1.29152</v>
      </c>
      <c r="F296" s="224">
        <v>0</v>
      </c>
      <c r="G296" s="223">
        <v>0</v>
      </c>
      <c r="H296" s="220">
        <v>45838</v>
      </c>
      <c r="I296" s="183">
        <v>44320</v>
      </c>
      <c r="J296" s="224">
        <v>1043</v>
      </c>
      <c r="K296" s="225">
        <v>30</v>
      </c>
      <c r="L296" s="230">
        <f t="shared" si="174"/>
        <v>38.745600000000003</v>
      </c>
      <c r="M296" s="182">
        <v>443</v>
      </c>
      <c r="N296" s="183">
        <v>44305</v>
      </c>
      <c r="O296" s="224">
        <f t="shared" si="175"/>
        <v>30</v>
      </c>
      <c r="P296" s="179">
        <f t="shared" si="176"/>
        <v>38.745600000000003</v>
      </c>
      <c r="Q296" s="226"/>
      <c r="R296" s="227"/>
      <c r="S296" s="182"/>
      <c r="T296" s="228"/>
      <c r="U296" s="224">
        <v>0</v>
      </c>
      <c r="V296" s="229">
        <f t="shared" si="177"/>
        <v>0</v>
      </c>
    </row>
    <row r="297" spans="1:22" ht="48" customHeight="1">
      <c r="A297" s="182">
        <v>19</v>
      </c>
      <c r="B297" s="182" t="s">
        <v>173</v>
      </c>
      <c r="C297" s="182"/>
      <c r="D297" s="218"/>
      <c r="E297" s="182">
        <v>19.610990000000001</v>
      </c>
      <c r="F297" s="224">
        <v>0</v>
      </c>
      <c r="G297" s="223">
        <v>0</v>
      </c>
      <c r="H297" s="221"/>
      <c r="I297" s="183">
        <v>44320</v>
      </c>
      <c r="J297" s="224">
        <v>1043</v>
      </c>
      <c r="K297" s="225">
        <v>2</v>
      </c>
      <c r="L297" s="230">
        <f t="shared" si="174"/>
        <v>39.221980000000002</v>
      </c>
      <c r="M297" s="182">
        <v>443</v>
      </c>
      <c r="N297" s="183">
        <v>44305</v>
      </c>
      <c r="O297" s="224">
        <f t="shared" si="175"/>
        <v>2</v>
      </c>
      <c r="P297" s="179">
        <f t="shared" si="176"/>
        <v>39.221980000000002</v>
      </c>
      <c r="Q297" s="226"/>
      <c r="R297" s="227"/>
      <c r="S297" s="182"/>
      <c r="T297" s="228"/>
      <c r="U297" s="224">
        <v>0</v>
      </c>
      <c r="V297" s="229">
        <f t="shared" si="177"/>
        <v>0</v>
      </c>
    </row>
    <row r="298" spans="1:22" ht="48" customHeight="1">
      <c r="A298" s="182">
        <v>20</v>
      </c>
      <c r="B298" s="182" t="s">
        <v>169</v>
      </c>
      <c r="C298" s="182"/>
      <c r="D298" s="182" t="s">
        <v>174</v>
      </c>
      <c r="E298" s="182">
        <v>160.7654</v>
      </c>
      <c r="F298" s="224">
        <v>0</v>
      </c>
      <c r="G298" s="223">
        <v>0</v>
      </c>
      <c r="H298" s="219">
        <v>44439</v>
      </c>
      <c r="I298" s="183">
        <v>44322</v>
      </c>
      <c r="J298" s="224">
        <v>1062</v>
      </c>
      <c r="K298" s="225">
        <v>60</v>
      </c>
      <c r="L298" s="230">
        <f>K298*E298</f>
        <v>9645.9239999999991</v>
      </c>
      <c r="M298" s="182">
        <v>443</v>
      </c>
      <c r="N298" s="183">
        <v>44305</v>
      </c>
      <c r="O298" s="224">
        <f>K298-U298</f>
        <v>60</v>
      </c>
      <c r="P298" s="179">
        <f t="shared" si="176"/>
        <v>9645.9239999999991</v>
      </c>
      <c r="Q298" s="226"/>
      <c r="R298" s="227"/>
      <c r="S298" s="182"/>
      <c r="T298" s="228"/>
      <c r="U298" s="224">
        <v>0</v>
      </c>
      <c r="V298" s="229">
        <f>U298*E298</f>
        <v>0</v>
      </c>
    </row>
    <row r="299" spans="1:22" ht="48" customHeight="1">
      <c r="A299" s="182">
        <v>21</v>
      </c>
      <c r="B299" s="217" t="s">
        <v>170</v>
      </c>
      <c r="C299" s="216"/>
      <c r="D299" s="182"/>
      <c r="E299" s="182">
        <v>23.78003</v>
      </c>
      <c r="F299" s="224">
        <v>0</v>
      </c>
      <c r="G299" s="223">
        <v>0</v>
      </c>
      <c r="H299" s="219">
        <v>44774</v>
      </c>
      <c r="I299" s="183">
        <v>44322</v>
      </c>
      <c r="J299" s="224">
        <v>1062</v>
      </c>
      <c r="K299" s="225">
        <v>10</v>
      </c>
      <c r="L299" s="230">
        <f t="shared" ref="L299:L302" si="178">K299*E299</f>
        <v>237.80029999999999</v>
      </c>
      <c r="M299" s="182">
        <v>443</v>
      </c>
      <c r="N299" s="183">
        <v>44305</v>
      </c>
      <c r="O299" s="224">
        <f t="shared" ref="O299:O302" si="179">K299-U299</f>
        <v>10</v>
      </c>
      <c r="P299" s="179">
        <f t="shared" ref="P299:P303" si="180">O299*E299</f>
        <v>237.80029999999999</v>
      </c>
      <c r="Q299" s="226"/>
      <c r="R299" s="227"/>
      <c r="S299" s="182"/>
      <c r="T299" s="228"/>
      <c r="U299" s="224">
        <v>0</v>
      </c>
      <c r="V299" s="229">
        <f t="shared" ref="V299:V302" si="181">U299*E299</f>
        <v>0</v>
      </c>
    </row>
    <row r="300" spans="1:22" ht="48" customHeight="1">
      <c r="A300" s="182">
        <v>22</v>
      </c>
      <c r="B300" s="217" t="s">
        <v>171</v>
      </c>
      <c r="C300" s="216"/>
      <c r="D300" s="182">
        <v>2011435</v>
      </c>
      <c r="E300" s="182">
        <v>2.2804700000000002</v>
      </c>
      <c r="F300" s="224">
        <v>0</v>
      </c>
      <c r="G300" s="223">
        <v>0</v>
      </c>
      <c r="H300" s="219">
        <v>45961</v>
      </c>
      <c r="I300" s="183">
        <v>44322</v>
      </c>
      <c r="J300" s="224">
        <v>1043</v>
      </c>
      <c r="K300" s="225">
        <v>60</v>
      </c>
      <c r="L300" s="230">
        <f t="shared" si="178"/>
        <v>136.82820000000001</v>
      </c>
      <c r="M300" s="182">
        <v>443</v>
      </c>
      <c r="N300" s="183">
        <v>44305</v>
      </c>
      <c r="O300" s="224">
        <f t="shared" si="179"/>
        <v>60</v>
      </c>
      <c r="P300" s="179">
        <f t="shared" si="180"/>
        <v>136.82820000000001</v>
      </c>
      <c r="Q300" s="226"/>
      <c r="R300" s="227"/>
      <c r="S300" s="182"/>
      <c r="T300" s="228"/>
      <c r="U300" s="224">
        <v>0</v>
      </c>
      <c r="V300" s="229">
        <f t="shared" si="181"/>
        <v>0</v>
      </c>
    </row>
    <row r="301" spans="1:22" ht="48" customHeight="1">
      <c r="A301" s="182">
        <v>23</v>
      </c>
      <c r="B301" s="182" t="s">
        <v>172</v>
      </c>
      <c r="C301" s="182"/>
      <c r="D301" s="206">
        <v>2007131</v>
      </c>
      <c r="E301" s="182">
        <v>1.29152</v>
      </c>
      <c r="F301" s="224">
        <v>0</v>
      </c>
      <c r="G301" s="223">
        <v>0</v>
      </c>
      <c r="H301" s="220">
        <v>45838</v>
      </c>
      <c r="I301" s="183">
        <v>44322</v>
      </c>
      <c r="J301" s="224">
        <v>1043</v>
      </c>
      <c r="K301" s="225">
        <v>10</v>
      </c>
      <c r="L301" s="230">
        <f t="shared" si="178"/>
        <v>12.9152</v>
      </c>
      <c r="M301" s="182">
        <v>443</v>
      </c>
      <c r="N301" s="183">
        <v>44305</v>
      </c>
      <c r="O301" s="224">
        <f t="shared" si="179"/>
        <v>10</v>
      </c>
      <c r="P301" s="179">
        <f t="shared" si="180"/>
        <v>12.9152</v>
      </c>
      <c r="Q301" s="226"/>
      <c r="R301" s="227"/>
      <c r="S301" s="182"/>
      <c r="T301" s="228"/>
      <c r="U301" s="224">
        <v>0</v>
      </c>
      <c r="V301" s="229">
        <f t="shared" si="181"/>
        <v>0</v>
      </c>
    </row>
    <row r="302" spans="1:22" ht="48" customHeight="1">
      <c r="A302" s="182">
        <v>24</v>
      </c>
      <c r="B302" s="182" t="s">
        <v>173</v>
      </c>
      <c r="C302" s="182"/>
      <c r="D302" s="218"/>
      <c r="E302" s="182">
        <v>19.610990000000001</v>
      </c>
      <c r="F302" s="224">
        <v>0</v>
      </c>
      <c r="G302" s="223">
        <v>0</v>
      </c>
      <c r="H302" s="221"/>
      <c r="I302" s="183">
        <v>44322</v>
      </c>
      <c r="J302" s="224">
        <v>1043</v>
      </c>
      <c r="K302" s="225">
        <v>1</v>
      </c>
      <c r="L302" s="230">
        <f t="shared" si="178"/>
        <v>19.610990000000001</v>
      </c>
      <c r="M302" s="182">
        <v>443</v>
      </c>
      <c r="N302" s="183">
        <v>44305</v>
      </c>
      <c r="O302" s="224">
        <f t="shared" si="179"/>
        <v>1</v>
      </c>
      <c r="P302" s="179">
        <f t="shared" si="180"/>
        <v>19.610990000000001</v>
      </c>
      <c r="Q302" s="226"/>
      <c r="R302" s="227"/>
      <c r="S302" s="182"/>
      <c r="T302" s="228"/>
      <c r="U302" s="224">
        <v>0</v>
      </c>
      <c r="V302" s="229">
        <f t="shared" si="181"/>
        <v>0</v>
      </c>
    </row>
    <row r="303" spans="1:22" ht="48" customHeight="1">
      <c r="A303" s="182">
        <v>25</v>
      </c>
      <c r="B303" s="182" t="s">
        <v>169</v>
      </c>
      <c r="C303" s="182"/>
      <c r="D303" s="182" t="s">
        <v>174</v>
      </c>
      <c r="E303" s="182">
        <v>160.7654</v>
      </c>
      <c r="F303" s="224">
        <v>0</v>
      </c>
      <c r="G303" s="223">
        <v>0</v>
      </c>
      <c r="H303" s="219">
        <v>44439</v>
      </c>
      <c r="I303" s="183">
        <v>44322</v>
      </c>
      <c r="J303" s="224">
        <v>1072</v>
      </c>
      <c r="K303" s="225">
        <v>180</v>
      </c>
      <c r="L303" s="230">
        <f>K303*E303</f>
        <v>28937.772000000001</v>
      </c>
      <c r="M303" s="182">
        <v>443</v>
      </c>
      <c r="N303" s="183">
        <v>44305</v>
      </c>
      <c r="O303" s="224">
        <f>K303-U303</f>
        <v>180</v>
      </c>
      <c r="P303" s="179">
        <f t="shared" si="180"/>
        <v>28937.772000000001</v>
      </c>
      <c r="Q303" s="226"/>
      <c r="R303" s="227"/>
      <c r="S303" s="182"/>
      <c r="T303" s="228"/>
      <c r="U303" s="224">
        <v>0</v>
      </c>
      <c r="V303" s="229">
        <f>U303*E303</f>
        <v>0</v>
      </c>
    </row>
    <row r="304" spans="1:22" ht="48" customHeight="1">
      <c r="A304" s="182">
        <v>26</v>
      </c>
      <c r="B304" s="217" t="s">
        <v>170</v>
      </c>
      <c r="C304" s="216"/>
      <c r="D304" s="182"/>
      <c r="E304" s="182">
        <v>23.78003</v>
      </c>
      <c r="F304" s="224">
        <v>0</v>
      </c>
      <c r="G304" s="223">
        <v>0</v>
      </c>
      <c r="H304" s="219">
        <v>44774</v>
      </c>
      <c r="I304" s="183">
        <v>44322</v>
      </c>
      <c r="J304" s="224">
        <v>1062</v>
      </c>
      <c r="K304" s="225">
        <v>30</v>
      </c>
      <c r="L304" s="230">
        <f t="shared" ref="L304:L307" si="182">K304*E304</f>
        <v>713.40089999999998</v>
      </c>
      <c r="M304" s="182">
        <v>443</v>
      </c>
      <c r="N304" s="183">
        <v>44305</v>
      </c>
      <c r="O304" s="224">
        <f t="shared" ref="O304:O307" si="183">K304-U304</f>
        <v>30</v>
      </c>
      <c r="P304" s="179">
        <f t="shared" ref="P304:P308" si="184">O304*E304</f>
        <v>713.40089999999998</v>
      </c>
      <c r="Q304" s="226"/>
      <c r="R304" s="227"/>
      <c r="S304" s="182"/>
      <c r="T304" s="228"/>
      <c r="U304" s="224">
        <v>0</v>
      </c>
      <c r="V304" s="229">
        <f t="shared" ref="V304:V307" si="185">U304*E304</f>
        <v>0</v>
      </c>
    </row>
    <row r="305" spans="1:22" ht="48" customHeight="1">
      <c r="A305" s="182">
        <v>27</v>
      </c>
      <c r="B305" s="217" t="s">
        <v>171</v>
      </c>
      <c r="C305" s="216"/>
      <c r="D305" s="182">
        <v>2011435</v>
      </c>
      <c r="E305" s="182">
        <v>2.2804700000000002</v>
      </c>
      <c r="F305" s="224">
        <v>0</v>
      </c>
      <c r="G305" s="223">
        <v>0</v>
      </c>
      <c r="H305" s="219">
        <v>45961</v>
      </c>
      <c r="I305" s="183">
        <v>44322</v>
      </c>
      <c r="J305" s="224">
        <v>1043</v>
      </c>
      <c r="K305" s="225">
        <v>180</v>
      </c>
      <c r="L305" s="230">
        <f t="shared" si="182"/>
        <v>410.48460000000006</v>
      </c>
      <c r="M305" s="182">
        <v>443</v>
      </c>
      <c r="N305" s="183">
        <v>44305</v>
      </c>
      <c r="O305" s="224">
        <f t="shared" si="183"/>
        <v>180</v>
      </c>
      <c r="P305" s="179">
        <f t="shared" si="184"/>
        <v>410.48460000000006</v>
      </c>
      <c r="Q305" s="226"/>
      <c r="R305" s="227"/>
      <c r="S305" s="182"/>
      <c r="T305" s="228"/>
      <c r="U305" s="224">
        <v>0</v>
      </c>
      <c r="V305" s="229">
        <f t="shared" si="185"/>
        <v>0</v>
      </c>
    </row>
    <row r="306" spans="1:22" ht="48" customHeight="1">
      <c r="A306" s="182">
        <v>28</v>
      </c>
      <c r="B306" s="182" t="s">
        <v>172</v>
      </c>
      <c r="C306" s="182"/>
      <c r="D306" s="206">
        <v>2007131</v>
      </c>
      <c r="E306" s="182">
        <v>1.29152</v>
      </c>
      <c r="F306" s="224">
        <v>0</v>
      </c>
      <c r="G306" s="223">
        <v>0</v>
      </c>
      <c r="H306" s="220">
        <v>45838</v>
      </c>
      <c r="I306" s="183">
        <v>44322</v>
      </c>
      <c r="J306" s="224">
        <v>1043</v>
      </c>
      <c r="K306" s="225">
        <v>30</v>
      </c>
      <c r="L306" s="230">
        <f t="shared" si="182"/>
        <v>38.745600000000003</v>
      </c>
      <c r="M306" s="182">
        <v>443</v>
      </c>
      <c r="N306" s="183">
        <v>44305</v>
      </c>
      <c r="O306" s="224">
        <f t="shared" si="183"/>
        <v>30</v>
      </c>
      <c r="P306" s="179">
        <f t="shared" si="184"/>
        <v>38.745600000000003</v>
      </c>
      <c r="Q306" s="226"/>
      <c r="R306" s="227"/>
      <c r="S306" s="182"/>
      <c r="T306" s="228"/>
      <c r="U306" s="224">
        <v>0</v>
      </c>
      <c r="V306" s="229">
        <f t="shared" si="185"/>
        <v>0</v>
      </c>
    </row>
    <row r="307" spans="1:22" ht="48" customHeight="1">
      <c r="A307" s="182">
        <v>29</v>
      </c>
      <c r="B307" s="182" t="s">
        <v>173</v>
      </c>
      <c r="C307" s="182"/>
      <c r="D307" s="218"/>
      <c r="E307" s="182">
        <v>19.610990000000001</v>
      </c>
      <c r="F307" s="224">
        <v>0</v>
      </c>
      <c r="G307" s="223">
        <v>0</v>
      </c>
      <c r="H307" s="221"/>
      <c r="I307" s="183">
        <v>44322</v>
      </c>
      <c r="J307" s="224">
        <v>1043</v>
      </c>
      <c r="K307" s="225">
        <v>2</v>
      </c>
      <c r="L307" s="230">
        <f t="shared" si="182"/>
        <v>39.221980000000002</v>
      </c>
      <c r="M307" s="182">
        <v>443</v>
      </c>
      <c r="N307" s="183">
        <v>44305</v>
      </c>
      <c r="O307" s="224">
        <f t="shared" si="183"/>
        <v>2</v>
      </c>
      <c r="P307" s="179">
        <f t="shared" si="184"/>
        <v>39.221980000000002</v>
      </c>
      <c r="Q307" s="226"/>
      <c r="R307" s="227"/>
      <c r="S307" s="182"/>
      <c r="T307" s="228"/>
      <c r="U307" s="224">
        <v>0</v>
      </c>
      <c r="V307" s="229">
        <f t="shared" si="185"/>
        <v>0</v>
      </c>
    </row>
    <row r="308" spans="1:22" ht="48" customHeight="1">
      <c r="A308" s="182">
        <v>30</v>
      </c>
      <c r="B308" s="182" t="s">
        <v>169</v>
      </c>
      <c r="C308" s="182"/>
      <c r="D308" s="182" t="s">
        <v>174</v>
      </c>
      <c r="E308" s="182">
        <v>160.7654</v>
      </c>
      <c r="F308" s="224">
        <v>0</v>
      </c>
      <c r="G308" s="223">
        <v>0</v>
      </c>
      <c r="H308" s="219">
        <v>44439</v>
      </c>
      <c r="I308" s="183">
        <v>44326</v>
      </c>
      <c r="J308" s="224">
        <v>1079</v>
      </c>
      <c r="K308" s="225">
        <v>150</v>
      </c>
      <c r="L308" s="230">
        <f>K308*E308</f>
        <v>24114.81</v>
      </c>
      <c r="M308" s="183">
        <v>44322</v>
      </c>
      <c r="N308" s="183">
        <v>44305</v>
      </c>
      <c r="O308" s="224">
        <f>K308-U308</f>
        <v>150</v>
      </c>
      <c r="P308" s="179">
        <f t="shared" si="184"/>
        <v>24114.81</v>
      </c>
      <c r="Q308" s="226"/>
      <c r="R308" s="227"/>
      <c r="S308" s="182"/>
      <c r="T308" s="228"/>
      <c r="U308" s="224">
        <v>0</v>
      </c>
      <c r="V308" s="229">
        <f>U308*E308</f>
        <v>0</v>
      </c>
    </row>
    <row r="309" spans="1:22" ht="48" customHeight="1">
      <c r="A309" s="182">
        <v>31</v>
      </c>
      <c r="B309" s="217" t="s">
        <v>170</v>
      </c>
      <c r="C309" s="216"/>
      <c r="D309" s="182"/>
      <c r="E309" s="182">
        <v>23.78003</v>
      </c>
      <c r="F309" s="224">
        <v>0</v>
      </c>
      <c r="G309" s="223">
        <v>0</v>
      </c>
      <c r="H309" s="219">
        <v>44774</v>
      </c>
      <c r="I309" s="183">
        <v>44326</v>
      </c>
      <c r="J309" s="224">
        <v>1079</v>
      </c>
      <c r="K309" s="225">
        <v>25</v>
      </c>
      <c r="L309" s="230">
        <f t="shared" ref="L309:L312" si="186">K309*E309</f>
        <v>594.50075000000004</v>
      </c>
      <c r="M309" s="182">
        <v>443</v>
      </c>
      <c r="N309" s="183">
        <v>44305</v>
      </c>
      <c r="O309" s="224">
        <f t="shared" ref="O309:O312" si="187">K309-U309</f>
        <v>25</v>
      </c>
      <c r="P309" s="179">
        <f t="shared" ref="P309:P313" si="188">O309*E309</f>
        <v>594.50075000000004</v>
      </c>
      <c r="Q309" s="226"/>
      <c r="R309" s="227"/>
      <c r="S309" s="182"/>
      <c r="T309" s="228"/>
      <c r="U309" s="224">
        <v>0</v>
      </c>
      <c r="V309" s="229">
        <f t="shared" ref="V309:V312" si="189">U309*E309</f>
        <v>0</v>
      </c>
    </row>
    <row r="310" spans="1:22" ht="48" customHeight="1">
      <c r="A310" s="182">
        <v>32</v>
      </c>
      <c r="B310" s="217" t="s">
        <v>171</v>
      </c>
      <c r="C310" s="216"/>
      <c r="D310" s="182">
        <v>2011435</v>
      </c>
      <c r="E310" s="182">
        <v>2.2804700000000002</v>
      </c>
      <c r="F310" s="224">
        <v>0</v>
      </c>
      <c r="G310" s="223">
        <v>0</v>
      </c>
      <c r="H310" s="219">
        <v>45961</v>
      </c>
      <c r="I310" s="183">
        <v>44326</v>
      </c>
      <c r="J310" s="224">
        <v>1079</v>
      </c>
      <c r="K310" s="225">
        <v>150</v>
      </c>
      <c r="L310" s="230">
        <f t="shared" si="186"/>
        <v>342.07050000000004</v>
      </c>
      <c r="M310" s="182">
        <v>443</v>
      </c>
      <c r="N310" s="183">
        <v>44305</v>
      </c>
      <c r="O310" s="224">
        <f t="shared" si="187"/>
        <v>150</v>
      </c>
      <c r="P310" s="179">
        <f t="shared" si="188"/>
        <v>342.07050000000004</v>
      </c>
      <c r="Q310" s="226"/>
      <c r="R310" s="227"/>
      <c r="S310" s="182"/>
      <c r="T310" s="228"/>
      <c r="U310" s="224">
        <v>0</v>
      </c>
      <c r="V310" s="229">
        <f t="shared" si="189"/>
        <v>0</v>
      </c>
    </row>
    <row r="311" spans="1:22" ht="48" customHeight="1">
      <c r="A311" s="182">
        <v>33</v>
      </c>
      <c r="B311" s="182" t="s">
        <v>172</v>
      </c>
      <c r="C311" s="182"/>
      <c r="D311" s="206">
        <v>2007131</v>
      </c>
      <c r="E311" s="182">
        <v>1.29152</v>
      </c>
      <c r="F311" s="224">
        <v>0</v>
      </c>
      <c r="G311" s="223">
        <v>0</v>
      </c>
      <c r="H311" s="220">
        <v>45838</v>
      </c>
      <c r="I311" s="183">
        <v>44326</v>
      </c>
      <c r="J311" s="224">
        <v>1079</v>
      </c>
      <c r="K311" s="225">
        <v>25</v>
      </c>
      <c r="L311" s="230">
        <f t="shared" si="186"/>
        <v>32.287999999999997</v>
      </c>
      <c r="M311" s="182">
        <v>443</v>
      </c>
      <c r="N311" s="183">
        <v>44305</v>
      </c>
      <c r="O311" s="224">
        <f t="shared" si="187"/>
        <v>25</v>
      </c>
      <c r="P311" s="179">
        <f t="shared" si="188"/>
        <v>32.287999999999997</v>
      </c>
      <c r="Q311" s="226"/>
      <c r="R311" s="227"/>
      <c r="S311" s="182"/>
      <c r="T311" s="228"/>
      <c r="U311" s="224">
        <v>0</v>
      </c>
      <c r="V311" s="229">
        <f t="shared" si="189"/>
        <v>0</v>
      </c>
    </row>
    <row r="312" spans="1:22" ht="48" customHeight="1">
      <c r="A312" s="182">
        <v>34</v>
      </c>
      <c r="B312" s="182" t="s">
        <v>173</v>
      </c>
      <c r="C312" s="182"/>
      <c r="D312" s="218"/>
      <c r="E312" s="182">
        <v>19.610990000000001</v>
      </c>
      <c r="F312" s="224">
        <v>0</v>
      </c>
      <c r="G312" s="223">
        <v>0</v>
      </c>
      <c r="H312" s="221"/>
      <c r="I312" s="183">
        <v>44326</v>
      </c>
      <c r="J312" s="224">
        <v>1079</v>
      </c>
      <c r="K312" s="225">
        <v>1</v>
      </c>
      <c r="L312" s="230">
        <f t="shared" si="186"/>
        <v>19.610990000000001</v>
      </c>
      <c r="M312" s="182">
        <v>443</v>
      </c>
      <c r="N312" s="183">
        <v>44305</v>
      </c>
      <c r="O312" s="224">
        <f t="shared" si="187"/>
        <v>1</v>
      </c>
      <c r="P312" s="179">
        <f t="shared" si="188"/>
        <v>19.610990000000001</v>
      </c>
      <c r="Q312" s="226"/>
      <c r="R312" s="227"/>
      <c r="S312" s="182"/>
      <c r="T312" s="228"/>
      <c r="U312" s="224">
        <v>0</v>
      </c>
      <c r="V312" s="229">
        <f t="shared" si="189"/>
        <v>0</v>
      </c>
    </row>
    <row r="313" spans="1:22" ht="48" customHeight="1">
      <c r="A313" s="182">
        <v>35</v>
      </c>
      <c r="B313" s="182" t="s">
        <v>169</v>
      </c>
      <c r="C313" s="182"/>
      <c r="D313" s="182" t="s">
        <v>174</v>
      </c>
      <c r="E313" s="182">
        <v>160.7654</v>
      </c>
      <c r="F313" s="224">
        <v>0</v>
      </c>
      <c r="G313" s="223">
        <v>0</v>
      </c>
      <c r="H313" s="219">
        <v>44439</v>
      </c>
      <c r="I313" s="183">
        <v>44327</v>
      </c>
      <c r="J313" s="224">
        <v>1080</v>
      </c>
      <c r="K313" s="225">
        <v>108</v>
      </c>
      <c r="L313" s="230">
        <f>K313*E313</f>
        <v>17362.663199999999</v>
      </c>
      <c r="M313" s="182">
        <v>443</v>
      </c>
      <c r="N313" s="183">
        <v>44305</v>
      </c>
      <c r="O313" s="224">
        <f>K313-U313</f>
        <v>108</v>
      </c>
      <c r="P313" s="179">
        <f t="shared" si="188"/>
        <v>17362.663199999999</v>
      </c>
      <c r="Q313" s="226"/>
      <c r="R313" s="227"/>
      <c r="S313" s="182"/>
      <c r="T313" s="228"/>
      <c r="U313" s="224">
        <v>0</v>
      </c>
      <c r="V313" s="229">
        <f>U313*E313</f>
        <v>0</v>
      </c>
    </row>
    <row r="314" spans="1:22" ht="48" customHeight="1">
      <c r="A314" s="182">
        <v>36</v>
      </c>
      <c r="B314" s="217" t="s">
        <v>170</v>
      </c>
      <c r="C314" s="216"/>
      <c r="D314" s="182"/>
      <c r="E314" s="182">
        <v>23.78003</v>
      </c>
      <c r="F314" s="224">
        <v>0</v>
      </c>
      <c r="G314" s="223">
        <v>0</v>
      </c>
      <c r="H314" s="219">
        <v>44774</v>
      </c>
      <c r="I314" s="183">
        <v>44327</v>
      </c>
      <c r="J314" s="224">
        <v>1080</v>
      </c>
      <c r="K314" s="225">
        <v>18</v>
      </c>
      <c r="L314" s="230">
        <f t="shared" ref="L314:L317" si="190">K314*E314</f>
        <v>428.04054000000002</v>
      </c>
      <c r="M314" s="182">
        <v>443</v>
      </c>
      <c r="N314" s="183">
        <v>44305</v>
      </c>
      <c r="O314" s="224">
        <f t="shared" ref="O314:O317" si="191">K314-U314</f>
        <v>18</v>
      </c>
      <c r="P314" s="179">
        <f t="shared" ref="P314:P318" si="192">O314*E314</f>
        <v>428.04054000000002</v>
      </c>
      <c r="Q314" s="226"/>
      <c r="R314" s="227"/>
      <c r="S314" s="182"/>
      <c r="T314" s="228"/>
      <c r="U314" s="224">
        <v>0</v>
      </c>
      <c r="V314" s="229">
        <f t="shared" ref="V314:V317" si="193">U314*E314</f>
        <v>0</v>
      </c>
    </row>
    <row r="315" spans="1:22" ht="48" customHeight="1">
      <c r="A315" s="182">
        <v>37</v>
      </c>
      <c r="B315" s="217" t="s">
        <v>171</v>
      </c>
      <c r="C315" s="216"/>
      <c r="D315" s="182">
        <v>2011435</v>
      </c>
      <c r="E315" s="182">
        <v>2.2804700000000002</v>
      </c>
      <c r="F315" s="224">
        <v>0</v>
      </c>
      <c r="G315" s="223">
        <v>0</v>
      </c>
      <c r="H315" s="219">
        <v>45961</v>
      </c>
      <c r="I315" s="183">
        <v>44327</v>
      </c>
      <c r="J315" s="224">
        <v>1080</v>
      </c>
      <c r="K315" s="225">
        <v>108</v>
      </c>
      <c r="L315" s="230">
        <f t="shared" si="190"/>
        <v>246.29076000000003</v>
      </c>
      <c r="M315" s="182">
        <v>443</v>
      </c>
      <c r="N315" s="183">
        <v>44305</v>
      </c>
      <c r="O315" s="224">
        <f t="shared" si="191"/>
        <v>108</v>
      </c>
      <c r="P315" s="179">
        <f t="shared" si="192"/>
        <v>246.29076000000003</v>
      </c>
      <c r="Q315" s="226"/>
      <c r="R315" s="227"/>
      <c r="S315" s="182"/>
      <c r="T315" s="228"/>
      <c r="U315" s="224">
        <v>0</v>
      </c>
      <c r="V315" s="229">
        <f t="shared" si="193"/>
        <v>0</v>
      </c>
    </row>
    <row r="316" spans="1:22" ht="48" customHeight="1">
      <c r="A316" s="182">
        <v>38</v>
      </c>
      <c r="B316" s="182" t="s">
        <v>172</v>
      </c>
      <c r="C316" s="182"/>
      <c r="D316" s="206">
        <v>2007131</v>
      </c>
      <c r="E316" s="182">
        <v>1.29152</v>
      </c>
      <c r="F316" s="224">
        <v>0</v>
      </c>
      <c r="G316" s="223">
        <v>0</v>
      </c>
      <c r="H316" s="220">
        <v>45838</v>
      </c>
      <c r="I316" s="183">
        <v>44327</v>
      </c>
      <c r="J316" s="224">
        <v>1080</v>
      </c>
      <c r="K316" s="225">
        <v>18</v>
      </c>
      <c r="L316" s="230">
        <f t="shared" si="190"/>
        <v>23.24736</v>
      </c>
      <c r="M316" s="182">
        <v>443</v>
      </c>
      <c r="N316" s="183">
        <v>44305</v>
      </c>
      <c r="O316" s="224">
        <f t="shared" si="191"/>
        <v>18</v>
      </c>
      <c r="P316" s="179">
        <f t="shared" si="192"/>
        <v>23.24736</v>
      </c>
      <c r="Q316" s="226"/>
      <c r="R316" s="227"/>
      <c r="S316" s="182"/>
      <c r="T316" s="228"/>
      <c r="U316" s="224">
        <v>0</v>
      </c>
      <c r="V316" s="229">
        <f t="shared" si="193"/>
        <v>0</v>
      </c>
    </row>
    <row r="317" spans="1:22" ht="48" customHeight="1">
      <c r="A317" s="182">
        <v>39</v>
      </c>
      <c r="B317" s="182" t="s">
        <v>173</v>
      </c>
      <c r="C317" s="182"/>
      <c r="D317" s="218"/>
      <c r="E317" s="182">
        <v>19.610990000000001</v>
      </c>
      <c r="F317" s="224">
        <v>0</v>
      </c>
      <c r="G317" s="223">
        <v>0</v>
      </c>
      <c r="H317" s="221"/>
      <c r="I317" s="183">
        <v>44327</v>
      </c>
      <c r="J317" s="224">
        <v>1080</v>
      </c>
      <c r="K317" s="225">
        <v>2</v>
      </c>
      <c r="L317" s="230">
        <f t="shared" si="190"/>
        <v>39.221980000000002</v>
      </c>
      <c r="M317" s="182">
        <v>443</v>
      </c>
      <c r="N317" s="183">
        <v>44305</v>
      </c>
      <c r="O317" s="224">
        <f t="shared" si="191"/>
        <v>2</v>
      </c>
      <c r="P317" s="179">
        <f t="shared" si="192"/>
        <v>39.221980000000002</v>
      </c>
      <c r="Q317" s="226"/>
      <c r="R317" s="227"/>
      <c r="S317" s="182"/>
      <c r="T317" s="228"/>
      <c r="U317" s="224">
        <v>0</v>
      </c>
      <c r="V317" s="229">
        <f t="shared" si="193"/>
        <v>0</v>
      </c>
    </row>
    <row r="318" spans="1:22" ht="48" customHeight="1">
      <c r="A318" s="182">
        <v>40</v>
      </c>
      <c r="B318" s="182" t="s">
        <v>169</v>
      </c>
      <c r="C318" s="182"/>
      <c r="D318" s="182" t="s">
        <v>174</v>
      </c>
      <c r="E318" s="182">
        <v>160.7654</v>
      </c>
      <c r="F318" s="224">
        <v>0</v>
      </c>
      <c r="G318" s="223">
        <v>0</v>
      </c>
      <c r="H318" s="219">
        <v>44439</v>
      </c>
      <c r="I318" s="183">
        <v>44330</v>
      </c>
      <c r="J318" s="224">
        <v>1145</v>
      </c>
      <c r="K318" s="225">
        <v>120</v>
      </c>
      <c r="L318" s="230">
        <f>K318*E318</f>
        <v>19291.847999999998</v>
      </c>
      <c r="M318" s="182">
        <v>443</v>
      </c>
      <c r="N318" s="183">
        <v>44305</v>
      </c>
      <c r="O318" s="224">
        <f>K318-U318</f>
        <v>120</v>
      </c>
      <c r="P318" s="179">
        <f t="shared" si="192"/>
        <v>19291.847999999998</v>
      </c>
      <c r="Q318" s="226"/>
      <c r="R318" s="227"/>
      <c r="S318" s="182"/>
      <c r="T318" s="228"/>
      <c r="U318" s="224">
        <v>0</v>
      </c>
      <c r="V318" s="229">
        <f>U318*E318</f>
        <v>0</v>
      </c>
    </row>
    <row r="319" spans="1:22" ht="48" customHeight="1">
      <c r="A319" s="182">
        <v>41</v>
      </c>
      <c r="B319" s="217" t="s">
        <v>170</v>
      </c>
      <c r="C319" s="216"/>
      <c r="D319" s="182"/>
      <c r="E319" s="182">
        <v>23.78003</v>
      </c>
      <c r="F319" s="224">
        <v>0</v>
      </c>
      <c r="G319" s="223">
        <v>0</v>
      </c>
      <c r="H319" s="219">
        <v>44774</v>
      </c>
      <c r="I319" s="183">
        <v>44330</v>
      </c>
      <c r="J319" s="224">
        <v>1145</v>
      </c>
      <c r="K319" s="225">
        <v>20</v>
      </c>
      <c r="L319" s="230">
        <f t="shared" ref="L319:L322" si="194">K319*E319</f>
        <v>475.60059999999999</v>
      </c>
      <c r="M319" s="182">
        <v>443</v>
      </c>
      <c r="N319" s="183">
        <v>44305</v>
      </c>
      <c r="O319" s="224">
        <f t="shared" ref="O319:O322" si="195">K319-U319</f>
        <v>20</v>
      </c>
      <c r="P319" s="179">
        <f t="shared" ref="P319:P323" si="196">O319*E319</f>
        <v>475.60059999999999</v>
      </c>
      <c r="Q319" s="226"/>
      <c r="R319" s="227"/>
      <c r="S319" s="182"/>
      <c r="T319" s="228"/>
      <c r="U319" s="224">
        <v>0</v>
      </c>
      <c r="V319" s="229">
        <f t="shared" ref="V319:V322" si="197">U319*E319</f>
        <v>0</v>
      </c>
    </row>
    <row r="320" spans="1:22" ht="48" customHeight="1">
      <c r="A320" s="182">
        <v>42</v>
      </c>
      <c r="B320" s="217" t="s">
        <v>171</v>
      </c>
      <c r="C320" s="216"/>
      <c r="D320" s="182">
        <v>2011435</v>
      </c>
      <c r="E320" s="182">
        <v>2.2804700000000002</v>
      </c>
      <c r="F320" s="224">
        <v>0</v>
      </c>
      <c r="G320" s="223">
        <v>0</v>
      </c>
      <c r="H320" s="219">
        <v>45961</v>
      </c>
      <c r="I320" s="183">
        <v>44330</v>
      </c>
      <c r="J320" s="224">
        <v>1145</v>
      </c>
      <c r="K320" s="225">
        <v>120</v>
      </c>
      <c r="L320" s="230">
        <f t="shared" si="194"/>
        <v>273.65640000000002</v>
      </c>
      <c r="M320" s="182">
        <v>443</v>
      </c>
      <c r="N320" s="183">
        <v>44305</v>
      </c>
      <c r="O320" s="224">
        <f t="shared" si="195"/>
        <v>120</v>
      </c>
      <c r="P320" s="179">
        <f t="shared" si="196"/>
        <v>273.65640000000002</v>
      </c>
      <c r="Q320" s="226"/>
      <c r="R320" s="227"/>
      <c r="S320" s="182"/>
      <c r="T320" s="228"/>
      <c r="U320" s="224">
        <v>0</v>
      </c>
      <c r="V320" s="229">
        <f t="shared" si="197"/>
        <v>0</v>
      </c>
    </row>
    <row r="321" spans="1:22" ht="48" customHeight="1">
      <c r="A321" s="182">
        <v>43</v>
      </c>
      <c r="B321" s="182" t="s">
        <v>172</v>
      </c>
      <c r="C321" s="182"/>
      <c r="D321" s="206">
        <v>2007131</v>
      </c>
      <c r="E321" s="182">
        <v>1.29152</v>
      </c>
      <c r="F321" s="224">
        <v>0</v>
      </c>
      <c r="G321" s="223">
        <v>0</v>
      </c>
      <c r="H321" s="220">
        <v>45838</v>
      </c>
      <c r="I321" s="183">
        <v>44330</v>
      </c>
      <c r="J321" s="224">
        <v>1145</v>
      </c>
      <c r="K321" s="225">
        <v>20</v>
      </c>
      <c r="L321" s="230">
        <f t="shared" si="194"/>
        <v>25.830400000000001</v>
      </c>
      <c r="M321" s="182">
        <v>443</v>
      </c>
      <c r="N321" s="183">
        <v>44305</v>
      </c>
      <c r="O321" s="224">
        <f t="shared" si="195"/>
        <v>20</v>
      </c>
      <c r="P321" s="179">
        <f t="shared" si="196"/>
        <v>25.830400000000001</v>
      </c>
      <c r="Q321" s="226"/>
      <c r="R321" s="227"/>
      <c r="S321" s="182"/>
      <c r="T321" s="228"/>
      <c r="U321" s="224">
        <v>0</v>
      </c>
      <c r="V321" s="229">
        <f t="shared" si="197"/>
        <v>0</v>
      </c>
    </row>
    <row r="322" spans="1:22" ht="48" customHeight="1">
      <c r="A322" s="182">
        <v>44</v>
      </c>
      <c r="B322" s="182" t="s">
        <v>173</v>
      </c>
      <c r="C322" s="182"/>
      <c r="D322" s="218"/>
      <c r="E322" s="182">
        <v>19.610990000000001</v>
      </c>
      <c r="F322" s="224">
        <v>0</v>
      </c>
      <c r="G322" s="223">
        <v>0</v>
      </c>
      <c r="H322" s="221"/>
      <c r="I322" s="183">
        <v>44330</v>
      </c>
      <c r="J322" s="224">
        <v>1145</v>
      </c>
      <c r="K322" s="225">
        <v>1</v>
      </c>
      <c r="L322" s="230">
        <f t="shared" si="194"/>
        <v>19.610990000000001</v>
      </c>
      <c r="M322" s="182">
        <v>443</v>
      </c>
      <c r="N322" s="183">
        <v>44305</v>
      </c>
      <c r="O322" s="224">
        <f t="shared" si="195"/>
        <v>1</v>
      </c>
      <c r="P322" s="179">
        <f t="shared" si="196"/>
        <v>19.610990000000001</v>
      </c>
      <c r="Q322" s="226"/>
      <c r="R322" s="227"/>
      <c r="S322" s="182"/>
      <c r="T322" s="228"/>
      <c r="U322" s="224">
        <v>0</v>
      </c>
      <c r="V322" s="229">
        <f t="shared" si="197"/>
        <v>0</v>
      </c>
    </row>
    <row r="323" spans="1:22" ht="48" customHeight="1">
      <c r="A323" s="182">
        <v>45</v>
      </c>
      <c r="B323" s="182" t="s">
        <v>169</v>
      </c>
      <c r="C323" s="182"/>
      <c r="D323" s="182" t="s">
        <v>174</v>
      </c>
      <c r="E323" s="182">
        <v>160.7654</v>
      </c>
      <c r="F323" s="224">
        <v>0</v>
      </c>
      <c r="G323" s="223">
        <v>0</v>
      </c>
      <c r="H323" s="219">
        <v>44439</v>
      </c>
      <c r="I323" s="183">
        <v>44333</v>
      </c>
      <c r="J323" s="224">
        <v>1148</v>
      </c>
      <c r="K323" s="225">
        <v>102</v>
      </c>
      <c r="L323" s="230">
        <f>K323*E323</f>
        <v>16398.070800000001</v>
      </c>
      <c r="M323" s="182">
        <v>443</v>
      </c>
      <c r="N323" s="183">
        <v>44305</v>
      </c>
      <c r="O323" s="224">
        <f>K323-U323</f>
        <v>102</v>
      </c>
      <c r="P323" s="179">
        <f t="shared" si="196"/>
        <v>16398.070800000001</v>
      </c>
      <c r="Q323" s="226"/>
      <c r="R323" s="227"/>
      <c r="S323" s="182"/>
      <c r="T323" s="228"/>
      <c r="U323" s="224">
        <v>0</v>
      </c>
      <c r="V323" s="229">
        <f>U323*E323</f>
        <v>0</v>
      </c>
    </row>
    <row r="324" spans="1:22" ht="48" customHeight="1">
      <c r="A324" s="182">
        <v>46</v>
      </c>
      <c r="B324" s="217" t="s">
        <v>170</v>
      </c>
      <c r="C324" s="216"/>
      <c r="D324" s="182"/>
      <c r="E324" s="182">
        <v>23.78003</v>
      </c>
      <c r="F324" s="224">
        <v>0</v>
      </c>
      <c r="G324" s="223">
        <v>0</v>
      </c>
      <c r="H324" s="219">
        <v>44774</v>
      </c>
      <c r="I324" s="183">
        <v>44333</v>
      </c>
      <c r="J324" s="224">
        <v>1148</v>
      </c>
      <c r="K324" s="225">
        <v>17</v>
      </c>
      <c r="L324" s="230">
        <f t="shared" ref="L324:L327" si="198">K324*E324</f>
        <v>404.26051000000001</v>
      </c>
      <c r="M324" s="182">
        <v>443</v>
      </c>
      <c r="N324" s="183">
        <v>44305</v>
      </c>
      <c r="O324" s="224">
        <f t="shared" ref="O324:O327" si="199">K324-U324</f>
        <v>17</v>
      </c>
      <c r="P324" s="179">
        <f t="shared" ref="P324:P328" si="200">O324*E324</f>
        <v>404.26051000000001</v>
      </c>
      <c r="Q324" s="226"/>
      <c r="R324" s="227"/>
      <c r="S324" s="182"/>
      <c r="T324" s="228"/>
      <c r="U324" s="224">
        <v>0</v>
      </c>
      <c r="V324" s="229">
        <f t="shared" ref="V324:V327" si="201">U324*E324</f>
        <v>0</v>
      </c>
    </row>
    <row r="325" spans="1:22" ht="48" customHeight="1">
      <c r="A325" s="182">
        <v>47</v>
      </c>
      <c r="B325" s="217" t="s">
        <v>171</v>
      </c>
      <c r="C325" s="216"/>
      <c r="D325" s="182">
        <v>2011435</v>
      </c>
      <c r="E325" s="182">
        <v>2.2804700000000002</v>
      </c>
      <c r="F325" s="224">
        <v>0</v>
      </c>
      <c r="G325" s="223">
        <v>0</v>
      </c>
      <c r="H325" s="219">
        <v>45961</v>
      </c>
      <c r="I325" s="183">
        <v>44333</v>
      </c>
      <c r="J325" s="224">
        <v>1148</v>
      </c>
      <c r="K325" s="225">
        <v>102</v>
      </c>
      <c r="L325" s="230">
        <f t="shared" si="198"/>
        <v>232.60794000000001</v>
      </c>
      <c r="M325" s="182">
        <v>443</v>
      </c>
      <c r="N325" s="183">
        <v>44305</v>
      </c>
      <c r="O325" s="224">
        <f t="shared" si="199"/>
        <v>102</v>
      </c>
      <c r="P325" s="179">
        <f t="shared" si="200"/>
        <v>232.60794000000001</v>
      </c>
      <c r="Q325" s="226"/>
      <c r="R325" s="227"/>
      <c r="S325" s="182"/>
      <c r="T325" s="228"/>
      <c r="U325" s="224">
        <v>0</v>
      </c>
      <c r="V325" s="229">
        <f t="shared" si="201"/>
        <v>0</v>
      </c>
    </row>
    <row r="326" spans="1:22" ht="48" customHeight="1">
      <c r="A326" s="182">
        <v>48</v>
      </c>
      <c r="B326" s="182" t="s">
        <v>172</v>
      </c>
      <c r="C326" s="182"/>
      <c r="D326" s="206">
        <v>2007131</v>
      </c>
      <c r="E326" s="182">
        <v>1.29152</v>
      </c>
      <c r="F326" s="224">
        <v>0</v>
      </c>
      <c r="G326" s="223">
        <v>0</v>
      </c>
      <c r="H326" s="220">
        <v>45838</v>
      </c>
      <c r="I326" s="183">
        <v>44333</v>
      </c>
      <c r="J326" s="224">
        <v>1148</v>
      </c>
      <c r="K326" s="225">
        <v>17</v>
      </c>
      <c r="L326" s="230">
        <f t="shared" si="198"/>
        <v>21.955839999999998</v>
      </c>
      <c r="M326" s="182">
        <v>443</v>
      </c>
      <c r="N326" s="183">
        <v>44305</v>
      </c>
      <c r="O326" s="224">
        <f t="shared" si="199"/>
        <v>17</v>
      </c>
      <c r="P326" s="179">
        <f t="shared" si="200"/>
        <v>21.955839999999998</v>
      </c>
      <c r="Q326" s="226"/>
      <c r="R326" s="227"/>
      <c r="S326" s="182"/>
      <c r="T326" s="228"/>
      <c r="U326" s="224">
        <v>0</v>
      </c>
      <c r="V326" s="229">
        <f t="shared" si="201"/>
        <v>0</v>
      </c>
    </row>
    <row r="327" spans="1:22" ht="48" customHeight="1">
      <c r="A327" s="182">
        <v>49</v>
      </c>
      <c r="B327" s="182" t="s">
        <v>173</v>
      </c>
      <c r="C327" s="182"/>
      <c r="D327" s="218"/>
      <c r="E327" s="182">
        <v>19.610990000000001</v>
      </c>
      <c r="F327" s="224">
        <v>0</v>
      </c>
      <c r="G327" s="223">
        <v>0</v>
      </c>
      <c r="H327" s="221"/>
      <c r="I327" s="183">
        <v>44333</v>
      </c>
      <c r="J327" s="224">
        <v>1148</v>
      </c>
      <c r="K327" s="225">
        <v>1</v>
      </c>
      <c r="L327" s="230">
        <f t="shared" si="198"/>
        <v>19.610990000000001</v>
      </c>
      <c r="M327" s="182">
        <v>443</v>
      </c>
      <c r="N327" s="183">
        <v>44305</v>
      </c>
      <c r="O327" s="224">
        <f t="shared" si="199"/>
        <v>1</v>
      </c>
      <c r="P327" s="179">
        <f t="shared" si="200"/>
        <v>19.610990000000001</v>
      </c>
      <c r="Q327" s="226"/>
      <c r="R327" s="227"/>
      <c r="S327" s="182"/>
      <c r="T327" s="228"/>
      <c r="U327" s="224">
        <v>0</v>
      </c>
      <c r="V327" s="229">
        <f t="shared" si="201"/>
        <v>0</v>
      </c>
    </row>
    <row r="328" spans="1:22" ht="48" customHeight="1">
      <c r="A328" s="182">
        <v>50</v>
      </c>
      <c r="B328" s="182" t="s">
        <v>169</v>
      </c>
      <c r="C328" s="182"/>
      <c r="D328" s="182" t="s">
        <v>174</v>
      </c>
      <c r="E328" s="182">
        <v>160.7654</v>
      </c>
      <c r="F328" s="224">
        <v>0</v>
      </c>
      <c r="G328" s="223">
        <v>0</v>
      </c>
      <c r="H328" s="219">
        <v>44439</v>
      </c>
      <c r="I328" s="183">
        <v>44336</v>
      </c>
      <c r="J328" s="224">
        <v>1162</v>
      </c>
      <c r="K328" s="225">
        <v>102</v>
      </c>
      <c r="L328" s="230">
        <f>K328*E328</f>
        <v>16398.070800000001</v>
      </c>
      <c r="M328" s="182">
        <v>443</v>
      </c>
      <c r="N328" s="183">
        <v>44305</v>
      </c>
      <c r="O328" s="224">
        <f>K328-U328</f>
        <v>102</v>
      </c>
      <c r="P328" s="179">
        <f t="shared" si="200"/>
        <v>16398.070800000001</v>
      </c>
      <c r="Q328" s="226"/>
      <c r="R328" s="227"/>
      <c r="S328" s="182"/>
      <c r="T328" s="228"/>
      <c r="U328" s="224">
        <v>0</v>
      </c>
      <c r="V328" s="229">
        <f>U328*E328</f>
        <v>0</v>
      </c>
    </row>
    <row r="329" spans="1:22" ht="48" customHeight="1">
      <c r="A329" s="182">
        <v>51</v>
      </c>
      <c r="B329" s="217" t="s">
        <v>170</v>
      </c>
      <c r="C329" s="216"/>
      <c r="D329" s="182"/>
      <c r="E329" s="182">
        <v>23.78003</v>
      </c>
      <c r="F329" s="224">
        <v>0</v>
      </c>
      <c r="G329" s="223">
        <v>0</v>
      </c>
      <c r="H329" s="219">
        <v>44774</v>
      </c>
      <c r="I329" s="183">
        <v>44336</v>
      </c>
      <c r="J329" s="224">
        <v>1162</v>
      </c>
      <c r="K329" s="225">
        <v>17</v>
      </c>
      <c r="L329" s="230">
        <f t="shared" ref="L329:L332" si="202">K329*E329</f>
        <v>404.26051000000001</v>
      </c>
      <c r="M329" s="182">
        <v>443</v>
      </c>
      <c r="N329" s="183">
        <v>44305</v>
      </c>
      <c r="O329" s="224">
        <f t="shared" ref="O329:O332" si="203">K329-U329</f>
        <v>17</v>
      </c>
      <c r="P329" s="179">
        <f t="shared" ref="P329:P333" si="204">O329*E329</f>
        <v>404.26051000000001</v>
      </c>
      <c r="Q329" s="226"/>
      <c r="R329" s="227"/>
      <c r="S329" s="182"/>
      <c r="T329" s="228"/>
      <c r="U329" s="224">
        <v>0</v>
      </c>
      <c r="V329" s="229">
        <f t="shared" ref="V329:V332" si="205">U329*E329</f>
        <v>0</v>
      </c>
    </row>
    <row r="330" spans="1:22" ht="48" customHeight="1">
      <c r="A330" s="182">
        <v>52</v>
      </c>
      <c r="B330" s="217" t="s">
        <v>171</v>
      </c>
      <c r="C330" s="216"/>
      <c r="D330" s="182">
        <v>2011435</v>
      </c>
      <c r="E330" s="182">
        <v>2.2804700000000002</v>
      </c>
      <c r="F330" s="224">
        <v>0</v>
      </c>
      <c r="G330" s="223">
        <v>0</v>
      </c>
      <c r="H330" s="219">
        <v>45961</v>
      </c>
      <c r="I330" s="183">
        <v>44336</v>
      </c>
      <c r="J330" s="224">
        <v>1162</v>
      </c>
      <c r="K330" s="225">
        <v>102</v>
      </c>
      <c r="L330" s="230">
        <f t="shared" si="202"/>
        <v>232.60794000000001</v>
      </c>
      <c r="M330" s="182">
        <v>443</v>
      </c>
      <c r="N330" s="183">
        <v>44305</v>
      </c>
      <c r="O330" s="224">
        <f t="shared" si="203"/>
        <v>102</v>
      </c>
      <c r="P330" s="179">
        <f t="shared" si="204"/>
        <v>232.60794000000001</v>
      </c>
      <c r="Q330" s="226"/>
      <c r="R330" s="227"/>
      <c r="S330" s="182"/>
      <c r="T330" s="228"/>
      <c r="U330" s="224">
        <v>0</v>
      </c>
      <c r="V330" s="229">
        <f t="shared" si="205"/>
        <v>0</v>
      </c>
    </row>
    <row r="331" spans="1:22" ht="48" customHeight="1">
      <c r="A331" s="182">
        <v>53</v>
      </c>
      <c r="B331" s="182" t="s">
        <v>172</v>
      </c>
      <c r="C331" s="182"/>
      <c r="D331" s="206">
        <v>2007131</v>
      </c>
      <c r="E331" s="182">
        <v>1.29152</v>
      </c>
      <c r="F331" s="224">
        <v>0</v>
      </c>
      <c r="G331" s="223">
        <v>0</v>
      </c>
      <c r="H331" s="220">
        <v>45838</v>
      </c>
      <c r="I331" s="183">
        <v>44336</v>
      </c>
      <c r="J331" s="224">
        <v>1162</v>
      </c>
      <c r="K331" s="225">
        <v>17</v>
      </c>
      <c r="L331" s="230">
        <f t="shared" si="202"/>
        <v>21.955839999999998</v>
      </c>
      <c r="M331" s="182">
        <v>443</v>
      </c>
      <c r="N331" s="183">
        <v>44305</v>
      </c>
      <c r="O331" s="224">
        <f t="shared" si="203"/>
        <v>17</v>
      </c>
      <c r="P331" s="179">
        <f t="shared" si="204"/>
        <v>21.955839999999998</v>
      </c>
      <c r="Q331" s="226"/>
      <c r="R331" s="227"/>
      <c r="S331" s="182"/>
      <c r="T331" s="228"/>
      <c r="U331" s="224">
        <v>0</v>
      </c>
      <c r="V331" s="229">
        <f t="shared" si="205"/>
        <v>0</v>
      </c>
    </row>
    <row r="332" spans="1:22" ht="48" customHeight="1">
      <c r="A332" s="182">
        <v>54</v>
      </c>
      <c r="B332" s="182" t="s">
        <v>173</v>
      </c>
      <c r="C332" s="182"/>
      <c r="D332" s="218"/>
      <c r="E332" s="182">
        <v>19.610990000000001</v>
      </c>
      <c r="F332" s="224">
        <v>0</v>
      </c>
      <c r="G332" s="223">
        <v>0</v>
      </c>
      <c r="H332" s="221"/>
      <c r="I332" s="183">
        <v>44336</v>
      </c>
      <c r="J332" s="224">
        <v>1162</v>
      </c>
      <c r="K332" s="225">
        <v>1</v>
      </c>
      <c r="L332" s="230">
        <f t="shared" si="202"/>
        <v>19.610990000000001</v>
      </c>
      <c r="M332" s="182">
        <v>443</v>
      </c>
      <c r="N332" s="183">
        <v>44305</v>
      </c>
      <c r="O332" s="224">
        <f t="shared" si="203"/>
        <v>1</v>
      </c>
      <c r="P332" s="179">
        <f t="shared" si="204"/>
        <v>19.610990000000001</v>
      </c>
      <c r="Q332" s="226"/>
      <c r="R332" s="227"/>
      <c r="S332" s="182"/>
      <c r="T332" s="228"/>
      <c r="U332" s="224">
        <v>0</v>
      </c>
      <c r="V332" s="229">
        <f t="shared" si="205"/>
        <v>0</v>
      </c>
    </row>
    <row r="333" spans="1:22" ht="48" customHeight="1">
      <c r="A333" s="182">
        <v>55</v>
      </c>
      <c r="B333" s="182" t="s">
        <v>169</v>
      </c>
      <c r="C333" s="182"/>
      <c r="D333" s="182" t="s">
        <v>174</v>
      </c>
      <c r="E333" s="182">
        <v>160.7654</v>
      </c>
      <c r="F333" s="224">
        <v>0</v>
      </c>
      <c r="G333" s="223">
        <v>0</v>
      </c>
      <c r="H333" s="219">
        <v>44439</v>
      </c>
      <c r="I333" s="183">
        <v>44340</v>
      </c>
      <c r="J333" s="224">
        <v>1169</v>
      </c>
      <c r="K333" s="225">
        <v>180</v>
      </c>
      <c r="L333" s="230">
        <f>K333*E333</f>
        <v>28937.772000000001</v>
      </c>
      <c r="M333" s="182">
        <v>443</v>
      </c>
      <c r="N333" s="183">
        <v>44305</v>
      </c>
      <c r="O333" s="224">
        <f>K333-U333</f>
        <v>180</v>
      </c>
      <c r="P333" s="179">
        <f t="shared" si="204"/>
        <v>28937.772000000001</v>
      </c>
      <c r="Q333" s="226"/>
      <c r="R333" s="227"/>
      <c r="S333" s="182"/>
      <c r="T333" s="228"/>
      <c r="U333" s="224">
        <v>0</v>
      </c>
      <c r="V333" s="229">
        <f>U333*E333</f>
        <v>0</v>
      </c>
    </row>
    <row r="334" spans="1:22" ht="48" customHeight="1">
      <c r="A334" s="182">
        <v>56</v>
      </c>
      <c r="B334" s="217" t="s">
        <v>170</v>
      </c>
      <c r="C334" s="216"/>
      <c r="D334" s="182"/>
      <c r="E334" s="182">
        <v>23.78003</v>
      </c>
      <c r="F334" s="224">
        <v>0</v>
      </c>
      <c r="G334" s="223">
        <v>0</v>
      </c>
      <c r="H334" s="219">
        <v>44774</v>
      </c>
      <c r="I334" s="183">
        <v>44340</v>
      </c>
      <c r="J334" s="224">
        <v>1169</v>
      </c>
      <c r="K334" s="225">
        <v>30</v>
      </c>
      <c r="L334" s="230">
        <f t="shared" ref="L334:L337" si="206">K334*E334</f>
        <v>713.40089999999998</v>
      </c>
      <c r="M334" s="182">
        <v>443</v>
      </c>
      <c r="N334" s="183">
        <v>44305</v>
      </c>
      <c r="O334" s="224">
        <f t="shared" ref="O334:O337" si="207">K334-U334</f>
        <v>30</v>
      </c>
      <c r="P334" s="179">
        <f t="shared" ref="P334:P338" si="208">O334*E334</f>
        <v>713.40089999999998</v>
      </c>
      <c r="Q334" s="226"/>
      <c r="R334" s="227"/>
      <c r="S334" s="182"/>
      <c r="T334" s="228"/>
      <c r="U334" s="224">
        <v>0</v>
      </c>
      <c r="V334" s="229">
        <f t="shared" ref="V334:V337" si="209">U334*E334</f>
        <v>0</v>
      </c>
    </row>
    <row r="335" spans="1:22" ht="48" customHeight="1">
      <c r="A335" s="182">
        <v>57</v>
      </c>
      <c r="B335" s="217" t="s">
        <v>171</v>
      </c>
      <c r="C335" s="216"/>
      <c r="D335" s="182">
        <v>2011435</v>
      </c>
      <c r="E335" s="182">
        <v>2.2804700000000002</v>
      </c>
      <c r="F335" s="224">
        <v>0</v>
      </c>
      <c r="G335" s="223">
        <v>0</v>
      </c>
      <c r="H335" s="219">
        <v>45961</v>
      </c>
      <c r="I335" s="183">
        <v>44340</v>
      </c>
      <c r="J335" s="224">
        <v>1169</v>
      </c>
      <c r="K335" s="225">
        <v>180</v>
      </c>
      <c r="L335" s="230">
        <f t="shared" si="206"/>
        <v>410.48460000000006</v>
      </c>
      <c r="M335" s="182">
        <v>443</v>
      </c>
      <c r="N335" s="183">
        <v>44305</v>
      </c>
      <c r="O335" s="224">
        <f t="shared" si="207"/>
        <v>180</v>
      </c>
      <c r="P335" s="179">
        <f t="shared" si="208"/>
        <v>410.48460000000006</v>
      </c>
      <c r="Q335" s="226"/>
      <c r="R335" s="227"/>
      <c r="S335" s="182"/>
      <c r="T335" s="228"/>
      <c r="U335" s="224">
        <v>0</v>
      </c>
      <c r="V335" s="229">
        <f t="shared" si="209"/>
        <v>0</v>
      </c>
    </row>
    <row r="336" spans="1:22" ht="48" customHeight="1">
      <c r="A336" s="182">
        <v>58</v>
      </c>
      <c r="B336" s="182" t="s">
        <v>172</v>
      </c>
      <c r="C336" s="182"/>
      <c r="D336" s="206">
        <v>2007131</v>
      </c>
      <c r="E336" s="182">
        <v>1.29152</v>
      </c>
      <c r="F336" s="224">
        <v>0</v>
      </c>
      <c r="G336" s="223">
        <v>0</v>
      </c>
      <c r="H336" s="220">
        <v>45838</v>
      </c>
      <c r="I336" s="183">
        <v>44340</v>
      </c>
      <c r="J336" s="224">
        <v>1169</v>
      </c>
      <c r="K336" s="225">
        <v>30</v>
      </c>
      <c r="L336" s="230">
        <f t="shared" si="206"/>
        <v>38.745600000000003</v>
      </c>
      <c r="M336" s="182">
        <v>443</v>
      </c>
      <c r="N336" s="183">
        <v>44305</v>
      </c>
      <c r="O336" s="224">
        <f t="shared" si="207"/>
        <v>30</v>
      </c>
      <c r="P336" s="179">
        <f t="shared" si="208"/>
        <v>38.745600000000003</v>
      </c>
      <c r="Q336" s="226"/>
      <c r="R336" s="227"/>
      <c r="S336" s="182"/>
      <c r="T336" s="228"/>
      <c r="U336" s="224">
        <v>0</v>
      </c>
      <c r="V336" s="229">
        <f t="shared" si="209"/>
        <v>0</v>
      </c>
    </row>
    <row r="337" spans="1:22" ht="48" customHeight="1">
      <c r="A337" s="182">
        <v>59</v>
      </c>
      <c r="B337" s="182" t="s">
        <v>173</v>
      </c>
      <c r="C337" s="182"/>
      <c r="D337" s="218"/>
      <c r="E337" s="182">
        <v>19.610990000000001</v>
      </c>
      <c r="F337" s="224">
        <v>0</v>
      </c>
      <c r="G337" s="223">
        <v>0</v>
      </c>
      <c r="H337" s="221"/>
      <c r="I337" s="183">
        <v>44340</v>
      </c>
      <c r="J337" s="224">
        <v>1169</v>
      </c>
      <c r="K337" s="225">
        <v>2</v>
      </c>
      <c r="L337" s="230">
        <f t="shared" si="206"/>
        <v>39.221980000000002</v>
      </c>
      <c r="M337" s="182">
        <v>443</v>
      </c>
      <c r="N337" s="183">
        <v>44305</v>
      </c>
      <c r="O337" s="224">
        <f t="shared" si="207"/>
        <v>2</v>
      </c>
      <c r="P337" s="179">
        <f t="shared" si="208"/>
        <v>39.221980000000002</v>
      </c>
      <c r="Q337" s="226"/>
      <c r="R337" s="227"/>
      <c r="S337" s="182"/>
      <c r="T337" s="228"/>
      <c r="U337" s="224">
        <v>0</v>
      </c>
      <c r="V337" s="229">
        <f t="shared" si="209"/>
        <v>0</v>
      </c>
    </row>
    <row r="338" spans="1:22" ht="48" customHeight="1">
      <c r="A338" s="182">
        <v>60</v>
      </c>
      <c r="B338" s="182" t="s">
        <v>169</v>
      </c>
      <c r="C338" s="182"/>
      <c r="D338" s="182" t="s">
        <v>174</v>
      </c>
      <c r="E338" s="182">
        <v>160.7654</v>
      </c>
      <c r="F338" s="224">
        <v>0</v>
      </c>
      <c r="G338" s="223">
        <v>0</v>
      </c>
      <c r="H338" s="219">
        <v>44439</v>
      </c>
      <c r="I338" s="183">
        <v>44342</v>
      </c>
      <c r="J338" s="224">
        <v>1201</v>
      </c>
      <c r="K338" s="225">
        <v>84</v>
      </c>
      <c r="L338" s="230">
        <f>K338*E338</f>
        <v>13504.293600000001</v>
      </c>
      <c r="M338" s="182">
        <v>443</v>
      </c>
      <c r="N338" s="183">
        <v>44305</v>
      </c>
      <c r="O338" s="224">
        <f>K338-U338</f>
        <v>84</v>
      </c>
      <c r="P338" s="179">
        <f t="shared" si="208"/>
        <v>13504.293600000001</v>
      </c>
      <c r="Q338" s="226"/>
      <c r="R338" s="227"/>
      <c r="S338" s="182"/>
      <c r="T338" s="228"/>
      <c r="U338" s="224">
        <v>0</v>
      </c>
      <c r="V338" s="229">
        <f>U338*E338</f>
        <v>0</v>
      </c>
    </row>
    <row r="339" spans="1:22" ht="48" customHeight="1">
      <c r="A339" s="182">
        <v>61</v>
      </c>
      <c r="B339" s="217" t="s">
        <v>170</v>
      </c>
      <c r="C339" s="216"/>
      <c r="D339" s="182"/>
      <c r="E339" s="182">
        <v>23.78003</v>
      </c>
      <c r="F339" s="224">
        <v>0</v>
      </c>
      <c r="G339" s="223">
        <v>0</v>
      </c>
      <c r="H339" s="219">
        <v>44774</v>
      </c>
      <c r="I339" s="183">
        <v>44342</v>
      </c>
      <c r="J339" s="224">
        <v>1201</v>
      </c>
      <c r="K339" s="225">
        <v>14</v>
      </c>
      <c r="L339" s="230">
        <f t="shared" ref="L339:L342" si="210">K339*E339</f>
        <v>332.92041999999998</v>
      </c>
      <c r="M339" s="182">
        <v>443</v>
      </c>
      <c r="N339" s="183">
        <v>44305</v>
      </c>
      <c r="O339" s="224">
        <f t="shared" ref="O339:O342" si="211">K339-U339</f>
        <v>14</v>
      </c>
      <c r="P339" s="179">
        <f t="shared" ref="P339:P343" si="212">O339*E339</f>
        <v>332.92041999999998</v>
      </c>
      <c r="Q339" s="226"/>
      <c r="R339" s="227"/>
      <c r="S339" s="182"/>
      <c r="T339" s="228"/>
      <c r="U339" s="224">
        <v>0</v>
      </c>
      <c r="V339" s="229">
        <f t="shared" ref="V339:V342" si="213">U339*E339</f>
        <v>0</v>
      </c>
    </row>
    <row r="340" spans="1:22" ht="48" customHeight="1">
      <c r="A340" s="182">
        <v>62</v>
      </c>
      <c r="B340" s="217" t="s">
        <v>171</v>
      </c>
      <c r="C340" s="216"/>
      <c r="D340" s="182">
        <v>2011435</v>
      </c>
      <c r="E340" s="182">
        <v>2.2804700000000002</v>
      </c>
      <c r="F340" s="224">
        <v>0</v>
      </c>
      <c r="G340" s="223">
        <v>0</v>
      </c>
      <c r="H340" s="219">
        <v>45961</v>
      </c>
      <c r="I340" s="183">
        <v>44342</v>
      </c>
      <c r="J340" s="224">
        <v>1201</v>
      </c>
      <c r="K340" s="225">
        <v>84</v>
      </c>
      <c r="L340" s="230">
        <f t="shared" si="210"/>
        <v>191.55948000000001</v>
      </c>
      <c r="M340" s="182">
        <v>443</v>
      </c>
      <c r="N340" s="183">
        <v>44305</v>
      </c>
      <c r="O340" s="224">
        <f t="shared" si="211"/>
        <v>84</v>
      </c>
      <c r="P340" s="179">
        <f t="shared" si="212"/>
        <v>191.55948000000001</v>
      </c>
      <c r="Q340" s="226"/>
      <c r="R340" s="227"/>
      <c r="S340" s="182"/>
      <c r="T340" s="228"/>
      <c r="U340" s="224">
        <v>0</v>
      </c>
      <c r="V340" s="229">
        <f t="shared" si="213"/>
        <v>0</v>
      </c>
    </row>
    <row r="341" spans="1:22" ht="48" customHeight="1">
      <c r="A341" s="182">
        <v>63</v>
      </c>
      <c r="B341" s="182" t="s">
        <v>172</v>
      </c>
      <c r="C341" s="182"/>
      <c r="D341" s="206">
        <v>2007131</v>
      </c>
      <c r="E341" s="182">
        <v>1.29152</v>
      </c>
      <c r="F341" s="224">
        <v>0</v>
      </c>
      <c r="G341" s="223">
        <v>0</v>
      </c>
      <c r="H341" s="220">
        <v>45838</v>
      </c>
      <c r="I341" s="183">
        <v>44342</v>
      </c>
      <c r="J341" s="224">
        <v>1201</v>
      </c>
      <c r="K341" s="225">
        <v>14</v>
      </c>
      <c r="L341" s="230">
        <f t="shared" si="210"/>
        <v>18.08128</v>
      </c>
      <c r="M341" s="182">
        <v>443</v>
      </c>
      <c r="N341" s="183">
        <v>44305</v>
      </c>
      <c r="O341" s="224">
        <f t="shared" si="211"/>
        <v>14</v>
      </c>
      <c r="P341" s="179">
        <f t="shared" si="212"/>
        <v>18.08128</v>
      </c>
      <c r="Q341" s="226"/>
      <c r="R341" s="227"/>
      <c r="S341" s="182"/>
      <c r="T341" s="228"/>
      <c r="U341" s="224">
        <v>0</v>
      </c>
      <c r="V341" s="229">
        <f t="shared" si="213"/>
        <v>0</v>
      </c>
    </row>
    <row r="342" spans="1:22" ht="48" customHeight="1">
      <c r="A342" s="182">
        <v>64</v>
      </c>
      <c r="B342" s="182" t="s">
        <v>173</v>
      </c>
      <c r="C342" s="182"/>
      <c r="D342" s="218"/>
      <c r="E342" s="182">
        <v>19.610990000000001</v>
      </c>
      <c r="F342" s="224">
        <v>0</v>
      </c>
      <c r="G342" s="223">
        <v>0</v>
      </c>
      <c r="H342" s="221"/>
      <c r="I342" s="183">
        <v>44342</v>
      </c>
      <c r="J342" s="224">
        <v>1201</v>
      </c>
      <c r="K342" s="225">
        <v>1</v>
      </c>
      <c r="L342" s="230">
        <f t="shared" si="210"/>
        <v>19.610990000000001</v>
      </c>
      <c r="M342" s="182">
        <v>443</v>
      </c>
      <c r="N342" s="183">
        <v>44305</v>
      </c>
      <c r="O342" s="224">
        <f t="shared" si="211"/>
        <v>1</v>
      </c>
      <c r="P342" s="179">
        <f t="shared" si="212"/>
        <v>19.610990000000001</v>
      </c>
      <c r="Q342" s="226"/>
      <c r="R342" s="227"/>
      <c r="S342" s="182"/>
      <c r="T342" s="228"/>
      <c r="U342" s="224">
        <v>0</v>
      </c>
      <c r="V342" s="229">
        <f t="shared" si="213"/>
        <v>0</v>
      </c>
    </row>
    <row r="343" spans="1:22" ht="48" customHeight="1">
      <c r="A343" s="182">
        <v>65</v>
      </c>
      <c r="B343" s="182" t="s">
        <v>169</v>
      </c>
      <c r="C343" s="182"/>
      <c r="D343" s="182" t="s">
        <v>174</v>
      </c>
      <c r="E343" s="182">
        <v>160.7654</v>
      </c>
      <c r="F343" s="224">
        <v>0</v>
      </c>
      <c r="G343" s="223">
        <v>0</v>
      </c>
      <c r="H343" s="219">
        <v>44439</v>
      </c>
      <c r="I343" s="183">
        <v>44343</v>
      </c>
      <c r="J343" s="224">
        <v>1223</v>
      </c>
      <c r="K343" s="225">
        <v>72</v>
      </c>
      <c r="L343" s="230">
        <f>K343*E343</f>
        <v>11575.1088</v>
      </c>
      <c r="M343" s="182">
        <v>443</v>
      </c>
      <c r="N343" s="183">
        <v>44305</v>
      </c>
      <c r="O343" s="224">
        <f>K343-U343</f>
        <v>48</v>
      </c>
      <c r="P343" s="179">
        <f t="shared" si="212"/>
        <v>7716.7392</v>
      </c>
      <c r="Q343" s="226"/>
      <c r="R343" s="227"/>
      <c r="S343" s="182"/>
      <c r="T343" s="228"/>
      <c r="U343" s="224">
        <v>24</v>
      </c>
      <c r="V343" s="229">
        <f>U343*E343</f>
        <v>3858.3696</v>
      </c>
    </row>
    <row r="344" spans="1:22" ht="48" customHeight="1">
      <c r="A344" s="182">
        <v>66</v>
      </c>
      <c r="B344" s="217" t="s">
        <v>170</v>
      </c>
      <c r="C344" s="216"/>
      <c r="D344" s="182"/>
      <c r="E344" s="182">
        <v>23.78003</v>
      </c>
      <c r="F344" s="224">
        <v>0</v>
      </c>
      <c r="G344" s="223">
        <v>0</v>
      </c>
      <c r="H344" s="219">
        <v>44774</v>
      </c>
      <c r="I344" s="183">
        <v>44343</v>
      </c>
      <c r="J344" s="224">
        <v>1223</v>
      </c>
      <c r="K344" s="225">
        <v>12</v>
      </c>
      <c r="L344" s="230">
        <f t="shared" ref="L344:L347" si="214">K344*E344</f>
        <v>285.36036000000001</v>
      </c>
      <c r="M344" s="182">
        <v>443</v>
      </c>
      <c r="N344" s="183">
        <v>44305</v>
      </c>
      <c r="O344" s="224">
        <f t="shared" ref="O344:O347" si="215">K344-U344</f>
        <v>8</v>
      </c>
      <c r="P344" s="179">
        <f t="shared" ref="P344:P348" si="216">O344*E344</f>
        <v>190.24024</v>
      </c>
      <c r="Q344" s="226"/>
      <c r="R344" s="227"/>
      <c r="S344" s="182"/>
      <c r="T344" s="228"/>
      <c r="U344" s="224">
        <v>4</v>
      </c>
      <c r="V344" s="229">
        <f t="shared" ref="V344:V347" si="217">U344*E344</f>
        <v>95.12012</v>
      </c>
    </row>
    <row r="345" spans="1:22" ht="48" customHeight="1">
      <c r="A345" s="182">
        <v>67</v>
      </c>
      <c r="B345" s="217" t="s">
        <v>171</v>
      </c>
      <c r="C345" s="216"/>
      <c r="D345" s="182">
        <v>2011435</v>
      </c>
      <c r="E345" s="182">
        <v>2.2804700000000002</v>
      </c>
      <c r="F345" s="224">
        <v>0</v>
      </c>
      <c r="G345" s="223">
        <v>0</v>
      </c>
      <c r="H345" s="219">
        <v>45961</v>
      </c>
      <c r="I345" s="183">
        <v>44343</v>
      </c>
      <c r="J345" s="224">
        <v>1223</v>
      </c>
      <c r="K345" s="225">
        <v>72</v>
      </c>
      <c r="L345" s="230">
        <f t="shared" si="214"/>
        <v>164.19384000000002</v>
      </c>
      <c r="M345" s="182">
        <v>443</v>
      </c>
      <c r="N345" s="183">
        <v>44305</v>
      </c>
      <c r="O345" s="224">
        <f t="shared" si="215"/>
        <v>48</v>
      </c>
      <c r="P345" s="179">
        <f t="shared" si="216"/>
        <v>109.46256000000001</v>
      </c>
      <c r="Q345" s="226"/>
      <c r="R345" s="227"/>
      <c r="S345" s="182"/>
      <c r="T345" s="228"/>
      <c r="U345" s="224">
        <v>24</v>
      </c>
      <c r="V345" s="229">
        <f t="shared" si="217"/>
        <v>54.731280000000005</v>
      </c>
    </row>
    <row r="346" spans="1:22" ht="48" customHeight="1">
      <c r="A346" s="182">
        <v>68</v>
      </c>
      <c r="B346" s="182" t="s">
        <v>172</v>
      </c>
      <c r="C346" s="182"/>
      <c r="D346" s="206">
        <v>2007131</v>
      </c>
      <c r="E346" s="182">
        <v>1.29152</v>
      </c>
      <c r="F346" s="224">
        <v>0</v>
      </c>
      <c r="G346" s="223">
        <v>0</v>
      </c>
      <c r="H346" s="220">
        <v>45838</v>
      </c>
      <c r="I346" s="183">
        <v>44343</v>
      </c>
      <c r="J346" s="224">
        <v>1223</v>
      </c>
      <c r="K346" s="225">
        <v>12</v>
      </c>
      <c r="L346" s="230">
        <f t="shared" si="214"/>
        <v>15.498239999999999</v>
      </c>
      <c r="M346" s="182">
        <v>443</v>
      </c>
      <c r="N346" s="183">
        <v>44305</v>
      </c>
      <c r="O346" s="224">
        <f t="shared" si="215"/>
        <v>8</v>
      </c>
      <c r="P346" s="179">
        <f t="shared" si="216"/>
        <v>10.33216</v>
      </c>
      <c r="Q346" s="226"/>
      <c r="R346" s="227"/>
      <c r="S346" s="182"/>
      <c r="T346" s="228"/>
      <c r="U346" s="224">
        <v>4</v>
      </c>
      <c r="V346" s="229">
        <f t="shared" si="217"/>
        <v>5.16608</v>
      </c>
    </row>
    <row r="347" spans="1:22" ht="48" customHeight="1">
      <c r="A347" s="182">
        <v>69</v>
      </c>
      <c r="B347" s="182" t="s">
        <v>173</v>
      </c>
      <c r="C347" s="182"/>
      <c r="D347" s="218"/>
      <c r="E347" s="182">
        <v>19.610990000000001</v>
      </c>
      <c r="F347" s="224">
        <v>0</v>
      </c>
      <c r="G347" s="223">
        <v>0</v>
      </c>
      <c r="H347" s="221"/>
      <c r="I347" s="183">
        <v>44343</v>
      </c>
      <c r="J347" s="224">
        <v>1223</v>
      </c>
      <c r="K347" s="225">
        <v>1</v>
      </c>
      <c r="L347" s="230">
        <f t="shared" si="214"/>
        <v>19.610990000000001</v>
      </c>
      <c r="M347" s="182">
        <v>443</v>
      </c>
      <c r="N347" s="183">
        <v>44305</v>
      </c>
      <c r="O347" s="224">
        <f t="shared" si="215"/>
        <v>1</v>
      </c>
      <c r="P347" s="179">
        <f t="shared" si="216"/>
        <v>19.610990000000001</v>
      </c>
      <c r="Q347" s="226"/>
      <c r="R347" s="227"/>
      <c r="S347" s="182"/>
      <c r="T347" s="228"/>
      <c r="U347" s="224">
        <v>0</v>
      </c>
      <c r="V347" s="229">
        <f t="shared" si="217"/>
        <v>0</v>
      </c>
    </row>
    <row r="348" spans="1:22" ht="48" customHeight="1">
      <c r="A348" s="182">
        <v>70</v>
      </c>
      <c r="B348" s="182" t="s">
        <v>169</v>
      </c>
      <c r="C348" s="182"/>
      <c r="D348" s="182" t="s">
        <v>174</v>
      </c>
      <c r="E348" s="182">
        <v>160.7654</v>
      </c>
      <c r="F348" s="224">
        <v>0</v>
      </c>
      <c r="G348" s="223">
        <v>0</v>
      </c>
      <c r="H348" s="219">
        <v>44439</v>
      </c>
      <c r="I348" s="183">
        <v>44347</v>
      </c>
      <c r="J348" s="224">
        <v>1264</v>
      </c>
      <c r="K348" s="225">
        <v>252</v>
      </c>
      <c r="L348" s="230">
        <f>K348*E348</f>
        <v>40512.880799999999</v>
      </c>
      <c r="M348" s="182">
        <v>443</v>
      </c>
      <c r="N348" s="183">
        <v>44305</v>
      </c>
      <c r="O348" s="224">
        <f>K348-U348</f>
        <v>0</v>
      </c>
      <c r="P348" s="179">
        <f t="shared" si="216"/>
        <v>0</v>
      </c>
      <c r="Q348" s="226"/>
      <c r="R348" s="227"/>
      <c r="S348" s="182"/>
      <c r="T348" s="228"/>
      <c r="U348" s="224">
        <v>252</v>
      </c>
      <c r="V348" s="229">
        <f>U348*E348</f>
        <v>40512.880799999999</v>
      </c>
    </row>
    <row r="349" spans="1:22" ht="48" customHeight="1">
      <c r="A349" s="182">
        <v>71</v>
      </c>
      <c r="B349" s="217" t="s">
        <v>170</v>
      </c>
      <c r="C349" s="216"/>
      <c r="D349" s="182"/>
      <c r="E349" s="182">
        <v>23.78003</v>
      </c>
      <c r="F349" s="224">
        <v>0</v>
      </c>
      <c r="G349" s="223">
        <v>0</v>
      </c>
      <c r="H349" s="219">
        <v>44774</v>
      </c>
      <c r="I349" s="183">
        <v>44343</v>
      </c>
      <c r="J349" s="224">
        <v>1223</v>
      </c>
      <c r="K349" s="225">
        <v>42</v>
      </c>
      <c r="L349" s="230">
        <f t="shared" ref="L349:L352" si="218">K349*E349</f>
        <v>998.76125999999999</v>
      </c>
      <c r="M349" s="182">
        <v>443</v>
      </c>
      <c r="N349" s="183">
        <v>44305</v>
      </c>
      <c r="O349" s="224">
        <f t="shared" ref="O349:O352" si="219">K349-U349</f>
        <v>0</v>
      </c>
      <c r="P349" s="179">
        <f t="shared" ref="P349:P352" si="220">O349*E349</f>
        <v>0</v>
      </c>
      <c r="Q349" s="226"/>
      <c r="R349" s="227"/>
      <c r="S349" s="182"/>
      <c r="T349" s="228"/>
      <c r="U349" s="224">
        <v>42</v>
      </c>
      <c r="V349" s="229">
        <f t="shared" ref="V349:V352" si="221">U349*E349</f>
        <v>998.76125999999999</v>
      </c>
    </row>
    <row r="350" spans="1:22" ht="48" customHeight="1">
      <c r="A350" s="182">
        <v>72</v>
      </c>
      <c r="B350" s="217" t="s">
        <v>171</v>
      </c>
      <c r="C350" s="216"/>
      <c r="D350" s="182">
        <v>2011435</v>
      </c>
      <c r="E350" s="182">
        <v>2.2804700000000002</v>
      </c>
      <c r="F350" s="224">
        <v>0</v>
      </c>
      <c r="G350" s="223">
        <v>0</v>
      </c>
      <c r="H350" s="219">
        <v>45961</v>
      </c>
      <c r="I350" s="183">
        <v>44343</v>
      </c>
      <c r="J350" s="224">
        <v>1223</v>
      </c>
      <c r="K350" s="225">
        <v>252</v>
      </c>
      <c r="L350" s="230">
        <f t="shared" si="218"/>
        <v>574.67844000000002</v>
      </c>
      <c r="M350" s="182">
        <v>443</v>
      </c>
      <c r="N350" s="183">
        <v>44305</v>
      </c>
      <c r="O350" s="224">
        <f t="shared" si="219"/>
        <v>0</v>
      </c>
      <c r="P350" s="179">
        <f t="shared" si="220"/>
        <v>0</v>
      </c>
      <c r="Q350" s="226"/>
      <c r="R350" s="227"/>
      <c r="S350" s="182"/>
      <c r="T350" s="228"/>
      <c r="U350" s="224">
        <v>252</v>
      </c>
      <c r="V350" s="229">
        <f t="shared" si="221"/>
        <v>574.67844000000002</v>
      </c>
    </row>
    <row r="351" spans="1:22" ht="48" customHeight="1">
      <c r="A351" s="182">
        <v>73</v>
      </c>
      <c r="B351" s="182" t="s">
        <v>172</v>
      </c>
      <c r="C351" s="182"/>
      <c r="D351" s="206">
        <v>2007131</v>
      </c>
      <c r="E351" s="182">
        <v>1.29152</v>
      </c>
      <c r="F351" s="224">
        <v>0</v>
      </c>
      <c r="G351" s="223">
        <v>0</v>
      </c>
      <c r="H351" s="220">
        <v>45838</v>
      </c>
      <c r="I351" s="183">
        <v>44343</v>
      </c>
      <c r="J351" s="224">
        <v>1223</v>
      </c>
      <c r="K351" s="225">
        <v>42</v>
      </c>
      <c r="L351" s="230">
        <f t="shared" si="218"/>
        <v>54.243839999999999</v>
      </c>
      <c r="M351" s="182">
        <v>443</v>
      </c>
      <c r="N351" s="183">
        <v>44305</v>
      </c>
      <c r="O351" s="224">
        <f t="shared" si="219"/>
        <v>0</v>
      </c>
      <c r="P351" s="179">
        <f t="shared" si="220"/>
        <v>0</v>
      </c>
      <c r="Q351" s="226"/>
      <c r="R351" s="227"/>
      <c r="S351" s="182"/>
      <c r="T351" s="228"/>
      <c r="U351" s="224">
        <v>42</v>
      </c>
      <c r="V351" s="229">
        <f t="shared" si="221"/>
        <v>54.243839999999999</v>
      </c>
    </row>
    <row r="352" spans="1:22" ht="48" customHeight="1">
      <c r="A352" s="182">
        <v>74</v>
      </c>
      <c r="B352" s="182" t="s">
        <v>173</v>
      </c>
      <c r="C352" s="182"/>
      <c r="D352" s="218"/>
      <c r="E352" s="182">
        <v>19.610990000000001</v>
      </c>
      <c r="F352" s="224">
        <v>0</v>
      </c>
      <c r="G352" s="223">
        <v>0</v>
      </c>
      <c r="H352" s="221"/>
      <c r="I352" s="183">
        <v>44343</v>
      </c>
      <c r="J352" s="224">
        <v>1223</v>
      </c>
      <c r="K352" s="225">
        <v>2</v>
      </c>
      <c r="L352" s="230">
        <f t="shared" si="218"/>
        <v>39.221980000000002</v>
      </c>
      <c r="M352" s="182">
        <v>443</v>
      </c>
      <c r="N352" s="183">
        <v>44305</v>
      </c>
      <c r="O352" s="224">
        <f t="shared" si="219"/>
        <v>0</v>
      </c>
      <c r="P352" s="179">
        <f t="shared" si="220"/>
        <v>0</v>
      </c>
      <c r="Q352" s="226"/>
      <c r="R352" s="227"/>
      <c r="S352" s="182"/>
      <c r="T352" s="228"/>
      <c r="U352" s="224">
        <v>2</v>
      </c>
      <c r="V352" s="229">
        <f t="shared" si="221"/>
        <v>39.221980000000002</v>
      </c>
    </row>
    <row r="353" spans="1:24" s="193" customFormat="1" ht="22.5" customHeight="1">
      <c r="A353" s="252"/>
      <c r="B353" s="186" t="s">
        <v>178</v>
      </c>
      <c r="C353" s="187"/>
      <c r="D353" s="188"/>
      <c r="E353" s="189"/>
      <c r="F353" s="252">
        <f>SUM(F279:F352)</f>
        <v>0</v>
      </c>
      <c r="G353" s="255">
        <f>SUM(G279:G352)</f>
        <v>0</v>
      </c>
      <c r="H353" s="190"/>
      <c r="I353" s="146"/>
      <c r="J353" s="252"/>
      <c r="K353" s="252">
        <f>SUM(K279:K352)</f>
        <v>4598</v>
      </c>
      <c r="L353" s="255">
        <f>SUM(L279:L352)</f>
        <v>328486.61358999991</v>
      </c>
      <c r="M353" s="252"/>
      <c r="N353" s="146"/>
      <c r="O353" s="252">
        <f>SUM(O279:O352)</f>
        <v>3081</v>
      </c>
      <c r="P353" s="255">
        <f>SUM(P279:P352)</f>
        <v>220027.10747999995</v>
      </c>
      <c r="Q353" s="252"/>
      <c r="R353" s="252"/>
      <c r="S353" s="252"/>
      <c r="T353" s="252"/>
      <c r="U353" s="252">
        <f>SUM(U279:U352)</f>
        <v>646</v>
      </c>
      <c r="V353" s="255">
        <f>SUM(V279:V352)</f>
        <v>46193.173400000007</v>
      </c>
      <c r="W353" s="191"/>
      <c r="X353" s="192"/>
    </row>
    <row r="354" spans="1:24" s="193" customFormat="1" ht="27.75" customHeight="1">
      <c r="A354" s="252"/>
      <c r="B354" s="186"/>
      <c r="C354" s="187"/>
      <c r="D354" s="188"/>
      <c r="E354" s="189"/>
      <c r="F354" s="184">
        <f>F353+F277+F176</f>
        <v>0</v>
      </c>
      <c r="G354" s="255">
        <f>G353+G277+G176</f>
        <v>0</v>
      </c>
      <c r="H354" s="190"/>
      <c r="I354" s="146"/>
      <c r="J354" s="252"/>
      <c r="K354" s="184">
        <f>K353+K277+K176</f>
        <v>16125</v>
      </c>
      <c r="L354" s="255">
        <f>L353+L277+L176</f>
        <v>1138481.1238799999</v>
      </c>
      <c r="M354" s="252"/>
      <c r="N354" s="146"/>
      <c r="O354" s="184">
        <f>O353+O277+O176</f>
        <v>9589</v>
      </c>
      <c r="P354" s="255">
        <f>P353+P277+P176</f>
        <v>685086.54772999987</v>
      </c>
      <c r="Q354" s="252"/>
      <c r="R354" s="252"/>
      <c r="S354" s="252"/>
      <c r="T354" s="252"/>
      <c r="U354" s="184">
        <f>U353+U277+U176</f>
        <v>744</v>
      </c>
      <c r="V354" s="255">
        <f>V353+V277+V176</f>
        <v>53216.600790000011</v>
      </c>
      <c r="W354" s="191"/>
      <c r="X354" s="194"/>
    </row>
    <row r="355" spans="1:24" ht="36.75" customHeight="1">
      <c r="A355" s="150"/>
      <c r="B355" s="380" t="s">
        <v>35</v>
      </c>
      <c r="C355" s="380"/>
      <c r="D355" s="380"/>
      <c r="E355" s="380"/>
      <c r="F355" s="151"/>
      <c r="G355" s="152"/>
      <c r="H355" s="153"/>
      <c r="I355" s="153"/>
      <c r="J355" s="380" t="s">
        <v>36</v>
      </c>
      <c r="K355" s="380"/>
      <c r="L355" s="380"/>
      <c r="M355" s="380"/>
      <c r="N355" s="154"/>
      <c r="O355" s="150"/>
      <c r="P355" s="155"/>
      <c r="Q355" s="150"/>
      <c r="R355" s="155"/>
      <c r="S355" s="150"/>
      <c r="T355" s="150"/>
      <c r="U355" s="156"/>
      <c r="V355" s="157"/>
      <c r="W355" s="158"/>
    </row>
    <row r="356" spans="1:24" s="140" customFormat="1">
      <c r="E356" s="159"/>
      <c r="F356" s="160"/>
      <c r="G356" s="161"/>
      <c r="H356" s="162"/>
      <c r="I356" s="162"/>
      <c r="K356" s="163">
        <v>5792</v>
      </c>
      <c r="L356" s="159">
        <v>400177.98</v>
      </c>
      <c r="P356" s="159" t="e">
        <f>K358-#REF!</f>
        <v>#REF!</v>
      </c>
      <c r="Q356" s="159" t="e">
        <f>L358-#REF!</f>
        <v>#REF!</v>
      </c>
      <c r="R356" s="159"/>
      <c r="U356" s="163" t="e">
        <f>U354+#REF!</f>
        <v>#REF!</v>
      </c>
      <c r="V356" s="158"/>
      <c r="W356" s="139"/>
    </row>
    <row r="357" spans="1:24" s="164" customFormat="1">
      <c r="E357" s="165"/>
      <c r="F357" s="166"/>
      <c r="G357" s="167"/>
      <c r="H357" s="168"/>
      <c r="I357" s="168"/>
      <c r="K357" s="232">
        <f>K354-K356</f>
        <v>10333</v>
      </c>
      <c r="L357" s="165">
        <f>L354-L356</f>
        <v>738303.14387999987</v>
      </c>
      <c r="O357" s="233">
        <f>K357-O38</f>
        <v>1365</v>
      </c>
      <c r="P357" s="165">
        <f>L357-P38</f>
        <v>192732.63288299995</v>
      </c>
      <c r="R357" s="165"/>
      <c r="V357" s="169"/>
      <c r="W357" s="170">
        <f>U354+U38</f>
        <v>1276</v>
      </c>
    </row>
    <row r="358" spans="1:24" s="140" customFormat="1">
      <c r="E358" s="159"/>
      <c r="F358" s="160"/>
      <c r="G358" s="161"/>
      <c r="H358" s="162"/>
      <c r="I358" s="162"/>
      <c r="K358" s="163">
        <f>K354-K357</f>
        <v>5792</v>
      </c>
      <c r="L358" s="159">
        <f>L354-L357</f>
        <v>400177.98</v>
      </c>
      <c r="P358" s="159"/>
      <c r="R358" s="159"/>
      <c r="V358" s="158"/>
      <c r="W358" s="139"/>
    </row>
    <row r="359" spans="1:24" s="140" customFormat="1">
      <c r="E359" s="159"/>
      <c r="F359" s="160"/>
      <c r="G359" s="161" t="e">
        <f>G354+#REF!</f>
        <v>#REF!</v>
      </c>
      <c r="H359" s="162"/>
      <c r="I359" s="162"/>
      <c r="L359" s="159"/>
      <c r="N359" s="373" t="e">
        <f>G354+#REF!-P354</f>
        <v>#REF!</v>
      </c>
      <c r="O359" s="373"/>
      <c r="P359" s="159"/>
      <c r="R359" s="159"/>
      <c r="V359" s="158"/>
      <c r="W359" s="139"/>
    </row>
    <row r="360" spans="1:24" s="140" customFormat="1">
      <c r="E360" s="159"/>
      <c r="F360" s="160"/>
      <c r="G360" s="161"/>
      <c r="H360" s="162"/>
      <c r="I360" s="162"/>
      <c r="L360" s="159"/>
      <c r="P360" s="159"/>
      <c r="R360" s="159"/>
      <c r="V360" s="158" t="e">
        <f>V354+#REF!</f>
        <v>#REF!</v>
      </c>
      <c r="W360" s="139"/>
    </row>
    <row r="361" spans="1:24" s="140" customFormat="1">
      <c r="E361" s="159"/>
      <c r="F361" s="160"/>
      <c r="G361" s="161"/>
      <c r="H361" s="162"/>
      <c r="I361" s="162"/>
      <c r="L361" s="159"/>
      <c r="P361" s="159"/>
      <c r="R361" s="159"/>
      <c r="U361" s="163" t="e">
        <f>U354+#REF!</f>
        <v>#REF!</v>
      </c>
      <c r="V361" s="158"/>
      <c r="W361" s="139"/>
    </row>
    <row r="362" spans="1:24" s="140" customFormat="1">
      <c r="E362" s="159"/>
      <c r="F362" s="160"/>
      <c r="G362" s="161"/>
      <c r="H362" s="162"/>
      <c r="I362" s="162"/>
      <c r="L362" s="159"/>
      <c r="P362" s="159"/>
      <c r="R362" s="159"/>
      <c r="V362" s="158"/>
      <c r="W362" s="139"/>
    </row>
    <row r="363" spans="1:24" s="140" customFormat="1">
      <c r="E363" s="159"/>
      <c r="F363" s="160"/>
      <c r="G363" s="161"/>
      <c r="H363" s="162"/>
      <c r="I363" s="162"/>
      <c r="L363" s="159"/>
      <c r="P363" s="159"/>
      <c r="R363" s="159"/>
      <c r="V363" s="158"/>
      <c r="W363" s="139"/>
    </row>
  </sheetData>
  <mergeCells count="63">
    <mergeCell ref="O7:P7"/>
    <mergeCell ref="Q7:T7"/>
    <mergeCell ref="U7:V7"/>
    <mergeCell ref="B2:P2"/>
    <mergeCell ref="R2:U2"/>
    <mergeCell ref="B4:V4"/>
    <mergeCell ref="C5:N5"/>
    <mergeCell ref="C6:N6"/>
    <mergeCell ref="O6:U6"/>
    <mergeCell ref="A7:A9"/>
    <mergeCell ref="B7:B9"/>
    <mergeCell ref="C7:C9"/>
    <mergeCell ref="D7:D9"/>
    <mergeCell ref="E7:E9"/>
    <mergeCell ref="F8:F9"/>
    <mergeCell ref="G8:G9"/>
    <mergeCell ref="I8:I9"/>
    <mergeCell ref="J8:J9"/>
    <mergeCell ref="K8:K9"/>
    <mergeCell ref="H7:H9"/>
    <mergeCell ref="I7:N7"/>
    <mergeCell ref="F7:G7"/>
    <mergeCell ref="S8:T8"/>
    <mergeCell ref="U8:U9"/>
    <mergeCell ref="V8:V9"/>
    <mergeCell ref="B39:V39"/>
    <mergeCell ref="A40:A42"/>
    <mergeCell ref="B40:B42"/>
    <mergeCell ref="C40:C42"/>
    <mergeCell ref="D40:D42"/>
    <mergeCell ref="E40:E42"/>
    <mergeCell ref="F40:G40"/>
    <mergeCell ref="L8:L9"/>
    <mergeCell ref="M8:N8"/>
    <mergeCell ref="O8:O9"/>
    <mergeCell ref="P8:P9"/>
    <mergeCell ref="Q8:Q9"/>
    <mergeCell ref="R8:R9"/>
    <mergeCell ref="V41:V42"/>
    <mergeCell ref="A43:U43"/>
    <mergeCell ref="A177:V177"/>
    <mergeCell ref="A278:V278"/>
    <mergeCell ref="L41:L42"/>
    <mergeCell ref="M41:N41"/>
    <mergeCell ref="O41:O42"/>
    <mergeCell ref="P41:P42"/>
    <mergeCell ref="Q41:Q42"/>
    <mergeCell ref="R41:R42"/>
    <mergeCell ref="H40:H42"/>
    <mergeCell ref="I40:N40"/>
    <mergeCell ref="O40:P40"/>
    <mergeCell ref="Q40:T40"/>
    <mergeCell ref="U40:V40"/>
    <mergeCell ref="F41:F42"/>
    <mergeCell ref="B355:E355"/>
    <mergeCell ref="J355:M355"/>
    <mergeCell ref="N359:O359"/>
    <mergeCell ref="S41:T42"/>
    <mergeCell ref="U41:U42"/>
    <mergeCell ref="G41:G42"/>
    <mergeCell ref="I41:I42"/>
    <mergeCell ref="J41:J42"/>
    <mergeCell ref="K41:K42"/>
  </mergeCells>
  <pageMargins left="0" right="0" top="0.35433070866141736" bottom="0.15748031496062992" header="0" footer="0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Укрмедпостач через Базу</vt:lpstr>
      <vt:lpstr>наказ 618</vt:lpstr>
      <vt:lpstr>респіратори</vt:lpstr>
      <vt:lpstr>У оксани</vt:lpstr>
      <vt:lpstr>Лист2</vt:lpstr>
      <vt:lpstr>'наказ 618'!Область_печати</vt:lpstr>
      <vt:lpstr>респіратори!Область_печати</vt:lpstr>
      <vt:lpstr>'У оксани'!Область_печати</vt:lpstr>
      <vt:lpstr>'Укрмедпостач через Базу'!Область_печати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bugera</cp:lastModifiedBy>
  <cp:lastPrinted>2021-07-16T10:57:21Z</cp:lastPrinted>
  <dcterms:created xsi:type="dcterms:W3CDTF">2012-08-14T10:48:59Z</dcterms:created>
  <dcterms:modified xsi:type="dcterms:W3CDTF">2021-07-19T07:35:13Z</dcterms:modified>
</cp:coreProperties>
</file>