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120" yWindow="3060" windowWidth="17400" windowHeight="7980" activeTab="1"/>
  </bookViews>
  <sheets>
    <sheet name="БСМП" sheetId="11" r:id="rId1"/>
    <sheet name="ПМСД р-н" sheetId="12" r:id="rId2"/>
    <sheet name="КНП КМДКІЛ" sheetId="13" r:id="rId3"/>
    <sheet name="КНП КДЦ Дитячий Дарницького р-н" sheetId="14" r:id="rId4"/>
    <sheet name="КНП КДЦ дитячий Дніпровського  " sheetId="15" r:id="rId5"/>
    <sheet name="КНП КМДКЛ№1" sheetId="16" r:id="rId6"/>
    <sheet name="КНП КМДКЛ№2" sheetId="17" r:id="rId7"/>
    <sheet name="ДКЛ№3" sheetId="18" r:id="rId8"/>
    <sheet name="ДКЛ №4" sheetId="19" r:id="rId9"/>
    <sheet name="ДКЛ №5" sheetId="20" r:id="rId10"/>
    <sheet name="ДКЛ №6" sheetId="22" r:id="rId11"/>
    <sheet name="ДКЛ №7" sheetId="23" r:id="rId12"/>
    <sheet name="ДКЛ №8" sheetId="24" r:id="rId13"/>
    <sheet name="ДКЛ №9" sheetId="25" r:id="rId14"/>
    <sheet name="КМКЛ №1" sheetId="21" r:id="rId15"/>
    <sheet name="КМКЛ №2" sheetId="27" r:id="rId16"/>
    <sheet name="КМКЛ №3" sheetId="28" r:id="rId17"/>
    <sheet name="КМКЛ №4" sheetId="29" r:id="rId18"/>
    <sheet name="КМКЛ №5" sheetId="31" r:id="rId19"/>
    <sheet name="КМКЛ №6" sheetId="30" r:id="rId20"/>
    <sheet name="КМКЛ №7" sheetId="26" r:id="rId21"/>
    <sheet name="КМКЛ №8" sheetId="40" r:id="rId22"/>
    <sheet name="КМКЛ №9" sheetId="35" r:id="rId23"/>
    <sheet name="КМКЛ №10" sheetId="39" r:id="rId24"/>
    <sheet name="КМКЛ №11" sheetId="38" r:id="rId25"/>
    <sheet name="КМКЛ №12" sheetId="37" r:id="rId26"/>
    <sheet name="КМКЛ №15" sheetId="36" r:id="rId27"/>
    <sheet name="КМКЛ №17" sheetId="34" r:id="rId28"/>
    <sheet name="КМКЛ №18" sheetId="33" r:id="rId29"/>
    <sheet name="КМКЛШМД" sheetId="42" r:id="rId30"/>
    <sheet name="Олександрывська" sheetId="43" r:id="rId31"/>
    <sheet name="Репрод та пер медицина" sheetId="46" r:id="rId32"/>
    <sheet name="КМПБ №3" sheetId="45" r:id="rId33"/>
    <sheet name="КМПБ №5" sheetId="44" r:id="rId34"/>
    <sheet name="Психіатрія" sheetId="41" r:id="rId35"/>
    <sheet name="ЧАЕС" sheetId="48" r:id="rId36"/>
    <sheet name="Протитуб диспансер №1" sheetId="53" r:id="rId37"/>
    <sheet name="Госпіталь ВВ" sheetId="54" r:id="rId38"/>
    <sheet name="Академія здоров'я" sheetId="49" r:id="rId39"/>
    <sheet name="Нефрологія та діаліз" sheetId="52" r:id="rId40"/>
    <sheet name="ендокринолог центр" sheetId="50" r:id="rId41"/>
    <sheet name="Соціотерапія" sheetId="59" r:id="rId42"/>
    <sheet name="Студенська поліклініка" sheetId="58" r:id="rId43"/>
    <sheet name="КДЦ Голосіївського р-ну" sheetId="51" r:id="rId44"/>
    <sheet name="ЦПМСД №1 Голосіївського р-ну" sheetId="57" r:id="rId45"/>
    <sheet name="ЦПМСД №2 Голосіївського р-ну" sheetId="55" r:id="rId46"/>
    <sheet name="КДЦ №1 Дарницького р-ну" sheetId="56" r:id="rId47"/>
    <sheet name="КДЦ №2 Дарницького р-ну" sheetId="47" r:id="rId48"/>
    <sheet name="ЦПМСД Дарницького р-ну" sheetId="61" r:id="rId49"/>
    <sheet name="ЦПМСД №1 Дарницького р-ну" sheetId="62" r:id="rId50"/>
    <sheet name="ЦПМСД №2 Дарницького р-ну" sheetId="63" r:id="rId51"/>
    <sheet name="ЦПМСД №3 Дарницького р-ну" sheetId="67" r:id="rId52"/>
    <sheet name="КДЦ Деснянського р-ну" sheetId="66" r:id="rId53"/>
    <sheet name="ЦПМСД №1 Деснянського р-ну" sheetId="65" r:id="rId54"/>
    <sheet name="ЦПМСД №2 Деснянського р-ну" sheetId="64" r:id="rId55"/>
    <sheet name="ЦПМСД №3 Деснянскього р-ну" sheetId="60" r:id="rId56"/>
    <sheet name="ЦПМСД №4 Деснянського р-ну" sheetId="69" r:id="rId57"/>
    <sheet name="КДЦ Дніпровського р-ну" sheetId="80" r:id="rId58"/>
    <sheet name="ЦПМСД №1 Дніпровського р-ну" sheetId="79" r:id="rId59"/>
    <sheet name="ЦПМСД №2 Дніпровського р-ну" sheetId="78" r:id="rId60"/>
    <sheet name="ЦПМСД №3 Дніпровського р-ну" sheetId="77" r:id="rId61"/>
    <sheet name="ЦПМСД №4 Дніпровського р-ну" sheetId="76" r:id="rId62"/>
    <sheet name="ЦПМСД Русанівка Дніпровського " sheetId="75" r:id="rId63"/>
    <sheet name="КДЦ Оболонського р-ну" sheetId="74" r:id="rId64"/>
    <sheet name="ЦПМСД №1 Оболонського р-ну" sheetId="73" r:id="rId65"/>
    <sheet name="ЦПМСД №2 Оболонського р-ну" sheetId="72" r:id="rId66"/>
    <sheet name="КДЦ Печерського р-ну" sheetId="71" r:id="rId67"/>
    <sheet name="ЦПМСД Печерського р-ну" sheetId="70" r:id="rId68"/>
    <sheet name="КДЦ Подільського р-ну" sheetId="68" r:id="rId69"/>
    <sheet name="ЦПМСД №1 Подільського р-ну" sheetId="82" r:id="rId70"/>
    <sheet name="ЦПМСД №2 Подільського р-ну" sheetId="83" r:id="rId71"/>
    <sheet name="КДЦ Святошинського р-ну" sheetId="84" r:id="rId72"/>
    <sheet name="ЦПМСД №1 Святошинського р-ну" sheetId="85" r:id="rId73"/>
    <sheet name="ЦПМСД №2 Святошинського р-ну" sheetId="86" r:id="rId74"/>
    <sheet name="ЦПМСД №3 Святошинського р-ну" sheetId="81" r:id="rId75"/>
    <sheet name="КДЦ Солом'янського р-ну" sheetId="88" r:id="rId76"/>
    <sheet name="ЦПМСД №1 Солом'янського р-ну" sheetId="89" r:id="rId77"/>
    <sheet name="ЦПМСД №2 Солом'янського р-ну" sheetId="90" r:id="rId78"/>
    <sheet name="КДЦ Шевченківського р-ну" sheetId="91" r:id="rId79"/>
    <sheet name="ЦПМСД №1 Шевченківського р-ну" sheetId="92" r:id="rId80"/>
    <sheet name="ЦПМСД №2 Шевченківського р-ну" sheetId="93" r:id="rId81"/>
    <sheet name="ЦПМСД №3 Шевченківського р-ну" sheetId="87" r:id="rId82"/>
  </sheets>
  <externalReferences>
    <externalReference r:id="rId83"/>
    <externalReference r:id="rId84"/>
  </externalReferences>
  <definedNames>
    <definedName name="_xlnm.Print_Area" localSheetId="0">БСМП!$A$1:$X$75</definedName>
    <definedName name="_xlnm.Print_Area" localSheetId="1">'ПМСД р-н'!$A$1:$X$895</definedName>
    <definedName name="препарат">OFFSET([1]Списки!$A$1,1,0,COUNTA([1]Списки!$A$2:$A$969),1)</definedName>
  </definedNames>
  <calcPr calcId="145621" refMode="R1C1"/>
  <fileRecoveryPr autoRecover="0"/>
</workbook>
</file>

<file path=xl/calcChain.xml><?xml version="1.0" encoding="utf-8"?>
<calcChain xmlns="http://schemas.openxmlformats.org/spreadsheetml/2006/main">
  <c r="O634" i="12"/>
  <c r="O635"/>
  <c r="O636"/>
  <c r="O637"/>
  <c r="O638"/>
  <c r="O639"/>
  <c r="O640"/>
  <c r="O633"/>
  <c r="F601" l="1"/>
  <c r="W601"/>
  <c r="X9" i="87"/>
  <c r="X10"/>
  <c r="X11"/>
  <c r="X12"/>
  <c r="X13"/>
  <c r="X14"/>
  <c r="X15"/>
  <c r="X16"/>
  <c r="O9"/>
  <c r="P9" s="1"/>
  <c r="O10"/>
  <c r="P10"/>
  <c r="O11"/>
  <c r="P11"/>
  <c r="O12"/>
  <c r="P12"/>
  <c r="O13"/>
  <c r="P13"/>
  <c r="O14"/>
  <c r="P14"/>
  <c r="O15"/>
  <c r="P15"/>
  <c r="O16"/>
  <c r="P16"/>
  <c r="L15"/>
  <c r="L17"/>
  <c r="G9"/>
  <c r="G10"/>
  <c r="G17" s="1"/>
  <c r="G11"/>
  <c r="G12"/>
  <c r="G13"/>
  <c r="G14"/>
  <c r="G15"/>
  <c r="G16"/>
  <c r="X9" i="93"/>
  <c r="X10"/>
  <c r="X11"/>
  <c r="X12"/>
  <c r="X13" s="1"/>
  <c r="O9"/>
  <c r="P9"/>
  <c r="O10"/>
  <c r="P10"/>
  <c r="O11"/>
  <c r="P11"/>
  <c r="O12"/>
  <c r="P12"/>
  <c r="L12"/>
  <c r="L13"/>
  <c r="G9"/>
  <c r="G10"/>
  <c r="G13" s="1"/>
  <c r="G11"/>
  <c r="G12"/>
  <c r="X9" i="92"/>
  <c r="X10"/>
  <c r="X11"/>
  <c r="X14" s="1"/>
  <c r="X12"/>
  <c r="X13"/>
  <c r="O9"/>
  <c r="P9" s="1"/>
  <c r="O10"/>
  <c r="P10" s="1"/>
  <c r="O11"/>
  <c r="P11" s="1"/>
  <c r="O12"/>
  <c r="P12" s="1"/>
  <c r="O13"/>
  <c r="P13" s="1"/>
  <c r="L12"/>
  <c r="L14" s="1"/>
  <c r="G9"/>
  <c r="G14" s="1"/>
  <c r="G10"/>
  <c r="G11"/>
  <c r="G12"/>
  <c r="G13"/>
  <c r="X9" i="91"/>
  <c r="X10"/>
  <c r="X11"/>
  <c r="X12"/>
  <c r="O9"/>
  <c r="P9" s="1"/>
  <c r="O10"/>
  <c r="P10" s="1"/>
  <c r="O11"/>
  <c r="P11" s="1"/>
  <c r="O12"/>
  <c r="P12" s="1"/>
  <c r="L10"/>
  <c r="L13" s="1"/>
  <c r="G9"/>
  <c r="G10"/>
  <c r="G11"/>
  <c r="G12"/>
  <c r="G13" s="1"/>
  <c r="X9" i="90"/>
  <c r="X10"/>
  <c r="X13" s="1"/>
  <c r="X11"/>
  <c r="X12"/>
  <c r="O9"/>
  <c r="P9" s="1"/>
  <c r="O10"/>
  <c r="P10" s="1"/>
  <c r="O11"/>
  <c r="P11" s="1"/>
  <c r="O12"/>
  <c r="P12" s="1"/>
  <c r="L12"/>
  <c r="L13" s="1"/>
  <c r="G9"/>
  <c r="G10"/>
  <c r="G11"/>
  <c r="G12"/>
  <c r="X9" i="89"/>
  <c r="X10"/>
  <c r="X11"/>
  <c r="O9"/>
  <c r="P9"/>
  <c r="O10"/>
  <c r="P10"/>
  <c r="L10"/>
  <c r="L11"/>
  <c r="G9"/>
  <c r="G10"/>
  <c r="G11" s="1"/>
  <c r="X9" i="88"/>
  <c r="X10"/>
  <c r="X11"/>
  <c r="X12"/>
  <c r="X13" s="1"/>
  <c r="O9"/>
  <c r="P9"/>
  <c r="O10"/>
  <c r="P10"/>
  <c r="O11"/>
  <c r="P11"/>
  <c r="O12"/>
  <c r="P12"/>
  <c r="L10"/>
  <c r="L13"/>
  <c r="G9"/>
  <c r="G10"/>
  <c r="G11"/>
  <c r="G12"/>
  <c r="X9" i="81"/>
  <c r="X10"/>
  <c r="X11"/>
  <c r="X12"/>
  <c r="O9"/>
  <c r="P9"/>
  <c r="O10"/>
  <c r="P10"/>
  <c r="O11"/>
  <c r="P11"/>
  <c r="O12"/>
  <c r="P12"/>
  <c r="L12"/>
  <c r="L13"/>
  <c r="G9"/>
  <c r="G10"/>
  <c r="G13" s="1"/>
  <c r="G11"/>
  <c r="G12"/>
  <c r="X9" i="86"/>
  <c r="X10"/>
  <c r="X11"/>
  <c r="X14" s="1"/>
  <c r="X12"/>
  <c r="X13"/>
  <c r="O9"/>
  <c r="P9" s="1"/>
  <c r="O10"/>
  <c r="P10" s="1"/>
  <c r="O11"/>
  <c r="P11" s="1"/>
  <c r="O12"/>
  <c r="P12" s="1"/>
  <c r="O13"/>
  <c r="P13" s="1"/>
  <c r="L10"/>
  <c r="L14" s="1"/>
  <c r="G9"/>
  <c r="G14" s="1"/>
  <c r="G10"/>
  <c r="G11"/>
  <c r="G12"/>
  <c r="G13"/>
  <c r="X9" i="85"/>
  <c r="X10"/>
  <c r="X11"/>
  <c r="O9"/>
  <c r="P9"/>
  <c r="O10"/>
  <c r="P10"/>
  <c r="L10"/>
  <c r="L11"/>
  <c r="G9"/>
  <c r="G10"/>
  <c r="G11" s="1"/>
  <c r="X9" i="84"/>
  <c r="X10"/>
  <c r="X11"/>
  <c r="X12"/>
  <c r="O9"/>
  <c r="P9" s="1"/>
  <c r="O10"/>
  <c r="P10" s="1"/>
  <c r="O11"/>
  <c r="P11" s="1"/>
  <c r="O12"/>
  <c r="P12" s="1"/>
  <c r="L11"/>
  <c r="L13" s="1"/>
  <c r="G9"/>
  <c r="G10"/>
  <c r="G11"/>
  <c r="G12"/>
  <c r="G13" s="1"/>
  <c r="X9" i="83"/>
  <c r="X10"/>
  <c r="X11" s="1"/>
  <c r="O9"/>
  <c r="P9" s="1"/>
  <c r="O10"/>
  <c r="P10" s="1"/>
  <c r="L10"/>
  <c r="L11" s="1"/>
  <c r="G9"/>
  <c r="G10"/>
  <c r="G11"/>
  <c r="X9" i="82"/>
  <c r="X10"/>
  <c r="X13" s="1"/>
  <c r="X11"/>
  <c r="X12"/>
  <c r="O9"/>
  <c r="P9" s="1"/>
  <c r="O10"/>
  <c r="P10" s="1"/>
  <c r="O11"/>
  <c r="P11" s="1"/>
  <c r="O12"/>
  <c r="P12" s="1"/>
  <c r="L12"/>
  <c r="L13" s="1"/>
  <c r="G9"/>
  <c r="G10"/>
  <c r="G11"/>
  <c r="G12"/>
  <c r="G13"/>
  <c r="X9" i="68"/>
  <c r="X10"/>
  <c r="X13" s="1"/>
  <c r="X11"/>
  <c r="X12"/>
  <c r="O9"/>
  <c r="P9" s="1"/>
  <c r="O10"/>
  <c r="P10" s="1"/>
  <c r="O11"/>
  <c r="P11" s="1"/>
  <c r="O12"/>
  <c r="P12" s="1"/>
  <c r="L10"/>
  <c r="L13" s="1"/>
  <c r="G9"/>
  <c r="G10"/>
  <c r="G11"/>
  <c r="G12"/>
  <c r="X9" i="70"/>
  <c r="X14" s="1"/>
  <c r="X10"/>
  <c r="X11"/>
  <c r="X12"/>
  <c r="X13"/>
  <c r="O9"/>
  <c r="P9" s="1"/>
  <c r="O10"/>
  <c r="P10" s="1"/>
  <c r="O11"/>
  <c r="P11" s="1"/>
  <c r="O12"/>
  <c r="P12" s="1"/>
  <c r="O13"/>
  <c r="P13" s="1"/>
  <c r="L12"/>
  <c r="L14" s="1"/>
  <c r="G9"/>
  <c r="G10"/>
  <c r="G11"/>
  <c r="G12"/>
  <c r="G13"/>
  <c r="X9" i="71"/>
  <c r="X10"/>
  <c r="X11"/>
  <c r="X12"/>
  <c r="X13"/>
  <c r="X14" s="1"/>
  <c r="O9"/>
  <c r="P9"/>
  <c r="O10"/>
  <c r="P10"/>
  <c r="O11"/>
  <c r="P11"/>
  <c r="O12"/>
  <c r="P12"/>
  <c r="O13"/>
  <c r="P13"/>
  <c r="L9"/>
  <c r="L14"/>
  <c r="G9"/>
  <c r="G10"/>
  <c r="G11"/>
  <c r="G14" s="1"/>
  <c r="G12"/>
  <c r="G13"/>
  <c r="X9" i="72"/>
  <c r="X10"/>
  <c r="X11"/>
  <c r="X14" s="1"/>
  <c r="X12"/>
  <c r="X13"/>
  <c r="O9"/>
  <c r="P9"/>
  <c r="O10"/>
  <c r="P10"/>
  <c r="O11"/>
  <c r="P11"/>
  <c r="O12"/>
  <c r="P12"/>
  <c r="O13"/>
  <c r="P13"/>
  <c r="L13"/>
  <c r="L14"/>
  <c r="G9"/>
  <c r="G10"/>
  <c r="G11"/>
  <c r="G14" s="1"/>
  <c r="G12"/>
  <c r="G13"/>
  <c r="X9" i="73"/>
  <c r="X10"/>
  <c r="X11"/>
  <c r="X14" s="1"/>
  <c r="X12"/>
  <c r="X13"/>
  <c r="O9"/>
  <c r="P9"/>
  <c r="O10"/>
  <c r="P10"/>
  <c r="O11"/>
  <c r="P11"/>
  <c r="O12"/>
  <c r="P12"/>
  <c r="O13"/>
  <c r="P13"/>
  <c r="L13"/>
  <c r="L14"/>
  <c r="G9"/>
  <c r="G10"/>
  <c r="G11"/>
  <c r="G14" s="1"/>
  <c r="G12"/>
  <c r="G13"/>
  <c r="X9" i="74"/>
  <c r="X10"/>
  <c r="X11"/>
  <c r="X12"/>
  <c r="X13"/>
  <c r="O9"/>
  <c r="P9" s="1"/>
  <c r="O10"/>
  <c r="P10" s="1"/>
  <c r="O11"/>
  <c r="P11" s="1"/>
  <c r="O12"/>
  <c r="P12" s="1"/>
  <c r="O13"/>
  <c r="P13" s="1"/>
  <c r="L12"/>
  <c r="L14" s="1"/>
  <c r="G9"/>
  <c r="G10"/>
  <c r="G11"/>
  <c r="G12"/>
  <c r="G13"/>
  <c r="X9" i="75"/>
  <c r="X10"/>
  <c r="X11" s="1"/>
  <c r="O9"/>
  <c r="P9" s="1"/>
  <c r="O10"/>
  <c r="P10" s="1"/>
  <c r="L10"/>
  <c r="L11" s="1"/>
  <c r="G9"/>
  <c r="G10"/>
  <c r="G11"/>
  <c r="X9" i="76"/>
  <c r="X10"/>
  <c r="X11"/>
  <c r="X12"/>
  <c r="X13"/>
  <c r="X14"/>
  <c r="X15"/>
  <c r="O9"/>
  <c r="P9" s="1"/>
  <c r="O10"/>
  <c r="P10" s="1"/>
  <c r="O11"/>
  <c r="P11" s="1"/>
  <c r="O12"/>
  <c r="P12" s="1"/>
  <c r="O13"/>
  <c r="P13" s="1"/>
  <c r="O14"/>
  <c r="P14" s="1"/>
  <c r="O15"/>
  <c r="P15" s="1"/>
  <c r="L14"/>
  <c r="L16" s="1"/>
  <c r="G9"/>
  <c r="G10"/>
  <c r="G11"/>
  <c r="G12"/>
  <c r="G13"/>
  <c r="G14"/>
  <c r="G15"/>
  <c r="X9" i="77"/>
  <c r="O9"/>
  <c r="P9" s="1"/>
  <c r="P10" s="1"/>
  <c r="L9"/>
  <c r="L10"/>
  <c r="G9"/>
  <c r="G10"/>
  <c r="X9" i="78"/>
  <c r="X10"/>
  <c r="X11"/>
  <c r="X12"/>
  <c r="X13"/>
  <c r="O9"/>
  <c r="P9" s="1"/>
  <c r="O10"/>
  <c r="P10" s="1"/>
  <c r="O11"/>
  <c r="P11" s="1"/>
  <c r="O12"/>
  <c r="P12" s="1"/>
  <c r="O13"/>
  <c r="P13" s="1"/>
  <c r="L13"/>
  <c r="L14" s="1"/>
  <c r="G9"/>
  <c r="G10"/>
  <c r="G11"/>
  <c r="G12"/>
  <c r="G13"/>
  <c r="X9" i="79"/>
  <c r="X10"/>
  <c r="X11"/>
  <c r="X12"/>
  <c r="O9"/>
  <c r="P9" s="1"/>
  <c r="O10"/>
  <c r="P10" s="1"/>
  <c r="O11"/>
  <c r="P11" s="1"/>
  <c r="O12"/>
  <c r="P12" s="1"/>
  <c r="L12"/>
  <c r="L13" s="1"/>
  <c r="G9"/>
  <c r="G10"/>
  <c r="G11"/>
  <c r="G12"/>
  <c r="G13" s="1"/>
  <c r="X9" i="80"/>
  <c r="X10"/>
  <c r="X11"/>
  <c r="X14" s="1"/>
  <c r="X12"/>
  <c r="X13"/>
  <c r="O9"/>
  <c r="P9"/>
  <c r="O10"/>
  <c r="P10"/>
  <c r="O11"/>
  <c r="P11"/>
  <c r="O12"/>
  <c r="P12"/>
  <c r="O13"/>
  <c r="P13"/>
  <c r="L13"/>
  <c r="L14"/>
  <c r="G9"/>
  <c r="G10"/>
  <c r="G11"/>
  <c r="G12"/>
  <c r="G13"/>
  <c r="X9" i="69"/>
  <c r="X10"/>
  <c r="X11"/>
  <c r="X12"/>
  <c r="O9"/>
  <c r="P9" s="1"/>
  <c r="O10"/>
  <c r="P10" s="1"/>
  <c r="O11"/>
  <c r="P11" s="1"/>
  <c r="O12"/>
  <c r="P12" s="1"/>
  <c r="L12"/>
  <c r="L13" s="1"/>
  <c r="G9"/>
  <c r="G10"/>
  <c r="G11"/>
  <c r="G12"/>
  <c r="G13" s="1"/>
  <c r="X9" i="60"/>
  <c r="X10"/>
  <c r="X11"/>
  <c r="X12"/>
  <c r="X13"/>
  <c r="X14"/>
  <c r="O9"/>
  <c r="P9"/>
  <c r="O10"/>
  <c r="P10"/>
  <c r="O11"/>
  <c r="P11"/>
  <c r="O12"/>
  <c r="P12"/>
  <c r="O13"/>
  <c r="P13"/>
  <c r="O14"/>
  <c r="P14"/>
  <c r="L13"/>
  <c r="L15"/>
  <c r="G9"/>
  <c r="G10"/>
  <c r="G11"/>
  <c r="G12"/>
  <c r="G13"/>
  <c r="G14"/>
  <c r="X9" i="64"/>
  <c r="X10"/>
  <c r="O9"/>
  <c r="P9"/>
  <c r="O10"/>
  <c r="P10"/>
  <c r="L10"/>
  <c r="L11"/>
  <c r="G9"/>
  <c r="G10"/>
  <c r="G11" s="1"/>
  <c r="X9" i="65"/>
  <c r="X10"/>
  <c r="X11"/>
  <c r="X12"/>
  <c r="O9"/>
  <c r="P9" s="1"/>
  <c r="O10"/>
  <c r="P10" s="1"/>
  <c r="O11"/>
  <c r="P11" s="1"/>
  <c r="O12"/>
  <c r="P12" s="1"/>
  <c r="L11"/>
  <c r="L13" s="1"/>
  <c r="G9"/>
  <c r="G10"/>
  <c r="G11"/>
  <c r="G12"/>
  <c r="X9" i="66"/>
  <c r="X10"/>
  <c r="X11"/>
  <c r="X12"/>
  <c r="X13"/>
  <c r="O9"/>
  <c r="P9"/>
  <c r="O13"/>
  <c r="P13"/>
  <c r="O12"/>
  <c r="P12"/>
  <c r="O10"/>
  <c r="P10"/>
  <c r="O11"/>
  <c r="P11"/>
  <c r="L14"/>
  <c r="G9"/>
  <c r="G10"/>
  <c r="G11"/>
  <c r="G12"/>
  <c r="G13"/>
  <c r="X9" i="67"/>
  <c r="X10"/>
  <c r="X11"/>
  <c r="X12"/>
  <c r="X13"/>
  <c r="O9"/>
  <c r="P9" s="1"/>
  <c r="O10"/>
  <c r="P10" s="1"/>
  <c r="O11"/>
  <c r="P11" s="1"/>
  <c r="O12"/>
  <c r="P12" s="1"/>
  <c r="O13"/>
  <c r="P13" s="1"/>
  <c r="L12"/>
  <c r="L14" s="1"/>
  <c r="G9"/>
  <c r="G14" s="1"/>
  <c r="G10"/>
  <c r="G11"/>
  <c r="G12"/>
  <c r="G13"/>
  <c r="X9" i="63"/>
  <c r="X12" s="1"/>
  <c r="X10"/>
  <c r="X11"/>
  <c r="O9"/>
  <c r="P9" s="1"/>
  <c r="O10"/>
  <c r="P10" s="1"/>
  <c r="O11"/>
  <c r="P11" s="1"/>
  <c r="L11"/>
  <c r="L12" s="1"/>
  <c r="G9"/>
  <c r="G10"/>
  <c r="G11"/>
  <c r="X9" i="62"/>
  <c r="X10"/>
  <c r="X11"/>
  <c r="X12"/>
  <c r="X13"/>
  <c r="O9"/>
  <c r="P9" s="1"/>
  <c r="O10"/>
  <c r="P10" s="1"/>
  <c r="O11"/>
  <c r="P11" s="1"/>
  <c r="O12"/>
  <c r="P12" s="1"/>
  <c r="O13"/>
  <c r="P13" s="1"/>
  <c r="L11"/>
  <c r="L14" s="1"/>
  <c r="G9"/>
  <c r="G14" s="1"/>
  <c r="G10"/>
  <c r="G11"/>
  <c r="G12"/>
  <c r="G13"/>
  <c r="X9" i="61"/>
  <c r="X10"/>
  <c r="X11"/>
  <c r="O9"/>
  <c r="P9"/>
  <c r="O10"/>
  <c r="P10"/>
  <c r="L10"/>
  <c r="L11"/>
  <c r="G9"/>
  <c r="G10"/>
  <c r="X9" i="47"/>
  <c r="X10"/>
  <c r="X13" s="1"/>
  <c r="X11"/>
  <c r="X12"/>
  <c r="O9"/>
  <c r="P9" s="1"/>
  <c r="O10"/>
  <c r="P10" s="1"/>
  <c r="O11"/>
  <c r="P11" s="1"/>
  <c r="O12"/>
  <c r="P12" s="1"/>
  <c r="L10"/>
  <c r="L13" s="1"/>
  <c r="G9"/>
  <c r="G10"/>
  <c r="G11"/>
  <c r="G12"/>
  <c r="G13" s="1"/>
  <c r="X9" i="56"/>
  <c r="X10"/>
  <c r="X11"/>
  <c r="X12"/>
  <c r="O9"/>
  <c r="P9"/>
  <c r="O10"/>
  <c r="P10"/>
  <c r="O11"/>
  <c r="P11"/>
  <c r="O12"/>
  <c r="P12"/>
  <c r="L10"/>
  <c r="L13"/>
  <c r="G9"/>
  <c r="G10"/>
  <c r="G11"/>
  <c r="G12"/>
  <c r="X9" i="55"/>
  <c r="X10"/>
  <c r="X11"/>
  <c r="X12"/>
  <c r="X13"/>
  <c r="O9"/>
  <c r="P9" s="1"/>
  <c r="O10"/>
  <c r="P10" s="1"/>
  <c r="O11"/>
  <c r="P11" s="1"/>
  <c r="O12"/>
  <c r="P12" s="1"/>
  <c r="O13"/>
  <c r="P13" s="1"/>
  <c r="L14"/>
  <c r="G9"/>
  <c r="G10"/>
  <c r="G11"/>
  <c r="G12"/>
  <c r="G13"/>
  <c r="X9" i="57"/>
  <c r="X10"/>
  <c r="X11"/>
  <c r="X12"/>
  <c r="X13" s="1"/>
  <c r="O9"/>
  <c r="P9"/>
  <c r="O10"/>
  <c r="P10"/>
  <c r="O11"/>
  <c r="P11"/>
  <c r="O12"/>
  <c r="P12"/>
  <c r="L12"/>
  <c r="L13"/>
  <c r="G9"/>
  <c r="G10"/>
  <c r="G13" s="1"/>
  <c r="G11"/>
  <c r="G12"/>
  <c r="X9" i="51"/>
  <c r="X10"/>
  <c r="X11"/>
  <c r="X12"/>
  <c r="O9"/>
  <c r="P9" s="1"/>
  <c r="O10"/>
  <c r="P10" s="1"/>
  <c r="O11"/>
  <c r="P11" s="1"/>
  <c r="O12"/>
  <c r="P12" s="1"/>
  <c r="L11"/>
  <c r="L13" s="1"/>
  <c r="G9"/>
  <c r="G10"/>
  <c r="G11"/>
  <c r="G12"/>
  <c r="X9" i="58"/>
  <c r="X10"/>
  <c r="X11"/>
  <c r="O9"/>
  <c r="P9"/>
  <c r="O10"/>
  <c r="P10"/>
  <c r="O11"/>
  <c r="P11"/>
  <c r="L11"/>
  <c r="L12"/>
  <c r="G9"/>
  <c r="G10"/>
  <c r="G11"/>
  <c r="G12" s="1"/>
  <c r="X9" i="59"/>
  <c r="X10"/>
  <c r="X11"/>
  <c r="X12"/>
  <c r="O9"/>
  <c r="P9"/>
  <c r="O10"/>
  <c r="P10" s="1"/>
  <c r="O11"/>
  <c r="P11" s="1"/>
  <c r="O12"/>
  <c r="P12" s="1"/>
  <c r="L10"/>
  <c r="L13" s="1"/>
  <c r="G9"/>
  <c r="G10"/>
  <c r="G11"/>
  <c r="G12"/>
  <c r="X9" i="50"/>
  <c r="X10"/>
  <c r="X11"/>
  <c r="X12"/>
  <c r="X13"/>
  <c r="O9"/>
  <c r="P9"/>
  <c r="O10"/>
  <c r="P10"/>
  <c r="O11"/>
  <c r="P11"/>
  <c r="O12"/>
  <c r="P12"/>
  <c r="O13"/>
  <c r="P13"/>
  <c r="L13"/>
  <c r="L14"/>
  <c r="G9"/>
  <c r="G10"/>
  <c r="G11"/>
  <c r="G14" s="1"/>
  <c r="G12"/>
  <c r="G13"/>
  <c r="X9" i="52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O9"/>
  <c r="P9"/>
  <c r="O10"/>
  <c r="P10"/>
  <c r="O11"/>
  <c r="P11"/>
  <c r="O12"/>
  <c r="P12"/>
  <c r="O13"/>
  <c r="P13"/>
  <c r="O14"/>
  <c r="P14"/>
  <c r="O15"/>
  <c r="P15"/>
  <c r="O16"/>
  <c r="P16"/>
  <c r="O17"/>
  <c r="P17" s="1"/>
  <c r="O18"/>
  <c r="P18" s="1"/>
  <c r="O19"/>
  <c r="P19" s="1"/>
  <c r="O20"/>
  <c r="P20" s="1"/>
  <c r="O21"/>
  <c r="P21" s="1"/>
  <c r="O22"/>
  <c r="P22" s="1"/>
  <c r="O23"/>
  <c r="P23" s="1"/>
  <c r="O24"/>
  <c r="P24" s="1"/>
  <c r="O25"/>
  <c r="P25" s="1"/>
  <c r="O26"/>
  <c r="P26" s="1"/>
  <c r="O27"/>
  <c r="P27" s="1"/>
  <c r="O28"/>
  <c r="P28" s="1"/>
  <c r="O29"/>
  <c r="P29" s="1"/>
  <c r="O30"/>
  <c r="P30" s="1"/>
  <c r="O31"/>
  <c r="P31" s="1"/>
  <c r="O32"/>
  <c r="P32" s="1"/>
  <c r="O33"/>
  <c r="P33" s="1"/>
  <c r="O34"/>
  <c r="P34" s="1"/>
  <c r="O35"/>
  <c r="P35" s="1"/>
  <c r="O36"/>
  <c r="P36" s="1"/>
  <c r="O37"/>
  <c r="P37" s="1"/>
  <c r="O38"/>
  <c r="P38" s="1"/>
  <c r="L14"/>
  <c r="L39" s="1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A8"/>
  <c r="X9" i="4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O9"/>
  <c r="P9"/>
  <c r="O10"/>
  <c r="P10"/>
  <c r="O11"/>
  <c r="P11"/>
  <c r="O12"/>
  <c r="P12"/>
  <c r="O13"/>
  <c r="P13"/>
  <c r="O14"/>
  <c r="P14"/>
  <c r="O15"/>
  <c r="P15"/>
  <c r="O16"/>
  <c r="P16"/>
  <c r="O17"/>
  <c r="P17"/>
  <c r="O18"/>
  <c r="P18"/>
  <c r="O19"/>
  <c r="P19"/>
  <c r="O20"/>
  <c r="P20"/>
  <c r="O21"/>
  <c r="P21"/>
  <c r="O22"/>
  <c r="P22"/>
  <c r="O23"/>
  <c r="P23"/>
  <c r="O24"/>
  <c r="P24"/>
  <c r="O25"/>
  <c r="P25"/>
  <c r="O26"/>
  <c r="P26"/>
  <c r="O27"/>
  <c r="P27"/>
  <c r="O28"/>
  <c r="P28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X9" i="54"/>
  <c r="X10"/>
  <c r="X21" s="1"/>
  <c r="X11"/>
  <c r="X12"/>
  <c r="X13"/>
  <c r="X14"/>
  <c r="X15"/>
  <c r="X16"/>
  <c r="X17"/>
  <c r="X18"/>
  <c r="X19"/>
  <c r="X20"/>
  <c r="P9"/>
  <c r="O10"/>
  <c r="P10"/>
  <c r="P11"/>
  <c r="P12"/>
  <c r="P13"/>
  <c r="P14"/>
  <c r="P15"/>
  <c r="P16"/>
  <c r="O17"/>
  <c r="P17"/>
  <c r="P18"/>
  <c r="P19"/>
  <c r="O20"/>
  <c r="P20"/>
  <c r="L9"/>
  <c r="L10"/>
  <c r="L11"/>
  <c r="L12"/>
  <c r="L13"/>
  <c r="L14"/>
  <c r="L15"/>
  <c r="L16"/>
  <c r="L17"/>
  <c r="L18"/>
  <c r="L19"/>
  <c r="L20"/>
  <c r="G9"/>
  <c r="G10"/>
  <c r="G21" s="1"/>
  <c r="G11"/>
  <c r="G12"/>
  <c r="G13"/>
  <c r="G14"/>
  <c r="G15"/>
  <c r="G16"/>
  <c r="G17"/>
  <c r="G18"/>
  <c r="G19"/>
  <c r="G20"/>
  <c r="X9" i="53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O9"/>
  <c r="P9" s="1"/>
  <c r="O10"/>
  <c r="P10" s="1"/>
  <c r="O11"/>
  <c r="P11" s="1"/>
  <c r="O12"/>
  <c r="P12" s="1"/>
  <c r="O13"/>
  <c r="P13" s="1"/>
  <c r="O14"/>
  <c r="P14" s="1"/>
  <c r="O15"/>
  <c r="P15" s="1"/>
  <c r="O16"/>
  <c r="P16" s="1"/>
  <c r="O17"/>
  <c r="P17" s="1"/>
  <c r="O18"/>
  <c r="P18" s="1"/>
  <c r="O19"/>
  <c r="P19" s="1"/>
  <c r="O20"/>
  <c r="P20" s="1"/>
  <c r="O21"/>
  <c r="P21" s="1"/>
  <c r="O22"/>
  <c r="P22" s="1"/>
  <c r="O23"/>
  <c r="P23" s="1"/>
  <c r="O24"/>
  <c r="P24" s="1"/>
  <c r="O25"/>
  <c r="P25" s="1"/>
  <c r="O26"/>
  <c r="P26" s="1"/>
  <c r="O27"/>
  <c r="P27" s="1"/>
  <c r="O28"/>
  <c r="P28" s="1"/>
  <c r="L9"/>
  <c r="L10"/>
  <c r="L11"/>
  <c r="L12"/>
  <c r="L13"/>
  <c r="L14"/>
  <c r="L29" s="1"/>
  <c r="L15"/>
  <c r="L16"/>
  <c r="L17"/>
  <c r="L18"/>
  <c r="L19"/>
  <c r="L20"/>
  <c r="L21"/>
  <c r="L22"/>
  <c r="L23"/>
  <c r="L24"/>
  <c r="L25"/>
  <c r="L26"/>
  <c r="L27"/>
  <c r="L2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9" i="48"/>
  <c r="G34" s="1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O9"/>
  <c r="P9" s="1"/>
  <c r="O10"/>
  <c r="P10" s="1"/>
  <c r="O11"/>
  <c r="P11" s="1"/>
  <c r="O12"/>
  <c r="P12" s="1"/>
  <c r="O13"/>
  <c r="P13" s="1"/>
  <c r="O14"/>
  <c r="P14" s="1"/>
  <c r="O15"/>
  <c r="P15" s="1"/>
  <c r="O16"/>
  <c r="P16" s="1"/>
  <c r="O17"/>
  <c r="P17" s="1"/>
  <c r="O18"/>
  <c r="P18" s="1"/>
  <c r="O19"/>
  <c r="P19" s="1"/>
  <c r="O20"/>
  <c r="P20" s="1"/>
  <c r="O21"/>
  <c r="P21" s="1"/>
  <c r="O22"/>
  <c r="P22" s="1"/>
  <c r="O23"/>
  <c r="P23" s="1"/>
  <c r="O24"/>
  <c r="P24" s="1"/>
  <c r="O25"/>
  <c r="P25" s="1"/>
  <c r="O26"/>
  <c r="P26" s="1"/>
  <c r="O27"/>
  <c r="P27" s="1"/>
  <c r="O28"/>
  <c r="P28" s="1"/>
  <c r="O29"/>
  <c r="P29" s="1"/>
  <c r="O30"/>
  <c r="P30" s="1"/>
  <c r="O31"/>
  <c r="P31" s="1"/>
  <c r="O32"/>
  <c r="P32" s="1"/>
  <c r="O33"/>
  <c r="P33" s="1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9" i="41"/>
  <c r="X10"/>
  <c r="X11"/>
  <c r="X12"/>
  <c r="X13"/>
  <c r="X14"/>
  <c r="X15"/>
  <c r="X16"/>
  <c r="X17"/>
  <c r="X18"/>
  <c r="X19"/>
  <c r="X20"/>
  <c r="X21"/>
  <c r="X22"/>
  <c r="X23"/>
  <c r="X24"/>
  <c r="O9"/>
  <c r="P9" s="1"/>
  <c r="O10"/>
  <c r="P10" s="1"/>
  <c r="O11"/>
  <c r="P11" s="1"/>
  <c r="O12"/>
  <c r="P12" s="1"/>
  <c r="O13"/>
  <c r="P13" s="1"/>
  <c r="O14"/>
  <c r="P14" s="1"/>
  <c r="O15"/>
  <c r="P15" s="1"/>
  <c r="O16"/>
  <c r="P16" s="1"/>
  <c r="O17"/>
  <c r="P17" s="1"/>
  <c r="O18"/>
  <c r="P18" s="1"/>
  <c r="O19"/>
  <c r="P19" s="1"/>
  <c r="O20"/>
  <c r="P20" s="1"/>
  <c r="O21"/>
  <c r="P21" s="1"/>
  <c r="O22"/>
  <c r="P22" s="1"/>
  <c r="O23"/>
  <c r="P23" s="1"/>
  <c r="O24"/>
  <c r="P24" s="1"/>
  <c r="L9"/>
  <c r="L10"/>
  <c r="L11"/>
  <c r="L12"/>
  <c r="L13"/>
  <c r="L14"/>
  <c r="L15"/>
  <c r="L16"/>
  <c r="L17"/>
  <c r="L18"/>
  <c r="L19"/>
  <c r="L20"/>
  <c r="L21"/>
  <c r="L22"/>
  <c r="L23"/>
  <c r="L24"/>
  <c r="G9"/>
  <c r="G10"/>
  <c r="G11"/>
  <c r="G12"/>
  <c r="G13"/>
  <c r="G14"/>
  <c r="G15"/>
  <c r="G16"/>
  <c r="G25" s="1"/>
  <c r="G17"/>
  <c r="G18"/>
  <c r="G19"/>
  <c r="G20"/>
  <c r="G21"/>
  <c r="G22"/>
  <c r="G23"/>
  <c r="G24"/>
  <c r="X9" i="44"/>
  <c r="X10"/>
  <c r="X11"/>
  <c r="X12"/>
  <c r="X13"/>
  <c r="X14"/>
  <c r="X15"/>
  <c r="X16"/>
  <c r="X17"/>
  <c r="X18"/>
  <c r="X19"/>
  <c r="X20"/>
  <c r="X21"/>
  <c r="X22"/>
  <c r="X23"/>
  <c r="X24"/>
  <c r="O9"/>
  <c r="P9"/>
  <c r="O10"/>
  <c r="P10"/>
  <c r="O11"/>
  <c r="P11"/>
  <c r="O12"/>
  <c r="P12"/>
  <c r="O13"/>
  <c r="P13"/>
  <c r="O14"/>
  <c r="P14"/>
  <c r="O15"/>
  <c r="P15"/>
  <c r="O16"/>
  <c r="P16"/>
  <c r="O17"/>
  <c r="P17"/>
  <c r="O18"/>
  <c r="P18"/>
  <c r="O19"/>
  <c r="P19"/>
  <c r="O20"/>
  <c r="P20"/>
  <c r="O21"/>
  <c r="P21"/>
  <c r="O22"/>
  <c r="P22"/>
  <c r="O23"/>
  <c r="P23"/>
  <c r="O24"/>
  <c r="P24"/>
  <c r="L9"/>
  <c r="L10"/>
  <c r="L25" s="1"/>
  <c r="L11"/>
  <c r="L12"/>
  <c r="L13"/>
  <c r="L14"/>
  <c r="L15"/>
  <c r="L16"/>
  <c r="L17"/>
  <c r="L18"/>
  <c r="L19"/>
  <c r="L20"/>
  <c r="L21"/>
  <c r="L22"/>
  <c r="L23"/>
  <c r="L24"/>
  <c r="G9"/>
  <c r="G10"/>
  <c r="G11"/>
  <c r="G12"/>
  <c r="G13"/>
  <c r="G14"/>
  <c r="G15"/>
  <c r="G16"/>
  <c r="G17"/>
  <c r="G18"/>
  <c r="G19"/>
  <c r="G20"/>
  <c r="G21"/>
  <c r="G22"/>
  <c r="G23"/>
  <c r="G24"/>
  <c r="X9" i="45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O9"/>
  <c r="P9" s="1"/>
  <c r="O10"/>
  <c r="P10" s="1"/>
  <c r="O11"/>
  <c r="P11" s="1"/>
  <c r="O12"/>
  <c r="P12" s="1"/>
  <c r="O13"/>
  <c r="P13" s="1"/>
  <c r="O14"/>
  <c r="P14" s="1"/>
  <c r="O15"/>
  <c r="P15" s="1"/>
  <c r="O16"/>
  <c r="P16" s="1"/>
  <c r="O17"/>
  <c r="P17" s="1"/>
  <c r="O18"/>
  <c r="P18" s="1"/>
  <c r="O19"/>
  <c r="P19" s="1"/>
  <c r="O20"/>
  <c r="P20" s="1"/>
  <c r="O21"/>
  <c r="P21" s="1"/>
  <c r="O22"/>
  <c r="P22" s="1"/>
  <c r="O23"/>
  <c r="P23" s="1"/>
  <c r="O24"/>
  <c r="P24" s="1"/>
  <c r="O25"/>
  <c r="P25" s="1"/>
  <c r="O26"/>
  <c r="P26" s="1"/>
  <c r="O27"/>
  <c r="P27" s="1"/>
  <c r="O28"/>
  <c r="P28" s="1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X9" i="46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O9"/>
  <c r="P9"/>
  <c r="O10"/>
  <c r="P10"/>
  <c r="O11"/>
  <c r="P11"/>
  <c r="O12"/>
  <c r="P12"/>
  <c r="O13"/>
  <c r="P13"/>
  <c r="O14"/>
  <c r="P14"/>
  <c r="O15"/>
  <c r="P15"/>
  <c r="O16"/>
  <c r="P16"/>
  <c r="O17"/>
  <c r="P17"/>
  <c r="O18"/>
  <c r="P18"/>
  <c r="O19"/>
  <c r="P19"/>
  <c r="O20"/>
  <c r="P20"/>
  <c r="O21"/>
  <c r="P21"/>
  <c r="O22"/>
  <c r="P22"/>
  <c r="O23"/>
  <c r="P23"/>
  <c r="O24"/>
  <c r="P24"/>
  <c r="O25"/>
  <c r="P25"/>
  <c r="O26"/>
  <c r="P26"/>
  <c r="O27"/>
  <c r="P27"/>
  <c r="O28"/>
  <c r="P28"/>
  <c r="O29"/>
  <c r="P29"/>
  <c r="O30"/>
  <c r="P30"/>
  <c r="O31"/>
  <c r="P31"/>
  <c r="O32"/>
  <c r="P32"/>
  <c r="O33"/>
  <c r="P33"/>
  <c r="O34"/>
  <c r="P34"/>
  <c r="O35"/>
  <c r="P35"/>
  <c r="L11"/>
  <c r="L12"/>
  <c r="L13"/>
  <c r="L14"/>
  <c r="L15"/>
  <c r="L16"/>
  <c r="L17"/>
  <c r="L36" s="1"/>
  <c r="L18"/>
  <c r="L19"/>
  <c r="L20"/>
  <c r="L21"/>
  <c r="L22"/>
  <c r="L23"/>
  <c r="G9"/>
  <c r="G10"/>
  <c r="G11"/>
  <c r="G12"/>
  <c r="G13"/>
  <c r="G14"/>
  <c r="G15"/>
  <c r="G36" s="1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X9" i="43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O9"/>
  <c r="P9"/>
  <c r="O10"/>
  <c r="P10"/>
  <c r="O11"/>
  <c r="P11"/>
  <c r="O12"/>
  <c r="P12"/>
  <c r="O13"/>
  <c r="P13"/>
  <c r="O14"/>
  <c r="P14"/>
  <c r="O15"/>
  <c r="P15"/>
  <c r="O16"/>
  <c r="P16"/>
  <c r="O17"/>
  <c r="P17"/>
  <c r="O18"/>
  <c r="P18"/>
  <c r="O19"/>
  <c r="P19"/>
  <c r="O20"/>
  <c r="P20"/>
  <c r="O21"/>
  <c r="P21"/>
  <c r="O22"/>
  <c r="P22"/>
  <c r="O23"/>
  <c r="P23"/>
  <c r="O24"/>
  <c r="P24"/>
  <c r="O25"/>
  <c r="P25"/>
  <c r="O26"/>
  <c r="P26"/>
  <c r="O27"/>
  <c r="P27"/>
  <c r="O28"/>
  <c r="P28"/>
  <c r="O29"/>
  <c r="P29"/>
  <c r="O30"/>
  <c r="P30"/>
  <c r="O31"/>
  <c r="P31"/>
  <c r="O32"/>
  <c r="P32"/>
  <c r="O33"/>
  <c r="P33"/>
  <c r="O34"/>
  <c r="P34"/>
  <c r="O35"/>
  <c r="P35"/>
  <c r="O36"/>
  <c r="P36"/>
  <c r="O37"/>
  <c r="P37"/>
  <c r="O38"/>
  <c r="P38"/>
  <c r="O39"/>
  <c r="P39"/>
  <c r="O40"/>
  <c r="P40"/>
  <c r="O41"/>
  <c r="P41"/>
  <c r="O42"/>
  <c r="P42"/>
  <c r="L17"/>
  <c r="L18"/>
  <c r="L43" s="1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X2" i="42"/>
  <c r="X3"/>
  <c r="X4"/>
  <c r="X5"/>
  <c r="X6"/>
  <c r="X7"/>
  <c r="X8"/>
  <c r="X9"/>
  <c r="X36" s="1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O2"/>
  <c r="P2"/>
  <c r="O3"/>
  <c r="P3"/>
  <c r="O4"/>
  <c r="P4"/>
  <c r="O5"/>
  <c r="P5"/>
  <c r="O6"/>
  <c r="P6"/>
  <c r="O7"/>
  <c r="P7"/>
  <c r="O8"/>
  <c r="P8"/>
  <c r="O9"/>
  <c r="P9"/>
  <c r="O10"/>
  <c r="P10"/>
  <c r="O11"/>
  <c r="P11"/>
  <c r="O12"/>
  <c r="P12"/>
  <c r="O13"/>
  <c r="P13"/>
  <c r="O14"/>
  <c r="P14"/>
  <c r="O15"/>
  <c r="P15"/>
  <c r="O16"/>
  <c r="P16"/>
  <c r="O17"/>
  <c r="P17"/>
  <c r="O18"/>
  <c r="P18"/>
  <c r="O19"/>
  <c r="P19"/>
  <c r="O20"/>
  <c r="P20"/>
  <c r="O21"/>
  <c r="P21"/>
  <c r="O22"/>
  <c r="P22"/>
  <c r="O23"/>
  <c r="P23"/>
  <c r="O24"/>
  <c r="P24"/>
  <c r="O25"/>
  <c r="P25"/>
  <c r="O26"/>
  <c r="P26"/>
  <c r="O27"/>
  <c r="P27"/>
  <c r="O28"/>
  <c r="P28"/>
  <c r="O29"/>
  <c r="P29"/>
  <c r="O30"/>
  <c r="P30"/>
  <c r="O31"/>
  <c r="P31"/>
  <c r="O32"/>
  <c r="P32"/>
  <c r="O33"/>
  <c r="P33"/>
  <c r="O34"/>
  <c r="P34"/>
  <c r="O35"/>
  <c r="P35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G2"/>
  <c r="G3"/>
  <c r="G36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X9" i="33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O9"/>
  <c r="P9" s="1"/>
  <c r="O10"/>
  <c r="P10" s="1"/>
  <c r="O11"/>
  <c r="P11" s="1"/>
  <c r="O12"/>
  <c r="P12" s="1"/>
  <c r="O13"/>
  <c r="P13" s="1"/>
  <c r="O14"/>
  <c r="P14" s="1"/>
  <c r="O15"/>
  <c r="P15" s="1"/>
  <c r="O16"/>
  <c r="P16" s="1"/>
  <c r="O17"/>
  <c r="P17" s="1"/>
  <c r="O18"/>
  <c r="P18" s="1"/>
  <c r="O19"/>
  <c r="P19" s="1"/>
  <c r="O20"/>
  <c r="P20" s="1"/>
  <c r="O21"/>
  <c r="P21" s="1"/>
  <c r="O22"/>
  <c r="P22" s="1"/>
  <c r="O23"/>
  <c r="P23" s="1"/>
  <c r="O24"/>
  <c r="P24" s="1"/>
  <c r="O25"/>
  <c r="P25" s="1"/>
  <c r="O26"/>
  <c r="P26" s="1"/>
  <c r="O27"/>
  <c r="P27" s="1"/>
  <c r="O28"/>
  <c r="P28" s="1"/>
  <c r="O29"/>
  <c r="P29" s="1"/>
  <c r="O30"/>
  <c r="P30" s="1"/>
  <c r="O31"/>
  <c r="P31" s="1"/>
  <c r="O32"/>
  <c r="P32" s="1"/>
  <c r="O33"/>
  <c r="P33" s="1"/>
  <c r="O34"/>
  <c r="P34" s="1"/>
  <c r="O35"/>
  <c r="P35" s="1"/>
  <c r="O36"/>
  <c r="P36" s="1"/>
  <c r="O37"/>
  <c r="P37" s="1"/>
  <c r="O38"/>
  <c r="P38" s="1"/>
  <c r="L12"/>
  <c r="L13"/>
  <c r="L14"/>
  <c r="L15"/>
  <c r="L16"/>
  <c r="L17"/>
  <c r="L39" s="1"/>
  <c r="L18"/>
  <c r="L19"/>
  <c r="L20"/>
  <c r="L21"/>
  <c r="L22"/>
  <c r="L23"/>
  <c r="L24"/>
  <c r="L25"/>
  <c r="L27"/>
  <c r="L28"/>
  <c r="L29"/>
  <c r="L30"/>
  <c r="L31"/>
  <c r="L32"/>
  <c r="L33"/>
  <c r="L34"/>
  <c r="L35"/>
  <c r="L36"/>
  <c r="L37"/>
  <c r="L38"/>
  <c r="G9"/>
  <c r="G10"/>
  <c r="G39" s="1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X9" i="34"/>
  <c r="X10"/>
  <c r="X11"/>
  <c r="X12"/>
  <c r="X13"/>
  <c r="X14"/>
  <c r="X41" s="1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O9"/>
  <c r="P9"/>
  <c r="O10"/>
  <c r="P10"/>
  <c r="O11"/>
  <c r="P11"/>
  <c r="O12"/>
  <c r="P12"/>
  <c r="O13"/>
  <c r="P13"/>
  <c r="O14"/>
  <c r="P14"/>
  <c r="O15"/>
  <c r="P15"/>
  <c r="O16"/>
  <c r="P16"/>
  <c r="O17"/>
  <c r="P17"/>
  <c r="O18"/>
  <c r="P18"/>
  <c r="O19"/>
  <c r="P19"/>
  <c r="O20"/>
  <c r="P20"/>
  <c r="O21"/>
  <c r="P21"/>
  <c r="O22"/>
  <c r="P22"/>
  <c r="O23"/>
  <c r="P23"/>
  <c r="O24"/>
  <c r="P24"/>
  <c r="O25"/>
  <c r="P25"/>
  <c r="O26"/>
  <c r="P26"/>
  <c r="O27"/>
  <c r="P27"/>
  <c r="O28"/>
  <c r="P28"/>
  <c r="O29"/>
  <c r="P29"/>
  <c r="O30"/>
  <c r="P30"/>
  <c r="O31"/>
  <c r="P31"/>
  <c r="O32"/>
  <c r="P32"/>
  <c r="O33"/>
  <c r="P33"/>
  <c r="O34"/>
  <c r="P34"/>
  <c r="O35"/>
  <c r="P35"/>
  <c r="O36"/>
  <c r="P36"/>
  <c r="O37"/>
  <c r="P37"/>
  <c r="O38"/>
  <c r="P38"/>
  <c r="O39"/>
  <c r="P39"/>
  <c r="O40"/>
  <c r="P40"/>
  <c r="L17"/>
  <c r="L18"/>
  <c r="L41" s="1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G9"/>
  <c r="G10"/>
  <c r="G11"/>
  <c r="G12"/>
  <c r="G13"/>
  <c r="G14"/>
  <c r="G41" s="1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X9" i="36"/>
  <c r="X10"/>
  <c r="X11"/>
  <c r="X12"/>
  <c r="X13"/>
  <c r="X40" s="1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O9"/>
  <c r="P9"/>
  <c r="O10"/>
  <c r="P10"/>
  <c r="O11"/>
  <c r="P11"/>
  <c r="O12"/>
  <c r="P12"/>
  <c r="O13"/>
  <c r="P13"/>
  <c r="O14"/>
  <c r="P14"/>
  <c r="O15"/>
  <c r="P15"/>
  <c r="O16"/>
  <c r="P16"/>
  <c r="O17"/>
  <c r="P17"/>
  <c r="O18"/>
  <c r="P18"/>
  <c r="O19"/>
  <c r="P19"/>
  <c r="O20"/>
  <c r="P20"/>
  <c r="O21"/>
  <c r="P21"/>
  <c r="O22"/>
  <c r="P22"/>
  <c r="O23"/>
  <c r="P23"/>
  <c r="O24"/>
  <c r="P24"/>
  <c r="O25"/>
  <c r="P25"/>
  <c r="O26"/>
  <c r="P26"/>
  <c r="O27"/>
  <c r="P27"/>
  <c r="O28"/>
  <c r="P28"/>
  <c r="O29"/>
  <c r="P29"/>
  <c r="O30"/>
  <c r="P30"/>
  <c r="O31"/>
  <c r="P31"/>
  <c r="O32"/>
  <c r="P32"/>
  <c r="O33"/>
  <c r="P33"/>
  <c r="O34"/>
  <c r="P34"/>
  <c r="O35"/>
  <c r="P35"/>
  <c r="O36"/>
  <c r="P36"/>
  <c r="O37"/>
  <c r="P37"/>
  <c r="O38"/>
  <c r="P38"/>
  <c r="O39"/>
  <c r="P39"/>
  <c r="L14"/>
  <c r="L15"/>
  <c r="L16"/>
  <c r="L17"/>
  <c r="L18"/>
  <c r="L40" s="1"/>
  <c r="L19"/>
  <c r="L20"/>
  <c r="L21"/>
  <c r="L22"/>
  <c r="L23"/>
  <c r="L24"/>
  <c r="L25"/>
  <c r="L26"/>
  <c r="L28"/>
  <c r="L29"/>
  <c r="L30"/>
  <c r="L31"/>
  <c r="L32"/>
  <c r="L33"/>
  <c r="L34"/>
  <c r="L35"/>
  <c r="L36"/>
  <c r="L37"/>
  <c r="L38"/>
  <c r="L39"/>
  <c r="G9"/>
  <c r="G10"/>
  <c r="G11"/>
  <c r="G12"/>
  <c r="G13"/>
  <c r="G40" s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X9" i="37"/>
  <c r="X10"/>
  <c r="X39" s="1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O9"/>
  <c r="P9" s="1"/>
  <c r="O10"/>
  <c r="P10" s="1"/>
  <c r="O11"/>
  <c r="P11" s="1"/>
  <c r="O12"/>
  <c r="P12" s="1"/>
  <c r="O13"/>
  <c r="P13" s="1"/>
  <c r="O14"/>
  <c r="P14" s="1"/>
  <c r="O15"/>
  <c r="P15" s="1"/>
  <c r="O16"/>
  <c r="P16" s="1"/>
  <c r="O17"/>
  <c r="P17" s="1"/>
  <c r="O18"/>
  <c r="P18" s="1"/>
  <c r="O19"/>
  <c r="P19" s="1"/>
  <c r="O20"/>
  <c r="P20" s="1"/>
  <c r="O21"/>
  <c r="P21" s="1"/>
  <c r="O22"/>
  <c r="P22" s="1"/>
  <c r="O23"/>
  <c r="P23" s="1"/>
  <c r="O24"/>
  <c r="P24" s="1"/>
  <c r="O25"/>
  <c r="P25" s="1"/>
  <c r="O26"/>
  <c r="P26" s="1"/>
  <c r="O27"/>
  <c r="P27" s="1"/>
  <c r="O28"/>
  <c r="P28" s="1"/>
  <c r="O29"/>
  <c r="P29" s="1"/>
  <c r="O30"/>
  <c r="P30" s="1"/>
  <c r="O31"/>
  <c r="P31" s="1"/>
  <c r="O32"/>
  <c r="P32" s="1"/>
  <c r="O33"/>
  <c r="P33" s="1"/>
  <c r="O34"/>
  <c r="P34" s="1"/>
  <c r="O35"/>
  <c r="P35" s="1"/>
  <c r="O36"/>
  <c r="P36" s="1"/>
  <c r="O37"/>
  <c r="P37" s="1"/>
  <c r="O38"/>
  <c r="P38" s="1"/>
  <c r="L13"/>
  <c r="L14"/>
  <c r="L15"/>
  <c r="L16"/>
  <c r="L17"/>
  <c r="L18"/>
  <c r="L39" s="1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G9"/>
  <c r="G10"/>
  <c r="G39" s="1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X9" i="38"/>
  <c r="X10"/>
  <c r="X11"/>
  <c r="O9"/>
  <c r="P9"/>
  <c r="O10"/>
  <c r="P10"/>
  <c r="O11"/>
  <c r="P11"/>
  <c r="L12"/>
  <c r="G9"/>
  <c r="G12" s="1"/>
  <c r="G10"/>
  <c r="G11"/>
  <c r="X9" i="3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O9"/>
  <c r="P9"/>
  <c r="O10"/>
  <c r="P10"/>
  <c r="O11"/>
  <c r="P11"/>
  <c r="O12"/>
  <c r="P12"/>
  <c r="O13"/>
  <c r="P13"/>
  <c r="O14"/>
  <c r="P14"/>
  <c r="O15"/>
  <c r="P15"/>
  <c r="O16"/>
  <c r="P16"/>
  <c r="O17"/>
  <c r="P17"/>
  <c r="O18"/>
  <c r="P18"/>
  <c r="O19"/>
  <c r="P19"/>
  <c r="O20"/>
  <c r="P20"/>
  <c r="O21"/>
  <c r="P21"/>
  <c r="O22"/>
  <c r="P22"/>
  <c r="O23"/>
  <c r="P23"/>
  <c r="O24"/>
  <c r="P24"/>
  <c r="O25"/>
  <c r="P25"/>
  <c r="O26"/>
  <c r="P26"/>
  <c r="O27"/>
  <c r="P27"/>
  <c r="O28"/>
  <c r="P28"/>
  <c r="O29"/>
  <c r="P29"/>
  <c r="O30"/>
  <c r="P30"/>
  <c r="O31"/>
  <c r="P31"/>
  <c r="O32"/>
  <c r="P32"/>
  <c r="O33"/>
  <c r="P33"/>
  <c r="O34"/>
  <c r="P34"/>
  <c r="O35"/>
  <c r="P35"/>
  <c r="O36"/>
  <c r="P36"/>
  <c r="O37"/>
  <c r="P37"/>
  <c r="O38"/>
  <c r="P38"/>
  <c r="O39"/>
  <c r="P39"/>
  <c r="O40"/>
  <c r="P40"/>
  <c r="O41"/>
  <c r="P41"/>
  <c r="L9"/>
  <c r="L10"/>
  <c r="L11"/>
  <c r="L12"/>
  <c r="L13"/>
  <c r="L14"/>
  <c r="L15"/>
  <c r="L16"/>
  <c r="L17"/>
  <c r="L18"/>
  <c r="L19"/>
  <c r="L20"/>
  <c r="L21"/>
  <c r="L22"/>
  <c r="L30"/>
  <c r="L31"/>
  <c r="L32"/>
  <c r="L33"/>
  <c r="L34"/>
  <c r="L35"/>
  <c r="L36"/>
  <c r="L37"/>
  <c r="L38"/>
  <c r="L39"/>
  <c r="L40"/>
  <c r="L41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X9" i="35"/>
  <c r="X10"/>
  <c r="X11"/>
  <c r="X12"/>
  <c r="X13"/>
  <c r="X14"/>
  <c r="X15"/>
  <c r="X16"/>
  <c r="X41" s="1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O9"/>
  <c r="P9"/>
  <c r="O10"/>
  <c r="P10"/>
  <c r="O11"/>
  <c r="P11"/>
  <c r="O12"/>
  <c r="P12"/>
  <c r="O13"/>
  <c r="P13"/>
  <c r="O14"/>
  <c r="P14"/>
  <c r="O15"/>
  <c r="P15"/>
  <c r="O16"/>
  <c r="P16"/>
  <c r="O17"/>
  <c r="P17"/>
  <c r="O18"/>
  <c r="P18"/>
  <c r="O19"/>
  <c r="P19"/>
  <c r="O20"/>
  <c r="P20"/>
  <c r="O21"/>
  <c r="P21"/>
  <c r="O22"/>
  <c r="P22"/>
  <c r="O23"/>
  <c r="P23"/>
  <c r="O24"/>
  <c r="P24"/>
  <c r="O25"/>
  <c r="P25"/>
  <c r="O26"/>
  <c r="P26"/>
  <c r="O27"/>
  <c r="P27"/>
  <c r="O28"/>
  <c r="P28"/>
  <c r="O29"/>
  <c r="P29"/>
  <c r="O30"/>
  <c r="P30"/>
  <c r="O31"/>
  <c r="P31"/>
  <c r="O32"/>
  <c r="P32"/>
  <c r="O33"/>
  <c r="P33"/>
  <c r="O34"/>
  <c r="P34"/>
  <c r="O35"/>
  <c r="P35"/>
  <c r="O36"/>
  <c r="P36"/>
  <c r="O37"/>
  <c r="P37"/>
  <c r="O38"/>
  <c r="P38"/>
  <c r="O39"/>
  <c r="P39"/>
  <c r="O40"/>
  <c r="P40"/>
  <c r="L15"/>
  <c r="L16"/>
  <c r="L41" s="1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G9"/>
  <c r="G10"/>
  <c r="G11"/>
  <c r="G12"/>
  <c r="G13"/>
  <c r="G14"/>
  <c r="G15"/>
  <c r="G16"/>
  <c r="G17"/>
  <c r="G18"/>
  <c r="G41" s="1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X9" i="40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O9"/>
  <c r="P9" s="1"/>
  <c r="O10"/>
  <c r="P10" s="1"/>
  <c r="O11"/>
  <c r="P11" s="1"/>
  <c r="O12"/>
  <c r="P12" s="1"/>
  <c r="O13"/>
  <c r="P13" s="1"/>
  <c r="O14"/>
  <c r="P14" s="1"/>
  <c r="O15"/>
  <c r="P15" s="1"/>
  <c r="O16"/>
  <c r="P16" s="1"/>
  <c r="O17"/>
  <c r="P17" s="1"/>
  <c r="O18"/>
  <c r="P18" s="1"/>
  <c r="O19"/>
  <c r="P19" s="1"/>
  <c r="O20"/>
  <c r="P20" s="1"/>
  <c r="O21"/>
  <c r="P21" s="1"/>
  <c r="O22"/>
  <c r="P22" s="1"/>
  <c r="O23"/>
  <c r="P23" s="1"/>
  <c r="O24"/>
  <c r="P24" s="1"/>
  <c r="O25"/>
  <c r="P25" s="1"/>
  <c r="O26"/>
  <c r="P26" s="1"/>
  <c r="O27"/>
  <c r="P27" s="1"/>
  <c r="O28"/>
  <c r="P28" s="1"/>
  <c r="O29"/>
  <c r="P29" s="1"/>
  <c r="O30"/>
  <c r="P30" s="1"/>
  <c r="O31"/>
  <c r="P31" s="1"/>
  <c r="O32"/>
  <c r="P32" s="1"/>
  <c r="O33"/>
  <c r="P33" s="1"/>
  <c r="L9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X9" i="26"/>
  <c r="X10"/>
  <c r="X11"/>
  <c r="X40" s="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O9"/>
  <c r="P9"/>
  <c r="O10"/>
  <c r="P10"/>
  <c r="O11"/>
  <c r="P11"/>
  <c r="O12"/>
  <c r="P12"/>
  <c r="O13"/>
  <c r="P13"/>
  <c r="O14"/>
  <c r="P14"/>
  <c r="O15"/>
  <c r="P15"/>
  <c r="O16"/>
  <c r="P16"/>
  <c r="O17"/>
  <c r="P17"/>
  <c r="O18"/>
  <c r="P18"/>
  <c r="O19"/>
  <c r="P19"/>
  <c r="O20"/>
  <c r="P20"/>
  <c r="O21"/>
  <c r="P21"/>
  <c r="O22"/>
  <c r="P22"/>
  <c r="O23"/>
  <c r="P23"/>
  <c r="O24"/>
  <c r="P24"/>
  <c r="O25"/>
  <c r="P25"/>
  <c r="O26"/>
  <c r="P26"/>
  <c r="O27"/>
  <c r="P27"/>
  <c r="O28"/>
  <c r="P28"/>
  <c r="O29"/>
  <c r="P29"/>
  <c r="O30"/>
  <c r="P30"/>
  <c r="O31"/>
  <c r="P31"/>
  <c r="O32"/>
  <c r="P32"/>
  <c r="O33"/>
  <c r="P33"/>
  <c r="O34"/>
  <c r="P34"/>
  <c r="O35"/>
  <c r="P35"/>
  <c r="O36"/>
  <c r="P36"/>
  <c r="O37"/>
  <c r="P37"/>
  <c r="O38"/>
  <c r="P38"/>
  <c r="O39"/>
  <c r="P39"/>
  <c r="L10"/>
  <c r="L11"/>
  <c r="L40" s="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G9"/>
  <c r="G40" s="1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X9" i="30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O9"/>
  <c r="P9" s="1"/>
  <c r="O10"/>
  <c r="P10" s="1"/>
  <c r="O11"/>
  <c r="P11" s="1"/>
  <c r="O12"/>
  <c r="P12" s="1"/>
  <c r="O13"/>
  <c r="P13" s="1"/>
  <c r="O14"/>
  <c r="P14" s="1"/>
  <c r="O15"/>
  <c r="P15" s="1"/>
  <c r="O16"/>
  <c r="P16" s="1"/>
  <c r="O17"/>
  <c r="P17" s="1"/>
  <c r="O18"/>
  <c r="P18" s="1"/>
  <c r="O19"/>
  <c r="P19" s="1"/>
  <c r="O20"/>
  <c r="P20" s="1"/>
  <c r="O21"/>
  <c r="P21" s="1"/>
  <c r="O22"/>
  <c r="P22" s="1"/>
  <c r="O23"/>
  <c r="P23" s="1"/>
  <c r="O24"/>
  <c r="P24" s="1"/>
  <c r="O25"/>
  <c r="P25" s="1"/>
  <c r="O26"/>
  <c r="P26" s="1"/>
  <c r="O27"/>
  <c r="P27" s="1"/>
  <c r="O28"/>
  <c r="P28" s="1"/>
  <c r="O29"/>
  <c r="P29" s="1"/>
  <c r="O30"/>
  <c r="P30" s="1"/>
  <c r="O31"/>
  <c r="P31" s="1"/>
  <c r="O32"/>
  <c r="P32" s="1"/>
  <c r="O33"/>
  <c r="P33" s="1"/>
  <c r="O34"/>
  <c r="P34" s="1"/>
  <c r="O35"/>
  <c r="P35" s="1"/>
  <c r="O36"/>
  <c r="P36" s="1"/>
  <c r="O37"/>
  <c r="P37" s="1"/>
  <c r="O38"/>
  <c r="P38" s="1"/>
  <c r="L10"/>
  <c r="L39" s="1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G9"/>
  <c r="G10"/>
  <c r="G11"/>
  <c r="G12"/>
  <c r="G39" s="1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X9" i="31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O9"/>
  <c r="P9"/>
  <c r="O10"/>
  <c r="P10"/>
  <c r="O11"/>
  <c r="P11"/>
  <c r="O12"/>
  <c r="P12"/>
  <c r="O13"/>
  <c r="P13"/>
  <c r="O14"/>
  <c r="P14"/>
  <c r="O15"/>
  <c r="P15"/>
  <c r="O16"/>
  <c r="P16"/>
  <c r="O17"/>
  <c r="P17"/>
  <c r="O18"/>
  <c r="P18"/>
  <c r="O19"/>
  <c r="P19"/>
  <c r="O20"/>
  <c r="P20"/>
  <c r="O21"/>
  <c r="P21"/>
  <c r="O22"/>
  <c r="P22"/>
  <c r="O23"/>
  <c r="P23"/>
  <c r="O24"/>
  <c r="P24"/>
  <c r="O25"/>
  <c r="P25"/>
  <c r="O26"/>
  <c r="P26"/>
  <c r="O27"/>
  <c r="P27"/>
  <c r="O28"/>
  <c r="P28"/>
  <c r="O29"/>
  <c r="P29"/>
  <c r="O30"/>
  <c r="P30"/>
  <c r="O31"/>
  <c r="P31"/>
  <c r="O32"/>
  <c r="P32"/>
  <c r="O33"/>
  <c r="P33"/>
  <c r="O34"/>
  <c r="P34"/>
  <c r="O35"/>
  <c r="P35"/>
  <c r="O36"/>
  <c r="P36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X9" i="29"/>
  <c r="X10"/>
  <c r="X11"/>
  <c r="X12"/>
  <c r="X37" s="1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O9"/>
  <c r="P9"/>
  <c r="O10"/>
  <c r="P10"/>
  <c r="O11"/>
  <c r="P11"/>
  <c r="O12"/>
  <c r="P12"/>
  <c r="O13"/>
  <c r="P13"/>
  <c r="O14"/>
  <c r="P14"/>
  <c r="O15"/>
  <c r="P15"/>
  <c r="O16"/>
  <c r="P16"/>
  <c r="O17"/>
  <c r="P17"/>
  <c r="O18"/>
  <c r="P18"/>
  <c r="O19"/>
  <c r="P19"/>
  <c r="O20"/>
  <c r="P20"/>
  <c r="O21"/>
  <c r="P21"/>
  <c r="O22"/>
  <c r="P22"/>
  <c r="O23"/>
  <c r="P23"/>
  <c r="O24"/>
  <c r="P24"/>
  <c r="O25"/>
  <c r="P25"/>
  <c r="O26"/>
  <c r="P26"/>
  <c r="O27"/>
  <c r="P27"/>
  <c r="O28"/>
  <c r="P28"/>
  <c r="O29"/>
  <c r="P29"/>
  <c r="O30"/>
  <c r="P30"/>
  <c r="O31"/>
  <c r="P31"/>
  <c r="O32"/>
  <c r="P32"/>
  <c r="O33"/>
  <c r="P33"/>
  <c r="O34"/>
  <c r="P34"/>
  <c r="O35"/>
  <c r="P35"/>
  <c r="O36"/>
  <c r="P36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X9" i="28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O9"/>
  <c r="P9"/>
  <c r="O10"/>
  <c r="P10"/>
  <c r="O11"/>
  <c r="P11"/>
  <c r="O12"/>
  <c r="P12"/>
  <c r="O13"/>
  <c r="P13"/>
  <c r="O14"/>
  <c r="P14"/>
  <c r="O15"/>
  <c r="P15"/>
  <c r="O16"/>
  <c r="P16"/>
  <c r="O17"/>
  <c r="P17"/>
  <c r="O18"/>
  <c r="P18"/>
  <c r="O19"/>
  <c r="P19"/>
  <c r="O20"/>
  <c r="P20"/>
  <c r="O21"/>
  <c r="P21"/>
  <c r="O22"/>
  <c r="P22"/>
  <c r="O23"/>
  <c r="P23"/>
  <c r="O24"/>
  <c r="P24"/>
  <c r="O25"/>
  <c r="P25"/>
  <c r="O26"/>
  <c r="P26"/>
  <c r="O27"/>
  <c r="P27"/>
  <c r="O28"/>
  <c r="P28"/>
  <c r="O29"/>
  <c r="P29"/>
  <c r="O30"/>
  <c r="P30"/>
  <c r="O31"/>
  <c r="P31"/>
  <c r="O32"/>
  <c r="P32"/>
  <c r="O33"/>
  <c r="P33"/>
  <c r="O34"/>
  <c r="P34"/>
  <c r="O35"/>
  <c r="P35"/>
  <c r="O36"/>
  <c r="P36"/>
  <c r="O37"/>
  <c r="P37"/>
  <c r="L9"/>
  <c r="L10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X9" i="27"/>
  <c r="X10"/>
  <c r="X11"/>
  <c r="X12"/>
  <c r="X13"/>
  <c r="X14"/>
  <c r="X15"/>
  <c r="X16"/>
  <c r="X17"/>
  <c r="X18"/>
  <c r="X19"/>
  <c r="X20"/>
  <c r="O9"/>
  <c r="P9" s="1"/>
  <c r="O10"/>
  <c r="P10" s="1"/>
  <c r="O11"/>
  <c r="P11" s="1"/>
  <c r="O12"/>
  <c r="P12"/>
  <c r="O13"/>
  <c r="P13"/>
  <c r="O14"/>
  <c r="P14"/>
  <c r="O15"/>
  <c r="P15"/>
  <c r="O16"/>
  <c r="P16"/>
  <c r="O17"/>
  <c r="P17"/>
  <c r="O18"/>
  <c r="P18"/>
  <c r="O19"/>
  <c r="P19"/>
  <c r="O20"/>
  <c r="P20"/>
  <c r="L9"/>
  <c r="L10"/>
  <c r="L11"/>
  <c r="L12"/>
  <c r="L13"/>
  <c r="L21" s="1"/>
  <c r="L14"/>
  <c r="L15"/>
  <c r="L16"/>
  <c r="L17"/>
  <c r="L18"/>
  <c r="L19"/>
  <c r="G9"/>
  <c r="G10"/>
  <c r="G21" s="1"/>
  <c r="G11"/>
  <c r="G12"/>
  <c r="G13"/>
  <c r="G14"/>
  <c r="G15"/>
  <c r="G16"/>
  <c r="G17"/>
  <c r="G18"/>
  <c r="G19"/>
  <c r="G20"/>
  <c r="X9" i="21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O9"/>
  <c r="P9" s="1"/>
  <c r="O10"/>
  <c r="P10" s="1"/>
  <c r="O11"/>
  <c r="P11" s="1"/>
  <c r="O12"/>
  <c r="P12" s="1"/>
  <c r="O13"/>
  <c r="P13" s="1"/>
  <c r="O14"/>
  <c r="P14" s="1"/>
  <c r="O15"/>
  <c r="P15" s="1"/>
  <c r="O16"/>
  <c r="P16" s="1"/>
  <c r="O17"/>
  <c r="P17" s="1"/>
  <c r="O18"/>
  <c r="P18" s="1"/>
  <c r="O19"/>
  <c r="P19" s="1"/>
  <c r="O20"/>
  <c r="P20" s="1"/>
  <c r="O21"/>
  <c r="P21" s="1"/>
  <c r="O22"/>
  <c r="P22" s="1"/>
  <c r="O23"/>
  <c r="P23" s="1"/>
  <c r="O24"/>
  <c r="P24" s="1"/>
  <c r="O25"/>
  <c r="P25" s="1"/>
  <c r="O26"/>
  <c r="P26" s="1"/>
  <c r="O27"/>
  <c r="P27" s="1"/>
  <c r="O28"/>
  <c r="P28" s="1"/>
  <c r="O29"/>
  <c r="P29" s="1"/>
  <c r="O30"/>
  <c r="P30" s="1"/>
  <c r="O31"/>
  <c r="P31" s="1"/>
  <c r="O32"/>
  <c r="P32" s="1"/>
  <c r="O33"/>
  <c r="P33" s="1"/>
  <c r="O34"/>
  <c r="P34" s="1"/>
  <c r="O35"/>
  <c r="P35" s="1"/>
  <c r="O36"/>
  <c r="P36" s="1"/>
  <c r="O37"/>
  <c r="P37" s="1"/>
  <c r="L10"/>
  <c r="L11"/>
  <c r="L12"/>
  <c r="L13"/>
  <c r="L14"/>
  <c r="L15"/>
  <c r="L16"/>
  <c r="L17"/>
  <c r="L38" s="1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G9"/>
  <c r="G10"/>
  <c r="G11"/>
  <c r="G12"/>
  <c r="G13"/>
  <c r="G14"/>
  <c r="G15"/>
  <c r="G38" s="1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X9" i="25"/>
  <c r="X10"/>
  <c r="O9"/>
  <c r="P9"/>
  <c r="P10" s="1"/>
  <c r="L9"/>
  <c r="L10" s="1"/>
  <c r="G9"/>
  <c r="G10" s="1"/>
  <c r="X9" i="24"/>
  <c r="X10" s="1"/>
  <c r="O9"/>
  <c r="P9" s="1"/>
  <c r="P10"/>
  <c r="L9"/>
  <c r="L10"/>
  <c r="G9"/>
  <c r="G10"/>
  <c r="X9" i="23"/>
  <c r="X10"/>
  <c r="O9"/>
  <c r="P9"/>
  <c r="P10" s="1"/>
  <c r="L9"/>
  <c r="L10" s="1"/>
  <c r="G9"/>
  <c r="G10" s="1"/>
  <c r="X9" i="22"/>
  <c r="X10" s="1"/>
  <c r="O9"/>
  <c r="P9" s="1"/>
  <c r="P10" s="1"/>
  <c r="L9"/>
  <c r="L10"/>
  <c r="G9"/>
  <c r="G10"/>
  <c r="X9" i="20"/>
  <c r="X10"/>
  <c r="O9"/>
  <c r="P9"/>
  <c r="P10" s="1"/>
  <c r="L9"/>
  <c r="L10" s="1"/>
  <c r="G9"/>
  <c r="G10" s="1"/>
  <c r="X9" i="19"/>
  <c r="X10" s="1"/>
  <c r="O9"/>
  <c r="P9" s="1"/>
  <c r="P10"/>
  <c r="L9"/>
  <c r="L10"/>
  <c r="G9"/>
  <c r="G10"/>
  <c r="O534" i="12"/>
  <c r="X9" i="18"/>
  <c r="X10" s="1"/>
  <c r="O9"/>
  <c r="P9" s="1"/>
  <c r="P10"/>
  <c r="L9"/>
  <c r="L10"/>
  <c r="G9"/>
  <c r="G10"/>
  <c r="X9" i="17"/>
  <c r="X10"/>
  <c r="O9"/>
  <c r="P9"/>
  <c r="P10" s="1"/>
  <c r="L9"/>
  <c r="L10" s="1"/>
  <c r="G9"/>
  <c r="G10" s="1"/>
  <c r="X9" i="16"/>
  <c r="X10"/>
  <c r="X11"/>
  <c r="X12"/>
  <c r="X31" s="1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O9"/>
  <c r="P9"/>
  <c r="O10"/>
  <c r="P10"/>
  <c r="O11"/>
  <c r="P11"/>
  <c r="O12"/>
  <c r="P12"/>
  <c r="O13"/>
  <c r="P13"/>
  <c r="O14"/>
  <c r="P14"/>
  <c r="O15"/>
  <c r="P15"/>
  <c r="O16"/>
  <c r="P16"/>
  <c r="O17"/>
  <c r="P17"/>
  <c r="O18"/>
  <c r="P18"/>
  <c r="O19"/>
  <c r="P19"/>
  <c r="O20"/>
  <c r="P20"/>
  <c r="O21"/>
  <c r="P21"/>
  <c r="O22"/>
  <c r="P22"/>
  <c r="O23"/>
  <c r="P23"/>
  <c r="O24"/>
  <c r="P24"/>
  <c r="O25"/>
  <c r="P25"/>
  <c r="O26"/>
  <c r="P26"/>
  <c r="O27"/>
  <c r="P27"/>
  <c r="O28"/>
  <c r="P28"/>
  <c r="O29"/>
  <c r="P29"/>
  <c r="O30"/>
  <c r="P30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G9"/>
  <c r="G10"/>
  <c r="G11"/>
  <c r="G12"/>
  <c r="G31" s="1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X9" i="15"/>
  <c r="X10"/>
  <c r="O9"/>
  <c r="P9"/>
  <c r="P10" s="1"/>
  <c r="L10"/>
  <c r="G9"/>
  <c r="G10"/>
  <c r="X9" i="14"/>
  <c r="X10"/>
  <c r="X11"/>
  <c r="X12"/>
  <c r="O9"/>
  <c r="P9" s="1"/>
  <c r="O10"/>
  <c r="P10" s="1"/>
  <c r="O11"/>
  <c r="P11" s="1"/>
  <c r="O12"/>
  <c r="P12" s="1"/>
  <c r="L10"/>
  <c r="L11"/>
  <c r="L12"/>
  <c r="G9"/>
  <c r="G10"/>
  <c r="G11"/>
  <c r="G12"/>
  <c r="G13" s="1"/>
  <c r="X9" i="13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O9"/>
  <c r="P9" s="1"/>
  <c r="O10"/>
  <c r="P10" s="1"/>
  <c r="O11"/>
  <c r="P11" s="1"/>
  <c r="O12"/>
  <c r="P12" s="1"/>
  <c r="O13"/>
  <c r="P13" s="1"/>
  <c r="O14"/>
  <c r="P14" s="1"/>
  <c r="O15"/>
  <c r="P15" s="1"/>
  <c r="O16"/>
  <c r="P16" s="1"/>
  <c r="O17"/>
  <c r="P17" s="1"/>
  <c r="O18"/>
  <c r="P18" s="1"/>
  <c r="O19"/>
  <c r="P19" s="1"/>
  <c r="O20"/>
  <c r="P20" s="1"/>
  <c r="O21"/>
  <c r="P21" s="1"/>
  <c r="O22"/>
  <c r="P22" s="1"/>
  <c r="O23"/>
  <c r="P23" s="1"/>
  <c r="O24"/>
  <c r="P24" s="1"/>
  <c r="O25"/>
  <c r="P25" s="1"/>
  <c r="O26"/>
  <c r="P26" s="1"/>
  <c r="O27"/>
  <c r="P27" s="1"/>
  <c r="O28"/>
  <c r="P28" s="1"/>
  <c r="O29"/>
  <c r="P29" s="1"/>
  <c r="O30"/>
  <c r="P30" s="1"/>
  <c r="O31"/>
  <c r="P31" s="1"/>
  <c r="O32"/>
  <c r="P32" s="1"/>
  <c r="O33"/>
  <c r="P33" s="1"/>
  <c r="O34"/>
  <c r="P34" s="1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G9"/>
  <c r="G10"/>
  <c r="G11"/>
  <c r="G12"/>
  <c r="G35" s="1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X559" i="12"/>
  <c r="X560"/>
  <c r="X561"/>
  <c r="X562"/>
  <c r="X563"/>
  <c r="O559"/>
  <c r="P559" s="1"/>
  <c r="O560"/>
  <c r="P560" s="1"/>
  <c r="O561"/>
  <c r="P561" s="1"/>
  <c r="O562"/>
  <c r="P562" s="1"/>
  <c r="O563"/>
  <c r="P563" s="1"/>
  <c r="L559"/>
  <c r="L560"/>
  <c r="L561"/>
  <c r="L562"/>
  <c r="L563"/>
  <c r="G559"/>
  <c r="G560"/>
  <c r="G561"/>
  <c r="G562"/>
  <c r="G563"/>
  <c r="X337"/>
  <c r="O337"/>
  <c r="P337" s="1"/>
  <c r="L337"/>
  <c r="G337"/>
  <c r="X433"/>
  <c r="X432"/>
  <c r="X431"/>
  <c r="L433"/>
  <c r="L432"/>
  <c r="L431"/>
  <c r="X409"/>
  <c r="X408"/>
  <c r="X407"/>
  <c r="L409"/>
  <c r="L408"/>
  <c r="L407"/>
  <c r="X378"/>
  <c r="X377"/>
  <c r="X376"/>
  <c r="L378"/>
  <c r="L377"/>
  <c r="L376"/>
  <c r="X336"/>
  <c r="X335"/>
  <c r="X334"/>
  <c r="L335"/>
  <c r="L336"/>
  <c r="X284"/>
  <c r="X283"/>
  <c r="L284"/>
  <c r="L283"/>
  <c r="X258"/>
  <c r="X257"/>
  <c r="X256"/>
  <c r="L258"/>
  <c r="L257"/>
  <c r="L256"/>
  <c r="X234"/>
  <c r="X233"/>
  <c r="X232"/>
  <c r="L234"/>
  <c r="L233"/>
  <c r="L232"/>
  <c r="X205"/>
  <c r="X204"/>
  <c r="X203"/>
  <c r="L205"/>
  <c r="L204"/>
  <c r="L203"/>
  <c r="X176"/>
  <c r="X175"/>
  <c r="X174"/>
  <c r="L176"/>
  <c r="L175"/>
  <c r="L174"/>
  <c r="X148"/>
  <c r="X147"/>
  <c r="X146"/>
  <c r="L148"/>
  <c r="L147"/>
  <c r="L146"/>
  <c r="X115"/>
  <c r="X114"/>
  <c r="X113"/>
  <c r="X555"/>
  <c r="X554"/>
  <c r="X629"/>
  <c r="X628"/>
  <c r="X627"/>
  <c r="L629"/>
  <c r="L628"/>
  <c r="L627"/>
  <c r="X651"/>
  <c r="X650"/>
  <c r="X649"/>
  <c r="L651"/>
  <c r="L650"/>
  <c r="L649"/>
  <c r="X33"/>
  <c r="X32"/>
  <c r="X31"/>
  <c r="L33"/>
  <c r="L32"/>
  <c r="L31"/>
  <c r="X675"/>
  <c r="X674"/>
  <c r="X673"/>
  <c r="L675"/>
  <c r="L674"/>
  <c r="L673"/>
  <c r="X607"/>
  <c r="X606"/>
  <c r="X605"/>
  <c r="L607"/>
  <c r="L606"/>
  <c r="L605"/>
  <c r="X493"/>
  <c r="X492"/>
  <c r="X491"/>
  <c r="L493"/>
  <c r="L492"/>
  <c r="L491"/>
  <c r="X430"/>
  <c r="L430"/>
  <c r="G430"/>
  <c r="G431"/>
  <c r="G432"/>
  <c r="G433"/>
  <c r="O430"/>
  <c r="P430" s="1"/>
  <c r="O431"/>
  <c r="P431" s="1"/>
  <c r="O432"/>
  <c r="P432" s="1"/>
  <c r="O433"/>
  <c r="P433" s="1"/>
  <c r="X406"/>
  <c r="X405"/>
  <c r="L406"/>
  <c r="L405"/>
  <c r="G405"/>
  <c r="G406"/>
  <c r="G407"/>
  <c r="G408"/>
  <c r="G409"/>
  <c r="O405"/>
  <c r="P405" s="1"/>
  <c r="O406"/>
  <c r="P406" s="1"/>
  <c r="O407"/>
  <c r="P407" s="1"/>
  <c r="O408"/>
  <c r="P408" s="1"/>
  <c r="O409"/>
  <c r="P409" s="1"/>
  <c r="X375"/>
  <c r="X374"/>
  <c r="L375"/>
  <c r="L374"/>
  <c r="G374"/>
  <c r="G375"/>
  <c r="G376"/>
  <c r="G377"/>
  <c r="G378"/>
  <c r="O374"/>
  <c r="P374" s="1"/>
  <c r="O375"/>
  <c r="P375" s="1"/>
  <c r="O376"/>
  <c r="P376" s="1"/>
  <c r="O377"/>
  <c r="P377" s="1"/>
  <c r="O378"/>
  <c r="P378" s="1"/>
  <c r="O333"/>
  <c r="P333" s="1"/>
  <c r="O334"/>
  <c r="P334" s="1"/>
  <c r="O335"/>
  <c r="O336"/>
  <c r="P336" s="1"/>
  <c r="O338"/>
  <c r="P338" s="1"/>
  <c r="O332"/>
  <c r="X333"/>
  <c r="X332"/>
  <c r="L333"/>
  <c r="L334"/>
  <c r="L332"/>
  <c r="P332"/>
  <c r="P335"/>
  <c r="G332"/>
  <c r="G333"/>
  <c r="G334"/>
  <c r="G335"/>
  <c r="G336"/>
  <c r="X282"/>
  <c r="L282"/>
  <c r="G282"/>
  <c r="G283"/>
  <c r="G284"/>
  <c r="O282"/>
  <c r="P282" s="1"/>
  <c r="O283"/>
  <c r="P283" s="1"/>
  <c r="O284"/>
  <c r="P284" s="1"/>
  <c r="X255"/>
  <c r="X254"/>
  <c r="L254"/>
  <c r="L255"/>
  <c r="G254"/>
  <c r="G255"/>
  <c r="G256"/>
  <c r="G257"/>
  <c r="G258"/>
  <c r="O254"/>
  <c r="P254" s="1"/>
  <c r="O255"/>
  <c r="P255" s="1"/>
  <c r="O256"/>
  <c r="P256" s="1"/>
  <c r="O257"/>
  <c r="P257" s="1"/>
  <c r="O258"/>
  <c r="P258" s="1"/>
  <c r="X231"/>
  <c r="X230"/>
  <c r="L231"/>
  <c r="L230"/>
  <c r="G230"/>
  <c r="G231"/>
  <c r="G232"/>
  <c r="G233"/>
  <c r="G234"/>
  <c r="O230"/>
  <c r="P230" s="1"/>
  <c r="O231"/>
  <c r="P231" s="1"/>
  <c r="O232"/>
  <c r="P232" s="1"/>
  <c r="O233"/>
  <c r="P233" s="1"/>
  <c r="O234"/>
  <c r="P234" s="1"/>
  <c r="X202"/>
  <c r="X201"/>
  <c r="L202"/>
  <c r="L201"/>
  <c r="O201"/>
  <c r="P201" s="1"/>
  <c r="O202"/>
  <c r="P202" s="1"/>
  <c r="O203"/>
  <c r="P203" s="1"/>
  <c r="O204"/>
  <c r="P204" s="1"/>
  <c r="O205"/>
  <c r="P205" s="1"/>
  <c r="G201"/>
  <c r="G202"/>
  <c r="G203"/>
  <c r="G204"/>
  <c r="G205"/>
  <c r="X173"/>
  <c r="X172"/>
  <c r="L173"/>
  <c r="L172"/>
  <c r="G172"/>
  <c r="G173"/>
  <c r="G174"/>
  <c r="G175"/>
  <c r="G176"/>
  <c r="O172"/>
  <c r="P172" s="1"/>
  <c r="O173"/>
  <c r="P173" s="1"/>
  <c r="O174"/>
  <c r="P174" s="1"/>
  <c r="O175"/>
  <c r="P175" s="1"/>
  <c r="O176"/>
  <c r="P176" s="1"/>
  <c r="X145"/>
  <c r="X144"/>
  <c r="L144"/>
  <c r="L145"/>
  <c r="O144"/>
  <c r="P144" s="1"/>
  <c r="O145"/>
  <c r="P145" s="1"/>
  <c r="O146"/>
  <c r="P146" s="1"/>
  <c r="O147"/>
  <c r="P147" s="1"/>
  <c r="O148"/>
  <c r="P148" s="1"/>
  <c r="G144"/>
  <c r="G145"/>
  <c r="G146"/>
  <c r="G147"/>
  <c r="G148"/>
  <c r="X112"/>
  <c r="X111"/>
  <c r="L111"/>
  <c r="L112"/>
  <c r="L113"/>
  <c r="L114"/>
  <c r="L115"/>
  <c r="L116"/>
  <c r="O111"/>
  <c r="P111" s="1"/>
  <c r="O112"/>
  <c r="P112" s="1"/>
  <c r="O113"/>
  <c r="P113" s="1"/>
  <c r="O114"/>
  <c r="P114" s="1"/>
  <c r="O115"/>
  <c r="P115" s="1"/>
  <c r="G111"/>
  <c r="G112"/>
  <c r="G113"/>
  <c r="G114"/>
  <c r="G115"/>
  <c r="X553"/>
  <c r="X552"/>
  <c r="G552"/>
  <c r="G553"/>
  <c r="G554"/>
  <c r="G555"/>
  <c r="O552"/>
  <c r="P552" s="1"/>
  <c r="O553"/>
  <c r="P553" s="1"/>
  <c r="O554"/>
  <c r="P554" s="1"/>
  <c r="O555"/>
  <c r="P555" s="1"/>
  <c r="X626"/>
  <c r="X625"/>
  <c r="L626"/>
  <c r="L625"/>
  <c r="O625"/>
  <c r="P625" s="1"/>
  <c r="O626"/>
  <c r="P626" s="1"/>
  <c r="O627"/>
  <c r="P627" s="1"/>
  <c r="O628"/>
  <c r="P628" s="1"/>
  <c r="O629"/>
  <c r="P629" s="1"/>
  <c r="G625"/>
  <c r="G626"/>
  <c r="G627"/>
  <c r="G628"/>
  <c r="G629"/>
  <c r="X648"/>
  <c r="X647"/>
  <c r="L648"/>
  <c r="L647"/>
  <c r="O647"/>
  <c r="P647" s="1"/>
  <c r="O648"/>
  <c r="P648" s="1"/>
  <c r="O649"/>
  <c r="P649" s="1"/>
  <c r="O650"/>
  <c r="P650" s="1"/>
  <c r="O651"/>
  <c r="P651" s="1"/>
  <c r="G647"/>
  <c r="G648"/>
  <c r="G649"/>
  <c r="G650"/>
  <c r="G651"/>
  <c r="X30"/>
  <c r="X29"/>
  <c r="L30"/>
  <c r="L29"/>
  <c r="O29"/>
  <c r="P29" s="1"/>
  <c r="O30"/>
  <c r="P30" s="1"/>
  <c r="O31"/>
  <c r="P31" s="1"/>
  <c r="O32"/>
  <c r="P32" s="1"/>
  <c r="O33"/>
  <c r="P33" s="1"/>
  <c r="G29"/>
  <c r="G30"/>
  <c r="G31"/>
  <c r="G32"/>
  <c r="G33"/>
  <c r="X519"/>
  <c r="X520"/>
  <c r="X521"/>
  <c r="X522"/>
  <c r="X518"/>
  <c r="L518"/>
  <c r="L519"/>
  <c r="L520"/>
  <c r="L521"/>
  <c r="L522"/>
  <c r="G518"/>
  <c r="G519"/>
  <c r="G520"/>
  <c r="G521"/>
  <c r="G522"/>
  <c r="O518"/>
  <c r="P518" s="1"/>
  <c r="O519"/>
  <c r="P519" s="1"/>
  <c r="O520"/>
  <c r="P520" s="1"/>
  <c r="O521"/>
  <c r="P521" s="1"/>
  <c r="O522"/>
  <c r="P522" s="1"/>
  <c r="X672"/>
  <c r="X671"/>
  <c r="L672"/>
  <c r="L671"/>
  <c r="O671"/>
  <c r="P671" s="1"/>
  <c r="O672"/>
  <c r="P672" s="1"/>
  <c r="O673"/>
  <c r="P673" s="1"/>
  <c r="O674"/>
  <c r="P674" s="1"/>
  <c r="O675"/>
  <c r="P675" s="1"/>
  <c r="G671"/>
  <c r="G672"/>
  <c r="G673"/>
  <c r="G674"/>
  <c r="G675"/>
  <c r="X604"/>
  <c r="O604"/>
  <c r="P604" s="1"/>
  <c r="O605"/>
  <c r="P605" s="1"/>
  <c r="O606"/>
  <c r="P606" s="1"/>
  <c r="O607"/>
  <c r="P607" s="1"/>
  <c r="L604"/>
  <c r="G604"/>
  <c r="G605"/>
  <c r="G606"/>
  <c r="G607"/>
  <c r="X490"/>
  <c r="X489"/>
  <c r="O489"/>
  <c r="P489" s="1"/>
  <c r="O490"/>
  <c r="P490" s="1"/>
  <c r="O491"/>
  <c r="P491" s="1"/>
  <c r="O492"/>
  <c r="P492" s="1"/>
  <c r="O493"/>
  <c r="P493" s="1"/>
  <c r="L490"/>
  <c r="L489"/>
  <c r="G489"/>
  <c r="G490"/>
  <c r="G491"/>
  <c r="G492"/>
  <c r="G493"/>
  <c r="X312"/>
  <c r="X311"/>
  <c r="X310"/>
  <c r="X309"/>
  <c r="X308"/>
  <c r="L312"/>
  <c r="L311"/>
  <c r="L310"/>
  <c r="L309"/>
  <c r="L308"/>
  <c r="G310"/>
  <c r="G311"/>
  <c r="G312"/>
  <c r="O308"/>
  <c r="P308" s="1"/>
  <c r="O309"/>
  <c r="P309" s="1"/>
  <c r="O310"/>
  <c r="P310" s="1"/>
  <c r="O311"/>
  <c r="P311" s="1"/>
  <c r="O312"/>
  <c r="P312" s="1"/>
  <c r="G308"/>
  <c r="G309"/>
  <c r="X576"/>
  <c r="X575"/>
  <c r="X574"/>
  <c r="X573"/>
  <c r="L576"/>
  <c r="L575"/>
  <c r="L574"/>
  <c r="L573"/>
  <c r="O574"/>
  <c r="P574" s="1"/>
  <c r="O575"/>
  <c r="P575" s="1"/>
  <c r="O576"/>
  <c r="P576" s="1"/>
  <c r="O573"/>
  <c r="P573" s="1"/>
  <c r="G573"/>
  <c r="G574"/>
  <c r="G575"/>
  <c r="G576"/>
  <c r="X455"/>
  <c r="X454"/>
  <c r="X453"/>
  <c r="L455"/>
  <c r="L454"/>
  <c r="L453"/>
  <c r="G453"/>
  <c r="G454"/>
  <c r="G455"/>
  <c r="X452"/>
  <c r="O452"/>
  <c r="P452" s="1"/>
  <c r="O453"/>
  <c r="P453" s="1"/>
  <c r="O454"/>
  <c r="P454" s="1"/>
  <c r="O455"/>
  <c r="P455" s="1"/>
  <c r="L452"/>
  <c r="G452"/>
  <c r="X594"/>
  <c r="X593"/>
  <c r="L594"/>
  <c r="L593"/>
  <c r="G593"/>
  <c r="G594"/>
  <c r="X592"/>
  <c r="O592"/>
  <c r="P592" s="1"/>
  <c r="O593"/>
  <c r="P593" s="1"/>
  <c r="O594"/>
  <c r="P594" s="1"/>
  <c r="L592"/>
  <c r="G592"/>
  <c r="X66"/>
  <c r="L66"/>
  <c r="X65"/>
  <c r="L65"/>
  <c r="X64"/>
  <c r="L64"/>
  <c r="X63"/>
  <c r="L63"/>
  <c r="X62"/>
  <c r="O62"/>
  <c r="P62" s="1"/>
  <c r="O63"/>
  <c r="P63" s="1"/>
  <c r="O64"/>
  <c r="P64" s="1"/>
  <c r="O65"/>
  <c r="P65" s="1"/>
  <c r="O66"/>
  <c r="P66" s="1"/>
  <c r="L62"/>
  <c r="G62"/>
  <c r="G63"/>
  <c r="G64"/>
  <c r="G65"/>
  <c r="G66"/>
  <c r="O64" i="11"/>
  <c r="P64" s="1"/>
  <c r="X64"/>
  <c r="O63"/>
  <c r="P63"/>
  <c r="X63"/>
  <c r="X65"/>
  <c r="X66"/>
  <c r="X67"/>
  <c r="L64"/>
  <c r="L63"/>
  <c r="O67"/>
  <c r="P67"/>
  <c r="O66"/>
  <c r="P66"/>
  <c r="L67"/>
  <c r="L66"/>
  <c r="O65"/>
  <c r="P65"/>
  <c r="L65"/>
  <c r="X143" i="12"/>
  <c r="O143"/>
  <c r="P143" s="1"/>
  <c r="L143"/>
  <c r="G143"/>
  <c r="X253"/>
  <c r="O253"/>
  <c r="P253" s="1"/>
  <c r="L253"/>
  <c r="G253"/>
  <c r="X110"/>
  <c r="O110"/>
  <c r="P110" s="1"/>
  <c r="L110"/>
  <c r="G110"/>
  <c r="X624"/>
  <c r="X623"/>
  <c r="X622"/>
  <c r="X621"/>
  <c r="X620"/>
  <c r="X619"/>
  <c r="O619"/>
  <c r="P619" s="1"/>
  <c r="O620"/>
  <c r="P620" s="1"/>
  <c r="O621"/>
  <c r="P621" s="1"/>
  <c r="O622"/>
  <c r="P622" s="1"/>
  <c r="O623"/>
  <c r="P623" s="1"/>
  <c r="O624"/>
  <c r="P624" s="1"/>
  <c r="L619"/>
  <c r="L620"/>
  <c r="L621"/>
  <c r="L622"/>
  <c r="L623"/>
  <c r="L624"/>
  <c r="G619"/>
  <c r="G620"/>
  <c r="G621"/>
  <c r="G622"/>
  <c r="G623"/>
  <c r="G624"/>
  <c r="X646"/>
  <c r="X645"/>
  <c r="X644"/>
  <c r="O644"/>
  <c r="P644" s="1"/>
  <c r="O645"/>
  <c r="P645" s="1"/>
  <c r="O646"/>
  <c r="P646" s="1"/>
  <c r="L644"/>
  <c r="L645"/>
  <c r="L646"/>
  <c r="G644"/>
  <c r="G645"/>
  <c r="G646"/>
  <c r="X603"/>
  <c r="X602"/>
  <c r="X601"/>
  <c r="O602"/>
  <c r="P602" s="1"/>
  <c r="O603"/>
  <c r="P603" s="1"/>
  <c r="L601"/>
  <c r="L602"/>
  <c r="L603"/>
  <c r="G601"/>
  <c r="G602"/>
  <c r="G603"/>
  <c r="X551"/>
  <c r="X550"/>
  <c r="X549"/>
  <c r="X548"/>
  <c r="X547"/>
  <c r="X546"/>
  <c r="O546"/>
  <c r="P546" s="1"/>
  <c r="O547"/>
  <c r="P547" s="1"/>
  <c r="O548"/>
  <c r="P548" s="1"/>
  <c r="O549"/>
  <c r="P549" s="1"/>
  <c r="O550"/>
  <c r="P550" s="1"/>
  <c r="O551"/>
  <c r="P551" s="1"/>
  <c r="G546"/>
  <c r="G547"/>
  <c r="G548"/>
  <c r="G549"/>
  <c r="G550"/>
  <c r="G551"/>
  <c r="X572"/>
  <c r="X571"/>
  <c r="X570"/>
  <c r="X569"/>
  <c r="X568"/>
  <c r="O568"/>
  <c r="P568" s="1"/>
  <c r="O569"/>
  <c r="P569" s="1"/>
  <c r="O570"/>
  <c r="P570" s="1"/>
  <c r="O571"/>
  <c r="P571" s="1"/>
  <c r="O572"/>
  <c r="P572" s="1"/>
  <c r="L568"/>
  <c r="L569"/>
  <c r="L570"/>
  <c r="L571"/>
  <c r="L572"/>
  <c r="G568"/>
  <c r="G569"/>
  <c r="G570"/>
  <c r="G571"/>
  <c r="G572"/>
  <c r="X61"/>
  <c r="X60"/>
  <c r="X59"/>
  <c r="X58"/>
  <c r="X57"/>
  <c r="X56"/>
  <c r="O56"/>
  <c r="P56" s="1"/>
  <c r="O57"/>
  <c r="P57" s="1"/>
  <c r="O58"/>
  <c r="P58" s="1"/>
  <c r="O59"/>
  <c r="P59" s="1"/>
  <c r="O60"/>
  <c r="P60" s="1"/>
  <c r="O61"/>
  <c r="P61" s="1"/>
  <c r="L56"/>
  <c r="L57"/>
  <c r="L58"/>
  <c r="L59"/>
  <c r="L60"/>
  <c r="L61"/>
  <c r="G56"/>
  <c r="G46"/>
  <c r="G47"/>
  <c r="G48"/>
  <c r="G49"/>
  <c r="G50"/>
  <c r="G51"/>
  <c r="G52"/>
  <c r="G53"/>
  <c r="G54"/>
  <c r="G55"/>
  <c r="G57"/>
  <c r="G58"/>
  <c r="G59"/>
  <c r="G60"/>
  <c r="G61"/>
  <c r="G67"/>
  <c r="X591"/>
  <c r="X590"/>
  <c r="X589"/>
  <c r="X588"/>
  <c r="X587"/>
  <c r="O587"/>
  <c r="P587" s="1"/>
  <c r="O588"/>
  <c r="P588" s="1"/>
  <c r="O589"/>
  <c r="P589" s="1"/>
  <c r="O590"/>
  <c r="P590" s="1"/>
  <c r="O591"/>
  <c r="P591" s="1"/>
  <c r="L587"/>
  <c r="L588"/>
  <c r="L589"/>
  <c r="L590"/>
  <c r="L591"/>
  <c r="G587"/>
  <c r="G588"/>
  <c r="G589"/>
  <c r="G590"/>
  <c r="G591"/>
  <c r="X670"/>
  <c r="X669"/>
  <c r="X668"/>
  <c r="X667"/>
  <c r="X666"/>
  <c r="X665"/>
  <c r="O665"/>
  <c r="P665" s="1"/>
  <c r="O666"/>
  <c r="P666" s="1"/>
  <c r="O667"/>
  <c r="P667" s="1"/>
  <c r="O668"/>
  <c r="P668" s="1"/>
  <c r="O669"/>
  <c r="P669" s="1"/>
  <c r="O670"/>
  <c r="P670" s="1"/>
  <c r="L665"/>
  <c r="L666"/>
  <c r="L667"/>
  <c r="L668"/>
  <c r="L669"/>
  <c r="L670"/>
  <c r="G665"/>
  <c r="G666"/>
  <c r="G667"/>
  <c r="G668"/>
  <c r="G669"/>
  <c r="G670"/>
  <c r="X488"/>
  <c r="X487"/>
  <c r="X486"/>
  <c r="X485"/>
  <c r="X484"/>
  <c r="X483"/>
  <c r="O483"/>
  <c r="P483" s="1"/>
  <c r="O484"/>
  <c r="P484" s="1"/>
  <c r="O485"/>
  <c r="P485" s="1"/>
  <c r="O486"/>
  <c r="P486" s="1"/>
  <c r="O487"/>
  <c r="P487" s="1"/>
  <c r="O488"/>
  <c r="P488" s="1"/>
  <c r="L483"/>
  <c r="L484"/>
  <c r="L485"/>
  <c r="L486"/>
  <c r="L487"/>
  <c r="L488"/>
  <c r="G483"/>
  <c r="G484"/>
  <c r="G485"/>
  <c r="G486"/>
  <c r="G487"/>
  <c r="G488"/>
  <c r="X451"/>
  <c r="X450"/>
  <c r="X449"/>
  <c r="X448"/>
  <c r="X447"/>
  <c r="X446"/>
  <c r="O446"/>
  <c r="P446" s="1"/>
  <c r="O447"/>
  <c r="P447" s="1"/>
  <c r="O448"/>
  <c r="P448" s="1"/>
  <c r="O449"/>
  <c r="P449" s="1"/>
  <c r="O450"/>
  <c r="P450" s="1"/>
  <c r="O451"/>
  <c r="P451" s="1"/>
  <c r="L447"/>
  <c r="L448"/>
  <c r="L449"/>
  <c r="L450"/>
  <c r="L451"/>
  <c r="L446"/>
  <c r="G446"/>
  <c r="G447"/>
  <c r="G448"/>
  <c r="G449"/>
  <c r="G450"/>
  <c r="G451"/>
  <c r="X429"/>
  <c r="X428"/>
  <c r="X427"/>
  <c r="X426"/>
  <c r="X425"/>
  <c r="O425"/>
  <c r="P425" s="1"/>
  <c r="O426"/>
  <c r="P426" s="1"/>
  <c r="O427"/>
  <c r="P427" s="1"/>
  <c r="O428"/>
  <c r="P428" s="1"/>
  <c r="O429"/>
  <c r="P429" s="1"/>
  <c r="L425"/>
  <c r="L426"/>
  <c r="L427"/>
  <c r="L428"/>
  <c r="L429"/>
  <c r="G425"/>
  <c r="G426"/>
  <c r="G427"/>
  <c r="G428"/>
  <c r="G429"/>
  <c r="X404"/>
  <c r="X403"/>
  <c r="X402"/>
  <c r="X401"/>
  <c r="X400"/>
  <c r="X399"/>
  <c r="O399"/>
  <c r="P399" s="1"/>
  <c r="O400"/>
  <c r="P400" s="1"/>
  <c r="O401"/>
  <c r="P401" s="1"/>
  <c r="O402"/>
  <c r="P402" s="1"/>
  <c r="O403"/>
  <c r="P403" s="1"/>
  <c r="O404"/>
  <c r="P404" s="1"/>
  <c r="L400"/>
  <c r="L401"/>
  <c r="L402"/>
  <c r="L403"/>
  <c r="L404"/>
  <c r="L399"/>
  <c r="G399"/>
  <c r="G400"/>
  <c r="G401"/>
  <c r="G402"/>
  <c r="G403"/>
  <c r="G404"/>
  <c r="X373"/>
  <c r="X372"/>
  <c r="X371"/>
  <c r="X370"/>
  <c r="X369"/>
  <c r="X368"/>
  <c r="O368"/>
  <c r="P368" s="1"/>
  <c r="O369"/>
  <c r="P369" s="1"/>
  <c r="O350"/>
  <c r="P350" s="1"/>
  <c r="O351"/>
  <c r="P351" s="1"/>
  <c r="O352"/>
  <c r="P352" s="1"/>
  <c r="O353"/>
  <c r="P353" s="1"/>
  <c r="O354"/>
  <c r="P354" s="1"/>
  <c r="O355"/>
  <c r="P355" s="1"/>
  <c r="O356"/>
  <c r="P356" s="1"/>
  <c r="O357"/>
  <c r="P357" s="1"/>
  <c r="O358"/>
  <c r="P358" s="1"/>
  <c r="O359"/>
  <c r="P359" s="1"/>
  <c r="O360"/>
  <c r="P360" s="1"/>
  <c r="O361"/>
  <c r="P361" s="1"/>
  <c r="O362"/>
  <c r="P362" s="1"/>
  <c r="O363"/>
  <c r="P363" s="1"/>
  <c r="O364"/>
  <c r="P364" s="1"/>
  <c r="O365"/>
  <c r="P365" s="1"/>
  <c r="O366"/>
  <c r="P366" s="1"/>
  <c r="O367"/>
  <c r="P367" s="1"/>
  <c r="O370"/>
  <c r="P370" s="1"/>
  <c r="O371"/>
  <c r="P371" s="1"/>
  <c r="O372"/>
  <c r="P372" s="1"/>
  <c r="O373"/>
  <c r="P373" s="1"/>
  <c r="O379"/>
  <c r="P379" s="1"/>
  <c r="L368"/>
  <c r="L369"/>
  <c r="L370"/>
  <c r="L371"/>
  <c r="L372"/>
  <c r="L373"/>
  <c r="G368"/>
  <c r="G369"/>
  <c r="G370"/>
  <c r="G371"/>
  <c r="G372"/>
  <c r="G373"/>
  <c r="X343"/>
  <c r="X316"/>
  <c r="X317"/>
  <c r="X318"/>
  <c r="X319"/>
  <c r="X320"/>
  <c r="X321"/>
  <c r="X322"/>
  <c r="X323"/>
  <c r="X324"/>
  <c r="X325"/>
  <c r="X326"/>
  <c r="X327"/>
  <c r="X328"/>
  <c r="X329"/>
  <c r="X330"/>
  <c r="X331"/>
  <c r="X338"/>
  <c r="X339"/>
  <c r="X340"/>
  <c r="X341"/>
  <c r="X342"/>
  <c r="O339"/>
  <c r="P339" s="1"/>
  <c r="O340"/>
  <c r="P340" s="1"/>
  <c r="O341"/>
  <c r="P341" s="1"/>
  <c r="O342"/>
  <c r="P342" s="1"/>
  <c r="O343"/>
  <c r="P343" s="1"/>
  <c r="L339"/>
  <c r="L340"/>
  <c r="L341"/>
  <c r="L342"/>
  <c r="L343"/>
  <c r="L338"/>
  <c r="G338"/>
  <c r="G339"/>
  <c r="G340"/>
  <c r="G341"/>
  <c r="G342"/>
  <c r="G343"/>
  <c r="X307"/>
  <c r="X306"/>
  <c r="X305"/>
  <c r="X304"/>
  <c r="X303"/>
  <c r="X302"/>
  <c r="O302"/>
  <c r="P302" s="1"/>
  <c r="O303"/>
  <c r="P303" s="1"/>
  <c r="O304"/>
  <c r="P304" s="1"/>
  <c r="O305"/>
  <c r="P305" s="1"/>
  <c r="O306"/>
  <c r="P306" s="1"/>
  <c r="O307"/>
  <c r="P307" s="1"/>
  <c r="L302"/>
  <c r="L303"/>
  <c r="L304"/>
  <c r="L305"/>
  <c r="L306"/>
  <c r="L307"/>
  <c r="G302"/>
  <c r="G303"/>
  <c r="G304"/>
  <c r="G305"/>
  <c r="G306"/>
  <c r="G307"/>
  <c r="X281"/>
  <c r="X280"/>
  <c r="X279"/>
  <c r="O279"/>
  <c r="P279" s="1"/>
  <c r="O267"/>
  <c r="P267" s="1"/>
  <c r="O268"/>
  <c r="P268" s="1"/>
  <c r="O269"/>
  <c r="P269" s="1"/>
  <c r="O270"/>
  <c r="P270" s="1"/>
  <c r="O271"/>
  <c r="P271" s="1"/>
  <c r="O272"/>
  <c r="P272" s="1"/>
  <c r="O273"/>
  <c r="P273" s="1"/>
  <c r="O274"/>
  <c r="P274" s="1"/>
  <c r="O275"/>
  <c r="P275" s="1"/>
  <c r="O276"/>
  <c r="P276" s="1"/>
  <c r="O277"/>
  <c r="P277" s="1"/>
  <c r="O278"/>
  <c r="P278" s="1"/>
  <c r="O280"/>
  <c r="P280" s="1"/>
  <c r="O281"/>
  <c r="P281" s="1"/>
  <c r="O285"/>
  <c r="P285" s="1"/>
  <c r="L279"/>
  <c r="L280"/>
  <c r="L281"/>
  <c r="G279"/>
  <c r="G280"/>
  <c r="G281"/>
  <c r="X259"/>
  <c r="X260"/>
  <c r="X261"/>
  <c r="X262"/>
  <c r="X263"/>
  <c r="X264"/>
  <c r="X238"/>
  <c r="X239"/>
  <c r="X240"/>
  <c r="X241"/>
  <c r="X242"/>
  <c r="X243"/>
  <c r="X244"/>
  <c r="X245"/>
  <c r="X246"/>
  <c r="X247"/>
  <c r="X248"/>
  <c r="X249"/>
  <c r="X250"/>
  <c r="X251"/>
  <c r="X252"/>
  <c r="O259"/>
  <c r="P259" s="1"/>
  <c r="O260"/>
  <c r="P260" s="1"/>
  <c r="O261"/>
  <c r="P261" s="1"/>
  <c r="O262"/>
  <c r="P262" s="1"/>
  <c r="O263"/>
  <c r="P263" s="1"/>
  <c r="O264"/>
  <c r="P264" s="1"/>
  <c r="L259"/>
  <c r="L239"/>
  <c r="L240"/>
  <c r="L241"/>
  <c r="L242"/>
  <c r="L243"/>
  <c r="L244"/>
  <c r="L245"/>
  <c r="L246"/>
  <c r="L247"/>
  <c r="L248"/>
  <c r="L249"/>
  <c r="L250"/>
  <c r="L251"/>
  <c r="L252"/>
  <c r="L260"/>
  <c r="L261"/>
  <c r="L262"/>
  <c r="L263"/>
  <c r="L264"/>
  <c r="G259"/>
  <c r="G260"/>
  <c r="G261"/>
  <c r="G262"/>
  <c r="G263"/>
  <c r="G264"/>
  <c r="X224"/>
  <c r="X225"/>
  <c r="X226"/>
  <c r="X227"/>
  <c r="X228"/>
  <c r="X229"/>
  <c r="X235"/>
  <c r="O224"/>
  <c r="P224" s="1"/>
  <c r="O225"/>
  <c r="P225" s="1"/>
  <c r="O226"/>
  <c r="P226" s="1"/>
  <c r="O227"/>
  <c r="P227" s="1"/>
  <c r="O228"/>
  <c r="P228" s="1"/>
  <c r="O229"/>
  <c r="P229" s="1"/>
  <c r="L224"/>
  <c r="L225"/>
  <c r="L226"/>
  <c r="L227"/>
  <c r="L228"/>
  <c r="L229"/>
  <c r="G224"/>
  <c r="G225"/>
  <c r="G226"/>
  <c r="G227"/>
  <c r="G228"/>
  <c r="G229"/>
  <c r="X200"/>
  <c r="X199"/>
  <c r="X198"/>
  <c r="X197"/>
  <c r="X196"/>
  <c r="X195"/>
  <c r="O195"/>
  <c r="P195" s="1"/>
  <c r="O196"/>
  <c r="P196" s="1"/>
  <c r="O197"/>
  <c r="P197" s="1"/>
  <c r="O198"/>
  <c r="P198" s="1"/>
  <c r="O199"/>
  <c r="P199" s="1"/>
  <c r="O200"/>
  <c r="P200" s="1"/>
  <c r="L195"/>
  <c r="L196"/>
  <c r="L197"/>
  <c r="L198"/>
  <c r="L199"/>
  <c r="L200"/>
  <c r="G195"/>
  <c r="G196"/>
  <c r="G197"/>
  <c r="G198"/>
  <c r="G199"/>
  <c r="G200"/>
  <c r="X171"/>
  <c r="X170"/>
  <c r="X169"/>
  <c r="X168"/>
  <c r="X167"/>
  <c r="X166"/>
  <c r="O166"/>
  <c r="P166" s="1"/>
  <c r="O167"/>
  <c r="P167" s="1"/>
  <c r="O168"/>
  <c r="P168" s="1"/>
  <c r="O169"/>
  <c r="P169" s="1"/>
  <c r="O170"/>
  <c r="P170" s="1"/>
  <c r="O171"/>
  <c r="P171" s="1"/>
  <c r="L166"/>
  <c r="L167"/>
  <c r="L168"/>
  <c r="L169"/>
  <c r="L170"/>
  <c r="L171"/>
  <c r="G166"/>
  <c r="G167"/>
  <c r="G168"/>
  <c r="G169"/>
  <c r="G170"/>
  <c r="G171"/>
  <c r="G177"/>
  <c r="X154"/>
  <c r="X153"/>
  <c r="X152"/>
  <c r="X151"/>
  <c r="X150"/>
  <c r="X149"/>
  <c r="O149"/>
  <c r="P149" s="1"/>
  <c r="O150"/>
  <c r="P150" s="1"/>
  <c r="O151"/>
  <c r="P151" s="1"/>
  <c r="O152"/>
  <c r="P152" s="1"/>
  <c r="O153"/>
  <c r="P153" s="1"/>
  <c r="O154"/>
  <c r="P154" s="1"/>
  <c r="L149"/>
  <c r="L150"/>
  <c r="L151"/>
  <c r="L152"/>
  <c r="L153"/>
  <c r="L154"/>
  <c r="G149"/>
  <c r="G150"/>
  <c r="G151"/>
  <c r="G152"/>
  <c r="G153"/>
  <c r="G154"/>
  <c r="X121"/>
  <c r="X120"/>
  <c r="X119"/>
  <c r="X118"/>
  <c r="X117"/>
  <c r="X116"/>
  <c r="O116"/>
  <c r="P116" s="1"/>
  <c r="O117"/>
  <c r="P117" s="1"/>
  <c r="O118"/>
  <c r="P118" s="1"/>
  <c r="O119"/>
  <c r="P119" s="1"/>
  <c r="O120"/>
  <c r="P120" s="1"/>
  <c r="O121"/>
  <c r="P121" s="1"/>
  <c r="L117"/>
  <c r="L118"/>
  <c r="L119"/>
  <c r="L120"/>
  <c r="L121"/>
  <c r="G116"/>
  <c r="G117"/>
  <c r="G118"/>
  <c r="G119"/>
  <c r="G120"/>
  <c r="G121"/>
  <c r="X28"/>
  <c r="X27"/>
  <c r="X26"/>
  <c r="X25"/>
  <c r="X24"/>
  <c r="X23"/>
  <c r="O23"/>
  <c r="P23" s="1"/>
  <c r="O24"/>
  <c r="P24" s="1"/>
  <c r="O25"/>
  <c r="P25" s="1"/>
  <c r="O26"/>
  <c r="P26" s="1"/>
  <c r="O27"/>
  <c r="P27" s="1"/>
  <c r="O28"/>
  <c r="P28" s="1"/>
  <c r="L23"/>
  <c r="L24"/>
  <c r="L25"/>
  <c r="L26"/>
  <c r="L27"/>
  <c r="L28"/>
  <c r="G23"/>
  <c r="G24"/>
  <c r="G12"/>
  <c r="G13"/>
  <c r="G14"/>
  <c r="G15"/>
  <c r="G16"/>
  <c r="G17"/>
  <c r="G18"/>
  <c r="G19"/>
  <c r="G20"/>
  <c r="G21"/>
  <c r="G22"/>
  <c r="G25"/>
  <c r="G26"/>
  <c r="G27"/>
  <c r="G28"/>
  <c r="G34"/>
  <c r="X528"/>
  <c r="X527"/>
  <c r="X526"/>
  <c r="X525"/>
  <c r="X524"/>
  <c r="X523"/>
  <c r="O523"/>
  <c r="P523" s="1"/>
  <c r="O524"/>
  <c r="P524" s="1"/>
  <c r="O525"/>
  <c r="P525" s="1"/>
  <c r="O526"/>
  <c r="P526" s="1"/>
  <c r="O527"/>
  <c r="P527" s="1"/>
  <c r="O528"/>
  <c r="P528" s="1"/>
  <c r="L523"/>
  <c r="L524"/>
  <c r="L525"/>
  <c r="L526"/>
  <c r="L527"/>
  <c r="L528"/>
  <c r="G523"/>
  <c r="G524"/>
  <c r="G525"/>
  <c r="G526"/>
  <c r="G527"/>
  <c r="G528"/>
  <c r="O316"/>
  <c r="P316" s="1"/>
  <c r="O317"/>
  <c r="P317" s="1"/>
  <c r="O318"/>
  <c r="P318" s="1"/>
  <c r="O319"/>
  <c r="P319" s="1"/>
  <c r="O320"/>
  <c r="P320" s="1"/>
  <c r="O321"/>
  <c r="P321" s="1"/>
  <c r="O322"/>
  <c r="P322" s="1"/>
  <c r="O323"/>
  <c r="P323" s="1"/>
  <c r="O324"/>
  <c r="P324" s="1"/>
  <c r="O325"/>
  <c r="P325" s="1"/>
  <c r="O326"/>
  <c r="P326" s="1"/>
  <c r="O327"/>
  <c r="P327" s="1"/>
  <c r="O328"/>
  <c r="P328" s="1"/>
  <c r="O329"/>
  <c r="P329" s="1"/>
  <c r="O330"/>
  <c r="P330" s="1"/>
  <c r="O331"/>
  <c r="P331" s="1"/>
  <c r="L316"/>
  <c r="L317"/>
  <c r="L318"/>
  <c r="L319"/>
  <c r="L320"/>
  <c r="L321"/>
  <c r="L322"/>
  <c r="L323"/>
  <c r="L324"/>
  <c r="L325"/>
  <c r="L344"/>
  <c r="O238"/>
  <c r="P238"/>
  <c r="O239"/>
  <c r="P239"/>
  <c r="O240"/>
  <c r="P240"/>
  <c r="O241"/>
  <c r="P241"/>
  <c r="O242"/>
  <c r="P242" s="1"/>
  <c r="O243"/>
  <c r="P243" s="1"/>
  <c r="O244"/>
  <c r="P244" s="1"/>
  <c r="O245"/>
  <c r="P245" s="1"/>
  <c r="O246"/>
  <c r="P246" s="1"/>
  <c r="O247"/>
  <c r="P247" s="1"/>
  <c r="O248"/>
  <c r="P248" s="1"/>
  <c r="O249"/>
  <c r="P249" s="1"/>
  <c r="O250"/>
  <c r="P250" s="1"/>
  <c r="O251"/>
  <c r="P251" s="1"/>
  <c r="O252"/>
  <c r="P252" s="1"/>
  <c r="X630"/>
  <c r="O630"/>
  <c r="P630" s="1"/>
  <c r="L630"/>
  <c r="G630"/>
  <c r="X608"/>
  <c r="O608"/>
  <c r="P608" s="1"/>
  <c r="L608"/>
  <c r="G608"/>
  <c r="X556"/>
  <c r="O556"/>
  <c r="P556" s="1"/>
  <c r="G556"/>
  <c r="X577"/>
  <c r="O577"/>
  <c r="P577" s="1"/>
  <c r="L577"/>
  <c r="G577"/>
  <c r="X67"/>
  <c r="O67"/>
  <c r="P67" s="1"/>
  <c r="L67"/>
  <c r="X494"/>
  <c r="O494"/>
  <c r="P494" s="1"/>
  <c r="L494"/>
  <c r="G494"/>
  <c r="X456"/>
  <c r="O456"/>
  <c r="P456" s="1"/>
  <c r="L456"/>
  <c r="G456"/>
  <c r="X434"/>
  <c r="O434"/>
  <c r="P434" s="1"/>
  <c r="L434"/>
  <c r="G434"/>
  <c r="X410"/>
  <c r="O410"/>
  <c r="P410" s="1"/>
  <c r="L410"/>
  <c r="G410"/>
  <c r="X379"/>
  <c r="L379"/>
  <c r="L354"/>
  <c r="L355"/>
  <c r="L356"/>
  <c r="L357"/>
  <c r="L358"/>
  <c r="L359"/>
  <c r="L360"/>
  <c r="L361"/>
  <c r="L362"/>
  <c r="L363"/>
  <c r="L364"/>
  <c r="L365"/>
  <c r="L366"/>
  <c r="L367"/>
  <c r="G379"/>
  <c r="X313"/>
  <c r="O313"/>
  <c r="P313" s="1"/>
  <c r="L313"/>
  <c r="G313"/>
  <c r="X285"/>
  <c r="L285"/>
  <c r="G285"/>
  <c r="O235"/>
  <c r="P235" s="1"/>
  <c r="L235"/>
  <c r="G235"/>
  <c r="X206"/>
  <c r="O206"/>
  <c r="P206" s="1"/>
  <c r="L206"/>
  <c r="G206"/>
  <c r="X177"/>
  <c r="O177"/>
  <c r="P177" s="1"/>
  <c r="L177"/>
  <c r="X34"/>
  <c r="O34"/>
  <c r="P34" s="1"/>
  <c r="L34"/>
  <c r="X517"/>
  <c r="O517"/>
  <c r="P517" s="1"/>
  <c r="L517"/>
  <c r="G517"/>
  <c r="G832"/>
  <c r="G833"/>
  <c r="G834"/>
  <c r="G835"/>
  <c r="O741"/>
  <c r="P741" s="1"/>
  <c r="G705"/>
  <c r="G706"/>
  <c r="G707"/>
  <c r="G700"/>
  <c r="G699"/>
  <c r="G701"/>
  <c r="G702"/>
  <c r="G693"/>
  <c r="G694"/>
  <c r="G695"/>
  <c r="G696"/>
  <c r="G654"/>
  <c r="G655"/>
  <c r="G656"/>
  <c r="G657"/>
  <c r="G658"/>
  <c r="G659"/>
  <c r="G660"/>
  <c r="G661"/>
  <c r="G662"/>
  <c r="G663"/>
  <c r="G664"/>
  <c r="G643"/>
  <c r="G652" s="1"/>
  <c r="L643"/>
  <c r="O643"/>
  <c r="P643" s="1"/>
  <c r="P652" s="1"/>
  <c r="G611"/>
  <c r="G612"/>
  <c r="G613"/>
  <c r="G614"/>
  <c r="G615"/>
  <c r="G616"/>
  <c r="G617"/>
  <c r="G618"/>
  <c r="G597"/>
  <c r="G598"/>
  <c r="G599"/>
  <c r="G600"/>
  <c r="G583"/>
  <c r="G584"/>
  <c r="G585"/>
  <c r="G586"/>
  <c r="G566"/>
  <c r="G567"/>
  <c r="G534"/>
  <c r="G535"/>
  <c r="G536"/>
  <c r="G537"/>
  <c r="G538"/>
  <c r="G539"/>
  <c r="G540"/>
  <c r="G541"/>
  <c r="G542"/>
  <c r="G543"/>
  <c r="G544"/>
  <c r="G545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37"/>
  <c r="G438"/>
  <c r="G439"/>
  <c r="G440"/>
  <c r="G441"/>
  <c r="G442"/>
  <c r="G443"/>
  <c r="G444"/>
  <c r="G445"/>
  <c r="G413"/>
  <c r="G414"/>
  <c r="G415"/>
  <c r="G416"/>
  <c r="G417"/>
  <c r="G418"/>
  <c r="G419"/>
  <c r="G420"/>
  <c r="G421"/>
  <c r="G422"/>
  <c r="G423"/>
  <c r="G424"/>
  <c r="G383"/>
  <c r="G384"/>
  <c r="G385"/>
  <c r="G386"/>
  <c r="G387"/>
  <c r="G388"/>
  <c r="G389"/>
  <c r="G390"/>
  <c r="G391"/>
  <c r="G392"/>
  <c r="G393"/>
  <c r="G394"/>
  <c r="G395"/>
  <c r="G396"/>
  <c r="G397"/>
  <c r="G398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16"/>
  <c r="G317"/>
  <c r="G318"/>
  <c r="G319"/>
  <c r="G320"/>
  <c r="G321"/>
  <c r="G322"/>
  <c r="G323"/>
  <c r="G324"/>
  <c r="G325"/>
  <c r="G326"/>
  <c r="G327"/>
  <c r="G328"/>
  <c r="G329"/>
  <c r="G330"/>
  <c r="G331"/>
  <c r="G288"/>
  <c r="G289"/>
  <c r="G290"/>
  <c r="G291"/>
  <c r="G292"/>
  <c r="G293"/>
  <c r="G294"/>
  <c r="G295"/>
  <c r="G296"/>
  <c r="G297"/>
  <c r="G298"/>
  <c r="G299"/>
  <c r="G300"/>
  <c r="G301"/>
  <c r="G267"/>
  <c r="G268"/>
  <c r="G269"/>
  <c r="G270"/>
  <c r="G271"/>
  <c r="G272"/>
  <c r="G273"/>
  <c r="G274"/>
  <c r="G275"/>
  <c r="G276"/>
  <c r="G277"/>
  <c r="G278"/>
  <c r="L267"/>
  <c r="L269"/>
  <c r="L270"/>
  <c r="L271"/>
  <c r="L272"/>
  <c r="L273"/>
  <c r="L274"/>
  <c r="L275"/>
  <c r="L276"/>
  <c r="L277"/>
  <c r="L278"/>
  <c r="G238"/>
  <c r="G239"/>
  <c r="G240"/>
  <c r="G241"/>
  <c r="G242"/>
  <c r="G243"/>
  <c r="G244"/>
  <c r="G245"/>
  <c r="G246"/>
  <c r="G247"/>
  <c r="G248"/>
  <c r="G249"/>
  <c r="G250"/>
  <c r="G251"/>
  <c r="G252"/>
  <c r="G209"/>
  <c r="G210"/>
  <c r="G211"/>
  <c r="G212"/>
  <c r="G213"/>
  <c r="G214"/>
  <c r="G215"/>
  <c r="G216"/>
  <c r="G217"/>
  <c r="G218"/>
  <c r="G219"/>
  <c r="G220"/>
  <c r="G221"/>
  <c r="G222"/>
  <c r="G223"/>
  <c r="G180"/>
  <c r="G181"/>
  <c r="G182"/>
  <c r="G183"/>
  <c r="G184"/>
  <c r="G185"/>
  <c r="G186"/>
  <c r="G187"/>
  <c r="G188"/>
  <c r="G189"/>
  <c r="G190"/>
  <c r="G191"/>
  <c r="G192"/>
  <c r="G193"/>
  <c r="G194"/>
  <c r="G157"/>
  <c r="G158"/>
  <c r="G159"/>
  <c r="G160"/>
  <c r="G161"/>
  <c r="G162"/>
  <c r="G163"/>
  <c r="G164"/>
  <c r="G165"/>
  <c r="G133"/>
  <c r="G134"/>
  <c r="G135"/>
  <c r="G136"/>
  <c r="G137"/>
  <c r="G138"/>
  <c r="G139"/>
  <c r="G140"/>
  <c r="G141"/>
  <c r="G142"/>
  <c r="G124"/>
  <c r="G125"/>
  <c r="G126"/>
  <c r="G127"/>
  <c r="G128"/>
  <c r="G129"/>
  <c r="G130"/>
  <c r="G95"/>
  <c r="G96"/>
  <c r="G97"/>
  <c r="G98"/>
  <c r="G99"/>
  <c r="G100"/>
  <c r="G101"/>
  <c r="G102"/>
  <c r="G103"/>
  <c r="G104"/>
  <c r="G105"/>
  <c r="G106"/>
  <c r="G107"/>
  <c r="G108"/>
  <c r="G109"/>
  <c r="G79"/>
  <c r="G80" s="1"/>
  <c r="X766"/>
  <c r="X767"/>
  <c r="X768"/>
  <c r="X769"/>
  <c r="G761"/>
  <c r="G762"/>
  <c r="G763"/>
  <c r="G753"/>
  <c r="G754"/>
  <c r="G755"/>
  <c r="G756"/>
  <c r="G757"/>
  <c r="G758"/>
  <c r="O753"/>
  <c r="P753" s="1"/>
  <c r="O754"/>
  <c r="P754" s="1"/>
  <c r="O755"/>
  <c r="P755" s="1"/>
  <c r="O756"/>
  <c r="P756" s="1"/>
  <c r="O757"/>
  <c r="P757" s="1"/>
  <c r="O758"/>
  <c r="P758" s="1"/>
  <c r="L757"/>
  <c r="L759" s="1"/>
  <c r="G750"/>
  <c r="G751" s="1"/>
  <c r="O750"/>
  <c r="P750" s="1"/>
  <c r="L750"/>
  <c r="L751" s="1"/>
  <c r="G745"/>
  <c r="G746"/>
  <c r="G747"/>
  <c r="O745"/>
  <c r="P745" s="1"/>
  <c r="O746"/>
  <c r="P746" s="1"/>
  <c r="O747"/>
  <c r="P747" s="1"/>
  <c r="L746"/>
  <c r="L748" s="1"/>
  <c r="G738"/>
  <c r="G739"/>
  <c r="G740"/>
  <c r="G741"/>
  <c r="G742"/>
  <c r="L743"/>
  <c r="O738"/>
  <c r="P738" s="1"/>
  <c r="O739"/>
  <c r="P739" s="1"/>
  <c r="O740"/>
  <c r="P740" s="1"/>
  <c r="O742"/>
  <c r="P742" s="1"/>
  <c r="G732"/>
  <c r="G733"/>
  <c r="G734"/>
  <c r="G735"/>
  <c r="O732"/>
  <c r="P732" s="1"/>
  <c r="O733"/>
  <c r="P733" s="1"/>
  <c r="O734"/>
  <c r="P734" s="1"/>
  <c r="O735"/>
  <c r="P735" s="1"/>
  <c r="L734"/>
  <c r="L736" s="1"/>
  <c r="G729"/>
  <c r="O729"/>
  <c r="P729" s="1"/>
  <c r="P730" s="1"/>
  <c r="L729"/>
  <c r="L730" s="1"/>
  <c r="G724"/>
  <c r="G725"/>
  <c r="G726"/>
  <c r="O724"/>
  <c r="P724" s="1"/>
  <c r="O725"/>
  <c r="P725" s="1"/>
  <c r="O726"/>
  <c r="P726" s="1"/>
  <c r="L725"/>
  <c r="L727" s="1"/>
  <c r="G721"/>
  <c r="O721"/>
  <c r="P721" s="1"/>
  <c r="P722" s="1"/>
  <c r="L721"/>
  <c r="L722" s="1"/>
  <c r="G716"/>
  <c r="G717"/>
  <c r="G718"/>
  <c r="O716"/>
  <c r="P716" s="1"/>
  <c r="O717"/>
  <c r="P717" s="1"/>
  <c r="O718"/>
  <c r="P718" s="1"/>
  <c r="L717"/>
  <c r="L719" s="1"/>
  <c r="G710"/>
  <c r="G711"/>
  <c r="G712"/>
  <c r="G713"/>
  <c r="O710"/>
  <c r="P710" s="1"/>
  <c r="O711"/>
  <c r="P711" s="1"/>
  <c r="O712"/>
  <c r="P712" s="1"/>
  <c r="O713"/>
  <c r="P713" s="1"/>
  <c r="L711"/>
  <c r="L714" s="1"/>
  <c r="O705"/>
  <c r="P705" s="1"/>
  <c r="O706"/>
  <c r="P706" s="1"/>
  <c r="O707"/>
  <c r="P707" s="1"/>
  <c r="L708"/>
  <c r="O699"/>
  <c r="P699" s="1"/>
  <c r="O700"/>
  <c r="P700" s="1"/>
  <c r="O701"/>
  <c r="P701" s="1"/>
  <c r="O702"/>
  <c r="P702" s="1"/>
  <c r="L702"/>
  <c r="L703" s="1"/>
  <c r="O693"/>
  <c r="P693" s="1"/>
  <c r="O694"/>
  <c r="P694" s="1"/>
  <c r="O695"/>
  <c r="P695" s="1"/>
  <c r="O696"/>
  <c r="P696" s="1"/>
  <c r="L695"/>
  <c r="L697" s="1"/>
  <c r="G688"/>
  <c r="G689"/>
  <c r="G690"/>
  <c r="O688"/>
  <c r="P688" s="1"/>
  <c r="O689"/>
  <c r="P689" s="1"/>
  <c r="O690"/>
  <c r="P690" s="1"/>
  <c r="L690"/>
  <c r="L691" s="1"/>
  <c r="G682"/>
  <c r="G683"/>
  <c r="G684"/>
  <c r="G685"/>
  <c r="O682"/>
  <c r="P682" s="1"/>
  <c r="O683"/>
  <c r="P683" s="1"/>
  <c r="O684"/>
  <c r="P684" s="1"/>
  <c r="O685"/>
  <c r="P685" s="1"/>
  <c r="L683"/>
  <c r="L686" s="1"/>
  <c r="G678"/>
  <c r="G679"/>
  <c r="O678"/>
  <c r="P678" s="1"/>
  <c r="O679"/>
  <c r="P679" s="1"/>
  <c r="L679"/>
  <c r="L680" s="1"/>
  <c r="O654"/>
  <c r="P654" s="1"/>
  <c r="O655"/>
  <c r="P655" s="1"/>
  <c r="O656"/>
  <c r="P656" s="1"/>
  <c r="O657"/>
  <c r="P657" s="1"/>
  <c r="O658"/>
  <c r="P658" s="1"/>
  <c r="O659"/>
  <c r="P659" s="1"/>
  <c r="O660"/>
  <c r="P660" s="1"/>
  <c r="O661"/>
  <c r="P661" s="1"/>
  <c r="O662"/>
  <c r="P662" s="1"/>
  <c r="O663"/>
  <c r="P663" s="1"/>
  <c r="O664"/>
  <c r="P664" s="1"/>
  <c r="L658"/>
  <c r="L659"/>
  <c r="L660"/>
  <c r="L661"/>
  <c r="L662"/>
  <c r="L663"/>
  <c r="L664"/>
  <c r="P634"/>
  <c r="X633"/>
  <c r="X634"/>
  <c r="X635"/>
  <c r="X636"/>
  <c r="X637"/>
  <c r="X638"/>
  <c r="X639"/>
  <c r="X640"/>
  <c r="P633"/>
  <c r="P635"/>
  <c r="P636"/>
  <c r="P637"/>
  <c r="P638"/>
  <c r="P639"/>
  <c r="P640"/>
  <c r="L633"/>
  <c r="L634"/>
  <c r="L635"/>
  <c r="L636"/>
  <c r="L637"/>
  <c r="L638"/>
  <c r="L639"/>
  <c r="L640"/>
  <c r="G633"/>
  <c r="G634"/>
  <c r="G635"/>
  <c r="G636"/>
  <c r="G637"/>
  <c r="G638"/>
  <c r="G639"/>
  <c r="G640"/>
  <c r="O611"/>
  <c r="P611" s="1"/>
  <c r="O612"/>
  <c r="P612" s="1"/>
  <c r="O613"/>
  <c r="P613" s="1"/>
  <c r="O614"/>
  <c r="P614" s="1"/>
  <c r="O615"/>
  <c r="P615" s="1"/>
  <c r="O616"/>
  <c r="P616" s="1"/>
  <c r="O617"/>
  <c r="P617" s="1"/>
  <c r="O618"/>
  <c r="P618" s="1"/>
  <c r="L611"/>
  <c r="L612"/>
  <c r="L613"/>
  <c r="L614"/>
  <c r="L615"/>
  <c r="L616"/>
  <c r="L617"/>
  <c r="L618"/>
  <c r="O597"/>
  <c r="P597" s="1"/>
  <c r="O598"/>
  <c r="P598" s="1"/>
  <c r="O599"/>
  <c r="P599" s="1"/>
  <c r="O600"/>
  <c r="P600" s="1"/>
  <c r="L597"/>
  <c r="L598"/>
  <c r="L599"/>
  <c r="L600"/>
  <c r="O583"/>
  <c r="P583" s="1"/>
  <c r="O584"/>
  <c r="P584" s="1"/>
  <c r="O585"/>
  <c r="P585" s="1"/>
  <c r="O586"/>
  <c r="P586" s="1"/>
  <c r="L583"/>
  <c r="L584"/>
  <c r="L585"/>
  <c r="L586"/>
  <c r="G581"/>
  <c r="L581"/>
  <c r="P581"/>
  <c r="O566"/>
  <c r="P566" s="1"/>
  <c r="O567"/>
  <c r="P567" s="1"/>
  <c r="L566"/>
  <c r="L567"/>
  <c r="P534"/>
  <c r="O535"/>
  <c r="P535" s="1"/>
  <c r="O536"/>
  <c r="P536" s="1"/>
  <c r="O537"/>
  <c r="P537" s="1"/>
  <c r="O538"/>
  <c r="P538" s="1"/>
  <c r="O539"/>
  <c r="P539" s="1"/>
  <c r="O540"/>
  <c r="P540" s="1"/>
  <c r="O541"/>
  <c r="P541" s="1"/>
  <c r="O542"/>
  <c r="P542" s="1"/>
  <c r="O543"/>
  <c r="P543" s="1"/>
  <c r="O544"/>
  <c r="P544" s="1"/>
  <c r="O545"/>
  <c r="P545" s="1"/>
  <c r="G557"/>
  <c r="L536"/>
  <c r="L537"/>
  <c r="L538"/>
  <c r="L539"/>
  <c r="L540"/>
  <c r="L541"/>
  <c r="L542"/>
  <c r="L543"/>
  <c r="L544"/>
  <c r="L545"/>
  <c r="O497"/>
  <c r="P497" s="1"/>
  <c r="O498"/>
  <c r="P498" s="1"/>
  <c r="O499"/>
  <c r="P499" s="1"/>
  <c r="O500"/>
  <c r="P500" s="1"/>
  <c r="O501"/>
  <c r="P501" s="1"/>
  <c r="O502"/>
  <c r="P502" s="1"/>
  <c r="O503"/>
  <c r="P503" s="1"/>
  <c r="O504"/>
  <c r="P504" s="1"/>
  <c r="O505"/>
  <c r="P505" s="1"/>
  <c r="O506"/>
  <c r="P506" s="1"/>
  <c r="O507"/>
  <c r="P507" s="1"/>
  <c r="O508"/>
  <c r="P508" s="1"/>
  <c r="O509"/>
  <c r="P509" s="1"/>
  <c r="O510"/>
  <c r="P510" s="1"/>
  <c r="O511"/>
  <c r="P511" s="1"/>
  <c r="O512"/>
  <c r="P512" s="1"/>
  <c r="O513"/>
  <c r="P513" s="1"/>
  <c r="O514"/>
  <c r="P514" s="1"/>
  <c r="O515"/>
  <c r="P515" s="1"/>
  <c r="O516"/>
  <c r="P516" s="1"/>
  <c r="L504"/>
  <c r="L505"/>
  <c r="L506"/>
  <c r="L507"/>
  <c r="L508"/>
  <c r="L509"/>
  <c r="L510"/>
  <c r="L511"/>
  <c r="L512"/>
  <c r="L513"/>
  <c r="L514"/>
  <c r="L515"/>
  <c r="L516"/>
  <c r="O462"/>
  <c r="P462" s="1"/>
  <c r="O463"/>
  <c r="P463" s="1"/>
  <c r="O464"/>
  <c r="P464" s="1"/>
  <c r="O465"/>
  <c r="P465" s="1"/>
  <c r="O466"/>
  <c r="P466" s="1"/>
  <c r="O467"/>
  <c r="P467" s="1"/>
  <c r="O468"/>
  <c r="P468" s="1"/>
  <c r="O469"/>
  <c r="P469" s="1"/>
  <c r="O470"/>
  <c r="P470" s="1"/>
  <c r="O471"/>
  <c r="P471" s="1"/>
  <c r="O472"/>
  <c r="P472" s="1"/>
  <c r="O473"/>
  <c r="P473" s="1"/>
  <c r="O474"/>
  <c r="P474" s="1"/>
  <c r="O475"/>
  <c r="P475" s="1"/>
  <c r="O476"/>
  <c r="P476" s="1"/>
  <c r="O477"/>
  <c r="P477" s="1"/>
  <c r="O478"/>
  <c r="P478" s="1"/>
  <c r="O479"/>
  <c r="P479" s="1"/>
  <c r="O480"/>
  <c r="P480" s="1"/>
  <c r="O481"/>
  <c r="P481" s="1"/>
  <c r="O482"/>
  <c r="P482" s="1"/>
  <c r="L470"/>
  <c r="L471"/>
  <c r="L472"/>
  <c r="L473"/>
  <c r="L474"/>
  <c r="L475"/>
  <c r="L476"/>
  <c r="L477"/>
  <c r="L478"/>
  <c r="L479"/>
  <c r="L480"/>
  <c r="L481"/>
  <c r="L482"/>
  <c r="G460"/>
  <c r="L460"/>
  <c r="P460"/>
  <c r="O437"/>
  <c r="P437" s="1"/>
  <c r="O438"/>
  <c r="P438" s="1"/>
  <c r="O439"/>
  <c r="P439" s="1"/>
  <c r="O440"/>
  <c r="P440" s="1"/>
  <c r="O441"/>
  <c r="P441" s="1"/>
  <c r="O442"/>
  <c r="P442" s="1"/>
  <c r="O443"/>
  <c r="P443" s="1"/>
  <c r="O444"/>
  <c r="P444" s="1"/>
  <c r="O445"/>
  <c r="P445" s="1"/>
  <c r="L439"/>
  <c r="L440"/>
  <c r="L441"/>
  <c r="L442"/>
  <c r="L443"/>
  <c r="L444"/>
  <c r="O413"/>
  <c r="P413" s="1"/>
  <c r="O414"/>
  <c r="P414" s="1"/>
  <c r="O415"/>
  <c r="P415" s="1"/>
  <c r="O416"/>
  <c r="P416" s="1"/>
  <c r="O417"/>
  <c r="P417" s="1"/>
  <c r="O418"/>
  <c r="P418" s="1"/>
  <c r="O419"/>
  <c r="P419" s="1"/>
  <c r="O420"/>
  <c r="P420" s="1"/>
  <c r="O421"/>
  <c r="P421" s="1"/>
  <c r="O422"/>
  <c r="P422" s="1"/>
  <c r="O423"/>
  <c r="P423" s="1"/>
  <c r="O424"/>
  <c r="P424" s="1"/>
  <c r="L419"/>
  <c r="L420"/>
  <c r="L421"/>
  <c r="L422"/>
  <c r="L423"/>
  <c r="L424"/>
  <c r="G382"/>
  <c r="O382"/>
  <c r="P382" s="1"/>
  <c r="O383"/>
  <c r="P383" s="1"/>
  <c r="O384"/>
  <c r="P384" s="1"/>
  <c r="O385"/>
  <c r="P385" s="1"/>
  <c r="O386"/>
  <c r="P386" s="1"/>
  <c r="O387"/>
  <c r="P387" s="1"/>
  <c r="O388"/>
  <c r="P388" s="1"/>
  <c r="O389"/>
  <c r="P389" s="1"/>
  <c r="O390"/>
  <c r="P390" s="1"/>
  <c r="O391"/>
  <c r="P391" s="1"/>
  <c r="O392"/>
  <c r="P392" s="1"/>
  <c r="O393"/>
  <c r="P393" s="1"/>
  <c r="O394"/>
  <c r="P394" s="1"/>
  <c r="O395"/>
  <c r="P395" s="1"/>
  <c r="O396"/>
  <c r="P396" s="1"/>
  <c r="O397"/>
  <c r="P397" s="1"/>
  <c r="O398"/>
  <c r="P398" s="1"/>
  <c r="L385"/>
  <c r="L386"/>
  <c r="L387"/>
  <c r="L388"/>
  <c r="L389"/>
  <c r="L390"/>
  <c r="L391"/>
  <c r="L392"/>
  <c r="L393"/>
  <c r="L394"/>
  <c r="L395"/>
  <c r="L396"/>
  <c r="L397"/>
  <c r="G346"/>
  <c r="G347"/>
  <c r="O346"/>
  <c r="P346" s="1"/>
  <c r="O347"/>
  <c r="P347" s="1"/>
  <c r="L348"/>
  <c r="L293"/>
  <c r="L294"/>
  <c r="L295"/>
  <c r="L296"/>
  <c r="L297"/>
  <c r="L298"/>
  <c r="L299"/>
  <c r="L300"/>
  <c r="L301"/>
  <c r="X288"/>
  <c r="X289"/>
  <c r="X290"/>
  <c r="X291"/>
  <c r="X292"/>
  <c r="X293"/>
  <c r="X294"/>
  <c r="X295"/>
  <c r="X296"/>
  <c r="X297"/>
  <c r="X298"/>
  <c r="X299"/>
  <c r="X300"/>
  <c r="X301"/>
  <c r="O288"/>
  <c r="P288" s="1"/>
  <c r="O289"/>
  <c r="P289" s="1"/>
  <c r="O290"/>
  <c r="P290" s="1"/>
  <c r="O291"/>
  <c r="P291" s="1"/>
  <c r="O292"/>
  <c r="P292" s="1"/>
  <c r="O293"/>
  <c r="P293" s="1"/>
  <c r="O294"/>
  <c r="P294" s="1"/>
  <c r="O295"/>
  <c r="P295" s="1"/>
  <c r="O296"/>
  <c r="P296" s="1"/>
  <c r="O297"/>
  <c r="P297" s="1"/>
  <c r="O298"/>
  <c r="P298" s="1"/>
  <c r="O299"/>
  <c r="P299" s="1"/>
  <c r="O300"/>
  <c r="P300" s="1"/>
  <c r="O301"/>
  <c r="P301" s="1"/>
  <c r="O209"/>
  <c r="P209" s="1"/>
  <c r="O210"/>
  <c r="P210" s="1"/>
  <c r="O211"/>
  <c r="P211" s="1"/>
  <c r="O212"/>
  <c r="P212" s="1"/>
  <c r="O213"/>
  <c r="P213" s="1"/>
  <c r="O214"/>
  <c r="P214" s="1"/>
  <c r="O215"/>
  <c r="P215" s="1"/>
  <c r="O216"/>
  <c r="P216" s="1"/>
  <c r="O217"/>
  <c r="P217" s="1"/>
  <c r="O218"/>
  <c r="P218" s="1"/>
  <c r="O219"/>
  <c r="P219" s="1"/>
  <c r="O220"/>
  <c r="P220" s="1"/>
  <c r="O221"/>
  <c r="P221" s="1"/>
  <c r="O222"/>
  <c r="P222" s="1"/>
  <c r="O223"/>
  <c r="P223" s="1"/>
  <c r="L210"/>
  <c r="L211"/>
  <c r="L212"/>
  <c r="L213"/>
  <c r="L214"/>
  <c r="L215"/>
  <c r="L216"/>
  <c r="L217"/>
  <c r="L218"/>
  <c r="L219"/>
  <c r="L220"/>
  <c r="L221"/>
  <c r="L222"/>
  <c r="L223"/>
  <c r="O180"/>
  <c r="P180" s="1"/>
  <c r="O181"/>
  <c r="P181" s="1"/>
  <c r="O182"/>
  <c r="P182" s="1"/>
  <c r="O183"/>
  <c r="P183" s="1"/>
  <c r="O184"/>
  <c r="P184" s="1"/>
  <c r="O185"/>
  <c r="P185" s="1"/>
  <c r="O186"/>
  <c r="P186" s="1"/>
  <c r="O187"/>
  <c r="P187" s="1"/>
  <c r="O188"/>
  <c r="P188" s="1"/>
  <c r="O189"/>
  <c r="P189" s="1"/>
  <c r="O190"/>
  <c r="P190" s="1"/>
  <c r="O191"/>
  <c r="P191" s="1"/>
  <c r="O192"/>
  <c r="P192" s="1"/>
  <c r="O193"/>
  <c r="P193" s="1"/>
  <c r="O194"/>
  <c r="P194" s="1"/>
  <c r="L181"/>
  <c r="L182"/>
  <c r="L183"/>
  <c r="L184"/>
  <c r="L185"/>
  <c r="L186"/>
  <c r="L187"/>
  <c r="L188"/>
  <c r="L189"/>
  <c r="L190"/>
  <c r="L191"/>
  <c r="L192"/>
  <c r="L193"/>
  <c r="L194"/>
  <c r="O157"/>
  <c r="P157" s="1"/>
  <c r="O158"/>
  <c r="P158" s="1"/>
  <c r="O159"/>
  <c r="P159" s="1"/>
  <c r="O160"/>
  <c r="P160" s="1"/>
  <c r="O161"/>
  <c r="P161" s="1"/>
  <c r="O162"/>
  <c r="P162" s="1"/>
  <c r="O163"/>
  <c r="P163" s="1"/>
  <c r="O164"/>
  <c r="P164" s="1"/>
  <c r="O165"/>
  <c r="P165" s="1"/>
  <c r="G178"/>
  <c r="L157"/>
  <c r="L158"/>
  <c r="L159"/>
  <c r="L160"/>
  <c r="L161"/>
  <c r="L162"/>
  <c r="L163"/>
  <c r="L164"/>
  <c r="L165"/>
  <c r="O133"/>
  <c r="P133" s="1"/>
  <c r="O134"/>
  <c r="P134" s="1"/>
  <c r="O135"/>
  <c r="P135" s="1"/>
  <c r="O136"/>
  <c r="P136" s="1"/>
  <c r="O137"/>
  <c r="P137" s="1"/>
  <c r="O138"/>
  <c r="P138" s="1"/>
  <c r="O139"/>
  <c r="P139" s="1"/>
  <c r="O140"/>
  <c r="P140" s="1"/>
  <c r="O141"/>
  <c r="P141" s="1"/>
  <c r="O142"/>
  <c r="P142" s="1"/>
  <c r="L133"/>
  <c r="L134"/>
  <c r="L135"/>
  <c r="L136"/>
  <c r="L137"/>
  <c r="L138"/>
  <c r="L139"/>
  <c r="L140"/>
  <c r="L141"/>
  <c r="L142"/>
  <c r="O124"/>
  <c r="P124" s="1"/>
  <c r="O125"/>
  <c r="P125" s="1"/>
  <c r="O126"/>
  <c r="P126" s="1"/>
  <c r="O127"/>
  <c r="P127" s="1"/>
  <c r="O128"/>
  <c r="P128" s="1"/>
  <c r="O129"/>
  <c r="P129" s="1"/>
  <c r="O130"/>
  <c r="P130" s="1"/>
  <c r="L125"/>
  <c r="L126"/>
  <c r="L127"/>
  <c r="L128"/>
  <c r="L129"/>
  <c r="L130"/>
  <c r="L124"/>
  <c r="G94"/>
  <c r="G122" s="1"/>
  <c r="O94"/>
  <c r="P94" s="1"/>
  <c r="O95"/>
  <c r="P95" s="1"/>
  <c r="O96"/>
  <c r="P96" s="1"/>
  <c r="O97"/>
  <c r="P97" s="1"/>
  <c r="O98"/>
  <c r="P98" s="1"/>
  <c r="O99"/>
  <c r="P99" s="1"/>
  <c r="O100"/>
  <c r="P100" s="1"/>
  <c r="O101"/>
  <c r="P101" s="1"/>
  <c r="O102"/>
  <c r="P102" s="1"/>
  <c r="O103"/>
  <c r="P103" s="1"/>
  <c r="O104"/>
  <c r="P104" s="1"/>
  <c r="O105"/>
  <c r="P105" s="1"/>
  <c r="O106"/>
  <c r="P106" s="1"/>
  <c r="O107"/>
  <c r="P107" s="1"/>
  <c r="O108"/>
  <c r="P108" s="1"/>
  <c r="O109"/>
  <c r="P109" s="1"/>
  <c r="L96"/>
  <c r="L97"/>
  <c r="L98"/>
  <c r="L99"/>
  <c r="L100"/>
  <c r="L101"/>
  <c r="L102"/>
  <c r="L103"/>
  <c r="L104"/>
  <c r="L105"/>
  <c r="L106"/>
  <c r="L107"/>
  <c r="L108"/>
  <c r="L109"/>
  <c r="L95"/>
  <c r="G91"/>
  <c r="G92" s="1"/>
  <c r="O91"/>
  <c r="P91" s="1"/>
  <c r="P92" s="1"/>
  <c r="L91"/>
  <c r="L92" s="1"/>
  <c r="G88"/>
  <c r="G89" s="1"/>
  <c r="O88"/>
  <c r="P88" s="1"/>
  <c r="P89" s="1"/>
  <c r="L88"/>
  <c r="L89" s="1"/>
  <c r="G85"/>
  <c r="G86" s="1"/>
  <c r="O85"/>
  <c r="P85" s="1"/>
  <c r="P86" s="1"/>
  <c r="L85"/>
  <c r="L86" s="1"/>
  <c r="G82"/>
  <c r="G83" s="1"/>
  <c r="L82"/>
  <c r="L83" s="1"/>
  <c r="O82"/>
  <c r="P82" s="1"/>
  <c r="P83" s="1"/>
  <c r="O79"/>
  <c r="P79" s="1"/>
  <c r="P80" s="1"/>
  <c r="L79"/>
  <c r="L80" s="1"/>
  <c r="G76"/>
  <c r="G77" s="1"/>
  <c r="O76"/>
  <c r="P76" s="1"/>
  <c r="P77" s="1"/>
  <c r="L76"/>
  <c r="L77" s="1"/>
  <c r="G73"/>
  <c r="G74" s="1"/>
  <c r="O73"/>
  <c r="P73" s="1"/>
  <c r="P74" s="1"/>
  <c r="L73"/>
  <c r="L74" s="1"/>
  <c r="G70"/>
  <c r="G71" s="1"/>
  <c r="L70"/>
  <c r="L71" s="1"/>
  <c r="O70"/>
  <c r="P70" s="1"/>
  <c r="P71" s="1"/>
  <c r="O46"/>
  <c r="P46" s="1"/>
  <c r="O47"/>
  <c r="P47" s="1"/>
  <c r="O48"/>
  <c r="P48" s="1"/>
  <c r="O49"/>
  <c r="P49" s="1"/>
  <c r="O50"/>
  <c r="P50" s="1"/>
  <c r="O51"/>
  <c r="P51" s="1"/>
  <c r="O52"/>
  <c r="P52" s="1"/>
  <c r="O53"/>
  <c r="P53" s="1"/>
  <c r="O54"/>
  <c r="P54" s="1"/>
  <c r="O55"/>
  <c r="P55" s="1"/>
  <c r="L46"/>
  <c r="L47"/>
  <c r="L48"/>
  <c r="L49"/>
  <c r="L50"/>
  <c r="L51"/>
  <c r="L52"/>
  <c r="L53"/>
  <c r="L54"/>
  <c r="L55"/>
  <c r="G43"/>
  <c r="G44" s="1"/>
  <c r="O43"/>
  <c r="P43" s="1"/>
  <c r="P44" s="1"/>
  <c r="L44"/>
  <c r="G37"/>
  <c r="G38"/>
  <c r="G39"/>
  <c r="G40"/>
  <c r="O37"/>
  <c r="P37" s="1"/>
  <c r="O38"/>
  <c r="P38" s="1"/>
  <c r="O39"/>
  <c r="P39" s="1"/>
  <c r="O40"/>
  <c r="P40" s="1"/>
  <c r="L38"/>
  <c r="L39"/>
  <c r="L40"/>
  <c r="X37"/>
  <c r="X38"/>
  <c r="X39"/>
  <c r="X40"/>
  <c r="O12"/>
  <c r="P12" s="1"/>
  <c r="O13"/>
  <c r="P13" s="1"/>
  <c r="O14"/>
  <c r="P14" s="1"/>
  <c r="O15"/>
  <c r="P15" s="1"/>
  <c r="O16"/>
  <c r="P16" s="1"/>
  <c r="O17"/>
  <c r="P17" s="1"/>
  <c r="O18"/>
  <c r="P18" s="1"/>
  <c r="O19"/>
  <c r="P19" s="1"/>
  <c r="O20"/>
  <c r="P20" s="1"/>
  <c r="O21"/>
  <c r="P21" s="1"/>
  <c r="O22"/>
  <c r="P22" s="1"/>
  <c r="L13"/>
  <c r="L14"/>
  <c r="L15"/>
  <c r="L16"/>
  <c r="L17"/>
  <c r="L18"/>
  <c r="L19"/>
  <c r="L20"/>
  <c r="L21"/>
  <c r="L22"/>
  <c r="G10"/>
  <c r="P10"/>
  <c r="L10"/>
  <c r="L763"/>
  <c r="L764" s="1"/>
  <c r="G764"/>
  <c r="O761"/>
  <c r="P761" s="1"/>
  <c r="O762"/>
  <c r="P762" s="1"/>
  <c r="O763"/>
  <c r="P763" s="1"/>
  <c r="L769"/>
  <c r="L770" s="1"/>
  <c r="L773"/>
  <c r="L774" s="1"/>
  <c r="G772"/>
  <c r="G773"/>
  <c r="O772"/>
  <c r="P772" s="1"/>
  <c r="O773"/>
  <c r="P773" s="1"/>
  <c r="L777"/>
  <c r="L778" s="1"/>
  <c r="L780"/>
  <c r="L781" s="1"/>
  <c r="L783"/>
  <c r="L784" s="1"/>
  <c r="L786"/>
  <c r="L787" s="1"/>
  <c r="G786"/>
  <c r="G787" s="1"/>
  <c r="O786"/>
  <c r="P786" s="1"/>
  <c r="P787" s="1"/>
  <c r="L792"/>
  <c r="L794" s="1"/>
  <c r="L799"/>
  <c r="L800" s="1"/>
  <c r="L802"/>
  <c r="L803" s="1"/>
  <c r="L805"/>
  <c r="L809" s="1"/>
  <c r="L813"/>
  <c r="L815" s="1"/>
  <c r="L818"/>
  <c r="L821" s="1"/>
  <c r="L825"/>
  <c r="L826" s="1"/>
  <c r="L829"/>
  <c r="L830" s="1"/>
  <c r="L834"/>
  <c r="L836" s="1"/>
  <c r="L838"/>
  <c r="L839" s="1"/>
  <c r="O838"/>
  <c r="P838" s="1"/>
  <c r="L841"/>
  <c r="L844" s="1"/>
  <c r="G841"/>
  <c r="G842"/>
  <c r="G843"/>
  <c r="O841"/>
  <c r="P841" s="1"/>
  <c r="O842"/>
  <c r="P842" s="1"/>
  <c r="O843"/>
  <c r="P843" s="1"/>
  <c r="L848"/>
  <c r="L849" s="1"/>
  <c r="L852"/>
  <c r="L855" s="1"/>
  <c r="L858"/>
  <c r="L859" s="1"/>
  <c r="L861"/>
  <c r="L862" s="1"/>
  <c r="L865"/>
  <c r="L868" s="1"/>
  <c r="L872"/>
  <c r="L874" s="1"/>
  <c r="L879"/>
  <c r="L880" s="1"/>
  <c r="L884"/>
  <c r="L886" s="1"/>
  <c r="L532"/>
  <c r="X53"/>
  <c r="X52"/>
  <c r="X51"/>
  <c r="X50"/>
  <c r="X664"/>
  <c r="X663"/>
  <c r="X397"/>
  <c r="X396"/>
  <c r="X395"/>
  <c r="X394"/>
  <c r="X194"/>
  <c r="X193"/>
  <c r="X192"/>
  <c r="X191"/>
  <c r="X22"/>
  <c r="X21"/>
  <c r="X20"/>
  <c r="X19"/>
  <c r="X516"/>
  <c r="X515"/>
  <c r="X514"/>
  <c r="X513"/>
  <c r="X49"/>
  <c r="X48"/>
  <c r="X47"/>
  <c r="X46"/>
  <c r="X54"/>
  <c r="X55"/>
  <c r="X615"/>
  <c r="X616"/>
  <c r="X617"/>
  <c r="X618"/>
  <c r="X643"/>
  <c r="X600"/>
  <c r="X542"/>
  <c r="X543"/>
  <c r="X544"/>
  <c r="X545"/>
  <c r="X566"/>
  <c r="X567"/>
  <c r="X583"/>
  <c r="X584"/>
  <c r="X585"/>
  <c r="X586"/>
  <c r="X479"/>
  <c r="X480"/>
  <c r="X481"/>
  <c r="X482"/>
  <c r="X443"/>
  <c r="X444"/>
  <c r="X423"/>
  <c r="X424"/>
  <c r="X364"/>
  <c r="X365"/>
  <c r="X366"/>
  <c r="X367"/>
  <c r="X277"/>
  <c r="X278"/>
  <c r="X218"/>
  <c r="X219"/>
  <c r="X220"/>
  <c r="X221"/>
  <c r="X164"/>
  <c r="X165"/>
  <c r="X139"/>
  <c r="X140"/>
  <c r="X141"/>
  <c r="X142"/>
  <c r="X127"/>
  <c r="X128"/>
  <c r="X129"/>
  <c r="X130"/>
  <c r="X106"/>
  <c r="X107"/>
  <c r="X108"/>
  <c r="X109"/>
  <c r="X79"/>
  <c r="X80" s="1"/>
  <c r="X834"/>
  <c r="O834"/>
  <c r="P834" s="1"/>
  <c r="X695"/>
  <c r="X56" i="11"/>
  <c r="X57"/>
  <c r="X58"/>
  <c r="X59"/>
  <c r="X60"/>
  <c r="X61"/>
  <c r="X62"/>
  <c r="O56"/>
  <c r="P56" s="1"/>
  <c r="O57"/>
  <c r="P57" s="1"/>
  <c r="O58"/>
  <c r="P58" s="1"/>
  <c r="O59"/>
  <c r="P59" s="1"/>
  <c r="O60"/>
  <c r="P60" s="1"/>
  <c r="O61"/>
  <c r="P61" s="1"/>
  <c r="O62"/>
  <c r="P62" s="1"/>
  <c r="L62"/>
  <c r="L61"/>
  <c r="L60"/>
  <c r="L59"/>
  <c r="L58"/>
  <c r="L57"/>
  <c r="L56"/>
  <c r="X690" i="12"/>
  <c r="X865"/>
  <c r="O865"/>
  <c r="P865" s="1"/>
  <c r="G865"/>
  <c r="G864"/>
  <c r="G866"/>
  <c r="G867"/>
  <c r="X852"/>
  <c r="O852"/>
  <c r="P852" s="1"/>
  <c r="O851"/>
  <c r="P851" s="1"/>
  <c r="O853"/>
  <c r="P853" s="1"/>
  <c r="O854"/>
  <c r="P854" s="1"/>
  <c r="G852"/>
  <c r="X818"/>
  <c r="O818"/>
  <c r="P818" s="1"/>
  <c r="O817"/>
  <c r="P817" s="1"/>
  <c r="O819"/>
  <c r="P819" s="1"/>
  <c r="O820"/>
  <c r="P820" s="1"/>
  <c r="G818"/>
  <c r="G817"/>
  <c r="G819"/>
  <c r="G820"/>
  <c r="X805"/>
  <c r="O805"/>
  <c r="P805" s="1"/>
  <c r="O806"/>
  <c r="P806" s="1"/>
  <c r="O807"/>
  <c r="P807" s="1"/>
  <c r="O808"/>
  <c r="P808" s="1"/>
  <c r="G805"/>
  <c r="G806"/>
  <c r="G807"/>
  <c r="G808"/>
  <c r="X792"/>
  <c r="O792"/>
  <c r="P792" s="1"/>
  <c r="O789"/>
  <c r="P789" s="1"/>
  <c r="O790"/>
  <c r="P790" s="1"/>
  <c r="O791"/>
  <c r="P791" s="1"/>
  <c r="O793"/>
  <c r="P793" s="1"/>
  <c r="G792"/>
  <c r="O769"/>
  <c r="P769" s="1"/>
  <c r="G769"/>
  <c r="X741"/>
  <c r="X717"/>
  <c r="X711"/>
  <c r="X884"/>
  <c r="O884"/>
  <c r="P884" s="1"/>
  <c r="G884"/>
  <c r="X879"/>
  <c r="O879"/>
  <c r="P879" s="1"/>
  <c r="G879"/>
  <c r="X872"/>
  <c r="O872"/>
  <c r="P872" s="1"/>
  <c r="G872"/>
  <c r="X861"/>
  <c r="O861"/>
  <c r="P861" s="1"/>
  <c r="P862" s="1"/>
  <c r="G861"/>
  <c r="G862" s="1"/>
  <c r="X858"/>
  <c r="O858"/>
  <c r="P858" s="1"/>
  <c r="G858"/>
  <c r="X848"/>
  <c r="O848"/>
  <c r="P848" s="1"/>
  <c r="G848"/>
  <c r="X841"/>
  <c r="X838"/>
  <c r="G838"/>
  <c r="X829"/>
  <c r="O829"/>
  <c r="P829" s="1"/>
  <c r="G829"/>
  <c r="X825"/>
  <c r="O825"/>
  <c r="P825" s="1"/>
  <c r="G825"/>
  <c r="X813"/>
  <c r="O813"/>
  <c r="P813" s="1"/>
  <c r="G813"/>
  <c r="X802"/>
  <c r="O802"/>
  <c r="P802" s="1"/>
  <c r="G802"/>
  <c r="X799"/>
  <c r="O799"/>
  <c r="P799" s="1"/>
  <c r="G799"/>
  <c r="X786"/>
  <c r="X787" s="1"/>
  <c r="X783"/>
  <c r="O783"/>
  <c r="P783" s="1"/>
  <c r="P784" s="1"/>
  <c r="G783"/>
  <c r="X780"/>
  <c r="X781" s="1"/>
  <c r="O780"/>
  <c r="P780" s="1"/>
  <c r="P781" s="1"/>
  <c r="G780"/>
  <c r="G781" s="1"/>
  <c r="X777"/>
  <c r="O777"/>
  <c r="P777" s="1"/>
  <c r="G777"/>
  <c r="X773"/>
  <c r="X772"/>
  <c r="X763"/>
  <c r="X757"/>
  <c r="X750"/>
  <c r="X746"/>
  <c r="X721"/>
  <c r="X722" s="1"/>
  <c r="X734"/>
  <c r="X729"/>
  <c r="X730" s="1"/>
  <c r="X725"/>
  <c r="X706"/>
  <c r="X702"/>
  <c r="X91"/>
  <c r="X92" s="1"/>
  <c r="X88"/>
  <c r="X89" s="1"/>
  <c r="X85"/>
  <c r="X86" s="1"/>
  <c r="X82"/>
  <c r="X83" s="1"/>
  <c r="X76"/>
  <c r="X77" s="1"/>
  <c r="X73"/>
  <c r="X74" s="1"/>
  <c r="X70"/>
  <c r="X71" s="1"/>
  <c r="X18"/>
  <c r="X683"/>
  <c r="X682"/>
  <c r="X684"/>
  <c r="X685"/>
  <c r="X662"/>
  <c r="X679"/>
  <c r="X478"/>
  <c r="X442"/>
  <c r="X422"/>
  <c r="X393"/>
  <c r="X363"/>
  <c r="X276"/>
  <c r="X217"/>
  <c r="X190"/>
  <c r="X126"/>
  <c r="X105"/>
  <c r="X512"/>
  <c r="X611"/>
  <c r="X612"/>
  <c r="X613"/>
  <c r="X614"/>
  <c r="X538"/>
  <c r="X539"/>
  <c r="X540"/>
  <c r="X541"/>
  <c r="X475"/>
  <c r="X476"/>
  <c r="X477"/>
  <c r="X389"/>
  <c r="X390"/>
  <c r="X391"/>
  <c r="X392"/>
  <c r="X359"/>
  <c r="X360"/>
  <c r="X361"/>
  <c r="X362"/>
  <c r="X216"/>
  <c r="X187"/>
  <c r="X188"/>
  <c r="X189"/>
  <c r="X137"/>
  <c r="X138"/>
  <c r="X125"/>
  <c r="X101"/>
  <c r="X102"/>
  <c r="X103"/>
  <c r="X104"/>
  <c r="X16"/>
  <c r="X17"/>
  <c r="X509"/>
  <c r="X510"/>
  <c r="X511"/>
  <c r="X504"/>
  <c r="X505"/>
  <c r="X506"/>
  <c r="X507"/>
  <c r="X508"/>
  <c r="X536"/>
  <c r="X537"/>
  <c r="X658"/>
  <c r="X659"/>
  <c r="X660"/>
  <c r="X661"/>
  <c r="X597"/>
  <c r="X598"/>
  <c r="X599"/>
  <c r="X13"/>
  <c r="X14"/>
  <c r="X15"/>
  <c r="X439"/>
  <c r="X440"/>
  <c r="X441"/>
  <c r="X419"/>
  <c r="X420"/>
  <c r="X421"/>
  <c r="X385"/>
  <c r="X386"/>
  <c r="X387"/>
  <c r="X388"/>
  <c r="X354"/>
  <c r="X355"/>
  <c r="X356"/>
  <c r="X357"/>
  <c r="X358"/>
  <c r="X272"/>
  <c r="X273"/>
  <c r="X274"/>
  <c r="X275"/>
  <c r="X211"/>
  <c r="X212"/>
  <c r="X213"/>
  <c r="X214"/>
  <c r="X215"/>
  <c r="X182"/>
  <c r="X183"/>
  <c r="X184"/>
  <c r="X185"/>
  <c r="X186"/>
  <c r="X161"/>
  <c r="X162"/>
  <c r="X163"/>
  <c r="X133"/>
  <c r="X134"/>
  <c r="X135"/>
  <c r="X136"/>
  <c r="X96"/>
  <c r="X97"/>
  <c r="X98"/>
  <c r="X99"/>
  <c r="X100"/>
  <c r="X470"/>
  <c r="X471"/>
  <c r="X472"/>
  <c r="X473"/>
  <c r="X474"/>
  <c r="O882"/>
  <c r="P882" s="1"/>
  <c r="O883"/>
  <c r="P883" s="1"/>
  <c r="G882"/>
  <c r="G883"/>
  <c r="O877"/>
  <c r="P877" s="1"/>
  <c r="O878"/>
  <c r="P878" s="1"/>
  <c r="O876"/>
  <c r="P876" s="1"/>
  <c r="G877"/>
  <c r="G876"/>
  <c r="G878"/>
  <c r="O870"/>
  <c r="P870" s="1"/>
  <c r="O871"/>
  <c r="P871" s="1"/>
  <c r="G870"/>
  <c r="G871"/>
  <c r="O866"/>
  <c r="P866" s="1"/>
  <c r="O867"/>
  <c r="P867" s="1"/>
  <c r="O864"/>
  <c r="P864" s="1"/>
  <c r="O857"/>
  <c r="P857" s="1"/>
  <c r="G857"/>
  <c r="G859" s="1"/>
  <c r="G853"/>
  <c r="G854"/>
  <c r="O846"/>
  <c r="P846" s="1"/>
  <c r="O847"/>
  <c r="P847" s="1"/>
  <c r="G846"/>
  <c r="G847"/>
  <c r="G839"/>
  <c r="O832"/>
  <c r="P832" s="1"/>
  <c r="O833"/>
  <c r="P833" s="1"/>
  <c r="O824"/>
  <c r="P824" s="1"/>
  <c r="G824"/>
  <c r="O811"/>
  <c r="P811" s="1"/>
  <c r="O812"/>
  <c r="P812" s="1"/>
  <c r="O814"/>
  <c r="P814" s="1"/>
  <c r="G811"/>
  <c r="G812"/>
  <c r="G814"/>
  <c r="O796"/>
  <c r="P796" s="1"/>
  <c r="O797"/>
  <c r="P797" s="1"/>
  <c r="O798"/>
  <c r="P798" s="1"/>
  <c r="G796"/>
  <c r="G797"/>
  <c r="G798"/>
  <c r="G789"/>
  <c r="G790"/>
  <c r="G791"/>
  <c r="O776"/>
  <c r="P776" s="1"/>
  <c r="G776"/>
  <c r="O766"/>
  <c r="P766" s="1"/>
  <c r="O767"/>
  <c r="P767" s="1"/>
  <c r="O768"/>
  <c r="P768" s="1"/>
  <c r="G766"/>
  <c r="G767"/>
  <c r="G768"/>
  <c r="X39" i="11"/>
  <c r="X40"/>
  <c r="X41"/>
  <c r="X42"/>
  <c r="X43"/>
  <c r="X44"/>
  <c r="X45"/>
  <c r="X46"/>
  <c r="X47"/>
  <c r="X48"/>
  <c r="X49"/>
  <c r="X50"/>
  <c r="X51"/>
  <c r="X52"/>
  <c r="X53"/>
  <c r="X54"/>
  <c r="X55"/>
  <c r="O39"/>
  <c r="P39"/>
  <c r="O40"/>
  <c r="P40"/>
  <c r="O41"/>
  <c r="P41"/>
  <c r="O42"/>
  <c r="P42"/>
  <c r="O43"/>
  <c r="P43"/>
  <c r="O44"/>
  <c r="P44"/>
  <c r="O45"/>
  <c r="P45"/>
  <c r="O46"/>
  <c r="P46"/>
  <c r="O47"/>
  <c r="P47"/>
  <c r="O48"/>
  <c r="P48"/>
  <c r="O49"/>
  <c r="P49"/>
  <c r="O50"/>
  <c r="P50"/>
  <c r="O51"/>
  <c r="P51"/>
  <c r="O52"/>
  <c r="P52"/>
  <c r="O53"/>
  <c r="P53"/>
  <c r="O54"/>
  <c r="P54"/>
  <c r="O55"/>
  <c r="P55"/>
  <c r="L55"/>
  <c r="L53"/>
  <c r="L50"/>
  <c r="L51"/>
  <c r="L52"/>
  <c r="L49"/>
  <c r="L48"/>
  <c r="L47"/>
  <c r="L39"/>
  <c r="L40"/>
  <c r="L41"/>
  <c r="L42"/>
  <c r="L43"/>
  <c r="L44"/>
  <c r="L45"/>
  <c r="L46"/>
  <c r="P16"/>
  <c r="W16"/>
  <c r="L16"/>
  <c r="P15"/>
  <c r="P14"/>
  <c r="P13"/>
  <c r="W14"/>
  <c r="W15"/>
  <c r="L14"/>
  <c r="L15"/>
  <c r="L13"/>
  <c r="G13"/>
  <c r="G14"/>
  <c r="G15"/>
  <c r="W12"/>
  <c r="L11"/>
  <c r="G11"/>
  <c r="G12"/>
  <c r="G16"/>
  <c r="O10"/>
  <c r="O17"/>
  <c r="P17"/>
  <c r="O18"/>
  <c r="P18"/>
  <c r="O19"/>
  <c r="P19"/>
  <c r="O20"/>
  <c r="P20"/>
  <c r="O21"/>
  <c r="O22"/>
  <c r="P22" s="1"/>
  <c r="O23"/>
  <c r="P23" s="1"/>
  <c r="O24"/>
  <c r="P24" s="1"/>
  <c r="O25"/>
  <c r="P25" s="1"/>
  <c r="O26"/>
  <c r="P26" s="1"/>
  <c r="O27"/>
  <c r="P27" s="1"/>
  <c r="O28"/>
  <c r="P28" s="1"/>
  <c r="O29"/>
  <c r="O30"/>
  <c r="P30"/>
  <c r="O31"/>
  <c r="P31"/>
  <c r="O32"/>
  <c r="P32"/>
  <c r="O33"/>
  <c r="P33"/>
  <c r="O34"/>
  <c r="P34"/>
  <c r="O35"/>
  <c r="P35"/>
  <c r="O36"/>
  <c r="O37"/>
  <c r="O38"/>
  <c r="P38"/>
  <c r="O9"/>
  <c r="X32"/>
  <c r="X31"/>
  <c r="X30"/>
  <c r="X29"/>
  <c r="P29"/>
  <c r="X28"/>
  <c r="X27"/>
  <c r="X26"/>
  <c r="X25"/>
  <c r="X24"/>
  <c r="X23"/>
  <c r="X22"/>
  <c r="X21"/>
  <c r="P21"/>
  <c r="X20"/>
  <c r="X19"/>
  <c r="X18"/>
  <c r="X17"/>
  <c r="X500" i="12"/>
  <c r="X883"/>
  <c r="X882"/>
  <c r="X885"/>
  <c r="X847"/>
  <c r="X762"/>
  <c r="X95"/>
  <c r="L18" i="11"/>
  <c r="L19"/>
  <c r="L20"/>
  <c r="L21"/>
  <c r="L22"/>
  <c r="L23"/>
  <c r="L24"/>
  <c r="L25"/>
  <c r="L26"/>
  <c r="L27"/>
  <c r="L28"/>
  <c r="L29"/>
  <c r="L30"/>
  <c r="L31"/>
  <c r="L32"/>
  <c r="L17"/>
  <c r="X35"/>
  <c r="L35"/>
  <c r="X657" i="12"/>
  <c r="X535"/>
  <c r="X534"/>
  <c r="X12"/>
  <c r="X463"/>
  <c r="X414"/>
  <c r="X352"/>
  <c r="X267"/>
  <c r="X160"/>
  <c r="X502"/>
  <c r="X462"/>
  <c r="X413"/>
  <c r="X415"/>
  <c r="X416"/>
  <c r="X417"/>
  <c r="X418"/>
  <c r="X351"/>
  <c r="X501"/>
  <c r="X34" i="11"/>
  <c r="L34"/>
  <c r="X654" i="12"/>
  <c r="X438"/>
  <c r="X384"/>
  <c r="X210"/>
  <c r="X181"/>
  <c r="X157"/>
  <c r="X499"/>
  <c r="X33" i="11"/>
  <c r="L33"/>
  <c r="X689" i="12"/>
  <c r="X688"/>
  <c r="X867"/>
  <c r="X866"/>
  <c r="X854"/>
  <c r="X853"/>
  <c r="X851"/>
  <c r="X833"/>
  <c r="X832"/>
  <c r="X835"/>
  <c r="X820"/>
  <c r="X819"/>
  <c r="X808"/>
  <c r="X807"/>
  <c r="X806"/>
  <c r="X791"/>
  <c r="X790"/>
  <c r="X789"/>
  <c r="X740"/>
  <c r="X739"/>
  <c r="X738"/>
  <c r="X718"/>
  <c r="X716"/>
  <c r="X713"/>
  <c r="X712"/>
  <c r="X694"/>
  <c r="X693"/>
  <c r="X696"/>
  <c r="X878"/>
  <c r="X877"/>
  <c r="X871"/>
  <c r="X870"/>
  <c r="X857"/>
  <c r="X846"/>
  <c r="X843"/>
  <c r="X842"/>
  <c r="X824"/>
  <c r="X812"/>
  <c r="X811"/>
  <c r="X798"/>
  <c r="X796"/>
  <c r="X797"/>
  <c r="X776"/>
  <c r="X761"/>
  <c r="X756"/>
  <c r="X755"/>
  <c r="X754"/>
  <c r="X745"/>
  <c r="X733"/>
  <c r="X732"/>
  <c r="X735"/>
  <c r="X726"/>
  <c r="X701"/>
  <c r="X700"/>
  <c r="X656"/>
  <c r="X655"/>
  <c r="X678"/>
  <c r="X680" s="1"/>
  <c r="X466"/>
  <c r="X465"/>
  <c r="X464"/>
  <c r="X437"/>
  <c r="X383"/>
  <c r="X350"/>
  <c r="X346"/>
  <c r="X271"/>
  <c r="X270"/>
  <c r="X269"/>
  <c r="X223"/>
  <c r="X222"/>
  <c r="X159"/>
  <c r="X158"/>
  <c r="X124"/>
  <c r="X497"/>
  <c r="X498"/>
  <c r="P37" i="11"/>
  <c r="P36"/>
  <c r="X36"/>
  <c r="X37"/>
  <c r="X38"/>
  <c r="L37"/>
  <c r="L38"/>
  <c r="L36"/>
  <c r="X864" i="12"/>
  <c r="G851"/>
  <c r="O835"/>
  <c r="P835" s="1"/>
  <c r="X817"/>
  <c r="X793"/>
  <c r="G793"/>
  <c r="X43"/>
  <c r="X44" s="1"/>
  <c r="X742"/>
  <c r="X710"/>
  <c r="O885"/>
  <c r="P885" s="1"/>
  <c r="G885"/>
  <c r="G886" s="1"/>
  <c r="X876"/>
  <c r="X873"/>
  <c r="O873"/>
  <c r="P873" s="1"/>
  <c r="G873"/>
  <c r="X828"/>
  <c r="O828"/>
  <c r="P828" s="1"/>
  <c r="P830" s="1"/>
  <c r="G828"/>
  <c r="X823"/>
  <c r="O823"/>
  <c r="P823" s="1"/>
  <c r="G823"/>
  <c r="G826" s="1"/>
  <c r="X814"/>
  <c r="X758"/>
  <c r="X753"/>
  <c r="X747"/>
  <c r="X724"/>
  <c r="X707"/>
  <c r="X699"/>
  <c r="X468"/>
  <c r="X467"/>
  <c r="X445"/>
  <c r="X382"/>
  <c r="X353"/>
  <c r="X347"/>
  <c r="X209"/>
  <c r="X180"/>
  <c r="X94"/>
  <c r="X398"/>
  <c r="X268"/>
  <c r="X469"/>
  <c r="X503"/>
  <c r="A653"/>
  <c r="P10" i="11"/>
  <c r="X10"/>
  <c r="G9"/>
  <c r="G10"/>
  <c r="G68" s="1"/>
  <c r="G69" s="1"/>
  <c r="X460" i="12"/>
  <c r="X10"/>
  <c r="P9" i="11"/>
  <c r="X9"/>
  <c r="X68" s="1"/>
  <c r="X69" s="1"/>
  <c r="X705" i="12"/>
  <c r="X708" s="1"/>
  <c r="P11" i="11"/>
  <c r="W11"/>
  <c r="X11"/>
  <c r="W13"/>
  <c r="X532" i="12"/>
  <c r="G532"/>
  <c r="P532"/>
  <c r="X581"/>
  <c r="G730"/>
  <c r="L314"/>
  <c r="X13" i="91"/>
  <c r="X12" i="38"/>
  <c r="P11" i="64"/>
  <c r="P13" i="90"/>
  <c r="X39" i="30"/>
  <c r="X25" i="41"/>
  <c r="X34" i="40"/>
  <c r="G34"/>
  <c r="L34"/>
  <c r="P34"/>
  <c r="X21" i="27"/>
  <c r="P21"/>
  <c r="P35" i="13"/>
  <c r="P38" i="28"/>
  <c r="P39" i="30"/>
  <c r="P39" i="33"/>
  <c r="P43" i="43"/>
  <c r="P25" i="41"/>
  <c r="P34" i="48"/>
  <c r="P42" i="39"/>
  <c r="P12" i="38"/>
  <c r="P41" i="34"/>
  <c r="P36" i="42"/>
  <c r="P36" i="46"/>
  <c r="P25" i="44"/>
  <c r="P29" i="53"/>
  <c r="X29"/>
  <c r="X29" i="49"/>
  <c r="X39" i="52"/>
  <c r="X14" i="50"/>
  <c r="X13" i="59"/>
  <c r="X12" i="58"/>
  <c r="X13" i="51"/>
  <c r="P13" i="57"/>
  <c r="G13" i="56"/>
  <c r="G11" i="61"/>
  <c r="P11"/>
  <c r="X14" i="62"/>
  <c r="G14" i="66"/>
  <c r="X14"/>
  <c r="X13" i="65"/>
  <c r="X11" i="64"/>
  <c r="G14" i="80"/>
  <c r="P14"/>
  <c r="P13" i="79"/>
  <c r="G16" i="76"/>
  <c r="P16"/>
  <c r="P11" i="75"/>
  <c r="L21" i="54"/>
  <c r="G29" i="49"/>
  <c r="G39" i="52"/>
  <c r="G13" i="59"/>
  <c r="G13" i="51"/>
  <c r="G14" i="55"/>
  <c r="X14"/>
  <c r="X13" i="56"/>
  <c r="P13" i="47"/>
  <c r="G12" i="63"/>
  <c r="P12"/>
  <c r="X14" i="67"/>
  <c r="G13" i="65"/>
  <c r="G15" i="60"/>
  <c r="P15"/>
  <c r="P13" i="69"/>
  <c r="G14" i="78"/>
  <c r="P14"/>
  <c r="X10" i="77"/>
  <c r="G14" i="74"/>
  <c r="P13" i="68"/>
  <c r="P14" i="86"/>
  <c r="P11" i="89"/>
  <c r="P14" i="92"/>
  <c r="P14" i="73"/>
  <c r="P14" i="72"/>
  <c r="P14" i="70"/>
  <c r="P11" i="83"/>
  <c r="P11" i="85"/>
  <c r="P13" i="81"/>
  <c r="P13" i="91"/>
  <c r="P13" i="93"/>
  <c r="X564" i="12"/>
  <c r="L564"/>
  <c r="G564"/>
  <c r="P564"/>
  <c r="X37" i="31"/>
  <c r="L37"/>
  <c r="G37"/>
  <c r="X13" i="84"/>
  <c r="X29" i="45"/>
  <c r="L29"/>
  <c r="X14" i="74"/>
  <c r="P14"/>
  <c r="X13" i="81"/>
  <c r="G37" i="29"/>
  <c r="P37" i="31"/>
  <c r="P40" i="26"/>
  <c r="P41" i="35"/>
  <c r="P40" i="36"/>
  <c r="X38" i="28"/>
  <c r="P37" i="29"/>
  <c r="P39" i="37"/>
  <c r="G29" i="45"/>
  <c r="P39" i="52"/>
  <c r="P13" i="51"/>
  <c r="P13" i="56"/>
  <c r="P13" i="65"/>
  <c r="X36" i="46"/>
  <c r="P29" i="45"/>
  <c r="P29" i="49"/>
  <c r="P14" i="50"/>
  <c r="P14" i="62"/>
  <c r="P14" i="67"/>
  <c r="P14" i="66"/>
  <c r="X15" i="60"/>
  <c r="X13" i="69"/>
  <c r="P13" i="88"/>
  <c r="P17" i="87"/>
  <c r="G457" i="12"/>
  <c r="G727"/>
  <c r="G131"/>
  <c r="Y292"/>
  <c r="G411"/>
  <c r="X314"/>
  <c r="G380"/>
  <c r="G609"/>
  <c r="X344"/>
  <c r="G722"/>
  <c r="X839"/>
  <c r="G578"/>
  <c r="G676"/>
  <c r="G836"/>
  <c r="X751"/>
  <c r="P676"/>
  <c r="P714"/>
  <c r="G265"/>
  <c r="X862"/>
  <c r="X609"/>
  <c r="G874"/>
  <c r="X652"/>
  <c r="G778"/>
  <c r="G784"/>
  <c r="P680"/>
  <c r="X131"/>
  <c r="X41"/>
  <c r="L631"/>
  <c r="X641"/>
  <c r="G686"/>
  <c r="P839"/>
  <c r="P348"/>
  <c r="X236"/>
  <c r="G348"/>
  <c r="X784"/>
  <c r="P31" i="16"/>
  <c r="P38" i="21"/>
  <c r="P13" i="14"/>
  <c r="L42" i="39"/>
  <c r="X42"/>
  <c r="G42"/>
  <c r="X39" i="33"/>
  <c r="G43" i="43"/>
  <c r="G25" i="44"/>
  <c r="L25" i="41"/>
  <c r="P21" i="54"/>
  <c r="P12" i="58"/>
  <c r="L36" i="42"/>
  <c r="X43" i="43"/>
  <c r="X25" i="44"/>
  <c r="P14" i="55"/>
  <c r="X13" i="79"/>
  <c r="X17" i="87"/>
  <c r="X14" i="78"/>
  <c r="G14" i="70"/>
  <c r="G13" i="68"/>
  <c r="P13" i="84"/>
  <c r="G13" i="88"/>
  <c r="G13" i="90"/>
  <c r="P821" i="12"/>
  <c r="P794"/>
  <c r="P122"/>
  <c r="L68" i="11"/>
  <c r="L69"/>
  <c r="P14" i="71"/>
  <c r="X16" i="76"/>
  <c r="P13" i="82"/>
  <c r="P641" i="12" l="1"/>
  <c r="X815"/>
  <c r="X849"/>
  <c r="X868"/>
  <c r="G800"/>
  <c r="G680"/>
  <c r="P727"/>
  <c r="G697"/>
  <c r="Y532"/>
  <c r="X727"/>
  <c r="G830"/>
  <c r="X830"/>
  <c r="O601"/>
  <c r="P601" s="1"/>
  <c r="P609" s="1"/>
  <c r="G748"/>
  <c r="X380"/>
  <c r="X703"/>
  <c r="X800"/>
  <c r="L457"/>
  <c r="Y460"/>
  <c r="X880"/>
  <c r="X794"/>
  <c r="X411"/>
  <c r="G794"/>
  <c r="Y794" s="1"/>
  <c r="X859"/>
  <c r="X595"/>
  <c r="P844"/>
  <c r="L68"/>
  <c r="Y92"/>
  <c r="L131"/>
  <c r="P207"/>
  <c r="L236"/>
  <c r="P314"/>
  <c r="L411"/>
  <c r="G641"/>
  <c r="L641"/>
  <c r="L676"/>
  <c r="G714"/>
  <c r="Y727"/>
  <c r="G759"/>
  <c r="X770"/>
  <c r="G155"/>
  <c r="G435"/>
  <c r="G595"/>
  <c r="X207"/>
  <c r="G855"/>
  <c r="X35"/>
  <c r="L652"/>
  <c r="X826"/>
  <c r="X821"/>
  <c r="X764"/>
  <c r="P155"/>
  <c r="X748"/>
  <c r="X178"/>
  <c r="L207"/>
  <c r="L529"/>
  <c r="P495"/>
  <c r="X719"/>
  <c r="L122"/>
  <c r="L557"/>
  <c r="Y122"/>
  <c r="X736"/>
  <c r="X697"/>
  <c r="X809"/>
  <c r="X855"/>
  <c r="X691"/>
  <c r="X774"/>
  <c r="Y680"/>
  <c r="P411"/>
  <c r="P803"/>
  <c r="Y74"/>
  <c r="Y641"/>
  <c r="X529"/>
  <c r="X676"/>
  <c r="X759"/>
  <c r="X778"/>
  <c r="X803"/>
  <c r="X844"/>
  <c r="G849"/>
  <c r="Y787"/>
  <c r="Y10"/>
  <c r="G41"/>
  <c r="G691"/>
  <c r="G529"/>
  <c r="X495"/>
  <c r="X743"/>
  <c r="X457"/>
  <c r="X286"/>
  <c r="X122"/>
  <c r="P880"/>
  <c r="X68"/>
  <c r="G844"/>
  <c r="Y844" s="1"/>
  <c r="L35"/>
  <c r="L155"/>
  <c r="Y155" s="1"/>
  <c r="G314"/>
  <c r="Y314" s="1"/>
  <c r="G68"/>
  <c r="Y839"/>
  <c r="P131"/>
  <c r="Y131" s="1"/>
  <c r="X886"/>
  <c r="X155"/>
  <c r="P809"/>
  <c r="X578"/>
  <c r="G774"/>
  <c r="Y89"/>
  <c r="G719"/>
  <c r="P859"/>
  <c r="Y859" s="1"/>
  <c r="Y862"/>
  <c r="G821"/>
  <c r="Y821" s="1"/>
  <c r="Y86"/>
  <c r="L178"/>
  <c r="L435"/>
  <c r="Y730"/>
  <c r="G631"/>
  <c r="P35"/>
  <c r="P578"/>
  <c r="G743"/>
  <c r="P751"/>
  <c r="Y751" s="1"/>
  <c r="G708"/>
  <c r="P529"/>
  <c r="L265"/>
  <c r="P770"/>
  <c r="P826"/>
  <c r="P815"/>
  <c r="P457"/>
  <c r="Y457" s="1"/>
  <c r="P691"/>
  <c r="P697"/>
  <c r="Y697" s="1"/>
  <c r="P748"/>
  <c r="Y748" s="1"/>
  <c r="P759"/>
  <c r="Y759" s="1"/>
  <c r="P435"/>
  <c r="Y435" s="1"/>
  <c r="P631"/>
  <c r="P719"/>
  <c r="Y830"/>
  <c r="X874"/>
  <c r="X714"/>
  <c r="P836"/>
  <c r="Y836" s="1"/>
  <c r="X836"/>
  <c r="X557"/>
  <c r="G770"/>
  <c r="P874"/>
  <c r="Y874" s="1"/>
  <c r="X686"/>
  <c r="P68"/>
  <c r="L578"/>
  <c r="Y581"/>
  <c r="L595"/>
  <c r="G736"/>
  <c r="G236"/>
  <c r="L286"/>
  <c r="G344"/>
  <c r="G703"/>
  <c r="P286"/>
  <c r="P380"/>
  <c r="Y348"/>
  <c r="Y784"/>
  <c r="Y714"/>
  <c r="Y676"/>
  <c r="Y722"/>
  <c r="Y564"/>
  <c r="P886"/>
  <c r="Y886" s="1"/>
  <c r="X348"/>
  <c r="X435"/>
  <c r="G803"/>
  <c r="G815"/>
  <c r="Y815" s="1"/>
  <c r="G880"/>
  <c r="X631"/>
  <c r="P764"/>
  <c r="Y764" s="1"/>
  <c r="Y77"/>
  <c r="Y80"/>
  <c r="P178"/>
  <c r="P236"/>
  <c r="L495"/>
  <c r="L609"/>
  <c r="Y691"/>
  <c r="G207"/>
  <c r="Y207" s="1"/>
  <c r="G286"/>
  <c r="G495"/>
  <c r="L380"/>
  <c r="G35"/>
  <c r="P265"/>
  <c r="Y265" s="1"/>
  <c r="X265"/>
  <c r="Y826"/>
  <c r="P68" i="11"/>
  <c r="P69" s="1"/>
  <c r="P778" i="12"/>
  <c r="Y778" s="1"/>
  <c r="P849"/>
  <c r="P868"/>
  <c r="X70" i="11"/>
  <c r="X75" s="1"/>
  <c r="P800" i="12"/>
  <c r="Y800" s="1"/>
  <c r="G809"/>
  <c r="Y809" s="1"/>
  <c r="G868"/>
  <c r="P774"/>
  <c r="Y774" s="1"/>
  <c r="L41"/>
  <c r="P41"/>
  <c r="Y44"/>
  <c r="Y71"/>
  <c r="Y83"/>
  <c r="P557"/>
  <c r="P686"/>
  <c r="Y686" s="1"/>
  <c r="P736"/>
  <c r="Y736" s="1"/>
  <c r="P743"/>
  <c r="Y652"/>
  <c r="Y781"/>
  <c r="P855"/>
  <c r="Y855" s="1"/>
  <c r="P595"/>
  <c r="P703"/>
  <c r="Y703" s="1"/>
  <c r="P708"/>
  <c r="P344"/>
  <c r="L35" i="13"/>
  <c r="L13" i="14"/>
  <c r="L38" i="28"/>
  <c r="X35" i="13"/>
  <c r="X13" i="14"/>
  <c r="L31" i="16"/>
  <c r="X38" i="21"/>
  <c r="G38" i="28"/>
  <c r="L37" i="29"/>
  <c r="X34" i="48"/>
  <c r="L34"/>
  <c r="Y34" s="1"/>
  <c r="G29" i="53"/>
  <c r="P13" i="59"/>
  <c r="Y411" i="12" l="1"/>
  <c r="Y708"/>
  <c r="Y595"/>
  <c r="Y743"/>
  <c r="Y495"/>
  <c r="Y609"/>
  <c r="Y880"/>
  <c r="Y803"/>
  <c r="Y719"/>
  <c r="Y849"/>
  <c r="Y380"/>
  <c r="Y286"/>
  <c r="Y578"/>
  <c r="Y631"/>
  <c r="Y770"/>
  <c r="Y344"/>
  <c r="Y557"/>
  <c r="X887"/>
  <c r="Y178"/>
  <c r="Y68"/>
  <c r="Y529"/>
  <c r="Y35"/>
  <c r="Z314"/>
  <c r="Y868"/>
  <c r="Y236"/>
  <c r="P887"/>
  <c r="L887"/>
  <c r="Y41"/>
  <c r="G887"/>
  <c r="X888" l="1"/>
  <c r="X895" s="1"/>
  <c r="X902"/>
</calcChain>
</file>

<file path=xl/sharedStrings.xml><?xml version="1.0" encoding="utf-8"?>
<sst xmlns="http://schemas.openxmlformats.org/spreadsheetml/2006/main" count="7526" uniqueCount="340">
  <si>
    <r>
      <rPr>
        <sz val="8"/>
        <rFont val="Palatino Linotype"/>
        <family val="1"/>
        <charset val="204"/>
      </rPr>
      <t>1,39</t>
    </r>
  </si>
  <si>
    <t>ЛІНЕЛІД розчин для інфузій 2 мг/мл, по 300 мл у контейнері полімерному у вакуумній полімерній упаковці</t>
  </si>
  <si>
    <t>20</t>
  </si>
  <si>
    <t>КНП Київський міський пологовий будинок №5</t>
  </si>
  <si>
    <t>КНП Київський міський пологовий будинок №3</t>
  </si>
  <si>
    <t>КНП КМЦ радіаційного захисту населення міста Києва від наслідків ЧАЕС</t>
  </si>
  <si>
    <t>50</t>
  </si>
  <si>
    <t>КНП Київська міська клінічна лікарня № 18</t>
  </si>
  <si>
    <t>КНП Київський міський протитуберкульозний диспансер №1</t>
  </si>
  <si>
    <t>КНП Київський міський клінічний госпіталь ветеранів війни</t>
  </si>
  <si>
    <t>64</t>
  </si>
  <si>
    <t>120</t>
  </si>
  <si>
    <t>КНП Дитяча клінічна лікарня №9</t>
  </si>
  <si>
    <t>21000</t>
  </si>
  <si>
    <t>Фактично отримано від БСМП за  2021 році</t>
  </si>
  <si>
    <t>Фактично отримано від БСМП за  поточний місяць 2021 року</t>
  </si>
  <si>
    <t>РЕМІДІЯ (Ремдесноір) Ліофілізований порошок для інфузій 100 мг</t>
  </si>
  <si>
    <t>КНП КМЦ репродуктивної та перинатальної медицини</t>
  </si>
  <si>
    <t>Експрес-тест для визначення антигена коронан-русу SARS-CoV 2 (Standard 0 COVID-19 Ад Test) каталожний номер 09COV30D</t>
  </si>
  <si>
    <t>Швидкий тест Рапаю COV1D 19 антиген каталожний номер 41 ЕКЮ</t>
  </si>
  <si>
    <t>КНП Київський міський клінічний ендокринологічний центр</t>
  </si>
  <si>
    <t>КНП Київська міська наркологічна клінічна лікарня Соціотерапія</t>
  </si>
  <si>
    <t xml:space="preserve">КНП ЦПМСД №2 Голосіївського району м. Києва </t>
  </si>
  <si>
    <t xml:space="preserve">КНП ЦПМСД №3 Дарницького району м. Києва </t>
  </si>
  <si>
    <t xml:space="preserve">КНП ЦПМСД №3 Деснянського  району м. Києва </t>
  </si>
  <si>
    <t xml:space="preserve">КНП ЦПМСД №3 Дніпровського району м. Києва </t>
  </si>
  <si>
    <t xml:space="preserve">КНП ЦПМСД №2 Оболонського району м. Києва </t>
  </si>
  <si>
    <t xml:space="preserve">КНП ЦПМСД №2 Солом'янського  району м. Києва </t>
  </si>
  <si>
    <t xml:space="preserve">КНП ЦПМСД №1 Шевченківського  району м. Києва </t>
  </si>
  <si>
    <t xml:space="preserve">КНП ЦПМСД №2 Шевченківського  району м. Києва </t>
  </si>
  <si>
    <t>КНП "Консультативно-діагностичний центр"  №1 Дарницького району м.Києва</t>
  </si>
  <si>
    <t>КНП "Консультативно-діагностичний центр"  №2 Дарницького району м.Києва</t>
  </si>
  <si>
    <t>КНП Консультативно-діагностичний центр дитячий Дніпровського району м.Києва</t>
  </si>
  <si>
    <t>КНП «Консультативно - діагностичний центр»  Солом*янського району м.Києва</t>
  </si>
  <si>
    <t>КНП «Консультативно - діагностичний центр»  Шевченківського району м.Києва</t>
  </si>
  <si>
    <t>КНП Київський міський пологовий будинок №6</t>
  </si>
  <si>
    <t>600</t>
  </si>
  <si>
    <t>Експрес-тест для визначення антигена коронавірусу SARS-CoV2 (Standart Q COVID-19 Ag Test)</t>
  </si>
  <si>
    <t>Експрес-тест для визначення антигена коронавірусу SARS-CoV2 (швидкий тест Panbio COVID-19 антиген)</t>
  </si>
  <si>
    <t>Експрес-тест для визначення антигена коронавірусу SARS-CoV2 (швидкий хроматографічний імуноферментний аналіз для якісного виявлення антигенів SARS-CoV-2, наявних у носоглодці людини)</t>
  </si>
  <si>
    <t>115 500</t>
  </si>
  <si>
    <t>2 925</t>
  </si>
  <si>
    <t>148,50</t>
  </si>
  <si>
    <t>210,00</t>
  </si>
  <si>
    <t>180,00</t>
  </si>
  <si>
    <t>КНП Київська міська студенська поліклініка</t>
  </si>
  <si>
    <t>АКТЕМРА® концентрат для розчину для інфузій, 20 мг/мл;по 200 мг/ІО мл у флаконі; по 1 флакону у картонній коробці (Тоцилізумаб 200 мг/10 мл) /Ф.</t>
  </si>
  <si>
    <r>
      <rPr>
        <sz val="10"/>
        <rFont val="Times New Roman"/>
        <family val="1"/>
        <charset val="204"/>
      </rPr>
      <t>Біовен розчин для інфузій 10 % по 100 мл у пляшці або флаконі; по 1 пляшці або флакону в пачці з картону (Імуноглобулін людини нормальний для внутрішньовенного введення 10;%)</t>
    </r>
  </si>
  <si>
    <t>Зонд для передньої вітректомії</t>
  </si>
  <si>
    <t>Комплект Int Plus</t>
  </si>
  <si>
    <t>Інтракапсулярне кільце АС</t>
  </si>
  <si>
    <t>Ніж офтальмологічний ЗО градусів</t>
  </si>
  <si>
    <t>289,00</t>
  </si>
  <si>
    <t>4136,93</t>
  </si>
  <si>
    <t>4417,20</t>
  </si>
  <si>
    <t>720,00</t>
  </si>
  <si>
    <t>362,00</t>
  </si>
  <si>
    <t>360,00</t>
  </si>
  <si>
    <t>350,00</t>
  </si>
  <si>
    <t>200,00</t>
  </si>
  <si>
    <t>390,00</t>
  </si>
  <si>
    <t>675,00</t>
  </si>
  <si>
    <t>93,00</t>
  </si>
  <si>
    <t>215,00</t>
  </si>
  <si>
    <t>375,00</t>
  </si>
  <si>
    <t>1500,00</t>
  </si>
  <si>
    <t>59</t>
  </si>
  <si>
    <t>КНП Дитяча клінічна лікарня №8</t>
  </si>
  <si>
    <t xml:space="preserve">Всього </t>
  </si>
  <si>
    <t>№ з/п</t>
  </si>
  <si>
    <t>Ціна              за од.</t>
  </si>
  <si>
    <t>фл</t>
  </si>
  <si>
    <t>Назва постачальника</t>
  </si>
  <si>
    <t>Назва отримувача</t>
  </si>
  <si>
    <t>Назва лікарського засобу, виробу медичного призначення</t>
  </si>
  <si>
    <t>Серія</t>
  </si>
  <si>
    <t>Термін придатності</t>
  </si>
  <si>
    <t>Кіл-ть</t>
  </si>
  <si>
    <t>Сума, грн.</t>
  </si>
  <si>
    <t>дата отримання</t>
  </si>
  <si>
    <t>№ накладної</t>
  </si>
  <si>
    <t>№</t>
  </si>
  <si>
    <t>дата</t>
  </si>
  <si>
    <t>Всього</t>
  </si>
  <si>
    <t>Наказ ГУОЗ</t>
  </si>
  <si>
    <t>шт</t>
  </si>
  <si>
    <t>Од. вим.</t>
  </si>
  <si>
    <t>Форма № 2</t>
  </si>
  <si>
    <t>База спеціального медичного постачання м. Києва</t>
  </si>
  <si>
    <t xml:space="preserve">Передано ЛПЗ </t>
  </si>
  <si>
    <t>Найменування ЛПЗ</t>
  </si>
  <si>
    <t>Департамент охорони здоров’я</t>
  </si>
  <si>
    <t>од.</t>
  </si>
  <si>
    <t>Використано у поточному місяці</t>
  </si>
  <si>
    <t xml:space="preserve">КНП ЦПМСД №1 Голосіївського району м. Києва </t>
  </si>
  <si>
    <t xml:space="preserve">КНП ЦПМСД №1 Деснянського  району м. Києва </t>
  </si>
  <si>
    <t xml:space="preserve">КНП ЦПМСД №2 Дніпровського району м. Києва </t>
  </si>
  <si>
    <t>КНП "Консультативно-діагностичний центр" Деснянського району м.Києва</t>
  </si>
  <si>
    <t>КНП "Консультативно-діагностичний центр" Дніпровського району м.Києва</t>
  </si>
  <si>
    <t>КНП "Консультативно-діагностичний центр"  Голосіївського району м.Києва</t>
  </si>
  <si>
    <t>КНП «Консультативно - діагностичний центр»  Оболонського району м.Києва</t>
  </si>
  <si>
    <t>Разом по закладах</t>
  </si>
  <si>
    <t>КНП Київський міський  медичний центр Академія здоров*я людини</t>
  </si>
  <si>
    <t xml:space="preserve">КНП «Консультативно - діагностичний центр» Печерського району м. Києва </t>
  </si>
  <si>
    <t>КНП «Консультативно - діагностичний центр»  Святошинського району м.Києва</t>
  </si>
  <si>
    <t>Віскоеластик VISCOAT</t>
  </si>
  <si>
    <t>Віскоеластичний матеріал CELLUGEL</t>
  </si>
  <si>
    <t>Ніж ClearCut Sideport 1,2 мм</t>
  </si>
  <si>
    <t>Ніж ClearCut HP Interpid 2,2 мм</t>
  </si>
  <si>
    <t>Розчин для іригації ока BSS</t>
  </si>
  <si>
    <t>Інжектор Medjet</t>
  </si>
  <si>
    <t>Шовний матеріал 10-0 чорний нейлон</t>
  </si>
  <si>
    <t>Шовний матеріал 10-0 блакитний поліпропілен</t>
  </si>
  <si>
    <t>Офтальмологічний барвник для ока AJL BLUE</t>
  </si>
  <si>
    <t>Ретрактор райдужної оболонки</t>
  </si>
  <si>
    <t xml:space="preserve">Директор Бази спецмедпостачання </t>
  </si>
  <si>
    <t>О.В.Стрешенець</t>
  </si>
  <si>
    <t>База спеціального медичного постачання</t>
  </si>
  <si>
    <t>КНП Київська міська дитяча клінічна лікарня №1</t>
  </si>
  <si>
    <t>КНП Перинатальний центр м. Києва</t>
  </si>
  <si>
    <t>КНП Київська міська клінічна лікарня № 4</t>
  </si>
  <si>
    <t>КНП Київська міська клінічна лікарня № 6</t>
  </si>
  <si>
    <t>КНП Київська міська клінічна лікарня № 9</t>
  </si>
  <si>
    <t>КНП Київська міська клінічна лікарня № 10</t>
  </si>
  <si>
    <t>КНП Київська міська клінічна лікарня швидкої медичної допомоги</t>
  </si>
  <si>
    <t>КНП Київська міська клінічна лікарня № 8</t>
  </si>
  <si>
    <t>КНП Київська міська клінічна лікарня №7</t>
  </si>
  <si>
    <t>КНП Київська міська клінічна лікарня № 3</t>
  </si>
  <si>
    <t>КНП Київська міська клінічна лікарня № 1</t>
  </si>
  <si>
    <t xml:space="preserve">КНП Дитяча клінічна лікарня №7 Печерського району </t>
  </si>
  <si>
    <t xml:space="preserve">КНП Дитяча клінічна лікарня №4 Солом*янського району </t>
  </si>
  <si>
    <t>КНП Київська міська дитяча клінічна лікарня №2</t>
  </si>
  <si>
    <t>КНП Київська міська дитяча клінічна інфекційна лікарня</t>
  </si>
  <si>
    <t>КНП Київська міська дитяча клінічна лікарня №3</t>
  </si>
  <si>
    <t>КНП Київська міська дитяча клінічна лікарня №5</t>
  </si>
  <si>
    <t>КНП Київська міська дитяча клінічна лікарня №6</t>
  </si>
  <si>
    <t>КНП Київська міська клінічна лікарня № 2</t>
  </si>
  <si>
    <t>КНП Київська міська клінічна лікарня № 5</t>
  </si>
  <si>
    <t>КНП Київська міська клінічна лікарня № 11</t>
  </si>
  <si>
    <t>КНП Київська міська клінічна лікарня № 12</t>
  </si>
  <si>
    <t>КНП Київська міська клінічна лікарня № 15</t>
  </si>
  <si>
    <t>КНП Київська міська клінічна лікарня № 17</t>
  </si>
  <si>
    <t xml:space="preserve">КНП ЦПМСД №2 Дарницького району м. Києва </t>
  </si>
  <si>
    <t xml:space="preserve">КНП ЦПМСД №1 Дарницького району м. Києва </t>
  </si>
  <si>
    <t>КНП Консультативно-діагностичний центр дитячий Дарницького району м.Києва</t>
  </si>
  <si>
    <t xml:space="preserve">КНП ЦПМСД  Дарницького району м. Києва </t>
  </si>
  <si>
    <t xml:space="preserve">КНП ЦПМСД №2 Деснянського  району м. Києва </t>
  </si>
  <si>
    <t xml:space="preserve">КНП ЦПМСД №4 Деснянського  району м. Києва </t>
  </si>
  <si>
    <t xml:space="preserve">КНП ЦПМСД №1 Дніпровського району м. Києва </t>
  </si>
  <si>
    <t xml:space="preserve">КНП ЦПМСД №4 Дніпровського району м. Києва </t>
  </si>
  <si>
    <t xml:space="preserve">КНП ЦПМСД Русанівка  Дніпровського району м. Києва </t>
  </si>
  <si>
    <t xml:space="preserve">КНП ЦПМСД №1 Оболонського району м. Києва </t>
  </si>
  <si>
    <t xml:space="preserve">КНП ЦПМСД Печерського району м. Києва </t>
  </si>
  <si>
    <t>КНП «Консультативно - діагностичний центр»  Подільського району м.Києва</t>
  </si>
  <si>
    <t xml:space="preserve">КНП ЦПМСД №1 Подільського району м. Києва </t>
  </si>
  <si>
    <t xml:space="preserve">КНП ЦПМСД №2 Подільського району м. Києва </t>
  </si>
  <si>
    <t xml:space="preserve">КНП ЦПМСД №1 Святошинського району м. Києва </t>
  </si>
  <si>
    <t xml:space="preserve">КНП ЦПМСД №2 Святошинського району м. Києва </t>
  </si>
  <si>
    <t xml:space="preserve">КНП ЦПМСД №3 Святошинського району м. Києва </t>
  </si>
  <si>
    <t xml:space="preserve">КНП ЦПМСД №1 Солом'янського  району м. Києва </t>
  </si>
  <si>
    <t xml:space="preserve">КНП ЦПМСД №3 Шевченківського  району м. Києва </t>
  </si>
  <si>
    <t>КНП Олександрівська клінічна лікарня м.Києва</t>
  </si>
  <si>
    <t>КНП Київський міський дитячий діагностичний центр</t>
  </si>
  <si>
    <t>КНП Київська міська туберкульозна лікарня №2</t>
  </si>
  <si>
    <t>7</t>
  </si>
  <si>
    <t>8</t>
  </si>
  <si>
    <t>2</t>
  </si>
  <si>
    <t>10</t>
  </si>
  <si>
    <t>КНП КЛІНІЧНА ЛІКАРНЯ ПСИХІАТРІЯ</t>
  </si>
  <si>
    <r>
      <rPr>
        <sz val="9"/>
        <rFont val="Times New Roman"/>
        <family val="1"/>
        <charset val="204"/>
      </rPr>
      <t>од.</t>
    </r>
  </si>
  <si>
    <t>ПАРАЦЕТАМОЛ-ДАРНИЦЯ таблетки по 500 мг, по 10 таблеток у контурній чарунковій упаковці</t>
  </si>
  <si>
    <r>
      <rPr>
        <sz val="10"/>
        <color indexed="30"/>
        <rFont val="Times New Roman"/>
        <family val="1"/>
        <charset val="204"/>
      </rPr>
      <t>Біовен розчин для інфузій 10 % по 100 мл у пляшці або флаконі; по 1 пляшці або флакону в пачці з картону (Імуноглобулін людини нормальний для внутрішньовенного введення 10;%)</t>
    </r>
  </si>
  <si>
    <t>Залишок станом на 01.04.2021</t>
  </si>
  <si>
    <t>Ремідія (ремдесивір) ліофілізований порошок для інфузій 100 мг</t>
  </si>
  <si>
    <t>RX004</t>
  </si>
  <si>
    <t>акт</t>
  </si>
  <si>
    <t>RX015</t>
  </si>
  <si>
    <t>Експрес-тест для визначення антигена коронавірусу SARS-CoV-2</t>
  </si>
  <si>
    <t>QCO3020007H</t>
  </si>
  <si>
    <t>QCO3020018H</t>
  </si>
  <si>
    <t>41ADF310A</t>
  </si>
  <si>
    <t>Апарат штучної вкентеляції легень S1500</t>
  </si>
  <si>
    <t>QCO3020056Р</t>
  </si>
  <si>
    <t>41ADF426A</t>
  </si>
  <si>
    <t>QCO390047І; QCO390054І; QCO390046І</t>
  </si>
  <si>
    <t>29.11.2022; 30.11.2022; 27.11.2022</t>
  </si>
  <si>
    <t>ІОЛ MEDICONTUR BiFlex нв</t>
  </si>
  <si>
    <t>Акт №1</t>
  </si>
  <si>
    <t>ІОЛ MEDICONTUR (Q-Fiex)</t>
  </si>
  <si>
    <t>201220-1</t>
  </si>
  <si>
    <t>акт №2/2</t>
  </si>
  <si>
    <t>181220; 191220</t>
  </si>
  <si>
    <t>акт №4/2</t>
  </si>
  <si>
    <t>В3024В06</t>
  </si>
  <si>
    <t>акт №3/2</t>
  </si>
  <si>
    <t>РН400320</t>
  </si>
  <si>
    <t xml:space="preserve">Рукавички оглядові не припудрені нестерильні нітрилові, М </t>
  </si>
  <si>
    <t>пар</t>
  </si>
  <si>
    <t>акт №1/3</t>
  </si>
  <si>
    <t>Рукавички оглядові не припудрені нестерильні нітрилові, L</t>
  </si>
  <si>
    <t>Костюм біологічного захисту/комінезон (багаторазовий 3,6 клас захисту) розмір S</t>
  </si>
  <si>
    <t>акт №2/3</t>
  </si>
  <si>
    <t>Костюм біологічного захисту/комінезон (багаторазовий 3,6 клас захисту) розмір М</t>
  </si>
  <si>
    <t>Костюм біологічного захисту/комінезон (багаторазовий 3,6 клас захисту) розмір L</t>
  </si>
  <si>
    <t>QCO390103І</t>
  </si>
  <si>
    <t>акт №3/3</t>
  </si>
  <si>
    <t xml:space="preserve">Одяг захисний від інфекційних агентів для багаторазового та обмеженого використання (Костюм біологічного захисту/комібнезон) S </t>
  </si>
  <si>
    <t>Одяг захисний від інфекційних агентів для багаторазового та обмеженого використання (Костюм біологічного захисту/комібнезон) М</t>
  </si>
  <si>
    <t>Одяг захисний від інфекційних агентів для багаторазового та обмеженого використання (Костюм біологічного захисту/комібнезон) L</t>
  </si>
  <si>
    <t xml:space="preserve">Одяг захисний від інфекційних агентів для багаторазового та обмеженого використання (Костюм біологічного захисту/комібнезон) XL </t>
  </si>
  <si>
    <t>акт №4/3</t>
  </si>
  <si>
    <t>Маска медична захисна одноразового використання (нестерильна)</t>
  </si>
  <si>
    <t>Апарат штучної вентиляції легень VSmart VFS-410</t>
  </si>
  <si>
    <t>Інструкція до апарату штучної вентиляції легень VSmart VFS-510</t>
  </si>
  <si>
    <t>Блок живлення до апарату штучної вентиляції легень VSmart VFS-510</t>
  </si>
  <si>
    <t>372</t>
  </si>
  <si>
    <t>507</t>
  </si>
  <si>
    <t>516</t>
  </si>
  <si>
    <t>31</t>
  </si>
  <si>
    <t>408</t>
  </si>
  <si>
    <t>175</t>
  </si>
  <si>
    <t>430</t>
  </si>
  <si>
    <t>3650</t>
  </si>
  <si>
    <t>Халат ізоляційний медичний багаторазовий розмір S</t>
  </si>
  <si>
    <t>Халат ізоляційний медичний багаторазовий розмір M</t>
  </si>
  <si>
    <t>Халат ізоляційний медичний багаторазовий розмір L</t>
  </si>
  <si>
    <t>Халат ізоляційний медичний одноразовий розмір S</t>
  </si>
  <si>
    <t>Халат ізоляційний медичний одноразовий розмір M</t>
  </si>
  <si>
    <t>Халат ізоляційний медичний одноразовий розмір L</t>
  </si>
  <si>
    <t>Акт №8/3</t>
  </si>
  <si>
    <t>Костюм ізоляційний (костюм біозахисту)</t>
  </si>
  <si>
    <t>акт №5/3</t>
  </si>
  <si>
    <t>акт №7/3</t>
  </si>
  <si>
    <t>акт №6/3</t>
  </si>
  <si>
    <t>100000</t>
  </si>
  <si>
    <t>142000</t>
  </si>
  <si>
    <t>592</t>
  </si>
  <si>
    <t>10000</t>
  </si>
  <si>
    <t>96</t>
  </si>
  <si>
    <t>335</t>
  </si>
  <si>
    <t>48</t>
  </si>
  <si>
    <t>591</t>
  </si>
  <si>
    <t>40000</t>
  </si>
  <si>
    <t xml:space="preserve">Експрес-тест для визначення антигена коронан-русу SARS-CoV 2 (Standard 0 COVID-19 Ад Test) каталожний номер </t>
  </si>
  <si>
    <t>09COV30D</t>
  </si>
  <si>
    <t>QCO3020007Н</t>
  </si>
  <si>
    <t>QCO3022007H</t>
  </si>
  <si>
    <t>QCO3900471</t>
  </si>
  <si>
    <t>QCO390046І</t>
  </si>
  <si>
    <t>QCO3020007EH</t>
  </si>
  <si>
    <t>QCO390047</t>
  </si>
  <si>
    <t>QCO3900461</t>
  </si>
  <si>
    <t>QC03900461</t>
  </si>
  <si>
    <t>QCO3020056P</t>
  </si>
  <si>
    <t>41ADF425</t>
  </si>
  <si>
    <t>B3024B06</t>
  </si>
  <si>
    <t>4</t>
  </si>
  <si>
    <t>Залишок станом на 01.01.2021</t>
  </si>
  <si>
    <t>Зведений звіт про використання товарно-матеріальних цінностей (лікарських засобів, виробів медичного призначення), закуплених централізовано Департаментом охорони здоров'я за березень 2021 року</t>
  </si>
  <si>
    <t>Залишок станом на 01.05.2021</t>
  </si>
  <si>
    <t>724</t>
  </si>
  <si>
    <t>150</t>
  </si>
  <si>
    <t>725</t>
  </si>
  <si>
    <t>732</t>
  </si>
  <si>
    <t>239</t>
  </si>
  <si>
    <t>749</t>
  </si>
  <si>
    <t>250</t>
  </si>
  <si>
    <t>240</t>
  </si>
  <si>
    <t>960</t>
  </si>
  <si>
    <t>160</t>
  </si>
  <si>
    <t>750</t>
  </si>
  <si>
    <t>100</t>
  </si>
  <si>
    <t>640</t>
  </si>
  <si>
    <t>80</t>
  </si>
  <si>
    <t>757</t>
  </si>
  <si>
    <t>75</t>
  </si>
  <si>
    <t>263</t>
  </si>
  <si>
    <t>38</t>
  </si>
  <si>
    <t>462</t>
  </si>
  <si>
    <t>1618</t>
  </si>
  <si>
    <t>231</t>
  </si>
  <si>
    <t>Халат багаторазовий розмір S</t>
  </si>
  <si>
    <t>Акт №4/4</t>
  </si>
  <si>
    <t>Халат багаторазовий розмір М</t>
  </si>
  <si>
    <t>Халат багаторазовий розмір L</t>
  </si>
  <si>
    <t>Акт №1/4</t>
  </si>
  <si>
    <t>0</t>
  </si>
  <si>
    <t>40</t>
  </si>
  <si>
    <t>912</t>
  </si>
  <si>
    <t>87</t>
  </si>
  <si>
    <t>937</t>
  </si>
  <si>
    <t>54</t>
  </si>
  <si>
    <t>126</t>
  </si>
  <si>
    <t>25</t>
  </si>
  <si>
    <t>911</t>
  </si>
  <si>
    <t>153</t>
  </si>
  <si>
    <t>919</t>
  </si>
  <si>
    <t>385</t>
  </si>
  <si>
    <t>15</t>
  </si>
  <si>
    <t>936</t>
  </si>
  <si>
    <t>95</t>
  </si>
  <si>
    <t>221</t>
  </si>
  <si>
    <t>45</t>
  </si>
  <si>
    <t>944</t>
  </si>
  <si>
    <t>147</t>
  </si>
  <si>
    <t>342</t>
  </si>
  <si>
    <t>67</t>
  </si>
  <si>
    <t>154360</t>
  </si>
  <si>
    <t>5</t>
  </si>
  <si>
    <t>202</t>
  </si>
  <si>
    <t>1550</t>
  </si>
  <si>
    <t>1975</t>
  </si>
  <si>
    <t>Зведений звіт про використання товарно-матеріальних цінностей (лікарських засобів, виробів медичного призначення), закуплених централізовано Департаментом охорони здоров'я за травень 2021року</t>
  </si>
  <si>
    <t>Залишок станом на 01.06.2021</t>
  </si>
  <si>
    <t>9000</t>
  </si>
  <si>
    <t>530</t>
  </si>
  <si>
    <t>39</t>
  </si>
  <si>
    <t>2080</t>
  </si>
  <si>
    <t>142949</t>
  </si>
  <si>
    <t>39500</t>
  </si>
  <si>
    <t>400</t>
  </si>
  <si>
    <t>1100</t>
  </si>
  <si>
    <t>215</t>
  </si>
  <si>
    <t>915</t>
  </si>
  <si>
    <t>115</t>
  </si>
  <si>
    <t>Зведений звіт про використання товарно-матеріальних цінностей (лікарських засобів, виробів медичного призначення), закуплених централізовано Департаментом охорони здоров'я за червень 2021року</t>
  </si>
  <si>
    <t>Залишок станом на 01.07.2021</t>
  </si>
  <si>
    <t>Отримано від КНП Київський міський протитуберкульозний диспансер №1 згідно наказу ДОЗ 485 від 28.04.2021</t>
  </si>
  <si>
    <t>5797</t>
  </si>
  <si>
    <t>14200</t>
  </si>
  <si>
    <t>484</t>
  </si>
  <si>
    <t>30</t>
  </si>
  <si>
    <t>7200</t>
  </si>
  <si>
    <t>91580</t>
  </si>
  <si>
    <t>130759</t>
  </si>
  <si>
    <t>800</t>
  </si>
  <si>
    <t>200</t>
  </si>
  <si>
    <t>895</t>
  </si>
  <si>
    <t xml:space="preserve"> КНП Фтизіатрія+ КНП КМ протитуберкульозний диспансер №1"</t>
  </si>
  <si>
    <t>1531</t>
  </si>
</sst>
</file>

<file path=xl/styles.xml><?xml version="1.0" encoding="utf-8"?>
<styleSheet xmlns="http://schemas.openxmlformats.org/spreadsheetml/2006/main">
  <numFmts count="9">
    <numFmt numFmtId="164" formatCode="_-* #,##0.00\ _г_р_н_._-;\-* #,##0.00\ _г_р_н_._-;_-* &quot;-&quot;??\ _г_р_н_._-;_-@_-"/>
    <numFmt numFmtId="165" formatCode="dd\.mm\.yy;@"/>
    <numFmt numFmtId="166" formatCode="dd/mm/yy;@"/>
    <numFmt numFmtId="167" formatCode="#,##0.0"/>
    <numFmt numFmtId="168" formatCode="_(* #,##0.00_);_(* \(#,##0.00\);_(* \-??_);_(@_)"/>
    <numFmt numFmtId="169" formatCode="0.0"/>
    <numFmt numFmtId="170" formatCode="0.000"/>
    <numFmt numFmtId="171" formatCode="_(&quot;$&quot;* #,##0.00_);_(&quot;$&quot;* \(#,##0.00\);_(&quot;$&quot;* &quot;-&quot;??_);_(@_)"/>
    <numFmt numFmtId="172" formatCode="0.00000"/>
  </numFmts>
  <fonts count="78">
    <font>
      <sz val="10"/>
      <name val="Arial"/>
    </font>
    <font>
      <sz val="10"/>
      <name val="Arial"/>
      <family val="2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Arial"/>
      <family val="2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Arial"/>
      <family val="2"/>
      <charset val="204"/>
    </font>
    <font>
      <b/>
      <i/>
      <sz val="9"/>
      <name val="Times New Roman"/>
      <family val="1"/>
      <charset val="204"/>
    </font>
    <font>
      <sz val="10"/>
      <name val="Arial Cyr"/>
      <charset val="204"/>
    </font>
    <font>
      <sz val="9"/>
      <color indexed="8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8"/>
      <name val="Palatino Linotype"/>
      <family val="1"/>
      <charset val="204"/>
    </font>
    <font>
      <b/>
      <sz val="18"/>
      <color indexed="56"/>
      <name val="Cambria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1"/>
      <color indexed="62"/>
      <name val="Calibri"/>
      <family val="2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0"/>
      <name val="Helv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sz val="10"/>
      <color indexed="30"/>
      <name val="Arial"/>
      <family val="2"/>
      <charset val="204"/>
    </font>
    <font>
      <b/>
      <sz val="9"/>
      <color indexed="30"/>
      <name val="Times New Roman"/>
      <family val="1"/>
      <charset val="204"/>
    </font>
    <font>
      <sz val="9"/>
      <color indexed="30"/>
      <name val="Arial"/>
      <family val="2"/>
      <charset val="204"/>
    </font>
    <font>
      <sz val="12"/>
      <color indexed="30"/>
      <name val="Times New Roman"/>
      <family val="1"/>
      <charset val="204"/>
    </font>
    <font>
      <sz val="9"/>
      <color indexed="3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b/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3">
    <xf numFmtId="0" fontId="0" fillId="0" borderId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20" fillId="0" borderId="0"/>
    <xf numFmtId="0" fontId="21" fillId="0" borderId="0">
      <alignment horizontal="left" vertical="center"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171" fontId="52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0" fillId="21" borderId="6" applyNumberFormat="0" applyFont="0" applyAlignment="0" applyProtection="0"/>
    <xf numFmtId="0" fontId="43" fillId="0" borderId="8" applyNumberFormat="0" applyFill="0" applyAlignment="0" applyProtection="0"/>
    <xf numFmtId="0" fontId="44" fillId="22" borderId="9" applyNumberFormat="0" applyAlignment="0" applyProtection="0"/>
    <xf numFmtId="0" fontId="32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53" fillId="0" borderId="0"/>
    <xf numFmtId="0" fontId="76" fillId="0" borderId="0"/>
    <xf numFmtId="0" fontId="1" fillId="0" borderId="0"/>
    <xf numFmtId="0" fontId="7" fillId="0" borderId="0"/>
    <xf numFmtId="0" fontId="1" fillId="0" borderId="0"/>
    <xf numFmtId="0" fontId="76" fillId="0" borderId="0"/>
    <xf numFmtId="0" fontId="76" fillId="0" borderId="0"/>
    <xf numFmtId="0" fontId="4" fillId="0" borderId="0"/>
    <xf numFmtId="0" fontId="77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3" fillId="0" borderId="0"/>
    <xf numFmtId="0" fontId="77" fillId="0" borderId="0"/>
    <xf numFmtId="0" fontId="76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4" fillId="2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0"/>
    <xf numFmtId="0" fontId="50" fillId="0" borderId="0" applyNumberFormat="0" applyFill="0" applyBorder="0" applyAlignment="0" applyProtection="0"/>
    <xf numFmtId="168" fontId="1" fillId="0" borderId="0" applyFill="0" applyBorder="0" applyAlignment="0" applyProtection="0"/>
    <xf numFmtId="164" fontId="1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715">
    <xf numFmtId="0" fontId="0" fillId="0" borderId="0" xfId="0"/>
    <xf numFmtId="0" fontId="1" fillId="0" borderId="0" xfId="50" applyFill="1" applyAlignment="1">
      <alignment vertical="center"/>
    </xf>
    <xf numFmtId="0" fontId="1" fillId="0" borderId="0" xfId="50" applyFont="1" applyFill="1" applyAlignment="1">
      <alignment vertical="center"/>
    </xf>
    <xf numFmtId="0" fontId="15" fillId="0" borderId="0" xfId="50" applyFont="1" applyFill="1" applyAlignment="1">
      <alignment vertical="center"/>
    </xf>
    <xf numFmtId="0" fontId="18" fillId="0" borderId="0" xfId="50" applyFont="1" applyFill="1" applyAlignment="1">
      <alignment vertical="center"/>
    </xf>
    <xf numFmtId="0" fontId="22" fillId="0" borderId="0" xfId="5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2" fontId="1" fillId="0" borderId="0" xfId="50" applyNumberFormat="1" applyFill="1" applyAlignment="1">
      <alignment vertical="center"/>
    </xf>
    <xf numFmtId="0" fontId="5" fillId="0" borderId="0" xfId="50" applyNumberFormat="1" applyFont="1" applyFill="1" applyBorder="1" applyAlignment="1">
      <alignment horizontal="center" vertical="center"/>
    </xf>
    <xf numFmtId="0" fontId="19" fillId="0" borderId="0" xfId="5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49" fontId="12" fillId="0" borderId="0" xfId="50" applyNumberFormat="1" applyFont="1" applyFill="1" applyBorder="1" applyAlignment="1">
      <alignment horizontal="left" vertical="center" wrapText="1"/>
    </xf>
    <xf numFmtId="0" fontId="4" fillId="0" borderId="0" xfId="50" applyNumberFormat="1" applyFont="1" applyFill="1" applyBorder="1" applyAlignment="1">
      <alignment horizontal="center" vertical="center"/>
    </xf>
    <xf numFmtId="2" fontId="4" fillId="0" borderId="0" xfId="50" applyNumberFormat="1" applyFont="1" applyFill="1" applyBorder="1" applyAlignment="1">
      <alignment horizontal="center" vertical="center"/>
    </xf>
    <xf numFmtId="14" fontId="12" fillId="0" borderId="0" xfId="50" applyNumberFormat="1" applyFont="1" applyFill="1" applyBorder="1" applyAlignment="1">
      <alignment horizontal="center" vertical="center"/>
    </xf>
    <xf numFmtId="2" fontId="12" fillId="0" borderId="0" xfId="50" applyNumberFormat="1" applyFont="1" applyFill="1" applyBorder="1" applyAlignment="1">
      <alignment horizontal="center" vertical="center"/>
    </xf>
    <xf numFmtId="0" fontId="4" fillId="0" borderId="0" xfId="50" applyFont="1" applyFill="1" applyBorder="1" applyAlignment="1">
      <alignment horizontal="center" vertical="center"/>
    </xf>
    <xf numFmtId="14" fontId="4" fillId="0" borderId="0" xfId="50" applyNumberFormat="1" applyFont="1" applyFill="1" applyBorder="1" applyAlignment="1">
      <alignment horizontal="center" vertical="center"/>
    </xf>
    <xf numFmtId="166" fontId="4" fillId="0" borderId="0" xfId="50" applyNumberFormat="1" applyFont="1" applyFill="1" applyBorder="1" applyAlignment="1">
      <alignment horizontal="center" vertical="center"/>
    </xf>
    <xf numFmtId="0" fontId="12" fillId="0" borderId="0" xfId="50" applyFont="1" applyFill="1" applyBorder="1" applyAlignment="1">
      <alignment horizontal="center" vertical="center"/>
    </xf>
    <xf numFmtId="0" fontId="1" fillId="0" borderId="0" xfId="50" applyFill="1" applyAlignment="1">
      <alignment vertical="center" wrapText="1"/>
    </xf>
    <xf numFmtId="0" fontId="1" fillId="0" borderId="0" xfId="50" applyNumberFormat="1" applyFill="1" applyAlignment="1">
      <alignment vertical="center"/>
    </xf>
    <xf numFmtId="2" fontId="15" fillId="0" borderId="0" xfId="50" applyNumberFormat="1" applyFont="1" applyFill="1" applyAlignment="1">
      <alignment vertical="center"/>
    </xf>
    <xf numFmtId="0" fontId="15" fillId="0" borderId="0" xfId="50" applyFont="1" applyFill="1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166" fontId="4" fillId="24" borderId="10" xfId="50" applyNumberFormat="1" applyFont="1" applyFill="1" applyBorder="1" applyAlignment="1">
      <alignment horizontal="center" vertical="center"/>
    </xf>
    <xf numFmtId="2" fontId="26" fillId="24" borderId="10" xfId="50" applyNumberFormat="1" applyFont="1" applyFill="1" applyBorder="1" applyAlignment="1">
      <alignment horizontal="center" vertical="center"/>
    </xf>
    <xf numFmtId="14" fontId="26" fillId="24" borderId="10" xfId="50" applyNumberFormat="1" applyFont="1" applyFill="1" applyBorder="1" applyAlignment="1">
      <alignment horizontal="center" vertical="center"/>
    </xf>
    <xf numFmtId="166" fontId="26" fillId="24" borderId="10" xfId="50" applyNumberFormat="1" applyFont="1" applyFill="1" applyBorder="1" applyAlignment="1">
      <alignment horizontal="center" vertical="center"/>
    </xf>
    <xf numFmtId="0" fontId="2" fillId="24" borderId="10" xfId="50" applyFont="1" applyFill="1" applyBorder="1" applyAlignment="1">
      <alignment horizontal="center" vertical="center"/>
    </xf>
    <xf numFmtId="0" fontId="1" fillId="24" borderId="0" xfId="50" applyFill="1" applyAlignment="1">
      <alignment vertical="center"/>
    </xf>
    <xf numFmtId="2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/>
    </xf>
    <xf numFmtId="14" fontId="4" fillId="24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65" fontId="26" fillId="24" borderId="10" xfId="50" applyNumberFormat="1" applyFont="1" applyFill="1" applyBorder="1" applyAlignment="1">
      <alignment horizontal="center" vertical="center"/>
    </xf>
    <xf numFmtId="49" fontId="26" fillId="24" borderId="10" xfId="5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166" fontId="4" fillId="24" borderId="10" xfId="0" applyNumberFormat="1" applyFont="1" applyFill="1" applyBorder="1" applyAlignment="1">
      <alignment horizontal="center" vertical="center" wrapText="1"/>
    </xf>
    <xf numFmtId="0" fontId="9" fillId="24" borderId="0" xfId="50" applyNumberFormat="1" applyFont="1" applyFill="1" applyAlignment="1">
      <alignment vertical="center"/>
    </xf>
    <xf numFmtId="0" fontId="12" fillId="24" borderId="0" xfId="50" applyFont="1" applyFill="1" applyAlignment="1">
      <alignment vertical="center" wrapText="1"/>
    </xf>
    <xf numFmtId="0" fontId="1" fillId="24" borderId="0" xfId="50" applyFont="1" applyFill="1" applyAlignment="1">
      <alignment vertical="center"/>
    </xf>
    <xf numFmtId="0" fontId="1" fillId="24" borderId="0" xfId="50" applyNumberFormat="1" applyFont="1" applyFill="1" applyAlignment="1">
      <alignment vertical="center"/>
    </xf>
    <xf numFmtId="0" fontId="15" fillId="24" borderId="0" xfId="50" applyFont="1" applyFill="1" applyAlignment="1">
      <alignment vertical="center"/>
    </xf>
    <xf numFmtId="166" fontId="1" fillId="24" borderId="0" xfId="50" applyNumberFormat="1" applyFill="1" applyAlignment="1">
      <alignment vertical="center"/>
    </xf>
    <xf numFmtId="0" fontId="15" fillId="24" borderId="0" xfId="50" applyFont="1" applyFill="1" applyBorder="1" applyAlignment="1">
      <alignment vertical="center"/>
    </xf>
    <xf numFmtId="0" fontId="3" fillId="24" borderId="0" xfId="50" applyNumberFormat="1" applyFont="1" applyFill="1" applyBorder="1" applyAlignment="1">
      <alignment horizontal="center" vertical="center"/>
    </xf>
    <xf numFmtId="0" fontId="23" fillId="24" borderId="0" xfId="50" applyNumberFormat="1" applyFont="1" applyFill="1" applyBorder="1" applyAlignment="1">
      <alignment horizontal="left" vertical="center"/>
    </xf>
    <xf numFmtId="0" fontId="23" fillId="24" borderId="0" xfId="50" applyFont="1" applyFill="1" applyBorder="1" applyAlignment="1">
      <alignment horizontal="left" vertical="center" wrapText="1"/>
    </xf>
    <xf numFmtId="0" fontId="23" fillId="24" borderId="0" xfId="50" applyFont="1" applyFill="1" applyBorder="1" applyAlignment="1">
      <alignment horizontal="left" vertical="center"/>
    </xf>
    <xf numFmtId="0" fontId="22" fillId="24" borderId="0" xfId="50" applyFont="1" applyFill="1" applyAlignment="1">
      <alignment vertical="center"/>
    </xf>
    <xf numFmtId="166" fontId="13" fillId="24" borderId="10" xfId="0" applyNumberFormat="1" applyFont="1" applyFill="1" applyBorder="1" applyAlignment="1">
      <alignment horizontal="center" vertical="center" wrapText="1"/>
    </xf>
    <xf numFmtId="0" fontId="5" fillId="24" borderId="0" xfId="50" applyNumberFormat="1" applyFont="1" applyFill="1" applyBorder="1" applyAlignment="1">
      <alignment horizontal="center" vertical="center"/>
    </xf>
    <xf numFmtId="49" fontId="13" fillId="24" borderId="0" xfId="50" applyNumberFormat="1" applyFont="1" applyFill="1" applyBorder="1" applyAlignment="1">
      <alignment horizontal="center" vertical="center" wrapText="1"/>
    </xf>
    <xf numFmtId="2" fontId="8" fillId="24" borderId="0" xfId="50" applyNumberFormat="1" applyFont="1" applyFill="1" applyBorder="1" applyAlignment="1">
      <alignment horizontal="center" vertical="center"/>
    </xf>
    <xf numFmtId="14" fontId="13" fillId="24" borderId="0" xfId="50" applyNumberFormat="1" applyFont="1" applyFill="1" applyBorder="1" applyAlignment="1">
      <alignment horizontal="center" vertical="center"/>
    </xf>
    <xf numFmtId="2" fontId="13" fillId="24" borderId="0" xfId="50" applyNumberFormat="1" applyFont="1" applyFill="1" applyBorder="1" applyAlignment="1">
      <alignment horizontal="center" vertical="center"/>
    </xf>
    <xf numFmtId="0" fontId="5" fillId="24" borderId="0" xfId="50" applyFont="1" applyFill="1" applyBorder="1" applyAlignment="1">
      <alignment horizontal="center" vertical="center"/>
    </xf>
    <xf numFmtId="2" fontId="5" fillId="24" borderId="0" xfId="50" applyNumberFormat="1" applyFont="1" applyFill="1" applyBorder="1" applyAlignment="1">
      <alignment horizontal="center" vertical="center"/>
    </xf>
    <xf numFmtId="14" fontId="5" fillId="24" borderId="0" xfId="50" applyNumberFormat="1" applyFont="1" applyFill="1" applyBorder="1" applyAlignment="1">
      <alignment horizontal="center" vertical="center"/>
    </xf>
    <xf numFmtId="0" fontId="19" fillId="24" borderId="0" xfId="50" applyFont="1" applyFill="1" applyBorder="1" applyAlignment="1">
      <alignment horizontal="center" vertical="center"/>
    </xf>
    <xf numFmtId="0" fontId="13" fillId="24" borderId="0" xfId="50" applyFont="1" applyFill="1" applyBorder="1" applyAlignment="1">
      <alignment horizontal="center" vertical="center"/>
    </xf>
    <xf numFmtId="2" fontId="4" fillId="24" borderId="0" xfId="50" applyNumberFormat="1" applyFont="1" applyFill="1" applyBorder="1" applyAlignment="1">
      <alignment horizontal="center" vertical="center"/>
    </xf>
    <xf numFmtId="166" fontId="4" fillId="24" borderId="0" xfId="0" applyNumberFormat="1" applyFont="1" applyFill="1" applyAlignment="1">
      <alignment horizontal="center"/>
    </xf>
    <xf numFmtId="0" fontId="12" fillId="24" borderId="0" xfId="0" applyFont="1" applyFill="1" applyAlignment="1">
      <alignment horizontal="center"/>
    </xf>
    <xf numFmtId="0" fontId="15" fillId="24" borderId="0" xfId="0" applyFont="1" applyFill="1"/>
    <xf numFmtId="0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 horizontal="center" vertical="center"/>
    </xf>
    <xf numFmtId="0" fontId="5" fillId="24" borderId="0" xfId="0" applyNumberFormat="1" applyFont="1" applyFill="1" applyAlignment="1">
      <alignment vertical="center"/>
    </xf>
    <xf numFmtId="0" fontId="28" fillId="24" borderId="0" xfId="0" applyNumberFormat="1" applyFont="1" applyFill="1" applyAlignment="1">
      <alignment horizontal="center"/>
    </xf>
    <xf numFmtId="0" fontId="4" fillId="24" borderId="10" xfId="0" applyFont="1" applyFill="1" applyBorder="1" applyAlignment="1">
      <alignment horizontal="center" vertical="center" textRotation="90" wrapText="1"/>
    </xf>
    <xf numFmtId="1" fontId="24" fillId="24" borderId="10" xfId="0" applyNumberFormat="1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 wrapText="1"/>
    </xf>
    <xf numFmtId="0" fontId="28" fillId="24" borderId="0" xfId="0" applyFont="1" applyFill="1" applyAlignment="1">
      <alignment horizontal="center"/>
    </xf>
    <xf numFmtId="0" fontId="5" fillId="24" borderId="10" xfId="50" applyNumberFormat="1" applyFont="1" applyFill="1" applyBorder="1" applyAlignment="1">
      <alignment horizontal="center" vertical="center"/>
    </xf>
    <xf numFmtId="167" fontId="26" fillId="24" borderId="10" xfId="50" applyNumberFormat="1" applyFont="1" applyFill="1" applyBorder="1" applyAlignment="1">
      <alignment horizontal="center" vertical="center"/>
    </xf>
    <xf numFmtId="167" fontId="5" fillId="24" borderId="0" xfId="50" applyNumberFormat="1" applyFont="1" applyFill="1" applyBorder="1" applyAlignment="1">
      <alignment horizontal="center" vertical="center"/>
    </xf>
    <xf numFmtId="2" fontId="12" fillId="24" borderId="0" xfId="0" applyNumberFormat="1" applyFont="1" applyFill="1" applyAlignment="1">
      <alignment horizontal="center"/>
    </xf>
    <xf numFmtId="2" fontId="15" fillId="24" borderId="0" xfId="0" applyNumberFormat="1" applyFont="1" applyFill="1"/>
    <xf numFmtId="49" fontId="12" fillId="24" borderId="0" xfId="50" applyNumberFormat="1" applyFont="1" applyFill="1" applyBorder="1" applyAlignment="1">
      <alignment horizontal="left" vertical="center" wrapText="1"/>
    </xf>
    <xf numFmtId="0" fontId="4" fillId="24" borderId="0" xfId="50" applyNumberFormat="1" applyFont="1" applyFill="1" applyBorder="1" applyAlignment="1">
      <alignment horizontal="center" vertical="center"/>
    </xf>
    <xf numFmtId="14" fontId="12" fillId="24" borderId="0" xfId="50" applyNumberFormat="1" applyFont="1" applyFill="1" applyBorder="1" applyAlignment="1">
      <alignment horizontal="center" vertical="center"/>
    </xf>
    <xf numFmtId="2" fontId="12" fillId="24" borderId="0" xfId="50" applyNumberFormat="1" applyFont="1" applyFill="1" applyBorder="1" applyAlignment="1">
      <alignment horizontal="center" vertical="center"/>
    </xf>
    <xf numFmtId="0" fontId="4" fillId="24" borderId="0" xfId="50" applyFont="1" applyFill="1" applyBorder="1" applyAlignment="1">
      <alignment horizontal="center" vertical="center"/>
    </xf>
    <xf numFmtId="14" fontId="4" fillId="24" borderId="0" xfId="50" applyNumberFormat="1" applyFont="1" applyFill="1" applyBorder="1" applyAlignment="1">
      <alignment horizontal="center" vertical="center"/>
    </xf>
    <xf numFmtId="166" fontId="4" fillId="24" borderId="0" xfId="50" applyNumberFormat="1" applyFont="1" applyFill="1" applyBorder="1" applyAlignment="1">
      <alignment horizontal="center" vertical="center"/>
    </xf>
    <xf numFmtId="0" fontId="12" fillId="24" borderId="0" xfId="50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horizontal="center" vertical="center" textRotation="90"/>
    </xf>
    <xf numFmtId="0" fontId="0" fillId="24" borderId="10" xfId="0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26" fillId="24" borderId="10" xfId="50" applyFont="1" applyFill="1" applyBorder="1" applyAlignment="1">
      <alignment horizontal="center" vertical="center"/>
    </xf>
    <xf numFmtId="0" fontId="26" fillId="24" borderId="10" xfId="50" applyNumberFormat="1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2" fontId="4" fillId="24" borderId="12" xfId="0" applyNumberFormat="1" applyFont="1" applyFill="1" applyBorder="1" applyAlignment="1">
      <alignment horizontal="center" vertical="center" wrapText="1"/>
    </xf>
    <xf numFmtId="0" fontId="4" fillId="24" borderId="12" xfId="0" applyNumberFormat="1" applyFont="1" applyFill="1" applyBorder="1" applyAlignment="1">
      <alignment horizontal="center" vertical="center" wrapText="1"/>
    </xf>
    <xf numFmtId="0" fontId="26" fillId="24" borderId="11" xfId="50" applyNumberFormat="1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/>
    </xf>
    <xf numFmtId="166" fontId="4" fillId="24" borderId="13" xfId="5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 horizontal="left" vertical="center" indent="1"/>
    </xf>
    <xf numFmtId="0" fontId="26" fillId="24" borderId="11" xfId="5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12" fillId="24" borderId="12" xfId="0" applyFont="1" applyFill="1" applyBorder="1" applyAlignment="1">
      <alignment horizontal="left" vertical="center" wrapText="1"/>
    </xf>
    <xf numFmtId="0" fontId="12" fillId="24" borderId="11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24" borderId="14" xfId="0" applyFont="1" applyFill="1" applyBorder="1" applyAlignment="1">
      <alignment horizontal="center" vertical="center"/>
    </xf>
    <xf numFmtId="170" fontId="4" fillId="24" borderId="10" xfId="0" applyNumberFormat="1" applyFont="1" applyFill="1" applyBorder="1" applyAlignment="1">
      <alignment horizontal="center" vertical="center" wrapText="1"/>
    </xf>
    <xf numFmtId="172" fontId="4" fillId="24" borderId="10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0" fillId="24" borderId="11" xfId="0" applyFill="1" applyBorder="1" applyAlignment="1">
      <alignment horizontal="center" vertical="center"/>
    </xf>
    <xf numFmtId="0" fontId="4" fillId="0" borderId="10" xfId="5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65" fontId="4" fillId="0" borderId="10" xfId="50" applyNumberFormat="1" applyFont="1" applyFill="1" applyBorder="1" applyAlignment="1">
      <alignment horizontal="center" vertical="center"/>
    </xf>
    <xf numFmtId="0" fontId="4" fillId="0" borderId="10" xfId="50" applyFont="1" applyFill="1" applyBorder="1" applyAlignment="1">
      <alignment horizontal="center" vertical="center"/>
    </xf>
    <xf numFmtId="166" fontId="4" fillId="0" borderId="10" xfId="50" applyNumberFormat="1" applyFont="1" applyFill="1" applyBorder="1" applyAlignment="1">
      <alignment horizontal="center" vertical="center"/>
    </xf>
    <xf numFmtId="1" fontId="4" fillId="0" borderId="10" xfId="50" applyNumberFormat="1" applyFont="1" applyFill="1" applyBorder="1" applyAlignment="1">
      <alignment horizontal="center" vertical="center"/>
    </xf>
    <xf numFmtId="2" fontId="4" fillId="0" borderId="10" xfId="50" applyNumberFormat="1" applyFont="1" applyFill="1" applyBorder="1" applyAlignment="1">
      <alignment horizontal="center" vertical="center"/>
    </xf>
    <xf numFmtId="0" fontId="6" fillId="0" borderId="10" xfId="5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2" fontId="55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textRotation="90" wrapText="1"/>
    </xf>
    <xf numFmtId="166" fontId="55" fillId="0" borderId="13" xfId="50" applyNumberFormat="1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 wrapText="1"/>
    </xf>
    <xf numFmtId="166" fontId="55" fillId="0" borderId="10" xfId="0" applyNumberFormat="1" applyFont="1" applyFill="1" applyBorder="1" applyAlignment="1">
      <alignment horizontal="center" vertical="center" wrapText="1"/>
    </xf>
    <xf numFmtId="1" fontId="55" fillId="0" borderId="10" xfId="50" applyNumberFormat="1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center" vertical="center" textRotation="90"/>
    </xf>
    <xf numFmtId="1" fontId="4" fillId="0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6" fillId="0" borderId="10" xfId="50" applyNumberFormat="1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49" fontId="26" fillId="0" borderId="10" xfId="50" applyNumberFormat="1" applyFont="1" applyFill="1" applyBorder="1" applyAlignment="1">
      <alignment horizontal="left" vertical="center" wrapText="1"/>
    </xf>
    <xf numFmtId="2" fontId="26" fillId="0" borderId="10" xfId="50" applyNumberFormat="1" applyFont="1" applyFill="1" applyBorder="1" applyAlignment="1">
      <alignment horizontal="center" vertical="center"/>
    </xf>
    <xf numFmtId="14" fontId="26" fillId="0" borderId="10" xfId="50" applyNumberFormat="1" applyFont="1" applyFill="1" applyBorder="1" applyAlignment="1">
      <alignment horizontal="center" vertical="center"/>
    </xf>
    <xf numFmtId="166" fontId="26" fillId="0" borderId="10" xfId="5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NumberFormat="1" applyFont="1" applyFill="1" applyBorder="1" applyAlignment="1">
      <alignment horizontal="center" vertical="center" textRotation="90"/>
    </xf>
    <xf numFmtId="0" fontId="55" fillId="0" borderId="10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center" vertical="center" textRotation="90" wrapText="1"/>
    </xf>
    <xf numFmtId="166" fontId="55" fillId="0" borderId="10" xfId="50" applyNumberFormat="1" applyFont="1" applyFill="1" applyBorder="1" applyAlignment="1">
      <alignment horizontal="center" vertical="center"/>
    </xf>
    <xf numFmtId="2" fontId="55" fillId="0" borderId="10" xfId="50" applyNumberFormat="1" applyFont="1" applyFill="1" applyBorder="1" applyAlignment="1">
      <alignment horizontal="center" vertical="center"/>
    </xf>
    <xf numFmtId="0" fontId="13" fillId="0" borderId="10" xfId="50" applyNumberFormat="1" applyFont="1" applyFill="1" applyBorder="1" applyAlignment="1">
      <alignment horizontal="center" vertical="center"/>
    </xf>
    <xf numFmtId="49" fontId="26" fillId="0" borderId="10" xfId="50" applyNumberFormat="1" applyFont="1" applyFill="1" applyBorder="1" applyAlignment="1">
      <alignment horizontal="center" vertical="center" wrapText="1"/>
    </xf>
    <xf numFmtId="165" fontId="26" fillId="0" borderId="10" xfId="50" applyNumberFormat="1" applyFont="1" applyFill="1" applyBorder="1" applyAlignment="1">
      <alignment horizontal="center" vertical="center"/>
    </xf>
    <xf numFmtId="0" fontId="2" fillId="0" borderId="10" xfId="5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7" fillId="0" borderId="10" xfId="50" applyFont="1" applyFill="1" applyBorder="1" applyAlignment="1">
      <alignment horizontal="center" vertical="center"/>
    </xf>
    <xf numFmtId="165" fontId="4" fillId="0" borderId="10" xfId="50" applyNumberFormat="1" applyFont="1" applyFill="1" applyBorder="1" applyAlignment="1">
      <alignment vertical="center"/>
    </xf>
    <xf numFmtId="49" fontId="4" fillId="0" borderId="10" xfId="50" applyNumberFormat="1" applyFont="1" applyFill="1" applyBorder="1" applyAlignment="1">
      <alignment vertical="center"/>
    </xf>
    <xf numFmtId="49" fontId="4" fillId="0" borderId="10" xfId="50" applyNumberFormat="1" applyFont="1" applyFill="1" applyBorder="1" applyAlignment="1">
      <alignment horizontal="center" vertical="center"/>
    </xf>
    <xf numFmtId="0" fontId="4" fillId="0" borderId="13" xfId="50" applyNumberFormat="1" applyFont="1" applyFill="1" applyBorder="1" applyAlignment="1">
      <alignment horizontal="center" vertical="center"/>
    </xf>
    <xf numFmtId="0" fontId="55" fillId="0" borderId="13" xfId="50" applyNumberFormat="1" applyFont="1" applyFill="1" applyBorder="1" applyAlignment="1">
      <alignment horizontal="center" vertical="center"/>
    </xf>
    <xf numFmtId="49" fontId="13" fillId="0" borderId="0" xfId="50" applyNumberFormat="1" applyFont="1" applyFill="1" applyBorder="1" applyAlignment="1">
      <alignment horizontal="center" vertical="center" wrapText="1"/>
    </xf>
    <xf numFmtId="2" fontId="8" fillId="0" borderId="0" xfId="50" applyNumberFormat="1" applyFont="1" applyFill="1" applyBorder="1" applyAlignment="1">
      <alignment horizontal="center" vertical="center"/>
    </xf>
    <xf numFmtId="14" fontId="13" fillId="0" borderId="0" xfId="50" applyNumberFormat="1" applyFont="1" applyFill="1" applyBorder="1" applyAlignment="1">
      <alignment horizontal="center" vertical="center"/>
    </xf>
    <xf numFmtId="2" fontId="13" fillId="0" borderId="0" xfId="50" applyNumberFormat="1" applyFont="1" applyFill="1" applyBorder="1" applyAlignment="1">
      <alignment horizontal="center" vertical="center"/>
    </xf>
    <xf numFmtId="0" fontId="5" fillId="0" borderId="0" xfId="50" applyFont="1" applyFill="1" applyBorder="1" applyAlignment="1">
      <alignment horizontal="center" vertical="center"/>
    </xf>
    <xf numFmtId="2" fontId="5" fillId="0" borderId="0" xfId="50" applyNumberFormat="1" applyFont="1" applyFill="1" applyBorder="1" applyAlignment="1">
      <alignment horizontal="center" vertical="center"/>
    </xf>
    <xf numFmtId="2" fontId="4" fillId="0" borderId="0" xfId="50" applyNumberFormat="1" applyFont="1" applyFill="1" applyAlignment="1">
      <alignment vertical="center"/>
    </xf>
    <xf numFmtId="0" fontId="13" fillId="0" borderId="0" xfId="50" applyFont="1" applyFill="1" applyBorder="1" applyAlignment="1">
      <alignment horizontal="center" vertical="center"/>
    </xf>
    <xf numFmtId="2" fontId="54" fillId="0" borderId="0" xfId="5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28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2" fontId="1" fillId="0" borderId="0" xfId="0" applyNumberFormat="1" applyFont="1" applyFill="1"/>
    <xf numFmtId="166" fontId="15" fillId="0" borderId="0" xfId="0" applyNumberFormat="1" applyFont="1" applyFill="1" applyBorder="1" applyAlignment="1">
      <alignment vertical="center"/>
    </xf>
    <xf numFmtId="166" fontId="4" fillId="24" borderId="15" xfId="50" applyNumberFormat="1" applyFont="1" applyFill="1" applyBorder="1" applyAlignment="1">
      <alignment horizontal="center" vertical="center"/>
    </xf>
    <xf numFmtId="166" fontId="15" fillId="0" borderId="10" xfId="0" applyNumberFormat="1" applyFont="1" applyFill="1" applyBorder="1" applyAlignment="1">
      <alignment vertical="center"/>
    </xf>
    <xf numFmtId="166" fontId="4" fillId="24" borderId="11" xfId="50" applyNumberFormat="1" applyFont="1" applyFill="1" applyBorder="1" applyAlignment="1">
      <alignment horizontal="center" vertical="center"/>
    </xf>
    <xf numFmtId="14" fontId="5" fillId="0" borderId="0" xfId="50" applyNumberFormat="1" applyFont="1" applyFill="1" applyBorder="1" applyAlignment="1">
      <alignment horizontal="center" vertical="center"/>
    </xf>
    <xf numFmtId="166" fontId="5" fillId="0" borderId="0" xfId="50" applyNumberFormat="1" applyFont="1" applyFill="1" applyBorder="1" applyAlignment="1">
      <alignment horizontal="center" vertical="center"/>
    </xf>
    <xf numFmtId="0" fontId="26" fillId="0" borderId="10" xfId="50" applyFont="1" applyFill="1" applyBorder="1" applyAlignment="1">
      <alignment horizontal="center" vertical="center"/>
    </xf>
    <xf numFmtId="0" fontId="26" fillId="0" borderId="13" xfId="5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90" wrapText="1"/>
    </xf>
    <xf numFmtId="2" fontId="13" fillId="0" borderId="0" xfId="0" applyNumberFormat="1" applyFont="1" applyFill="1" applyBorder="1" applyAlignment="1">
      <alignment horizontal="center" vertical="center"/>
    </xf>
    <xf numFmtId="2" fontId="57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left" vertical="center" wrapText="1"/>
    </xf>
    <xf numFmtId="0" fontId="55" fillId="0" borderId="10" xfId="5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14" fillId="0" borderId="10" xfId="5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2" fontId="14" fillId="0" borderId="10" xfId="50" applyNumberFormat="1" applyFont="1" applyFill="1" applyBorder="1" applyAlignment="1">
      <alignment horizontal="center" vertical="center"/>
    </xf>
    <xf numFmtId="14" fontId="14" fillId="0" borderId="10" xfId="50" applyNumberFormat="1" applyFont="1" applyFill="1" applyBorder="1" applyAlignment="1">
      <alignment horizontal="center" vertical="center"/>
    </xf>
    <xf numFmtId="165" fontId="14" fillId="0" borderId="10" xfId="50" applyNumberFormat="1" applyFont="1" applyFill="1" applyBorder="1" applyAlignment="1">
      <alignment horizontal="center" vertical="center"/>
    </xf>
    <xf numFmtId="0" fontId="14" fillId="0" borderId="10" xfId="50" applyFont="1" applyFill="1" applyBorder="1" applyAlignment="1">
      <alignment horizontal="center" vertical="center"/>
    </xf>
    <xf numFmtId="1" fontId="14" fillId="0" borderId="10" xfId="50" applyNumberFormat="1" applyFont="1" applyFill="1" applyBorder="1" applyAlignment="1">
      <alignment horizontal="center" vertical="center"/>
    </xf>
    <xf numFmtId="0" fontId="61" fillId="0" borderId="10" xfId="50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16" fillId="0" borderId="10" xfId="50" applyNumberFormat="1" applyFont="1" applyFill="1" applyBorder="1" applyAlignment="1">
      <alignment horizontal="center" vertical="center"/>
    </xf>
    <xf numFmtId="49" fontId="16" fillId="0" borderId="10" xfId="50" applyNumberFormat="1" applyFont="1" applyFill="1" applyBorder="1" applyAlignment="1">
      <alignment horizontal="center" vertical="center" wrapText="1"/>
    </xf>
    <xf numFmtId="2" fontId="16" fillId="0" borderId="10" xfId="50" applyNumberFormat="1" applyFont="1" applyFill="1" applyBorder="1" applyAlignment="1">
      <alignment horizontal="center" vertical="center"/>
    </xf>
    <xf numFmtId="14" fontId="16" fillId="0" borderId="10" xfId="50" applyNumberFormat="1" applyFont="1" applyFill="1" applyBorder="1" applyAlignment="1">
      <alignment horizontal="center" vertical="center"/>
    </xf>
    <xf numFmtId="165" fontId="16" fillId="0" borderId="10" xfId="50" applyNumberFormat="1" applyFont="1" applyFill="1" applyBorder="1" applyAlignment="1">
      <alignment horizontal="center" vertical="center"/>
    </xf>
    <xf numFmtId="0" fontId="16" fillId="0" borderId="10" xfId="50" applyFont="1" applyFill="1" applyBorder="1" applyAlignment="1">
      <alignment horizontal="center" vertical="center"/>
    </xf>
    <xf numFmtId="166" fontId="16" fillId="0" borderId="10" xfId="50" applyNumberFormat="1" applyFont="1" applyFill="1" applyBorder="1" applyAlignment="1">
      <alignment horizontal="center" vertical="center"/>
    </xf>
    <xf numFmtId="0" fontId="23" fillId="0" borderId="10" xfId="50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8" fillId="0" borderId="10" xfId="5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2" fillId="0" borderId="13" xfId="50" applyNumberFormat="1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left" vertical="center" wrapText="1"/>
    </xf>
    <xf numFmtId="17" fontId="4" fillId="0" borderId="10" xfId="0" applyNumberFormat="1" applyFont="1" applyFill="1" applyBorder="1" applyAlignment="1">
      <alignment horizontal="center" vertical="center" wrapText="1"/>
    </xf>
    <xf numFmtId="17" fontId="55" fillId="0" borderId="11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49" fontId="5" fillId="0" borderId="0" xfId="50" applyNumberFormat="1" applyFont="1" applyFill="1" applyBorder="1" applyAlignment="1">
      <alignment horizontal="center" vertical="center"/>
    </xf>
    <xf numFmtId="165" fontId="4" fillId="24" borderId="10" xfId="50" applyNumberFormat="1" applyFont="1" applyFill="1" applyBorder="1" applyAlignment="1">
      <alignment horizontal="center" vertical="center"/>
    </xf>
    <xf numFmtId="0" fontId="4" fillId="24" borderId="10" xfId="50" applyNumberFormat="1" applyFont="1" applyFill="1" applyBorder="1" applyAlignment="1">
      <alignment horizontal="center" vertical="center"/>
    </xf>
    <xf numFmtId="0" fontId="4" fillId="24" borderId="10" xfId="50" applyFont="1" applyFill="1" applyBorder="1" applyAlignment="1">
      <alignment horizontal="center" vertical="center" wrapText="1"/>
    </xf>
    <xf numFmtId="0" fontId="4" fillId="24" borderId="10" xfId="50" applyFont="1" applyFill="1" applyBorder="1" applyAlignment="1">
      <alignment horizontal="center" vertical="center"/>
    </xf>
    <xf numFmtId="1" fontId="4" fillId="24" borderId="10" xfId="50" applyNumberFormat="1" applyFont="1" applyFill="1" applyBorder="1" applyAlignment="1">
      <alignment horizontal="center" vertical="center"/>
    </xf>
    <xf numFmtId="2" fontId="4" fillId="24" borderId="10" xfId="50" applyNumberFormat="1" applyFont="1" applyFill="1" applyBorder="1" applyAlignment="1">
      <alignment horizontal="center" vertical="center"/>
    </xf>
    <xf numFmtId="0" fontId="6" fillId="24" borderId="10" xfId="5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 textRotation="90" wrapText="1"/>
    </xf>
    <xf numFmtId="49" fontId="26" fillId="24" borderId="10" xfId="50" applyNumberFormat="1" applyFont="1" applyFill="1" applyBorder="1" applyAlignment="1">
      <alignment horizontal="left" vertical="center" wrapText="1"/>
    </xf>
    <xf numFmtId="0" fontId="63" fillId="24" borderId="10" xfId="50" applyNumberFormat="1" applyFont="1" applyFill="1" applyBorder="1" applyAlignment="1">
      <alignment horizontal="center" vertical="center"/>
    </xf>
    <xf numFmtId="0" fontId="56" fillId="24" borderId="10" xfId="0" applyFont="1" applyFill="1" applyBorder="1" applyAlignment="1">
      <alignment horizontal="left" vertical="center" wrapText="1"/>
    </xf>
    <xf numFmtId="0" fontId="56" fillId="24" borderId="14" xfId="0" applyFont="1" applyFill="1" applyBorder="1" applyAlignment="1">
      <alignment horizontal="center" vertical="center"/>
    </xf>
    <xf numFmtId="0" fontId="55" fillId="24" borderId="10" xfId="0" applyFont="1" applyFill="1" applyBorder="1" applyAlignment="1">
      <alignment horizontal="center" vertical="center" wrapText="1"/>
    </xf>
    <xf numFmtId="2" fontId="55" fillId="24" borderId="10" xfId="0" applyNumberFormat="1" applyFont="1" applyFill="1" applyBorder="1" applyAlignment="1">
      <alignment horizontal="center" vertical="center" wrapText="1"/>
    </xf>
    <xf numFmtId="0" fontId="56" fillId="24" borderId="10" xfId="0" applyFont="1" applyFill="1" applyBorder="1" applyAlignment="1">
      <alignment horizontal="center" vertical="center"/>
    </xf>
    <xf numFmtId="14" fontId="4" fillId="24" borderId="11" xfId="0" applyNumberFormat="1" applyFont="1" applyFill="1" applyBorder="1" applyAlignment="1">
      <alignment horizontal="center" vertical="center" wrapText="1"/>
    </xf>
    <xf numFmtId="166" fontId="55" fillId="24" borderId="13" xfId="50" applyNumberFormat="1" applyFont="1" applyFill="1" applyBorder="1" applyAlignment="1">
      <alignment horizontal="center" vertical="center"/>
    </xf>
    <xf numFmtId="0" fontId="55" fillId="24" borderId="14" xfId="0" applyFont="1" applyFill="1" applyBorder="1" applyAlignment="1">
      <alignment horizontal="center" vertical="center" wrapText="1"/>
    </xf>
    <xf numFmtId="166" fontId="55" fillId="24" borderId="10" xfId="0" applyNumberFormat="1" applyFont="1" applyFill="1" applyBorder="1" applyAlignment="1">
      <alignment horizontal="center" vertical="center" wrapText="1"/>
    </xf>
    <xf numFmtId="1" fontId="55" fillId="24" borderId="10" xfId="50" applyNumberFormat="1" applyFont="1" applyFill="1" applyBorder="1" applyAlignment="1">
      <alignment horizontal="center" vertical="center"/>
    </xf>
    <xf numFmtId="0" fontId="55" fillId="24" borderId="10" xfId="0" applyNumberFormat="1" applyFont="1" applyFill="1" applyBorder="1" applyAlignment="1">
      <alignment horizontal="center" vertical="center" textRotation="90"/>
    </xf>
    <xf numFmtId="0" fontId="55" fillId="24" borderId="10" xfId="0" applyFont="1" applyFill="1" applyBorder="1" applyAlignment="1">
      <alignment horizontal="center" vertical="center" textRotation="90" wrapText="1"/>
    </xf>
    <xf numFmtId="0" fontId="27" fillId="24" borderId="10" xfId="0" applyFont="1" applyFill="1" applyBorder="1" applyAlignment="1">
      <alignment vertical="center" wrapText="1"/>
    </xf>
    <xf numFmtId="2" fontId="27" fillId="24" borderId="10" xfId="0" applyNumberFormat="1" applyFont="1" applyFill="1" applyBorder="1" applyAlignment="1">
      <alignment horizontal="center" vertical="center"/>
    </xf>
    <xf numFmtId="0" fontId="55" fillId="24" borderId="10" xfId="50" applyNumberFormat="1" applyFont="1" applyFill="1" applyBorder="1" applyAlignment="1">
      <alignment horizontal="center" vertical="center"/>
    </xf>
    <xf numFmtId="0" fontId="55" fillId="24" borderId="10" xfId="0" applyFont="1" applyFill="1" applyBorder="1" applyAlignment="1">
      <alignment horizontal="left" vertical="center" wrapText="1"/>
    </xf>
    <xf numFmtId="0" fontId="56" fillId="24" borderId="0" xfId="0" applyFont="1" applyFill="1" applyBorder="1" applyAlignment="1">
      <alignment horizontal="center" vertical="center"/>
    </xf>
    <xf numFmtId="166" fontId="55" fillId="24" borderId="10" xfId="50" applyNumberFormat="1" applyFont="1" applyFill="1" applyBorder="1" applyAlignment="1">
      <alignment horizontal="center" vertical="center"/>
    </xf>
    <xf numFmtId="2" fontId="55" fillId="24" borderId="10" xfId="50" applyNumberFormat="1" applyFont="1" applyFill="1" applyBorder="1" applyAlignment="1">
      <alignment horizontal="center" vertical="center"/>
    </xf>
    <xf numFmtId="165" fontId="4" fillId="24" borderId="13" xfId="50" applyNumberFormat="1" applyFont="1" applyFill="1" applyBorder="1" applyAlignment="1">
      <alignment horizontal="center" vertical="center"/>
    </xf>
    <xf numFmtId="0" fontId="4" fillId="24" borderId="14" xfId="50" applyFont="1" applyFill="1" applyBorder="1" applyAlignment="1">
      <alignment horizontal="center" vertical="center"/>
    </xf>
    <xf numFmtId="0" fontId="13" fillId="24" borderId="10" xfId="5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17" fillId="24" borderId="10" xfId="50" applyFont="1" applyFill="1" applyBorder="1" applyAlignment="1">
      <alignment horizontal="center" vertical="center"/>
    </xf>
    <xf numFmtId="0" fontId="28" fillId="24" borderId="10" xfId="50" applyFont="1" applyFill="1" applyBorder="1" applyAlignment="1">
      <alignment horizontal="center" vertical="center" wrapText="1"/>
    </xf>
    <xf numFmtId="0" fontId="64" fillId="24" borderId="0" xfId="50" applyNumberFormat="1" applyFont="1" applyFill="1" applyAlignment="1">
      <alignment vertical="center"/>
    </xf>
    <xf numFmtId="0" fontId="65" fillId="24" borderId="0" xfId="50" applyFont="1" applyFill="1" applyAlignment="1">
      <alignment vertical="center" wrapText="1"/>
    </xf>
    <xf numFmtId="0" fontId="66" fillId="24" borderId="0" xfId="50" applyFont="1" applyFill="1" applyAlignment="1">
      <alignment vertical="center"/>
    </xf>
    <xf numFmtId="0" fontId="66" fillId="24" borderId="0" xfId="50" applyNumberFormat="1" applyFont="1" applyFill="1" applyAlignment="1">
      <alignment vertical="center"/>
    </xf>
    <xf numFmtId="0" fontId="21" fillId="24" borderId="0" xfId="50" applyFont="1" applyFill="1" applyAlignment="1">
      <alignment vertical="center"/>
    </xf>
    <xf numFmtId="166" fontId="66" fillId="24" borderId="0" xfId="50" applyNumberFormat="1" applyFont="1" applyFill="1" applyAlignment="1">
      <alignment vertical="center"/>
    </xf>
    <xf numFmtId="0" fontId="21" fillId="24" borderId="0" xfId="50" applyFont="1" applyFill="1" applyBorder="1" applyAlignment="1">
      <alignment vertical="center"/>
    </xf>
    <xf numFmtId="0" fontId="67" fillId="0" borderId="0" xfId="0" applyFont="1"/>
    <xf numFmtId="0" fontId="68" fillId="24" borderId="0" xfId="50" applyNumberFormat="1" applyFont="1" applyFill="1" applyBorder="1" applyAlignment="1">
      <alignment horizontal="center" vertical="center"/>
    </xf>
    <xf numFmtId="0" fontId="69" fillId="24" borderId="0" xfId="50" applyNumberFormat="1" applyFont="1" applyFill="1" applyBorder="1" applyAlignment="1">
      <alignment horizontal="left" vertical="center"/>
    </xf>
    <xf numFmtId="0" fontId="69" fillId="24" borderId="0" xfId="50" applyFont="1" applyFill="1" applyBorder="1" applyAlignment="1">
      <alignment horizontal="left" vertical="center" wrapText="1"/>
    </xf>
    <xf numFmtId="0" fontId="69" fillId="24" borderId="0" xfId="50" applyFont="1" applyFill="1" applyBorder="1" applyAlignment="1">
      <alignment horizontal="left" vertical="center"/>
    </xf>
    <xf numFmtId="0" fontId="71" fillId="24" borderId="0" xfId="50" applyFont="1" applyFill="1" applyAlignment="1">
      <alignment vertical="center"/>
    </xf>
    <xf numFmtId="0" fontId="72" fillId="24" borderId="10" xfId="0" applyFont="1" applyFill="1" applyBorder="1" applyAlignment="1">
      <alignment horizontal="center" vertical="center" wrapText="1"/>
    </xf>
    <xf numFmtId="166" fontId="72" fillId="24" borderId="10" xfId="0" applyNumberFormat="1" applyFont="1" applyFill="1" applyBorder="1" applyAlignment="1">
      <alignment horizontal="center" vertical="center" wrapText="1"/>
    </xf>
    <xf numFmtId="0" fontId="10" fillId="24" borderId="10" xfId="50" applyNumberFormat="1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vertical="center" wrapText="1"/>
    </xf>
    <xf numFmtId="0" fontId="66" fillId="24" borderId="10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 wrapText="1"/>
    </xf>
    <xf numFmtId="2" fontId="10" fillId="24" borderId="10" xfId="0" applyNumberFormat="1" applyFont="1" applyFill="1" applyBorder="1" applyAlignment="1">
      <alignment horizontal="center" vertical="center"/>
    </xf>
    <xf numFmtId="1" fontId="10" fillId="24" borderId="10" xfId="0" applyNumberFormat="1" applyFont="1" applyFill="1" applyBorder="1" applyAlignment="1">
      <alignment horizontal="center" vertical="center" wrapText="1"/>
    </xf>
    <xf numFmtId="2" fontId="10" fillId="24" borderId="10" xfId="0" applyNumberFormat="1" applyFont="1" applyFill="1" applyBorder="1" applyAlignment="1">
      <alignment horizontal="center" vertical="center" wrapText="1"/>
    </xf>
    <xf numFmtId="14" fontId="10" fillId="24" borderId="10" xfId="0" applyNumberFormat="1" applyFont="1" applyFill="1" applyBorder="1" applyAlignment="1">
      <alignment horizontal="center" vertical="center" wrapText="1"/>
    </xf>
    <xf numFmtId="166" fontId="10" fillId="24" borderId="10" xfId="50" applyNumberFormat="1" applyFont="1" applyFill="1" applyBorder="1" applyAlignment="1">
      <alignment horizontal="center" vertical="center"/>
    </xf>
    <xf numFmtId="0" fontId="67" fillId="24" borderId="10" xfId="0" applyFont="1" applyFill="1" applyBorder="1" applyAlignment="1">
      <alignment horizontal="center" vertical="center"/>
    </xf>
    <xf numFmtId="166" fontId="10" fillId="24" borderId="10" xfId="0" applyNumberFormat="1" applyFont="1" applyFill="1" applyBorder="1" applyAlignment="1">
      <alignment horizontal="center" vertical="center" wrapText="1"/>
    </xf>
    <xf numFmtId="1" fontId="10" fillId="24" borderId="10" xfId="50" applyNumberFormat="1" applyFont="1" applyFill="1" applyBorder="1" applyAlignment="1">
      <alignment horizontal="center" vertical="center"/>
    </xf>
    <xf numFmtId="2" fontId="10" fillId="24" borderId="10" xfId="50" applyNumberFormat="1" applyFont="1" applyFill="1" applyBorder="1" applyAlignment="1">
      <alignment horizontal="center" vertical="center"/>
    </xf>
    <xf numFmtId="0" fontId="10" fillId="24" borderId="10" xfId="0" applyNumberFormat="1" applyFont="1" applyFill="1" applyBorder="1" applyAlignment="1">
      <alignment horizontal="center" vertical="center" textRotation="90"/>
    </xf>
    <xf numFmtId="0" fontId="10" fillId="24" borderId="10" xfId="0" applyFont="1" applyFill="1" applyBorder="1" applyAlignment="1">
      <alignment horizontal="center" vertical="center" textRotation="90" wrapText="1"/>
    </xf>
    <xf numFmtId="0" fontId="10" fillId="24" borderId="10" xfId="0" applyFont="1" applyFill="1" applyBorder="1" applyAlignment="1">
      <alignment horizontal="left" vertical="center" wrapText="1"/>
    </xf>
    <xf numFmtId="0" fontId="30" fillId="24" borderId="10" xfId="50" applyNumberFormat="1" applyFont="1" applyFill="1" applyBorder="1" applyAlignment="1">
      <alignment horizontal="center" vertical="center"/>
    </xf>
    <xf numFmtId="49" fontId="30" fillId="24" borderId="10" xfId="50" applyNumberFormat="1" applyFont="1" applyFill="1" applyBorder="1" applyAlignment="1">
      <alignment horizontal="left" vertical="center" wrapText="1"/>
    </xf>
    <xf numFmtId="2" fontId="30" fillId="24" borderId="10" xfId="50" applyNumberFormat="1" applyFont="1" applyFill="1" applyBorder="1" applyAlignment="1">
      <alignment horizontal="center" vertical="center"/>
    </xf>
    <xf numFmtId="0" fontId="30" fillId="24" borderId="10" xfId="50" applyFont="1" applyFill="1" applyBorder="1" applyAlignment="1">
      <alignment horizontal="center" vertical="center"/>
    </xf>
    <xf numFmtId="14" fontId="30" fillId="24" borderId="10" xfId="50" applyNumberFormat="1" applyFont="1" applyFill="1" applyBorder="1" applyAlignment="1">
      <alignment horizontal="center" vertical="center"/>
    </xf>
    <xf numFmtId="166" fontId="30" fillId="24" borderId="10" xfId="50" applyNumberFormat="1" applyFont="1" applyFill="1" applyBorder="1" applyAlignment="1">
      <alignment horizontal="center" vertical="center"/>
    </xf>
    <xf numFmtId="0" fontId="60" fillId="24" borderId="10" xfId="0" applyFont="1" applyFill="1" applyBorder="1" applyAlignment="1">
      <alignment horizontal="left" vertical="center" wrapText="1"/>
    </xf>
    <xf numFmtId="49" fontId="1" fillId="24" borderId="10" xfId="0" applyNumberFormat="1" applyFont="1" applyFill="1" applyBorder="1" applyAlignment="1">
      <alignment horizontal="center" vertical="center"/>
    </xf>
    <xf numFmtId="0" fontId="26" fillId="24" borderId="10" xfId="50" applyFont="1" applyFill="1" applyBorder="1" applyAlignment="1">
      <alignment horizontal="center" vertical="center" wrapText="1"/>
    </xf>
    <xf numFmtId="0" fontId="12" fillId="24" borderId="13" xfId="50" applyNumberFormat="1" applyFont="1" applyFill="1" applyBorder="1" applyAlignment="1">
      <alignment horizontal="center" vertical="center"/>
    </xf>
    <xf numFmtId="0" fontId="27" fillId="24" borderId="16" xfId="0" applyFont="1" applyFill="1" applyBorder="1" applyAlignment="1">
      <alignment vertical="center" wrapText="1"/>
    </xf>
    <xf numFmtId="0" fontId="27" fillId="24" borderId="10" xfId="0" applyFont="1" applyFill="1" applyBorder="1" applyAlignment="1">
      <alignment horizontal="center" vertical="center"/>
    </xf>
    <xf numFmtId="0" fontId="14" fillId="24" borderId="10" xfId="50" applyFont="1" applyFill="1" applyBorder="1" applyAlignment="1">
      <alignment horizontal="center" vertical="center"/>
    </xf>
    <xf numFmtId="0" fontId="55" fillId="24" borderId="13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center" vertical="center"/>
    </xf>
    <xf numFmtId="1" fontId="4" fillId="24" borderId="12" xfId="50" applyNumberFormat="1" applyFont="1" applyFill="1" applyBorder="1" applyAlignment="1">
      <alignment horizontal="center" vertical="center"/>
    </xf>
    <xf numFmtId="2" fontId="4" fillId="24" borderId="12" xfId="50" applyNumberFormat="1" applyFont="1" applyFill="1" applyBorder="1" applyAlignment="1">
      <alignment horizontal="center" vertical="center"/>
    </xf>
    <xf numFmtId="1" fontId="59" fillId="24" borderId="10" xfId="0" applyNumberFormat="1" applyFont="1" applyFill="1" applyBorder="1" applyAlignment="1">
      <alignment horizontal="center" vertical="center" wrapText="1"/>
    </xf>
    <xf numFmtId="0" fontId="55" fillId="24" borderId="11" xfId="0" applyFont="1" applyFill="1" applyBorder="1" applyAlignment="1">
      <alignment horizontal="center" vertical="center" textRotation="90" wrapText="1"/>
    </xf>
    <xf numFmtId="0" fontId="60" fillId="24" borderId="13" xfId="0" applyFont="1" applyFill="1" applyBorder="1" applyAlignment="1">
      <alignment horizontal="left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26" fillId="24" borderId="13" xfId="50" applyNumberFormat="1" applyFont="1" applyFill="1" applyBorder="1" applyAlignment="1">
      <alignment horizontal="center" vertical="center"/>
    </xf>
    <xf numFmtId="0" fontId="4" fillId="24" borderId="11" xfId="50" applyNumberFormat="1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center" vertical="center" wrapText="1"/>
    </xf>
    <xf numFmtId="2" fontId="26" fillId="24" borderId="11" xfId="50" applyNumberFormat="1" applyFont="1" applyFill="1" applyBorder="1" applyAlignment="1">
      <alignment horizontal="center" vertical="center" wrapText="1"/>
    </xf>
    <xf numFmtId="2" fontId="26" fillId="24" borderId="11" xfId="50" applyNumberFormat="1" applyFont="1" applyFill="1" applyBorder="1" applyAlignment="1">
      <alignment horizontal="center" vertical="center"/>
    </xf>
    <xf numFmtId="2" fontId="2" fillId="24" borderId="10" xfId="50" applyNumberFormat="1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/>
    </xf>
    <xf numFmtId="0" fontId="27" fillId="24" borderId="12" xfId="0" applyFont="1" applyFill="1" applyBorder="1" applyAlignment="1">
      <alignment horizontal="center" vertical="center"/>
    </xf>
    <xf numFmtId="1" fontId="4" fillId="24" borderId="12" xfId="0" applyNumberFormat="1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textRotation="90" wrapText="1"/>
    </xf>
    <xf numFmtId="166" fontId="4" fillId="24" borderId="12" xfId="50" applyNumberFormat="1" applyFont="1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166" fontId="4" fillId="24" borderId="12" xfId="0" applyNumberFormat="1" applyFont="1" applyFill="1" applyBorder="1" applyAlignment="1">
      <alignment horizontal="center" vertical="center" wrapText="1"/>
    </xf>
    <xf numFmtId="0" fontId="4" fillId="24" borderId="12" xfId="0" applyNumberFormat="1" applyFont="1" applyFill="1" applyBorder="1" applyAlignment="1">
      <alignment horizontal="center" vertical="center" textRotation="90"/>
    </xf>
    <xf numFmtId="0" fontId="30" fillId="24" borderId="10" xfId="0" applyFont="1" applyFill="1" applyBorder="1" applyAlignment="1">
      <alignment horizontal="left" vertical="center" wrapText="1"/>
    </xf>
    <xf numFmtId="4" fontId="30" fillId="24" borderId="10" xfId="0" applyNumberFormat="1" applyFont="1" applyFill="1" applyBorder="1" applyAlignment="1">
      <alignment horizontal="center" vertical="center"/>
    </xf>
    <xf numFmtId="3" fontId="30" fillId="24" borderId="10" xfId="0" applyNumberFormat="1" applyFont="1" applyFill="1" applyBorder="1" applyAlignment="1">
      <alignment horizontal="center" vertical="center"/>
    </xf>
    <xf numFmtId="49" fontId="4" fillId="24" borderId="10" xfId="50" applyNumberFormat="1" applyFont="1" applyFill="1" applyBorder="1" applyAlignment="1">
      <alignment horizontal="center" vertical="center"/>
    </xf>
    <xf numFmtId="14" fontId="4" fillId="24" borderId="11" xfId="50" applyNumberFormat="1" applyFont="1" applyFill="1" applyBorder="1" applyAlignment="1">
      <alignment horizontal="center" vertical="center"/>
    </xf>
    <xf numFmtId="165" fontId="4" fillId="24" borderId="10" xfId="50" applyNumberFormat="1" applyFont="1" applyFill="1" applyBorder="1" applyAlignment="1">
      <alignment vertical="center"/>
    </xf>
    <xf numFmtId="49" fontId="4" fillId="24" borderId="10" xfId="50" applyNumberFormat="1" applyFont="1" applyFill="1" applyBorder="1" applyAlignment="1">
      <alignment vertical="center"/>
    </xf>
    <xf numFmtId="0" fontId="4" fillId="24" borderId="15" xfId="50" applyNumberFormat="1" applyFont="1" applyFill="1" applyBorder="1" applyAlignment="1">
      <alignment horizontal="center" vertical="center"/>
    </xf>
    <xf numFmtId="166" fontId="4" fillId="24" borderId="18" xfId="50" applyNumberFormat="1" applyFont="1" applyFill="1" applyBorder="1" applyAlignment="1">
      <alignment horizontal="center" vertical="center"/>
    </xf>
    <xf numFmtId="0" fontId="56" fillId="24" borderId="12" xfId="0" applyFont="1" applyFill="1" applyBorder="1" applyAlignment="1">
      <alignment horizontal="left" vertical="center" wrapText="1"/>
    </xf>
    <xf numFmtId="0" fontId="56" fillId="24" borderId="12" xfId="0" applyFont="1" applyFill="1" applyBorder="1" applyAlignment="1">
      <alignment horizontal="center" vertical="center"/>
    </xf>
    <xf numFmtId="0" fontId="55" fillId="24" borderId="12" xfId="0" applyFont="1" applyFill="1" applyBorder="1" applyAlignment="1">
      <alignment horizontal="center" vertical="center" wrapText="1"/>
    </xf>
    <xf numFmtId="2" fontId="55" fillId="24" borderId="12" xfId="0" applyNumberFormat="1" applyFont="1" applyFill="1" applyBorder="1" applyAlignment="1">
      <alignment horizontal="center" vertical="center" wrapText="1"/>
    </xf>
    <xf numFmtId="49" fontId="26" fillId="24" borderId="11" xfId="50" applyNumberFormat="1" applyFont="1" applyFill="1" applyBorder="1" applyAlignment="1">
      <alignment horizontal="left" vertical="center" wrapText="1"/>
    </xf>
    <xf numFmtId="14" fontId="55" fillId="24" borderId="11" xfId="0" applyNumberFormat="1" applyFont="1" applyFill="1" applyBorder="1" applyAlignment="1">
      <alignment horizontal="center" vertical="center" wrapText="1"/>
    </xf>
    <xf numFmtId="49" fontId="56" fillId="24" borderId="10" xfId="0" applyNumberFormat="1" applyFont="1" applyFill="1" applyBorder="1" applyAlignment="1">
      <alignment horizontal="center" vertical="center"/>
    </xf>
    <xf numFmtId="0" fontId="55" fillId="24" borderId="13" xfId="50" applyNumberFormat="1" applyFont="1" applyFill="1" applyBorder="1" applyAlignment="1">
      <alignment horizontal="center" vertical="center"/>
    </xf>
    <xf numFmtId="0" fontId="4" fillId="24" borderId="13" xfId="50" applyNumberFormat="1" applyFont="1" applyFill="1" applyBorder="1" applyAlignment="1">
      <alignment horizontal="center" vertical="center"/>
    </xf>
    <xf numFmtId="0" fontId="28" fillId="24" borderId="10" xfId="50" applyNumberFormat="1" applyFont="1" applyFill="1" applyBorder="1" applyAlignment="1">
      <alignment horizontal="center" vertical="center"/>
    </xf>
    <xf numFmtId="49" fontId="62" fillId="24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5" fillId="0" borderId="0" xfId="0" applyFont="1"/>
    <xf numFmtId="0" fontId="75" fillId="0" borderId="10" xfId="0" applyFont="1" applyFill="1" applyBorder="1" applyAlignment="1">
      <alignment horizontal="center" vertical="center"/>
    </xf>
    <xf numFmtId="0" fontId="56" fillId="25" borderId="10" xfId="0" applyFont="1" applyFill="1" applyBorder="1" applyAlignment="1">
      <alignment horizontal="center" vertical="center"/>
    </xf>
    <xf numFmtId="2" fontId="55" fillId="25" borderId="10" xfId="0" applyNumberFormat="1" applyFont="1" applyFill="1" applyBorder="1" applyAlignment="1">
      <alignment horizontal="center" vertical="center" wrapText="1"/>
    </xf>
    <xf numFmtId="0" fontId="4" fillId="25" borderId="10" xfId="50" applyNumberFormat="1" applyFont="1" applyFill="1" applyBorder="1" applyAlignment="1">
      <alignment horizontal="center" vertical="center"/>
    </xf>
    <xf numFmtId="0" fontId="12" fillId="25" borderId="10" xfId="0" applyFont="1" applyFill="1" applyBorder="1" applyAlignment="1">
      <alignment horizontal="left" vertical="center" wrapText="1"/>
    </xf>
    <xf numFmtId="0" fontId="0" fillId="25" borderId="10" xfId="0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 wrapText="1"/>
    </xf>
    <xf numFmtId="2" fontId="4" fillId="25" borderId="10" xfId="0" applyNumberFormat="1" applyFont="1" applyFill="1" applyBorder="1" applyAlignment="1">
      <alignment horizontal="center" vertical="center" wrapText="1"/>
    </xf>
    <xf numFmtId="14" fontId="55" fillId="25" borderId="11" xfId="0" applyNumberFormat="1" applyFont="1" applyFill="1" applyBorder="1" applyAlignment="1">
      <alignment horizontal="center" vertical="center" wrapText="1"/>
    </xf>
    <xf numFmtId="166" fontId="55" fillId="25" borderId="10" xfId="50" applyNumberFormat="1" applyFont="1" applyFill="1" applyBorder="1" applyAlignment="1">
      <alignment horizontal="center" vertical="center"/>
    </xf>
    <xf numFmtId="0" fontId="55" fillId="25" borderId="10" xfId="0" applyFont="1" applyFill="1" applyBorder="1" applyAlignment="1">
      <alignment horizontal="center" vertical="center" wrapText="1"/>
    </xf>
    <xf numFmtId="166" fontId="55" fillId="25" borderId="10" xfId="0" applyNumberFormat="1" applyFont="1" applyFill="1" applyBorder="1" applyAlignment="1">
      <alignment horizontal="center" vertical="center" wrapText="1"/>
    </xf>
    <xf numFmtId="1" fontId="4" fillId="25" borderId="10" xfId="50" applyNumberFormat="1" applyFont="1" applyFill="1" applyBorder="1" applyAlignment="1">
      <alignment horizontal="center" vertical="center"/>
    </xf>
    <xf numFmtId="2" fontId="55" fillId="25" borderId="10" xfId="50" applyNumberFormat="1" applyFont="1" applyFill="1" applyBorder="1" applyAlignment="1">
      <alignment horizontal="center" vertical="center"/>
    </xf>
    <xf numFmtId="0" fontId="55" fillId="25" borderId="10" xfId="0" applyNumberFormat="1" applyFont="1" applyFill="1" applyBorder="1" applyAlignment="1">
      <alignment horizontal="center" vertical="center" textRotation="90"/>
    </xf>
    <xf numFmtId="0" fontId="55" fillId="25" borderId="10" xfId="0" applyFont="1" applyFill="1" applyBorder="1" applyAlignment="1">
      <alignment horizontal="center" vertical="center" textRotation="90" wrapText="1"/>
    </xf>
    <xf numFmtId="0" fontId="9" fillId="0" borderId="0" xfId="50" applyNumberFormat="1" applyFont="1" applyFill="1" applyAlignment="1">
      <alignment vertical="center"/>
    </xf>
    <xf numFmtId="0" fontId="12" fillId="0" borderId="0" xfId="50" applyFont="1" applyFill="1" applyAlignment="1">
      <alignment vertical="center" wrapText="1"/>
    </xf>
    <xf numFmtId="0" fontId="1" fillId="0" borderId="0" xfId="50" applyNumberFormat="1" applyFont="1" applyFill="1" applyAlignment="1">
      <alignment vertical="center"/>
    </xf>
    <xf numFmtId="0" fontId="15" fillId="0" borderId="0" xfId="50" applyFont="1" applyFill="1" applyBorder="1" applyAlignment="1">
      <alignment vertical="center"/>
    </xf>
    <xf numFmtId="0" fontId="3" fillId="0" borderId="0" xfId="50" applyNumberFormat="1" applyFont="1" applyFill="1" applyBorder="1" applyAlignment="1">
      <alignment horizontal="center" vertical="center"/>
    </xf>
    <xf numFmtId="0" fontId="23" fillId="0" borderId="0" xfId="50" applyNumberFormat="1" applyFont="1" applyFill="1" applyBorder="1" applyAlignment="1">
      <alignment horizontal="left" vertical="center"/>
    </xf>
    <xf numFmtId="0" fontId="23" fillId="0" borderId="0" xfId="50" applyFont="1" applyFill="1" applyBorder="1" applyAlignment="1">
      <alignment horizontal="left" vertical="center" wrapText="1"/>
    </xf>
    <xf numFmtId="0" fontId="23" fillId="0" borderId="0" xfId="50" applyFont="1" applyFill="1" applyBorder="1" applyAlignment="1">
      <alignment horizontal="left" vertical="center"/>
    </xf>
    <xf numFmtId="166" fontId="13" fillId="0" borderId="10" xfId="0" applyNumberFormat="1" applyFont="1" applyFill="1" applyBorder="1" applyAlignment="1">
      <alignment horizontal="center" vertical="center" wrapText="1"/>
    </xf>
    <xf numFmtId="0" fontId="4" fillId="0" borderId="10" xfId="5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5" fillId="25" borderId="10" xfId="50" applyNumberFormat="1" applyFont="1" applyFill="1" applyBorder="1" applyAlignment="1">
      <alignment horizontal="center" vertical="center"/>
    </xf>
    <xf numFmtId="0" fontId="55" fillId="25" borderId="10" xfId="0" applyFont="1" applyFill="1" applyBorder="1" applyAlignment="1">
      <alignment horizontal="left" vertical="center" wrapText="1"/>
    </xf>
    <xf numFmtId="0" fontId="55" fillId="25" borderId="11" xfId="0" applyFont="1" applyFill="1" applyBorder="1" applyAlignment="1">
      <alignment horizontal="center" vertical="center" textRotation="90" wrapText="1"/>
    </xf>
    <xf numFmtId="0" fontId="27" fillId="25" borderId="10" xfId="0" applyFont="1" applyFill="1" applyBorder="1" applyAlignment="1">
      <alignment vertical="center" wrapText="1"/>
    </xf>
    <xf numFmtId="0" fontId="1" fillId="25" borderId="10" xfId="0" applyFont="1" applyFill="1" applyBorder="1" applyAlignment="1">
      <alignment horizontal="center" vertical="center"/>
    </xf>
    <xf numFmtId="2" fontId="27" fillId="25" borderId="10" xfId="0" applyNumberFormat="1" applyFont="1" applyFill="1" applyBorder="1" applyAlignment="1">
      <alignment horizontal="center" vertical="center"/>
    </xf>
    <xf numFmtId="14" fontId="4" fillId="25" borderId="10" xfId="0" applyNumberFormat="1" applyFont="1" applyFill="1" applyBorder="1" applyAlignment="1">
      <alignment horizontal="center" vertical="center" wrapText="1"/>
    </xf>
    <xf numFmtId="166" fontId="4" fillId="25" borderId="10" xfId="50" applyNumberFormat="1" applyFont="1" applyFill="1" applyBorder="1" applyAlignment="1">
      <alignment horizontal="center" vertical="center"/>
    </xf>
    <xf numFmtId="166" fontId="4" fillId="25" borderId="10" xfId="0" applyNumberFormat="1" applyFont="1" applyFill="1" applyBorder="1" applyAlignment="1">
      <alignment horizontal="center" vertical="center" wrapText="1"/>
    </xf>
    <xf numFmtId="2" fontId="4" fillId="25" borderId="10" xfId="50" applyNumberFormat="1" applyFont="1" applyFill="1" applyBorder="1" applyAlignment="1">
      <alignment horizontal="center" vertical="center"/>
    </xf>
    <xf numFmtId="0" fontId="4" fillId="25" borderId="10" xfId="0" applyNumberFormat="1" applyFont="1" applyFill="1" applyBorder="1" applyAlignment="1">
      <alignment horizontal="center" vertical="center" textRotation="90"/>
    </xf>
    <xf numFmtId="0" fontId="4" fillId="25" borderId="10" xfId="0" applyFont="1" applyFill="1" applyBorder="1" applyAlignment="1">
      <alignment horizontal="center" vertical="center" textRotation="90" wrapText="1"/>
    </xf>
    <xf numFmtId="0" fontId="26" fillId="25" borderId="10" xfId="50" applyNumberFormat="1" applyFont="1" applyFill="1" applyBorder="1" applyAlignment="1">
      <alignment horizontal="center" vertical="center"/>
    </xf>
    <xf numFmtId="49" fontId="26" fillId="25" borderId="10" xfId="50" applyNumberFormat="1" applyFont="1" applyFill="1" applyBorder="1" applyAlignment="1">
      <alignment horizontal="center" vertical="center" wrapText="1"/>
    </xf>
    <xf numFmtId="2" fontId="26" fillId="25" borderId="10" xfId="50" applyNumberFormat="1" applyFont="1" applyFill="1" applyBorder="1" applyAlignment="1">
      <alignment horizontal="center" vertical="center"/>
    </xf>
    <xf numFmtId="14" fontId="26" fillId="25" borderId="10" xfId="50" applyNumberFormat="1" applyFont="1" applyFill="1" applyBorder="1" applyAlignment="1">
      <alignment horizontal="center" vertical="center"/>
    </xf>
    <xf numFmtId="165" fontId="26" fillId="25" borderId="10" xfId="50" applyNumberFormat="1" applyFont="1" applyFill="1" applyBorder="1" applyAlignment="1">
      <alignment horizontal="center" vertical="center"/>
    </xf>
    <xf numFmtId="0" fontId="26" fillId="25" borderId="10" xfId="50" applyFont="1" applyFill="1" applyBorder="1" applyAlignment="1">
      <alignment horizontal="center" vertical="center"/>
    </xf>
    <xf numFmtId="166" fontId="26" fillId="25" borderId="10" xfId="50" applyNumberFormat="1" applyFont="1" applyFill="1" applyBorder="1" applyAlignment="1">
      <alignment horizontal="center" vertical="center"/>
    </xf>
    <xf numFmtId="0" fontId="2" fillId="25" borderId="10" xfId="50" applyFont="1" applyFill="1" applyBorder="1" applyAlignment="1">
      <alignment horizontal="center" vertical="center"/>
    </xf>
    <xf numFmtId="0" fontId="10" fillId="25" borderId="10" xfId="50" applyNumberFormat="1" applyFont="1" applyFill="1" applyBorder="1" applyAlignment="1">
      <alignment horizontal="center" vertical="center"/>
    </xf>
    <xf numFmtId="14" fontId="4" fillId="25" borderId="11" xfId="0" applyNumberFormat="1" applyFont="1" applyFill="1" applyBorder="1" applyAlignment="1">
      <alignment horizontal="center" vertical="center" wrapText="1"/>
    </xf>
    <xf numFmtId="1" fontId="55" fillId="25" borderId="10" xfId="50" applyNumberFormat="1" applyFont="1" applyFill="1" applyBorder="1" applyAlignment="1">
      <alignment horizontal="center" vertical="center"/>
    </xf>
    <xf numFmtId="1" fontId="4" fillId="25" borderId="10" xfId="0" applyNumberFormat="1" applyFont="1" applyFill="1" applyBorder="1" applyAlignment="1">
      <alignment horizontal="center" vertical="center" wrapText="1"/>
    </xf>
    <xf numFmtId="0" fontId="12" fillId="25" borderId="10" xfId="50" applyNumberFormat="1" applyFont="1" applyFill="1" applyBorder="1" applyAlignment="1">
      <alignment horizontal="center" vertical="center"/>
    </xf>
    <xf numFmtId="0" fontId="4" fillId="25" borderId="11" xfId="0" applyFont="1" applyFill="1" applyBorder="1" applyAlignment="1">
      <alignment horizontal="center" vertical="center" textRotation="90" wrapText="1"/>
    </xf>
    <xf numFmtId="0" fontId="6" fillId="25" borderId="10" xfId="50" applyFont="1" applyFill="1" applyBorder="1" applyAlignment="1">
      <alignment horizontal="center" vertical="center"/>
    </xf>
    <xf numFmtId="0" fontId="4" fillId="25" borderId="10" xfId="50" applyFont="1" applyFill="1" applyBorder="1" applyAlignment="1">
      <alignment horizontal="center" vertical="center"/>
    </xf>
    <xf numFmtId="0" fontId="4" fillId="25" borderId="14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center"/>
    </xf>
    <xf numFmtId="0" fontId="55" fillId="25" borderId="13" xfId="0" applyFont="1" applyFill="1" applyBorder="1" applyAlignment="1">
      <alignment horizontal="left" vertical="center" wrapText="1"/>
    </xf>
    <xf numFmtId="0" fontId="56" fillId="25" borderId="10" xfId="0" applyFont="1" applyFill="1" applyBorder="1" applyAlignment="1">
      <alignment horizontal="left" vertical="center" wrapText="1"/>
    </xf>
    <xf numFmtId="0" fontId="56" fillId="25" borderId="14" xfId="0" applyFont="1" applyFill="1" applyBorder="1" applyAlignment="1">
      <alignment horizontal="center" vertical="center"/>
    </xf>
    <xf numFmtId="166" fontId="55" fillId="25" borderId="13" xfId="50" applyNumberFormat="1" applyFont="1" applyFill="1" applyBorder="1" applyAlignment="1">
      <alignment horizontal="center" vertical="center"/>
    </xf>
    <xf numFmtId="0" fontId="55" fillId="25" borderId="14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/>
    </xf>
    <xf numFmtId="0" fontId="4" fillId="25" borderId="10" xfId="50" applyFont="1" applyFill="1" applyBorder="1" applyAlignment="1">
      <alignment horizontal="center" vertical="center" wrapText="1"/>
    </xf>
    <xf numFmtId="49" fontId="4" fillId="25" borderId="10" xfId="50" applyNumberFormat="1" applyFont="1" applyFill="1" applyBorder="1" applyAlignment="1">
      <alignment horizontal="center" vertical="center"/>
    </xf>
    <xf numFmtId="1" fontId="59" fillId="25" borderId="10" xfId="0" applyNumberFormat="1" applyFont="1" applyFill="1" applyBorder="1" applyAlignment="1">
      <alignment horizontal="center" vertical="center" wrapText="1"/>
    </xf>
    <xf numFmtId="0" fontId="12" fillId="25" borderId="13" xfId="50" applyNumberFormat="1" applyFont="1" applyFill="1" applyBorder="1" applyAlignment="1">
      <alignment horizontal="center" vertical="center"/>
    </xf>
    <xf numFmtId="0" fontId="27" fillId="25" borderId="16" xfId="0" applyFont="1" applyFill="1" applyBorder="1" applyAlignment="1">
      <alignment vertical="center" wrapText="1"/>
    </xf>
    <xf numFmtId="0" fontId="1" fillId="25" borderId="13" xfId="0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left" vertical="center" wrapText="1"/>
    </xf>
    <xf numFmtId="49" fontId="26" fillId="25" borderId="10" xfId="50" applyNumberFormat="1" applyFont="1" applyFill="1" applyBorder="1" applyAlignment="1">
      <alignment horizontal="left" vertical="center" wrapText="1"/>
    </xf>
    <xf numFmtId="0" fontId="13" fillId="25" borderId="10" xfId="50" applyNumberFormat="1" applyFont="1" applyFill="1" applyBorder="1" applyAlignment="1">
      <alignment horizontal="center" vertical="center"/>
    </xf>
    <xf numFmtId="166" fontId="4" fillId="25" borderId="11" xfId="50" applyNumberFormat="1" applyFont="1" applyFill="1" applyBorder="1" applyAlignment="1">
      <alignment horizontal="center" vertical="center"/>
    </xf>
    <xf numFmtId="165" fontId="4" fillId="25" borderId="10" xfId="50" applyNumberFormat="1" applyFont="1" applyFill="1" applyBorder="1" applyAlignment="1">
      <alignment horizontal="center" vertical="center"/>
    </xf>
    <xf numFmtId="0" fontId="14" fillId="25" borderId="10" xfId="50" applyFont="1" applyFill="1" applyBorder="1" applyAlignment="1">
      <alignment horizontal="center" vertical="center"/>
    </xf>
    <xf numFmtId="2" fontId="4" fillId="25" borderId="10" xfId="50" applyNumberFormat="1" applyFont="1" applyFill="1" applyBorder="1" applyAlignment="1">
      <alignment horizontal="center" vertical="center" wrapText="1"/>
    </xf>
    <xf numFmtId="169" fontId="4" fillId="25" borderId="10" xfId="50" applyNumberFormat="1" applyFont="1" applyFill="1" applyBorder="1" applyAlignment="1">
      <alignment horizontal="center" vertical="center"/>
    </xf>
    <xf numFmtId="0" fontId="4" fillId="25" borderId="17" xfId="0" applyFont="1" applyFill="1" applyBorder="1" applyAlignment="1">
      <alignment horizontal="center" vertical="center" wrapText="1"/>
    </xf>
    <xf numFmtId="165" fontId="4" fillId="25" borderId="10" xfId="50" applyNumberFormat="1" applyFont="1" applyFill="1" applyBorder="1" applyAlignment="1">
      <alignment vertical="center"/>
    </xf>
    <xf numFmtId="49" fontId="4" fillId="25" borderId="10" xfId="50" applyNumberFormat="1" applyFont="1" applyFill="1" applyBorder="1" applyAlignment="1">
      <alignment vertical="center"/>
    </xf>
    <xf numFmtId="0" fontId="17" fillId="25" borderId="10" xfId="5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28" fillId="25" borderId="10" xfId="50" applyFont="1" applyFill="1" applyBorder="1" applyAlignment="1">
      <alignment horizontal="center" vertical="center" wrapText="1"/>
    </xf>
    <xf numFmtId="0" fontId="4" fillId="25" borderId="13" xfId="50" applyNumberFormat="1" applyFont="1" applyFill="1" applyBorder="1" applyAlignment="1">
      <alignment horizontal="center" vertical="center"/>
    </xf>
    <xf numFmtId="166" fontId="4" fillId="25" borderId="18" xfId="50" applyNumberFormat="1" applyFont="1" applyFill="1" applyBorder="1" applyAlignment="1">
      <alignment horizontal="center" vertical="center"/>
    </xf>
    <xf numFmtId="0" fontId="26" fillId="25" borderId="11" xfId="50" applyNumberFormat="1" applyFont="1" applyFill="1" applyBorder="1" applyAlignment="1">
      <alignment horizontal="center" vertical="center"/>
    </xf>
    <xf numFmtId="49" fontId="26" fillId="25" borderId="11" xfId="50" applyNumberFormat="1" applyFont="1" applyFill="1" applyBorder="1" applyAlignment="1">
      <alignment horizontal="left" vertical="center" wrapText="1"/>
    </xf>
    <xf numFmtId="2" fontId="26" fillId="25" borderId="11" xfId="50" applyNumberFormat="1" applyFont="1" applyFill="1" applyBorder="1" applyAlignment="1">
      <alignment horizontal="center" vertical="center"/>
    </xf>
    <xf numFmtId="0" fontId="26" fillId="25" borderId="11" xfId="50" applyFont="1" applyFill="1" applyBorder="1" applyAlignment="1">
      <alignment horizontal="center" vertical="center"/>
    </xf>
    <xf numFmtId="1" fontId="4" fillId="25" borderId="12" xfId="50" applyNumberFormat="1" applyFont="1" applyFill="1" applyBorder="1" applyAlignment="1">
      <alignment horizontal="center" vertical="center"/>
    </xf>
    <xf numFmtId="2" fontId="4" fillId="25" borderId="12" xfId="50" applyNumberFormat="1" applyFont="1" applyFill="1" applyBorder="1" applyAlignment="1">
      <alignment horizontal="center" vertical="center"/>
    </xf>
    <xf numFmtId="2" fontId="4" fillId="25" borderId="12" xfId="0" applyNumberFormat="1" applyFont="1" applyFill="1" applyBorder="1" applyAlignment="1">
      <alignment horizontal="center" vertical="center" wrapText="1"/>
    </xf>
    <xf numFmtId="14" fontId="4" fillId="25" borderId="11" xfId="50" applyNumberFormat="1" applyFont="1" applyFill="1" applyBorder="1" applyAlignment="1">
      <alignment horizontal="center" vertical="center"/>
    </xf>
    <xf numFmtId="14" fontId="4" fillId="25" borderId="10" xfId="50" applyNumberFormat="1" applyFont="1" applyFill="1" applyBorder="1" applyAlignment="1">
      <alignment horizontal="center" vertical="center"/>
    </xf>
    <xf numFmtId="165" fontId="4" fillId="25" borderId="13" xfId="50" applyNumberFormat="1" applyFont="1" applyFill="1" applyBorder="1" applyAlignment="1">
      <alignment horizontal="center" vertical="center"/>
    </xf>
    <xf numFmtId="0" fontId="4" fillId="25" borderId="14" xfId="50" applyFont="1" applyFill="1" applyBorder="1" applyAlignment="1">
      <alignment horizontal="center" vertical="center"/>
    </xf>
    <xf numFmtId="0" fontId="28" fillId="25" borderId="10" xfId="50" applyNumberFormat="1" applyFont="1" applyFill="1" applyBorder="1" applyAlignment="1">
      <alignment horizontal="center" vertical="center"/>
    </xf>
    <xf numFmtId="1" fontId="24" fillId="25" borderId="10" xfId="0" applyNumberFormat="1" applyFont="1" applyFill="1" applyBorder="1" applyAlignment="1">
      <alignment horizontal="center" vertical="center" wrapText="1"/>
    </xf>
    <xf numFmtId="0" fontId="12" fillId="26" borderId="13" xfId="50" applyNumberFormat="1" applyFont="1" applyFill="1" applyBorder="1" applyAlignment="1">
      <alignment horizontal="center" vertical="center"/>
    </xf>
    <xf numFmtId="0" fontId="1" fillId="26" borderId="13" xfId="0" applyFont="1" applyFill="1" applyBorder="1" applyAlignment="1">
      <alignment horizontal="center" vertical="center"/>
    </xf>
    <xf numFmtId="0" fontId="4" fillId="26" borderId="10" xfId="0" applyFont="1" applyFill="1" applyBorder="1" applyAlignment="1">
      <alignment horizontal="center" vertical="center" wrapText="1"/>
    </xf>
    <xf numFmtId="1" fontId="4" fillId="26" borderId="10" xfId="0" applyNumberFormat="1" applyFont="1" applyFill="1" applyBorder="1" applyAlignment="1">
      <alignment horizontal="center" vertical="center" wrapText="1"/>
    </xf>
    <xf numFmtId="2" fontId="4" fillId="26" borderId="10" xfId="0" applyNumberFormat="1" applyFont="1" applyFill="1" applyBorder="1" applyAlignment="1">
      <alignment horizontal="center" vertical="center" wrapText="1"/>
    </xf>
    <xf numFmtId="14" fontId="4" fillId="26" borderId="10" xfId="0" applyNumberFormat="1" applyFont="1" applyFill="1" applyBorder="1" applyAlignment="1">
      <alignment horizontal="center" vertical="center" wrapText="1"/>
    </xf>
    <xf numFmtId="166" fontId="4" fillId="26" borderId="10" xfId="50" applyNumberFormat="1" applyFont="1" applyFill="1" applyBorder="1" applyAlignment="1">
      <alignment horizontal="center" vertical="center"/>
    </xf>
    <xf numFmtId="166" fontId="4" fillId="26" borderId="10" xfId="0" applyNumberFormat="1" applyFont="1" applyFill="1" applyBorder="1" applyAlignment="1">
      <alignment horizontal="center" vertical="center" wrapText="1"/>
    </xf>
    <xf numFmtId="1" fontId="4" fillId="26" borderId="10" xfId="50" applyNumberFormat="1" applyFont="1" applyFill="1" applyBorder="1" applyAlignment="1">
      <alignment horizontal="center" vertical="center"/>
    </xf>
    <xf numFmtId="2" fontId="4" fillId="26" borderId="10" xfId="50" applyNumberFormat="1" applyFont="1" applyFill="1" applyBorder="1" applyAlignment="1">
      <alignment horizontal="center" vertical="center"/>
    </xf>
    <xf numFmtId="0" fontId="4" fillId="26" borderId="10" xfId="0" applyNumberFormat="1" applyFont="1" applyFill="1" applyBorder="1" applyAlignment="1">
      <alignment horizontal="center" vertical="center" textRotation="90"/>
    </xf>
    <xf numFmtId="0" fontId="4" fillId="26" borderId="10" xfId="0" applyFont="1" applyFill="1" applyBorder="1" applyAlignment="1">
      <alignment horizontal="center" vertical="center" textRotation="90" wrapText="1"/>
    </xf>
    <xf numFmtId="0" fontId="12" fillId="26" borderId="10" xfId="0" applyFont="1" applyFill="1" applyBorder="1" applyAlignment="1">
      <alignment horizontal="left" vertical="center" wrapText="1"/>
    </xf>
    <xf numFmtId="0" fontId="1" fillId="26" borderId="10" xfId="0" applyFont="1" applyFill="1" applyBorder="1" applyAlignment="1">
      <alignment horizontal="center" vertical="center"/>
    </xf>
    <xf numFmtId="0" fontId="4" fillId="26" borderId="10" xfId="50" applyFont="1" applyFill="1" applyBorder="1" applyAlignment="1">
      <alignment horizontal="center" vertical="center" wrapText="1"/>
    </xf>
    <xf numFmtId="165" fontId="4" fillId="26" borderId="10" xfId="50" applyNumberFormat="1" applyFont="1" applyFill="1" applyBorder="1" applyAlignment="1">
      <alignment horizontal="center" vertical="center"/>
    </xf>
    <xf numFmtId="0" fontId="4" fillId="26" borderId="10" xfId="50" applyNumberFormat="1" applyFont="1" applyFill="1" applyBorder="1" applyAlignment="1">
      <alignment horizontal="center" vertical="center"/>
    </xf>
    <xf numFmtId="0" fontId="4" fillId="26" borderId="10" xfId="50" applyFont="1" applyFill="1" applyBorder="1" applyAlignment="1">
      <alignment horizontal="center" vertical="center"/>
    </xf>
    <xf numFmtId="0" fontId="6" fillId="26" borderId="10" xfId="50" applyFont="1" applyFill="1" applyBorder="1" applyAlignment="1">
      <alignment horizontal="center" vertical="center"/>
    </xf>
    <xf numFmtId="0" fontId="4" fillId="26" borderId="14" xfId="0" applyFont="1" applyFill="1" applyBorder="1" applyAlignment="1">
      <alignment horizontal="center" vertical="center" wrapText="1"/>
    </xf>
    <xf numFmtId="0" fontId="13" fillId="26" borderId="10" xfId="50" applyNumberFormat="1" applyFont="1" applyFill="1" applyBorder="1" applyAlignment="1">
      <alignment horizontal="center" vertical="center"/>
    </xf>
    <xf numFmtId="49" fontId="26" fillId="26" borderId="10" xfId="50" applyNumberFormat="1" applyFont="1" applyFill="1" applyBorder="1" applyAlignment="1">
      <alignment horizontal="left" vertical="center" wrapText="1"/>
    </xf>
    <xf numFmtId="0" fontId="26" fillId="26" borderId="10" xfId="50" applyNumberFormat="1" applyFont="1" applyFill="1" applyBorder="1" applyAlignment="1">
      <alignment horizontal="center" vertical="center"/>
    </xf>
    <xf numFmtId="2" fontId="26" fillId="26" borderId="10" xfId="50" applyNumberFormat="1" applyFont="1" applyFill="1" applyBorder="1" applyAlignment="1">
      <alignment horizontal="center" vertical="center"/>
    </xf>
    <xf numFmtId="14" fontId="26" fillId="26" borderId="10" xfId="50" applyNumberFormat="1" applyFont="1" applyFill="1" applyBorder="1" applyAlignment="1">
      <alignment horizontal="center" vertical="center"/>
    </xf>
    <xf numFmtId="166" fontId="26" fillId="26" borderId="10" xfId="50" applyNumberFormat="1" applyFont="1" applyFill="1" applyBorder="1" applyAlignment="1">
      <alignment horizontal="center" vertical="center"/>
    </xf>
    <xf numFmtId="0" fontId="2" fillId="26" borderId="10" xfId="50" applyFont="1" applyFill="1" applyBorder="1" applyAlignment="1">
      <alignment horizontal="center" vertical="center"/>
    </xf>
    <xf numFmtId="0" fontId="4" fillId="26" borderId="15" xfId="50" applyNumberFormat="1" applyFont="1" applyFill="1" applyBorder="1" applyAlignment="1">
      <alignment horizontal="center" vertical="center"/>
    </xf>
    <xf numFmtId="166" fontId="4" fillId="26" borderId="11" xfId="50" applyNumberFormat="1" applyFont="1" applyFill="1" applyBorder="1" applyAlignment="1">
      <alignment horizontal="center" vertical="center"/>
    </xf>
    <xf numFmtId="0" fontId="4" fillId="26" borderId="13" xfId="50" applyNumberFormat="1" applyFont="1" applyFill="1" applyBorder="1" applyAlignment="1">
      <alignment horizontal="center" vertical="center"/>
    </xf>
    <xf numFmtId="49" fontId="26" fillId="26" borderId="10" xfId="50" applyNumberFormat="1" applyFont="1" applyFill="1" applyBorder="1" applyAlignment="1">
      <alignment horizontal="center" vertical="center" wrapText="1"/>
    </xf>
    <xf numFmtId="165" fontId="26" fillId="26" borderId="10" xfId="50" applyNumberFormat="1" applyFont="1" applyFill="1" applyBorder="1" applyAlignment="1">
      <alignment horizontal="center" vertical="center"/>
    </xf>
    <xf numFmtId="14" fontId="4" fillId="26" borderId="11" xfId="0" applyNumberFormat="1" applyFont="1" applyFill="1" applyBorder="1" applyAlignment="1">
      <alignment horizontal="center" vertical="center" wrapText="1"/>
    </xf>
    <xf numFmtId="166" fontId="4" fillId="26" borderId="13" xfId="50" applyNumberFormat="1" applyFont="1" applyFill="1" applyBorder="1" applyAlignment="1">
      <alignment horizontal="center" vertical="center"/>
    </xf>
    <xf numFmtId="0" fontId="14" fillId="26" borderId="10" xfId="50" applyNumberFormat="1" applyFont="1" applyFill="1" applyBorder="1" applyAlignment="1">
      <alignment horizontal="center" vertical="center"/>
    </xf>
    <xf numFmtId="0" fontId="14" fillId="26" borderId="10" xfId="0" applyFont="1" applyFill="1" applyBorder="1" applyAlignment="1">
      <alignment horizontal="left" vertical="center" wrapText="1"/>
    </xf>
    <xf numFmtId="0" fontId="22" fillId="26" borderId="10" xfId="0" applyFont="1" applyFill="1" applyBorder="1" applyAlignment="1">
      <alignment horizontal="center" vertical="center"/>
    </xf>
    <xf numFmtId="0" fontId="14" fillId="26" borderId="10" xfId="0" applyFont="1" applyFill="1" applyBorder="1" applyAlignment="1">
      <alignment horizontal="center" vertical="center" wrapText="1"/>
    </xf>
    <xf numFmtId="2" fontId="14" fillId="26" borderId="10" xfId="0" applyNumberFormat="1" applyFont="1" applyFill="1" applyBorder="1" applyAlignment="1">
      <alignment horizontal="center" vertical="center" wrapText="1"/>
    </xf>
    <xf numFmtId="1" fontId="14" fillId="26" borderId="10" xfId="0" applyNumberFormat="1" applyFont="1" applyFill="1" applyBorder="1" applyAlignment="1">
      <alignment horizontal="center" vertical="center" wrapText="1"/>
    </xf>
    <xf numFmtId="2" fontId="14" fillId="26" borderId="10" xfId="50" applyNumberFormat="1" applyFont="1" applyFill="1" applyBorder="1" applyAlignment="1">
      <alignment horizontal="center" vertical="center"/>
    </xf>
    <xf numFmtId="14" fontId="14" fillId="26" borderId="10" xfId="50" applyNumberFormat="1" applyFont="1" applyFill="1" applyBorder="1" applyAlignment="1">
      <alignment horizontal="center" vertical="center"/>
    </xf>
    <xf numFmtId="165" fontId="14" fillId="26" borderId="10" xfId="50" applyNumberFormat="1" applyFont="1" applyFill="1" applyBorder="1" applyAlignment="1">
      <alignment horizontal="center" vertical="center"/>
    </xf>
    <xf numFmtId="0" fontId="14" fillId="26" borderId="10" xfId="50" applyFont="1" applyFill="1" applyBorder="1" applyAlignment="1">
      <alignment horizontal="center" vertical="center"/>
    </xf>
    <xf numFmtId="1" fontId="14" fillId="26" borderId="10" xfId="50" applyNumberFormat="1" applyFont="1" applyFill="1" applyBorder="1" applyAlignment="1">
      <alignment horizontal="center" vertical="center"/>
    </xf>
    <xf numFmtId="0" fontId="61" fillId="26" borderId="10" xfId="50" applyFont="1" applyFill="1" applyBorder="1" applyAlignment="1">
      <alignment horizontal="center" vertical="center"/>
    </xf>
    <xf numFmtId="0" fontId="16" fillId="26" borderId="10" xfId="50" applyNumberFormat="1" applyFont="1" applyFill="1" applyBorder="1" applyAlignment="1">
      <alignment horizontal="center" vertical="center"/>
    </xf>
    <xf numFmtId="49" fontId="16" fillId="26" borderId="10" xfId="50" applyNumberFormat="1" applyFont="1" applyFill="1" applyBorder="1" applyAlignment="1">
      <alignment horizontal="center" vertical="center" wrapText="1"/>
    </xf>
    <xf numFmtId="2" fontId="16" fillId="26" borderId="10" xfId="50" applyNumberFormat="1" applyFont="1" applyFill="1" applyBorder="1" applyAlignment="1">
      <alignment horizontal="center" vertical="center"/>
    </xf>
    <xf numFmtId="14" fontId="16" fillId="26" borderId="10" xfId="50" applyNumberFormat="1" applyFont="1" applyFill="1" applyBorder="1" applyAlignment="1">
      <alignment horizontal="center" vertical="center"/>
    </xf>
    <xf numFmtId="165" fontId="16" fillId="26" borderId="10" xfId="50" applyNumberFormat="1" applyFont="1" applyFill="1" applyBorder="1" applyAlignment="1">
      <alignment horizontal="center" vertical="center"/>
    </xf>
    <xf numFmtId="0" fontId="16" fillId="26" borderId="10" xfId="50" applyFont="1" applyFill="1" applyBorder="1" applyAlignment="1">
      <alignment horizontal="center" vertical="center"/>
    </xf>
    <xf numFmtId="166" fontId="16" fillId="26" borderId="10" xfId="50" applyNumberFormat="1" applyFont="1" applyFill="1" applyBorder="1" applyAlignment="1">
      <alignment horizontal="center" vertical="center"/>
    </xf>
    <xf numFmtId="0" fontId="23" fillId="26" borderId="10" xfId="50" applyFont="1" applyFill="1" applyBorder="1" applyAlignment="1">
      <alignment horizontal="center" vertical="center"/>
    </xf>
    <xf numFmtId="0" fontId="4" fillId="26" borderId="11" xfId="0" applyFont="1" applyFill="1" applyBorder="1" applyAlignment="1">
      <alignment horizontal="center" vertical="center" textRotation="90" wrapText="1"/>
    </xf>
    <xf numFmtId="0" fontId="4" fillId="26" borderId="11" xfId="50" applyNumberFormat="1" applyFont="1" applyFill="1" applyBorder="1" applyAlignment="1">
      <alignment horizontal="center" vertical="center"/>
    </xf>
    <xf numFmtId="0" fontId="11" fillId="26" borderId="10" xfId="0" applyFont="1" applyFill="1" applyBorder="1" applyAlignment="1">
      <alignment horizontal="center" vertical="center" wrapText="1"/>
    </xf>
    <xf numFmtId="0" fontId="26" fillId="26" borderId="11" xfId="50" applyNumberFormat="1" applyFont="1" applyFill="1" applyBorder="1" applyAlignment="1">
      <alignment horizontal="center" vertical="center"/>
    </xf>
    <xf numFmtId="2" fontId="26" fillId="26" borderId="11" xfId="50" applyNumberFormat="1" applyFont="1" applyFill="1" applyBorder="1" applyAlignment="1">
      <alignment horizontal="center" vertical="center" wrapText="1"/>
    </xf>
    <xf numFmtId="2" fontId="26" fillId="26" borderId="11" xfId="50" applyNumberFormat="1" applyFont="1" applyFill="1" applyBorder="1" applyAlignment="1">
      <alignment horizontal="center" vertical="center"/>
    </xf>
    <xf numFmtId="2" fontId="2" fillId="26" borderId="10" xfId="50" applyNumberFormat="1" applyFont="1" applyFill="1" applyBorder="1" applyAlignment="1">
      <alignment horizontal="center" vertical="center"/>
    </xf>
    <xf numFmtId="1" fontId="4" fillId="26" borderId="12" xfId="0" applyNumberFormat="1" applyFont="1" applyFill="1" applyBorder="1" applyAlignment="1">
      <alignment horizontal="center" vertical="center" wrapText="1"/>
    </xf>
    <xf numFmtId="0" fontId="1" fillId="26" borderId="15" xfId="0" applyFont="1" applyFill="1" applyBorder="1" applyAlignment="1">
      <alignment horizontal="center" vertical="center"/>
    </xf>
    <xf numFmtId="0" fontId="4" fillId="26" borderId="12" xfId="0" applyFont="1" applyFill="1" applyBorder="1" applyAlignment="1">
      <alignment horizontal="center" vertical="center" wrapText="1"/>
    </xf>
    <xf numFmtId="0" fontId="4" fillId="26" borderId="12" xfId="0" applyFont="1" applyFill="1" applyBorder="1" applyAlignment="1">
      <alignment horizontal="center" vertical="center" textRotation="90" wrapText="1"/>
    </xf>
    <xf numFmtId="166" fontId="4" fillId="26" borderId="12" xfId="50" applyNumberFormat="1" applyFont="1" applyFill="1" applyBorder="1" applyAlignment="1">
      <alignment horizontal="center" vertical="center"/>
    </xf>
    <xf numFmtId="2" fontId="4" fillId="26" borderId="12" xfId="0" applyNumberFormat="1" applyFont="1" applyFill="1" applyBorder="1" applyAlignment="1">
      <alignment horizontal="center" vertical="center" wrapText="1"/>
    </xf>
    <xf numFmtId="166" fontId="4" fillId="26" borderId="12" xfId="0" applyNumberFormat="1" applyFont="1" applyFill="1" applyBorder="1" applyAlignment="1">
      <alignment horizontal="center" vertical="center" wrapText="1"/>
    </xf>
    <xf numFmtId="1" fontId="4" fillId="26" borderId="12" xfId="50" applyNumberFormat="1" applyFont="1" applyFill="1" applyBorder="1" applyAlignment="1">
      <alignment horizontal="center" vertical="center"/>
    </xf>
    <xf numFmtId="2" fontId="4" fillId="26" borderId="12" xfId="50" applyNumberFormat="1" applyFont="1" applyFill="1" applyBorder="1" applyAlignment="1">
      <alignment horizontal="center" vertical="center"/>
    </xf>
    <xf numFmtId="0" fontId="4" fillId="26" borderId="12" xfId="0" applyNumberFormat="1" applyFont="1" applyFill="1" applyBorder="1" applyAlignment="1">
      <alignment horizontal="center" vertical="center" textRotation="90"/>
    </xf>
    <xf numFmtId="0" fontId="26" fillId="25" borderId="13" xfId="50" applyNumberFormat="1" applyFont="1" applyFill="1" applyBorder="1" applyAlignment="1">
      <alignment horizontal="center" vertical="center"/>
    </xf>
    <xf numFmtId="0" fontId="26" fillId="25" borderId="10" xfId="5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26" fillId="26" borderId="10" xfId="50" applyFont="1" applyFill="1" applyBorder="1" applyAlignment="1">
      <alignment horizontal="center" vertical="center"/>
    </xf>
    <xf numFmtId="0" fontId="26" fillId="26" borderId="13" xfId="50" applyNumberFormat="1" applyFont="1" applyFill="1" applyBorder="1" applyAlignment="1">
      <alignment horizontal="center" vertical="center"/>
    </xf>
    <xf numFmtId="0" fontId="26" fillId="0" borderId="13" xfId="50" applyNumberFormat="1" applyFont="1" applyFill="1" applyBorder="1" applyAlignment="1">
      <alignment horizontal="center" vertical="center"/>
    </xf>
    <xf numFmtId="0" fontId="26" fillId="0" borderId="10" xfId="50" applyFont="1" applyFill="1" applyBorder="1" applyAlignment="1">
      <alignment horizontal="center" vertical="center"/>
    </xf>
    <xf numFmtId="0" fontId="26" fillId="25" borderId="10" xfId="5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/>
    </xf>
    <xf numFmtId="0" fontId="28" fillId="26" borderId="10" xfId="50" applyFont="1" applyFill="1" applyBorder="1" applyAlignment="1">
      <alignment horizontal="center" vertical="center" wrapText="1"/>
    </xf>
    <xf numFmtId="49" fontId="4" fillId="26" borderId="10" xfId="50" applyNumberFormat="1" applyFont="1" applyFill="1" applyBorder="1" applyAlignment="1">
      <alignment horizontal="center" vertical="center"/>
    </xf>
    <xf numFmtId="165" fontId="4" fillId="26" borderId="10" xfId="50" applyNumberFormat="1" applyFont="1" applyFill="1" applyBorder="1" applyAlignment="1">
      <alignment vertical="center"/>
    </xf>
    <xf numFmtId="49" fontId="4" fillId="26" borderId="10" xfId="50" applyNumberFormat="1" applyFont="1" applyFill="1" applyBorder="1" applyAlignment="1">
      <alignment vertical="center"/>
    </xf>
    <xf numFmtId="0" fontId="17" fillId="26" borderId="10" xfId="50" applyFont="1" applyFill="1" applyBorder="1" applyAlignment="1">
      <alignment horizontal="center" vertical="center"/>
    </xf>
    <xf numFmtId="166" fontId="1" fillId="0" borderId="0" xfId="50" applyNumberFormat="1" applyFont="1" applyFill="1" applyAlignment="1">
      <alignment vertical="center"/>
    </xf>
    <xf numFmtId="0" fontId="1" fillId="26" borderId="10" xfId="0" applyFont="1" applyFill="1" applyBorder="1" applyAlignment="1">
      <alignment horizontal="left" vertical="center" wrapText="1"/>
    </xf>
    <xf numFmtId="0" fontId="1" fillId="26" borderId="14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vertical="center" wrapText="1"/>
    </xf>
    <xf numFmtId="2" fontId="4" fillId="25" borderId="10" xfId="0" applyNumberFormat="1" applyFont="1" applyFill="1" applyBorder="1" applyAlignment="1">
      <alignment horizontal="center" vertical="center"/>
    </xf>
    <xf numFmtId="0" fontId="1" fillId="25" borderId="0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left" vertical="center" wrapText="1"/>
    </xf>
    <xf numFmtId="0" fontId="1" fillId="25" borderId="14" xfId="0" applyFont="1" applyFill="1" applyBorder="1" applyAlignment="1">
      <alignment horizontal="center" vertical="center"/>
    </xf>
    <xf numFmtId="166" fontId="4" fillId="25" borderId="13" xfId="50" applyNumberFormat="1" applyFont="1" applyFill="1" applyBorder="1" applyAlignment="1">
      <alignment horizontal="center" vertical="center"/>
    </xf>
    <xf numFmtId="0" fontId="4" fillId="26" borderId="10" xfId="0" applyFont="1" applyFill="1" applyBorder="1" applyAlignment="1">
      <alignment vertical="center" wrapText="1"/>
    </xf>
    <xf numFmtId="2" fontId="4" fillId="26" borderId="10" xfId="0" applyNumberFormat="1" applyFont="1" applyFill="1" applyBorder="1" applyAlignment="1">
      <alignment horizontal="center" vertical="center"/>
    </xf>
    <xf numFmtId="0" fontId="4" fillId="26" borderId="10" xfId="0" applyFont="1" applyFill="1" applyBorder="1" applyAlignment="1">
      <alignment horizontal="left" vertical="center" wrapText="1"/>
    </xf>
    <xf numFmtId="0" fontId="4" fillId="26" borderId="16" xfId="0" applyFont="1" applyFill="1" applyBorder="1" applyAlignment="1">
      <alignment vertical="center" wrapText="1"/>
    </xf>
    <xf numFmtId="0" fontId="4" fillId="25" borderId="13" xfId="0" applyFont="1" applyFill="1" applyBorder="1" applyAlignment="1">
      <alignment horizontal="left" vertical="center" wrapText="1"/>
    </xf>
    <xf numFmtId="0" fontId="4" fillId="25" borderId="16" xfId="0" applyFont="1" applyFill="1" applyBorder="1" applyAlignment="1">
      <alignment vertical="center" wrapText="1"/>
    </xf>
    <xf numFmtId="1" fontId="24" fillId="26" borderId="10" xfId="0" applyNumberFormat="1" applyFont="1" applyFill="1" applyBorder="1" applyAlignment="1">
      <alignment horizontal="center" vertical="center" wrapText="1"/>
    </xf>
    <xf numFmtId="0" fontId="12" fillId="25" borderId="13" xfId="0" applyFont="1" applyFill="1" applyBorder="1" applyAlignment="1">
      <alignment horizontal="left" vertical="center" wrapText="1"/>
    </xf>
    <xf numFmtId="0" fontId="1" fillId="26" borderId="0" xfId="0" applyFont="1" applyFill="1" applyBorder="1" applyAlignment="1">
      <alignment horizontal="center" vertical="center"/>
    </xf>
    <xf numFmtId="0" fontId="4" fillId="26" borderId="12" xfId="0" applyFont="1" applyFill="1" applyBorder="1" applyAlignment="1">
      <alignment horizontal="center" vertical="center"/>
    </xf>
    <xf numFmtId="0" fontId="1" fillId="26" borderId="12" xfId="0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left" vertical="center" wrapText="1"/>
    </xf>
    <xf numFmtId="4" fontId="26" fillId="25" borderId="10" xfId="0" applyNumberFormat="1" applyFont="1" applyFill="1" applyBorder="1" applyAlignment="1">
      <alignment horizontal="center" vertical="center"/>
    </xf>
    <xf numFmtId="3" fontId="26" fillId="25" borderId="10" xfId="0" applyNumberFormat="1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left" vertical="center" wrapText="1"/>
    </xf>
    <xf numFmtId="0" fontId="1" fillId="25" borderId="12" xfId="0" applyFont="1" applyFill="1" applyBorder="1" applyAlignment="1">
      <alignment horizontal="center" vertical="center"/>
    </xf>
    <xf numFmtId="0" fontId="4" fillId="25" borderId="12" xfId="0" applyFont="1" applyFill="1" applyBorder="1" applyAlignment="1">
      <alignment horizontal="center" vertical="center" wrapText="1"/>
    </xf>
    <xf numFmtId="17" fontId="4" fillId="25" borderId="11" xfId="0" applyNumberFormat="1" applyFont="1" applyFill="1" applyBorder="1" applyAlignment="1">
      <alignment horizontal="center" vertical="center" wrapText="1"/>
    </xf>
    <xf numFmtId="49" fontId="4" fillId="25" borderId="11" xfId="0" applyNumberFormat="1" applyFont="1" applyFill="1" applyBorder="1" applyAlignment="1">
      <alignment horizontal="center" vertical="center" wrapText="1"/>
    </xf>
    <xf numFmtId="2" fontId="1" fillId="0" borderId="0" xfId="50" applyNumberFormat="1" applyFont="1" applyFill="1" applyAlignment="1">
      <alignment vertical="center"/>
    </xf>
    <xf numFmtId="0" fontId="1" fillId="0" borderId="0" xfId="0" applyFont="1" applyFill="1"/>
    <xf numFmtId="0" fontId="1" fillId="0" borderId="0" xfId="50" applyFont="1" applyFill="1" applyAlignment="1">
      <alignment vertical="center" wrapText="1"/>
    </xf>
    <xf numFmtId="2" fontId="15" fillId="0" borderId="0" xfId="50" applyNumberFormat="1" applyFont="1" applyFill="1" applyAlignment="1">
      <alignment horizontal="center" vertical="center"/>
    </xf>
    <xf numFmtId="0" fontId="13" fillId="24" borderId="10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 textRotation="90" wrapText="1"/>
    </xf>
    <xf numFmtId="0" fontId="13" fillId="24" borderId="12" xfId="0" applyFont="1" applyFill="1" applyBorder="1" applyAlignment="1">
      <alignment horizontal="center" vertical="center" textRotation="90"/>
    </xf>
    <xf numFmtId="0" fontId="13" fillId="24" borderId="11" xfId="0" applyFont="1" applyFill="1" applyBorder="1" applyAlignment="1">
      <alignment horizontal="center" vertical="center" textRotation="90"/>
    </xf>
    <xf numFmtId="0" fontId="13" fillId="24" borderId="15" xfId="0" applyFont="1" applyFill="1" applyBorder="1" applyAlignment="1">
      <alignment horizontal="center" vertical="center" wrapText="1"/>
    </xf>
    <xf numFmtId="0" fontId="13" fillId="24" borderId="24" xfId="0" applyFont="1" applyFill="1" applyBorder="1" applyAlignment="1">
      <alignment horizontal="center" vertical="center" wrapText="1"/>
    </xf>
    <xf numFmtId="0" fontId="13" fillId="24" borderId="19" xfId="0" applyFont="1" applyFill="1" applyBorder="1" applyAlignment="1">
      <alignment horizontal="center" vertical="center" wrapText="1"/>
    </xf>
    <xf numFmtId="0" fontId="13" fillId="24" borderId="17" xfId="0" applyFont="1" applyFill="1" applyBorder="1" applyAlignment="1">
      <alignment horizontal="center" vertical="center" wrapText="1"/>
    </xf>
    <xf numFmtId="0" fontId="13" fillId="24" borderId="20" xfId="0" applyFont="1" applyFill="1" applyBorder="1" applyAlignment="1">
      <alignment horizontal="center" vertical="center" wrapText="1"/>
    </xf>
    <xf numFmtId="0" fontId="13" fillId="24" borderId="18" xfId="0" applyFont="1" applyFill="1" applyBorder="1" applyAlignment="1">
      <alignment horizontal="center" vertical="center" wrapText="1"/>
    </xf>
    <xf numFmtId="0" fontId="13" fillId="24" borderId="10" xfId="0" applyNumberFormat="1" applyFont="1" applyFill="1" applyBorder="1" applyAlignment="1">
      <alignment horizontal="center" vertical="center" wrapText="1"/>
    </xf>
    <xf numFmtId="0" fontId="13" fillId="24" borderId="12" xfId="0" applyNumberFormat="1" applyFont="1" applyFill="1" applyBorder="1" applyAlignment="1">
      <alignment horizontal="center" vertical="center" textRotation="90"/>
    </xf>
    <xf numFmtId="0" fontId="13" fillId="24" borderId="11" xfId="0" applyNumberFormat="1" applyFont="1" applyFill="1" applyBorder="1" applyAlignment="1">
      <alignment horizontal="center" vertical="center" textRotation="90"/>
    </xf>
    <xf numFmtId="0" fontId="28" fillId="24" borderId="0" xfId="0" applyFont="1" applyFill="1" applyAlignment="1">
      <alignment horizontal="right"/>
    </xf>
    <xf numFmtId="0" fontId="28" fillId="24" borderId="0" xfId="0" applyFont="1" applyFill="1" applyAlignment="1">
      <alignment horizontal="center"/>
    </xf>
    <xf numFmtId="49" fontId="13" fillId="24" borderId="10" xfId="0" applyNumberFormat="1" applyFont="1" applyFill="1" applyBorder="1" applyAlignment="1">
      <alignment horizontal="center" vertical="center" wrapText="1"/>
    </xf>
    <xf numFmtId="0" fontId="26" fillId="24" borderId="12" xfId="50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 horizontal="center" vertical="center"/>
    </xf>
    <xf numFmtId="0" fontId="13" fillId="24" borderId="12" xfId="0" applyFont="1" applyFill="1" applyBorder="1" applyAlignment="1">
      <alignment horizontal="center" vertical="center" textRotation="90" wrapText="1"/>
    </xf>
    <xf numFmtId="0" fontId="13" fillId="24" borderId="11" xfId="0" applyFont="1" applyFill="1" applyBorder="1" applyAlignment="1">
      <alignment horizontal="center" vertical="center" textRotation="90" wrapText="1"/>
    </xf>
    <xf numFmtId="0" fontId="8" fillId="24" borderId="13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13" fillId="24" borderId="21" xfId="0" applyFont="1" applyFill="1" applyBorder="1" applyAlignment="1">
      <alignment horizontal="center" vertical="center" textRotation="90" wrapText="1"/>
    </xf>
    <xf numFmtId="49" fontId="1" fillId="24" borderId="0" xfId="50" applyNumberForma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16" fillId="24" borderId="0" xfId="50" applyFont="1" applyFill="1" applyBorder="1" applyAlignment="1">
      <alignment horizontal="left" vertical="center"/>
    </xf>
    <xf numFmtId="0" fontId="23" fillId="24" borderId="20" xfId="50" applyFont="1" applyFill="1" applyBorder="1" applyAlignment="1">
      <alignment horizontal="left" vertical="center" wrapText="1"/>
    </xf>
    <xf numFmtId="0" fontId="16" fillId="24" borderId="20" xfId="50" applyFont="1" applyFill="1" applyBorder="1" applyAlignment="1">
      <alignment horizontal="center" vertical="center"/>
    </xf>
    <xf numFmtId="0" fontId="26" fillId="26" borderId="10" xfId="5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 textRotation="90"/>
    </xf>
    <xf numFmtId="0" fontId="13" fillId="0" borderId="11" xfId="0" applyNumberFormat="1" applyFont="1" applyFill="1" applyBorder="1" applyAlignment="1">
      <alignment horizontal="center" vertical="center" textRotation="90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textRotation="90"/>
    </xf>
    <xf numFmtId="0" fontId="13" fillId="0" borderId="11" xfId="0" applyFont="1" applyFill="1" applyBorder="1" applyAlignment="1">
      <alignment horizontal="center" vertical="center" textRotation="90"/>
    </xf>
    <xf numFmtId="0" fontId="13" fillId="0" borderId="10" xfId="0" applyFont="1" applyFill="1" applyBorder="1" applyAlignment="1">
      <alignment horizontal="center" vertical="center" textRotation="90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textRotation="90" wrapText="1"/>
    </xf>
    <xf numFmtId="0" fontId="13" fillId="0" borderId="21" xfId="0" applyFont="1" applyFill="1" applyBorder="1" applyAlignment="1">
      <alignment horizontal="center" vertical="center" textRotation="90" wrapText="1"/>
    </xf>
    <xf numFmtId="0" fontId="13" fillId="0" borderId="11" xfId="0" applyFont="1" applyFill="1" applyBorder="1" applyAlignment="1">
      <alignment horizontal="center" vertical="center" textRotation="90" wrapText="1"/>
    </xf>
    <xf numFmtId="0" fontId="26" fillId="25" borderId="10" xfId="50" applyFont="1" applyFill="1" applyBorder="1" applyAlignment="1">
      <alignment horizontal="center" vertical="center"/>
    </xf>
    <xf numFmtId="49" fontId="1" fillId="0" borderId="0" xfId="5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6" fillId="0" borderId="0" xfId="50" applyFont="1" applyFill="1" applyBorder="1" applyAlignment="1">
      <alignment horizontal="left" vertical="center"/>
    </xf>
    <xf numFmtId="0" fontId="23" fillId="0" borderId="20" xfId="50" applyFont="1" applyFill="1" applyBorder="1" applyAlignment="1">
      <alignment horizontal="left" vertical="center" wrapText="1"/>
    </xf>
    <xf numFmtId="0" fontId="16" fillId="0" borderId="20" xfId="50" applyFont="1" applyFill="1" applyBorder="1" applyAlignment="1">
      <alignment horizontal="center" vertical="center"/>
    </xf>
    <xf numFmtId="0" fontId="26" fillId="26" borderId="10" xfId="50" applyFont="1" applyFill="1" applyBorder="1" applyAlignment="1">
      <alignment horizontal="center" vertical="center" wrapText="1"/>
    </xf>
    <xf numFmtId="0" fontId="26" fillId="25" borderId="10" xfId="50" applyFont="1" applyFill="1" applyBorder="1" applyAlignment="1">
      <alignment horizontal="center" vertical="center" wrapText="1"/>
    </xf>
    <xf numFmtId="0" fontId="26" fillId="0" borderId="10" xfId="50" applyFont="1" applyFill="1" applyBorder="1" applyAlignment="1">
      <alignment horizontal="center" vertical="center"/>
    </xf>
    <xf numFmtId="2" fontId="26" fillId="26" borderId="13" xfId="50" applyNumberFormat="1" applyFont="1" applyFill="1" applyBorder="1" applyAlignment="1">
      <alignment horizontal="center" vertical="center"/>
    </xf>
    <xf numFmtId="2" fontId="26" fillId="26" borderId="23" xfId="50" applyNumberFormat="1" applyFont="1" applyFill="1" applyBorder="1" applyAlignment="1">
      <alignment horizontal="center" vertical="center"/>
    </xf>
    <xf numFmtId="2" fontId="26" fillId="26" borderId="14" xfId="50" applyNumberFormat="1" applyFont="1" applyFill="1" applyBorder="1" applyAlignment="1">
      <alignment horizontal="center" vertical="center"/>
    </xf>
    <xf numFmtId="0" fontId="26" fillId="26" borderId="13" xfId="50" applyFont="1" applyFill="1" applyBorder="1" applyAlignment="1">
      <alignment horizontal="center" vertical="center"/>
    </xf>
    <xf numFmtId="0" fontId="26" fillId="26" borderId="23" xfId="50" applyFont="1" applyFill="1" applyBorder="1" applyAlignment="1">
      <alignment horizontal="center" vertical="center"/>
    </xf>
    <xf numFmtId="0" fontId="26" fillId="26" borderId="14" xfId="50" applyFont="1" applyFill="1" applyBorder="1" applyAlignment="1">
      <alignment horizontal="center" vertical="center"/>
    </xf>
    <xf numFmtId="0" fontId="26" fillId="25" borderId="15" xfId="0" applyFont="1" applyFill="1" applyBorder="1" applyAlignment="1">
      <alignment horizontal="center" vertical="center"/>
    </xf>
    <xf numFmtId="0" fontId="26" fillId="25" borderId="24" xfId="0" applyFont="1" applyFill="1" applyBorder="1" applyAlignment="1">
      <alignment horizontal="center" vertical="center"/>
    </xf>
    <xf numFmtId="0" fontId="26" fillId="25" borderId="19" xfId="0" applyFont="1" applyFill="1" applyBorder="1" applyAlignment="1">
      <alignment horizontal="center" vertical="center"/>
    </xf>
    <xf numFmtId="0" fontId="26" fillId="25" borderId="13" xfId="50" applyFont="1" applyFill="1" applyBorder="1" applyAlignment="1">
      <alignment horizontal="center" vertical="center"/>
    </xf>
    <xf numFmtId="0" fontId="26" fillId="25" borderId="23" xfId="50" applyFont="1" applyFill="1" applyBorder="1" applyAlignment="1">
      <alignment horizontal="center" vertical="center"/>
    </xf>
    <xf numFmtId="0" fontId="26" fillId="25" borderId="14" xfId="50" applyFont="1" applyFill="1" applyBorder="1" applyAlignment="1">
      <alignment horizontal="center" vertical="center"/>
    </xf>
    <xf numFmtId="0" fontId="26" fillId="25" borderId="13" xfId="50" applyNumberFormat="1" applyFont="1" applyFill="1" applyBorder="1" applyAlignment="1">
      <alignment horizontal="center" vertical="center"/>
    </xf>
    <xf numFmtId="0" fontId="26" fillId="25" borderId="23" xfId="50" applyNumberFormat="1" applyFont="1" applyFill="1" applyBorder="1" applyAlignment="1">
      <alignment horizontal="center" vertical="center"/>
    </xf>
    <xf numFmtId="0" fontId="26" fillId="25" borderId="14" xfId="50" applyNumberFormat="1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17" fillId="0" borderId="15" xfId="50" applyFont="1" applyFill="1" applyBorder="1" applyAlignment="1">
      <alignment horizontal="center" vertical="center" textRotation="90"/>
    </xf>
    <xf numFmtId="0" fontId="17" fillId="0" borderId="24" xfId="50" applyFont="1" applyFill="1" applyBorder="1" applyAlignment="1">
      <alignment horizontal="center" vertical="center" textRotation="90"/>
    </xf>
    <xf numFmtId="0" fontId="17" fillId="0" borderId="19" xfId="50" applyFont="1" applyFill="1" applyBorder="1" applyAlignment="1">
      <alignment horizontal="center" vertical="center" textRotation="90"/>
    </xf>
    <xf numFmtId="0" fontId="17" fillId="0" borderId="25" xfId="50" applyFont="1" applyFill="1" applyBorder="1" applyAlignment="1">
      <alignment horizontal="center" vertical="center" textRotation="90"/>
    </xf>
    <xf numFmtId="0" fontId="17" fillId="0" borderId="0" xfId="50" applyFont="1" applyFill="1" applyBorder="1" applyAlignment="1">
      <alignment horizontal="center" vertical="center" textRotation="90"/>
    </xf>
    <xf numFmtId="0" fontId="17" fillId="0" borderId="22" xfId="50" applyFont="1" applyFill="1" applyBorder="1" applyAlignment="1">
      <alignment horizontal="center" vertical="center" textRotation="90"/>
    </xf>
    <xf numFmtId="0" fontId="17" fillId="0" borderId="17" xfId="50" applyFont="1" applyFill="1" applyBorder="1" applyAlignment="1">
      <alignment horizontal="center" vertical="center" textRotation="90"/>
    </xf>
    <xf numFmtId="0" fontId="17" fillId="0" borderId="20" xfId="50" applyFont="1" applyFill="1" applyBorder="1" applyAlignment="1">
      <alignment horizontal="center" vertical="center" textRotation="90"/>
    </xf>
    <xf numFmtId="0" fontId="17" fillId="0" borderId="18" xfId="50" applyFont="1" applyFill="1" applyBorder="1" applyAlignment="1">
      <alignment horizontal="center" vertical="center" textRotation="90"/>
    </xf>
    <xf numFmtId="2" fontId="26" fillId="25" borderId="13" xfId="50" applyNumberFormat="1" applyFont="1" applyFill="1" applyBorder="1" applyAlignment="1">
      <alignment horizontal="center" vertical="center"/>
    </xf>
    <xf numFmtId="2" fontId="26" fillId="25" borderId="23" xfId="50" applyNumberFormat="1" applyFont="1" applyFill="1" applyBorder="1" applyAlignment="1">
      <alignment horizontal="center" vertical="center"/>
    </xf>
    <xf numFmtId="2" fontId="26" fillId="25" borderId="14" xfId="50" applyNumberFormat="1" applyFont="1" applyFill="1" applyBorder="1" applyAlignment="1">
      <alignment horizontal="center" vertical="center"/>
    </xf>
    <xf numFmtId="0" fontId="26" fillId="26" borderId="13" xfId="50" applyNumberFormat="1" applyFont="1" applyFill="1" applyBorder="1" applyAlignment="1">
      <alignment horizontal="center" vertical="center"/>
    </xf>
    <xf numFmtId="0" fontId="26" fillId="26" borderId="23" xfId="50" applyNumberFormat="1" applyFont="1" applyFill="1" applyBorder="1" applyAlignment="1">
      <alignment horizontal="center" vertical="center"/>
    </xf>
    <xf numFmtId="0" fontId="26" fillId="26" borderId="14" xfId="50" applyNumberFormat="1" applyFont="1" applyFill="1" applyBorder="1" applyAlignment="1">
      <alignment horizontal="center" vertical="center"/>
    </xf>
    <xf numFmtId="0" fontId="26" fillId="25" borderId="13" xfId="0" applyFont="1" applyFill="1" applyBorder="1" applyAlignment="1">
      <alignment horizontal="center" vertical="center" wrapText="1"/>
    </xf>
    <xf numFmtId="0" fontId="29" fillId="25" borderId="23" xfId="0" applyFont="1" applyFill="1" applyBorder="1" applyAlignment="1">
      <alignment vertical="center" wrapText="1"/>
    </xf>
    <xf numFmtId="0" fontId="29" fillId="25" borderId="14" xfId="0" applyFont="1" applyFill="1" applyBorder="1" applyAlignment="1">
      <alignment vertical="center" wrapText="1"/>
    </xf>
    <xf numFmtId="0" fontId="26" fillId="0" borderId="13" xfId="50" applyNumberFormat="1" applyFont="1" applyFill="1" applyBorder="1" applyAlignment="1">
      <alignment horizontal="center" vertical="center"/>
    </xf>
    <xf numFmtId="0" fontId="26" fillId="0" borderId="23" xfId="50" applyNumberFormat="1" applyFont="1" applyFill="1" applyBorder="1" applyAlignment="1">
      <alignment horizontal="center" vertical="center"/>
    </xf>
    <xf numFmtId="0" fontId="26" fillId="0" borderId="14" xfId="5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right"/>
    </xf>
    <xf numFmtId="0" fontId="28" fillId="0" borderId="0" xfId="0" applyFont="1" applyFill="1" applyAlignment="1">
      <alignment horizontal="center"/>
    </xf>
    <xf numFmtId="0" fontId="26" fillId="24" borderId="10" xfId="50" applyFont="1" applyFill="1" applyBorder="1" applyAlignment="1">
      <alignment horizontal="center" vertical="center" wrapText="1"/>
    </xf>
    <xf numFmtId="0" fontId="30" fillId="24" borderId="10" xfId="50" applyFont="1" applyFill="1" applyBorder="1" applyAlignment="1">
      <alignment horizontal="center" vertical="center" wrapText="1"/>
    </xf>
    <xf numFmtId="0" fontId="72" fillId="24" borderId="12" xfId="0" applyNumberFormat="1" applyFont="1" applyFill="1" applyBorder="1" applyAlignment="1">
      <alignment horizontal="center" vertical="center" textRotation="90"/>
    </xf>
    <xf numFmtId="0" fontId="72" fillId="24" borderId="11" xfId="0" applyNumberFormat="1" applyFont="1" applyFill="1" applyBorder="1" applyAlignment="1">
      <alignment horizontal="center" vertical="center" textRotation="90"/>
    </xf>
    <xf numFmtId="0" fontId="72" fillId="24" borderId="10" xfId="0" applyFont="1" applyFill="1" applyBorder="1" applyAlignment="1">
      <alignment horizontal="center" vertical="center" wrapText="1"/>
    </xf>
    <xf numFmtId="0" fontId="72" fillId="24" borderId="15" xfId="0" applyFont="1" applyFill="1" applyBorder="1" applyAlignment="1">
      <alignment horizontal="center" vertical="center" wrapText="1"/>
    </xf>
    <xf numFmtId="0" fontId="72" fillId="24" borderId="24" xfId="0" applyFont="1" applyFill="1" applyBorder="1" applyAlignment="1">
      <alignment horizontal="center" vertical="center" wrapText="1"/>
    </xf>
    <xf numFmtId="0" fontId="72" fillId="24" borderId="19" xfId="0" applyFont="1" applyFill="1" applyBorder="1" applyAlignment="1">
      <alignment horizontal="center" vertical="center" wrapText="1"/>
    </xf>
    <xf numFmtId="0" fontId="72" fillId="24" borderId="17" xfId="0" applyFont="1" applyFill="1" applyBorder="1" applyAlignment="1">
      <alignment horizontal="center" vertical="center" wrapText="1"/>
    </xf>
    <xf numFmtId="0" fontId="72" fillId="24" borderId="20" xfId="0" applyFont="1" applyFill="1" applyBorder="1" applyAlignment="1">
      <alignment horizontal="center" vertical="center" wrapText="1"/>
    </xf>
    <xf numFmtId="0" fontId="72" fillId="24" borderId="18" xfId="0" applyFont="1" applyFill="1" applyBorder="1" applyAlignment="1">
      <alignment horizontal="center" vertical="center" wrapText="1"/>
    </xf>
    <xf numFmtId="0" fontId="72" fillId="24" borderId="10" xfId="0" applyNumberFormat="1" applyFont="1" applyFill="1" applyBorder="1" applyAlignment="1">
      <alignment horizontal="center" vertical="center" wrapText="1"/>
    </xf>
    <xf numFmtId="0" fontId="73" fillId="24" borderId="13" xfId="0" applyFont="1" applyFill="1" applyBorder="1" applyAlignment="1">
      <alignment horizontal="center" vertical="center" wrapText="1"/>
    </xf>
    <xf numFmtId="0" fontId="73" fillId="24" borderId="14" xfId="0" applyFont="1" applyFill="1" applyBorder="1" applyAlignment="1">
      <alignment horizontal="center" vertical="center" wrapText="1"/>
    </xf>
    <xf numFmtId="0" fontId="72" fillId="24" borderId="12" xfId="0" applyFont="1" applyFill="1" applyBorder="1" applyAlignment="1">
      <alignment horizontal="center" vertical="center" textRotation="90"/>
    </xf>
    <xf numFmtId="0" fontId="72" fillId="24" borderId="11" xfId="0" applyFont="1" applyFill="1" applyBorder="1" applyAlignment="1">
      <alignment horizontal="center" vertical="center" textRotation="90"/>
    </xf>
    <xf numFmtId="0" fontId="72" fillId="24" borderId="10" xfId="0" applyFont="1" applyFill="1" applyBorder="1" applyAlignment="1">
      <alignment horizontal="center" vertical="center" textRotation="90" wrapText="1"/>
    </xf>
    <xf numFmtId="49" fontId="66" fillId="24" borderId="0" xfId="50" applyNumberFormat="1" applyFont="1" applyFill="1" applyBorder="1" applyAlignment="1">
      <alignment horizontal="center" vertical="center" wrapText="1"/>
    </xf>
    <xf numFmtId="0" fontId="68" fillId="24" borderId="0" xfId="0" applyFont="1" applyFill="1" applyBorder="1" applyAlignment="1">
      <alignment horizontal="center" vertical="center" wrapText="1"/>
    </xf>
    <xf numFmtId="0" fontId="70" fillId="24" borderId="0" xfId="50" applyFont="1" applyFill="1" applyBorder="1" applyAlignment="1">
      <alignment horizontal="left" vertical="center"/>
    </xf>
    <xf numFmtId="0" fontId="69" fillId="24" borderId="20" xfId="50" applyFont="1" applyFill="1" applyBorder="1" applyAlignment="1">
      <alignment horizontal="left" vertical="center" wrapText="1"/>
    </xf>
    <xf numFmtId="0" fontId="70" fillId="24" borderId="20" xfId="50" applyFont="1" applyFill="1" applyBorder="1" applyAlignment="1">
      <alignment horizontal="center" vertical="center"/>
    </xf>
    <xf numFmtId="49" fontId="72" fillId="24" borderId="10" xfId="0" applyNumberFormat="1" applyFont="1" applyFill="1" applyBorder="1" applyAlignment="1">
      <alignment horizontal="center" vertical="center" wrapText="1"/>
    </xf>
    <xf numFmtId="0" fontId="72" fillId="24" borderId="12" xfId="0" applyFont="1" applyFill="1" applyBorder="1" applyAlignment="1">
      <alignment horizontal="center" vertical="center" textRotation="90" wrapText="1"/>
    </xf>
    <xf numFmtId="0" fontId="72" fillId="24" borderId="11" xfId="0" applyFont="1" applyFill="1" applyBorder="1" applyAlignment="1">
      <alignment horizontal="center" vertical="center" textRotation="90" wrapText="1"/>
    </xf>
    <xf numFmtId="0" fontId="72" fillId="24" borderId="10" xfId="0" applyFont="1" applyFill="1" applyBorder="1" applyAlignment="1">
      <alignment horizontal="center" vertical="center"/>
    </xf>
    <xf numFmtId="0" fontId="72" fillId="24" borderId="21" xfId="0" applyFont="1" applyFill="1" applyBorder="1" applyAlignment="1">
      <alignment horizontal="center" vertical="center" textRotation="90" wrapText="1"/>
    </xf>
    <xf numFmtId="0" fontId="26" fillId="24" borderId="10" xfId="50" applyFont="1" applyFill="1" applyBorder="1" applyAlignment="1">
      <alignment horizontal="center" vertical="center"/>
    </xf>
    <xf numFmtId="0" fontId="26" fillId="24" borderId="13" xfId="50" applyFont="1" applyFill="1" applyBorder="1" applyAlignment="1">
      <alignment horizontal="center" vertical="center"/>
    </xf>
    <xf numFmtId="0" fontId="26" fillId="24" borderId="23" xfId="50" applyFont="1" applyFill="1" applyBorder="1" applyAlignment="1">
      <alignment horizontal="center" vertical="center"/>
    </xf>
    <xf numFmtId="0" fontId="26" fillId="24" borderId="14" xfId="50" applyFont="1" applyFill="1" applyBorder="1" applyAlignment="1">
      <alignment horizontal="center" vertical="center"/>
    </xf>
    <xf numFmtId="2" fontId="26" fillId="24" borderId="13" xfId="50" applyNumberFormat="1" applyFont="1" applyFill="1" applyBorder="1" applyAlignment="1">
      <alignment horizontal="center" vertical="center"/>
    </xf>
    <xf numFmtId="2" fontId="26" fillId="24" borderId="23" xfId="50" applyNumberFormat="1" applyFont="1" applyFill="1" applyBorder="1" applyAlignment="1">
      <alignment horizontal="center" vertical="center"/>
    </xf>
    <xf numFmtId="2" fontId="26" fillId="24" borderId="14" xfId="50" applyNumberFormat="1" applyFont="1" applyFill="1" applyBorder="1" applyAlignment="1">
      <alignment horizontal="center" vertical="center"/>
    </xf>
    <xf numFmtId="0" fontId="26" fillId="24" borderId="13" xfId="50" applyNumberFormat="1" applyFont="1" applyFill="1" applyBorder="1" applyAlignment="1">
      <alignment horizontal="center" vertical="center"/>
    </xf>
    <xf numFmtId="0" fontId="26" fillId="24" borderId="23" xfId="50" applyNumberFormat="1" applyFont="1" applyFill="1" applyBorder="1" applyAlignment="1">
      <alignment horizontal="center" vertical="center"/>
    </xf>
    <xf numFmtId="0" fontId="26" fillId="24" borderId="14" xfId="50" applyNumberFormat="1" applyFont="1" applyFill="1" applyBorder="1" applyAlignment="1">
      <alignment horizontal="center" vertical="center"/>
    </xf>
    <xf numFmtId="0" fontId="26" fillId="24" borderId="15" xfId="0" applyFont="1" applyFill="1" applyBorder="1" applyAlignment="1">
      <alignment horizontal="center" vertical="center"/>
    </xf>
    <xf numFmtId="0" fontId="26" fillId="24" borderId="24" xfId="0" applyFont="1" applyFill="1" applyBorder="1" applyAlignment="1">
      <alignment horizontal="center" vertical="center"/>
    </xf>
    <xf numFmtId="0" fontId="26" fillId="24" borderId="19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 wrapText="1"/>
    </xf>
    <xf numFmtId="0" fontId="29" fillId="24" borderId="23" xfId="0" applyFont="1" applyFill="1" applyBorder="1" applyAlignment="1">
      <alignment vertical="center" wrapText="1"/>
    </xf>
    <xf numFmtId="0" fontId="29" fillId="24" borderId="14" xfId="0" applyFont="1" applyFill="1" applyBorder="1" applyAlignment="1">
      <alignment vertical="center" wrapText="1"/>
    </xf>
  </cellXfs>
  <cellStyles count="7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Excel Built-in Normal" xfId="19"/>
    <cellStyle name="S8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" xfId="27"/>
    <cellStyle name="Ввод  2" xfId="28"/>
    <cellStyle name="Вывод 2" xfId="29"/>
    <cellStyle name="Вычисление 2" xfId="30"/>
    <cellStyle name="Денежный 2" xfId="31"/>
    <cellStyle name="Заголовок 1 2" xfId="32"/>
    <cellStyle name="Заголовок 2 2" xfId="33"/>
    <cellStyle name="Заголовок 3 2" xfId="34"/>
    <cellStyle name="Заголовок 4 2" xfId="35"/>
    <cellStyle name="Заметка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10" xfId="41"/>
    <cellStyle name="Обычный 11" xfId="42"/>
    <cellStyle name="Обычный 14" xfId="43"/>
    <cellStyle name="Обычный 2" xfId="44"/>
    <cellStyle name="Обычный 2 2" xfId="45"/>
    <cellStyle name="Обычный 2 3" xfId="46"/>
    <cellStyle name="Обычный 2 4" xfId="47"/>
    <cellStyle name="Обычный 2 5" xfId="48"/>
    <cellStyle name="Обычный 2 6" xfId="49"/>
    <cellStyle name="Обычный 3" xfId="50"/>
    <cellStyle name="Обычный 3 2" xfId="51"/>
    <cellStyle name="Обычный 3 2 2" xfId="52"/>
    <cellStyle name="Обычный 3 3" xfId="53"/>
    <cellStyle name="Обычный 3 4" xfId="54"/>
    <cellStyle name="Обычный 3 5" xfId="55"/>
    <cellStyle name="Обычный 3 6" xfId="56"/>
    <cellStyle name="Обычный 4" xfId="57"/>
    <cellStyle name="Обычный 4 2" xfId="58"/>
    <cellStyle name="Обычный 5" xfId="59"/>
    <cellStyle name="Обычный 6" xfId="60"/>
    <cellStyle name="Обычный 7" xfId="61"/>
    <cellStyle name="Обычный 8" xfId="62"/>
    <cellStyle name="Обычный 9" xfId="63"/>
    <cellStyle name="Плохой 2" xfId="64"/>
    <cellStyle name="Пояснение 2" xfId="65"/>
    <cellStyle name="Примечание 2" xfId="66"/>
    <cellStyle name="Связанная ячейка 2" xfId="67"/>
    <cellStyle name="Стиль 1" xfId="68"/>
    <cellStyle name="Текст предупреждения 2" xfId="69"/>
    <cellStyle name="Финансовый 2" xfId="70"/>
    <cellStyle name="Финансовый 3" xfId="71"/>
    <cellStyle name="Хороший 2" xfId="7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externalLink" Target="externalLinks/externalLink1.xml"/><Relationship Id="rId88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DOCUME~1/user5/LOCALS~1/Temp/&#1030;&#1085;&#1089;&#1090;&#1088;(7)%20%2001.08.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ugera/Downloads/Documents/Downloads/&#1044;&#1054;&#1047;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.за 2 міс."/>
    </sheetNames>
    <sheetDataSet>
      <sheetData sheetId="0" refreshError="1">
        <row r="8">
          <cell r="C8" t="str">
            <v>КНП "КМЦ нефрології та діалізу"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W85"/>
  <sheetViews>
    <sheetView view="pageBreakPreview" zoomScale="85" zoomScaleNormal="100" zoomScaleSheetLayoutView="85" workbookViewId="0">
      <selection activeCell="L68" sqref="L68"/>
    </sheetView>
  </sheetViews>
  <sheetFormatPr defaultRowHeight="12.75"/>
  <cols>
    <col min="1" max="1" width="3" style="1" customWidth="1"/>
    <col min="2" max="2" width="27.140625" style="25" customWidth="1"/>
    <col min="3" max="3" width="4.5703125" style="1" customWidth="1"/>
    <col min="4" max="4" width="10" style="1" customWidth="1"/>
    <col min="5" max="5" width="9.7109375" style="2" customWidth="1"/>
    <col min="6" max="6" width="6.140625" style="2" customWidth="1"/>
    <col min="7" max="7" width="16.28515625" style="1" customWidth="1"/>
    <col min="8" max="8" width="10.42578125" style="1" customWidth="1"/>
    <col min="9" max="9" width="8.5703125" style="1" customWidth="1"/>
    <col min="10" max="10" width="9.140625" style="1"/>
    <col min="11" max="11" width="8.7109375" style="1" customWidth="1"/>
    <col min="12" max="12" width="19.5703125" style="1" customWidth="1"/>
    <col min="13" max="13" width="4.28515625" style="1" customWidth="1"/>
    <col min="14" max="14" width="8.42578125" style="1" customWidth="1"/>
    <col min="15" max="15" width="10" style="23" customWidth="1"/>
    <col min="16" max="16" width="18.7109375" style="3" customWidth="1"/>
    <col min="17" max="20" width="2.28515625" style="3" customWidth="1"/>
    <col min="21" max="21" width="3.28515625" style="3" customWidth="1"/>
    <col min="22" max="22" width="6.5703125" style="3" customWidth="1"/>
    <col min="23" max="23" width="10" style="3" customWidth="1"/>
    <col min="24" max="24" width="16.42578125" style="3" customWidth="1"/>
    <col min="25" max="25" width="10.5703125" style="1" bestFit="1" customWidth="1"/>
    <col min="26" max="16384" width="9.140625" style="1"/>
  </cols>
  <sheetData>
    <row r="1" spans="1:75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75" s="4" customFormat="1" ht="43.5" customHeight="1">
      <c r="A2" s="49"/>
      <c r="B2" s="597" t="s">
        <v>258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75" s="5" customFormat="1" ht="26.2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75" s="5" customFormat="1" ht="25.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75" s="7" customFormat="1" ht="27.7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257</v>
      </c>
      <c r="G5" s="573"/>
      <c r="H5" s="591" t="s">
        <v>76</v>
      </c>
      <c r="I5" s="573" t="s">
        <v>14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172</v>
      </c>
      <c r="X5" s="573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75" s="7" customFormat="1" ht="12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75" s="7" customFormat="1" ht="12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</row>
    <row r="8" spans="1:75" s="7" customFormat="1" ht="18.75">
      <c r="A8" s="589" t="s">
        <v>117</v>
      </c>
      <c r="B8" s="589"/>
      <c r="C8" s="589"/>
      <c r="D8" s="589"/>
      <c r="E8" s="589"/>
      <c r="F8" s="589"/>
      <c r="G8" s="589"/>
      <c r="H8" s="589"/>
      <c r="I8" s="589"/>
      <c r="J8" s="589"/>
      <c r="K8" s="589"/>
      <c r="L8" s="589"/>
      <c r="M8" s="589"/>
      <c r="N8" s="589"/>
      <c r="O8" s="589"/>
      <c r="P8" s="589"/>
      <c r="Q8" s="589"/>
      <c r="R8" s="589"/>
      <c r="S8" s="589"/>
      <c r="T8" s="589"/>
      <c r="U8" s="589"/>
      <c r="V8" s="589"/>
      <c r="W8" s="589"/>
      <c r="X8" s="589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</row>
    <row r="9" spans="1:75" s="7" customFormat="1" ht="51">
      <c r="A9" s="40">
        <v>1</v>
      </c>
      <c r="B9" s="34" t="s">
        <v>170</v>
      </c>
      <c r="C9" s="91" t="s">
        <v>169</v>
      </c>
      <c r="D9" s="26" t="s">
        <v>195</v>
      </c>
      <c r="E9" s="91" t="s">
        <v>0</v>
      </c>
      <c r="F9" s="37">
        <v>1500</v>
      </c>
      <c r="G9" s="33">
        <f t="shared" ref="G9:G16" si="0">F9*E9</f>
        <v>2085</v>
      </c>
      <c r="H9" s="36">
        <v>45352</v>
      </c>
      <c r="I9" s="27"/>
      <c r="J9" s="96"/>
      <c r="K9" s="104"/>
      <c r="L9" s="97"/>
      <c r="M9" s="26">
        <v>427</v>
      </c>
      <c r="N9" s="41">
        <v>43936</v>
      </c>
      <c r="O9" s="74">
        <f>F9+K9-W9</f>
        <v>1500</v>
      </c>
      <c r="P9" s="33">
        <f>O9*E9</f>
        <v>2085</v>
      </c>
      <c r="Q9" s="26"/>
      <c r="R9" s="26"/>
      <c r="S9" s="26"/>
      <c r="T9" s="26"/>
      <c r="U9" s="90"/>
      <c r="V9" s="73"/>
      <c r="W9" s="37">
        <v>0</v>
      </c>
      <c r="X9" s="33">
        <f t="shared" ref="X9:X67" si="1">W9*E9</f>
        <v>0</v>
      </c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</row>
    <row r="10" spans="1:75" s="92" customFormat="1" ht="48">
      <c r="A10" s="98">
        <v>2</v>
      </c>
      <c r="B10" s="108" t="s">
        <v>1</v>
      </c>
      <c r="C10" s="91" t="s">
        <v>92</v>
      </c>
      <c r="D10" s="26">
        <v>11429</v>
      </c>
      <c r="E10" s="33">
        <v>613.49</v>
      </c>
      <c r="F10" s="37">
        <v>1150</v>
      </c>
      <c r="G10" s="33">
        <f t="shared" si="0"/>
        <v>705513.5</v>
      </c>
      <c r="H10" s="36">
        <v>45017</v>
      </c>
      <c r="I10" s="102"/>
      <c r="J10" s="26"/>
      <c r="K10" s="91"/>
      <c r="L10" s="33"/>
      <c r="M10" s="103">
        <v>427</v>
      </c>
      <c r="N10" s="41">
        <v>43936</v>
      </c>
      <c r="O10" s="74">
        <f t="shared" ref="O10:O67" si="2">F10+K10-W10</f>
        <v>1150</v>
      </c>
      <c r="P10" s="33">
        <f>O10*E10</f>
        <v>705513.5</v>
      </c>
      <c r="Q10" s="26"/>
      <c r="R10" s="26"/>
      <c r="S10" s="26"/>
      <c r="T10" s="26"/>
      <c r="U10" s="90"/>
      <c r="V10" s="73"/>
      <c r="W10" s="37">
        <v>0</v>
      </c>
      <c r="X10" s="33">
        <f t="shared" si="1"/>
        <v>0</v>
      </c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</row>
    <row r="11" spans="1:75" s="101" customFormat="1" ht="51.75" customHeight="1">
      <c r="A11" s="40">
        <v>3</v>
      </c>
      <c r="B11" s="108" t="s">
        <v>173</v>
      </c>
      <c r="C11" s="111" t="s">
        <v>71</v>
      </c>
      <c r="D11" s="26" t="s">
        <v>174</v>
      </c>
      <c r="E11" s="33">
        <v>672.96078</v>
      </c>
      <c r="F11" s="37">
        <v>0</v>
      </c>
      <c r="G11" s="33">
        <f t="shared" si="0"/>
        <v>0</v>
      </c>
      <c r="H11" s="36">
        <v>44742</v>
      </c>
      <c r="I11" s="102">
        <v>44200</v>
      </c>
      <c r="J11" s="26" t="s">
        <v>175</v>
      </c>
      <c r="K11" s="91">
        <v>591</v>
      </c>
      <c r="L11" s="33">
        <f>K11*E11</f>
        <v>397719.82098000002</v>
      </c>
      <c r="M11" s="103"/>
      <c r="N11" s="41"/>
      <c r="O11" s="74">
        <v>591</v>
      </c>
      <c r="P11" s="33">
        <f>O11*E11</f>
        <v>397719.82098000002</v>
      </c>
      <c r="Q11" s="26"/>
      <c r="R11" s="26"/>
      <c r="S11" s="26"/>
      <c r="T11" s="26"/>
      <c r="U11" s="90"/>
      <c r="V11" s="73"/>
      <c r="W11" s="37">
        <f t="shared" ref="W11:W16" si="3">F11+K11-O11</f>
        <v>0</v>
      </c>
      <c r="X11" s="33">
        <f t="shared" si="1"/>
        <v>0</v>
      </c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</row>
    <row r="12" spans="1:75" s="101" customFormat="1" ht="36">
      <c r="A12" s="98">
        <v>4</v>
      </c>
      <c r="B12" s="108" t="s">
        <v>173</v>
      </c>
      <c r="C12" s="111" t="s">
        <v>71</v>
      </c>
      <c r="D12" s="26" t="s">
        <v>176</v>
      </c>
      <c r="E12" s="33">
        <v>672.96078</v>
      </c>
      <c r="F12" s="37">
        <v>0</v>
      </c>
      <c r="G12" s="33">
        <f t="shared" si="0"/>
        <v>0</v>
      </c>
      <c r="H12" s="36">
        <v>44834</v>
      </c>
      <c r="I12" s="102">
        <v>44200</v>
      </c>
      <c r="J12" s="26" t="s">
        <v>175</v>
      </c>
      <c r="K12" s="91">
        <v>844</v>
      </c>
      <c r="L12" s="33">
        <v>567978.88</v>
      </c>
      <c r="M12" s="103"/>
      <c r="N12" s="41"/>
      <c r="O12" s="74">
        <v>844</v>
      </c>
      <c r="P12" s="33">
        <v>567978.88</v>
      </c>
      <c r="Q12" s="26"/>
      <c r="R12" s="26"/>
      <c r="S12" s="26"/>
      <c r="T12" s="26"/>
      <c r="U12" s="90"/>
      <c r="V12" s="73"/>
      <c r="W12" s="37">
        <f t="shared" si="3"/>
        <v>0</v>
      </c>
      <c r="X12" s="33">
        <v>0</v>
      </c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</row>
    <row r="13" spans="1:75" s="101" customFormat="1" ht="36">
      <c r="A13" s="40">
        <v>5</v>
      </c>
      <c r="B13" s="108" t="s">
        <v>177</v>
      </c>
      <c r="C13" s="111" t="s">
        <v>85</v>
      </c>
      <c r="D13" s="26" t="s">
        <v>178</v>
      </c>
      <c r="E13" s="33">
        <v>153.69999999999999</v>
      </c>
      <c r="F13" s="37">
        <v>0</v>
      </c>
      <c r="G13" s="33">
        <f t="shared" si="0"/>
        <v>0</v>
      </c>
      <c r="H13" s="36">
        <v>44889</v>
      </c>
      <c r="I13" s="102">
        <v>44209</v>
      </c>
      <c r="J13" s="26" t="s">
        <v>175</v>
      </c>
      <c r="K13" s="91">
        <v>114000</v>
      </c>
      <c r="L13" s="33">
        <f>K13*E13</f>
        <v>17521800</v>
      </c>
      <c r="M13" s="103"/>
      <c r="N13" s="41"/>
      <c r="O13" s="91">
        <v>114000</v>
      </c>
      <c r="P13" s="33">
        <f>O13*E13</f>
        <v>17521800</v>
      </c>
      <c r="Q13" s="26"/>
      <c r="R13" s="26"/>
      <c r="S13" s="26"/>
      <c r="T13" s="26"/>
      <c r="U13" s="90"/>
      <c r="V13" s="73"/>
      <c r="W13" s="37">
        <f t="shared" si="3"/>
        <v>0</v>
      </c>
      <c r="X13" s="33">
        <v>0</v>
      </c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</row>
    <row r="14" spans="1:75" s="101" customFormat="1" ht="36">
      <c r="A14" s="98">
        <v>6</v>
      </c>
      <c r="B14" s="108" t="s">
        <v>177</v>
      </c>
      <c r="C14" s="111" t="s">
        <v>85</v>
      </c>
      <c r="D14" s="26" t="s">
        <v>179</v>
      </c>
      <c r="E14" s="33">
        <v>153.69999999999999</v>
      </c>
      <c r="F14" s="37">
        <v>0</v>
      </c>
      <c r="G14" s="33">
        <f t="shared" si="0"/>
        <v>0</v>
      </c>
      <c r="H14" s="36">
        <v>44820</v>
      </c>
      <c r="I14" s="102">
        <v>44209</v>
      </c>
      <c r="J14" s="26" t="s">
        <v>175</v>
      </c>
      <c r="K14" s="91">
        <v>1500</v>
      </c>
      <c r="L14" s="33">
        <f>K14*E14</f>
        <v>230549.99999999997</v>
      </c>
      <c r="M14" s="103"/>
      <c r="N14" s="41"/>
      <c r="O14" s="91">
        <v>1500</v>
      </c>
      <c r="P14" s="33">
        <f>O14*E14</f>
        <v>230549.99999999997</v>
      </c>
      <c r="Q14" s="26"/>
      <c r="R14" s="26"/>
      <c r="S14" s="26"/>
      <c r="T14" s="26"/>
      <c r="U14" s="90"/>
      <c r="V14" s="73"/>
      <c r="W14" s="37">
        <f t="shared" si="3"/>
        <v>0</v>
      </c>
      <c r="X14" s="33">
        <v>0</v>
      </c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</row>
    <row r="15" spans="1:75" s="101" customFormat="1" ht="36">
      <c r="A15" s="40">
        <v>7</v>
      </c>
      <c r="B15" s="108" t="s">
        <v>177</v>
      </c>
      <c r="C15" s="111" t="s">
        <v>85</v>
      </c>
      <c r="D15" s="26" t="s">
        <v>180</v>
      </c>
      <c r="E15" s="33">
        <v>210</v>
      </c>
      <c r="F15" s="37">
        <v>0</v>
      </c>
      <c r="G15" s="33">
        <f t="shared" si="0"/>
        <v>0</v>
      </c>
      <c r="H15" s="36">
        <v>44513</v>
      </c>
      <c r="I15" s="102">
        <v>44209</v>
      </c>
      <c r="J15" s="26" t="s">
        <v>175</v>
      </c>
      <c r="K15" s="91">
        <v>23200</v>
      </c>
      <c r="L15" s="33">
        <f>K15*E15</f>
        <v>4872000</v>
      </c>
      <c r="M15" s="103"/>
      <c r="N15" s="41"/>
      <c r="O15" s="91">
        <v>23200</v>
      </c>
      <c r="P15" s="33">
        <f>O15*E15</f>
        <v>4872000</v>
      </c>
      <c r="Q15" s="26"/>
      <c r="R15" s="26"/>
      <c r="S15" s="26"/>
      <c r="T15" s="26"/>
      <c r="U15" s="90"/>
      <c r="V15" s="73"/>
      <c r="W15" s="37">
        <f t="shared" si="3"/>
        <v>0</v>
      </c>
      <c r="X15" s="33">
        <v>0</v>
      </c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</row>
    <row r="16" spans="1:75" s="101" customFormat="1" ht="24">
      <c r="A16" s="98">
        <v>8</v>
      </c>
      <c r="B16" s="108" t="s">
        <v>181</v>
      </c>
      <c r="C16" s="111" t="s">
        <v>85</v>
      </c>
      <c r="D16" s="26"/>
      <c r="E16" s="33">
        <v>420000</v>
      </c>
      <c r="F16" s="37">
        <v>0</v>
      </c>
      <c r="G16" s="33">
        <f t="shared" si="0"/>
        <v>0</v>
      </c>
      <c r="H16" s="73"/>
      <c r="I16" s="102">
        <v>44223</v>
      </c>
      <c r="J16" s="26" t="s">
        <v>175</v>
      </c>
      <c r="K16" s="91">
        <v>8</v>
      </c>
      <c r="L16" s="33">
        <f>K16*E16</f>
        <v>3360000</v>
      </c>
      <c r="M16" s="103"/>
      <c r="N16" s="41"/>
      <c r="O16" s="74">
        <v>8</v>
      </c>
      <c r="P16" s="33">
        <f>O16*E16</f>
        <v>3360000</v>
      </c>
      <c r="Q16" s="26"/>
      <c r="R16" s="26"/>
      <c r="S16" s="26"/>
      <c r="T16" s="26"/>
      <c r="U16" s="90"/>
      <c r="V16" s="73"/>
      <c r="W16" s="37">
        <f t="shared" si="3"/>
        <v>0</v>
      </c>
      <c r="X16" s="33">
        <v>0</v>
      </c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</row>
    <row r="17" spans="1:40" s="101" customFormat="1" ht="15.75">
      <c r="A17" s="40">
        <v>9</v>
      </c>
      <c r="B17" s="114" t="s">
        <v>186</v>
      </c>
      <c r="C17" s="111" t="s">
        <v>85</v>
      </c>
      <c r="D17" s="26"/>
      <c r="E17" s="33">
        <v>2652.1</v>
      </c>
      <c r="F17" s="37">
        <v>0</v>
      </c>
      <c r="G17" s="33">
        <v>0</v>
      </c>
      <c r="H17" s="73"/>
      <c r="I17" s="102">
        <v>44232</v>
      </c>
      <c r="J17" s="26" t="s">
        <v>187</v>
      </c>
      <c r="K17" s="91" t="s">
        <v>66</v>
      </c>
      <c r="L17" s="33">
        <f>K17*E17</f>
        <v>156473.9</v>
      </c>
      <c r="M17" s="103">
        <v>170</v>
      </c>
      <c r="N17" s="41">
        <v>44246</v>
      </c>
      <c r="O17" s="74">
        <f t="shared" si="2"/>
        <v>59</v>
      </c>
      <c r="P17" s="33">
        <f t="shared" ref="P17:P32" si="4">O17*E17</f>
        <v>156473.9</v>
      </c>
      <c r="Q17" s="26"/>
      <c r="R17" s="26"/>
      <c r="S17" s="26"/>
      <c r="T17" s="26"/>
      <c r="U17" s="90"/>
      <c r="V17" s="73"/>
      <c r="W17" s="91">
        <v>0</v>
      </c>
      <c r="X17" s="33">
        <f t="shared" ref="X17:X32" si="5">W17*E17</f>
        <v>0</v>
      </c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</row>
    <row r="18" spans="1:40" s="101" customFormat="1" ht="15.75">
      <c r="A18" s="98">
        <v>10</v>
      </c>
      <c r="B18" s="114" t="s">
        <v>188</v>
      </c>
      <c r="C18" s="111" t="s">
        <v>85</v>
      </c>
      <c r="D18" s="26"/>
      <c r="E18" s="33">
        <v>1493.22</v>
      </c>
      <c r="F18" s="37">
        <v>0</v>
      </c>
      <c r="G18" s="33">
        <v>0</v>
      </c>
      <c r="H18" s="73"/>
      <c r="I18" s="102">
        <v>44232</v>
      </c>
      <c r="J18" s="26" t="s">
        <v>187</v>
      </c>
      <c r="K18" s="91" t="s">
        <v>165</v>
      </c>
      <c r="L18" s="33">
        <f t="shared" ref="L18:L32" si="6">K18*E18</f>
        <v>11945.76</v>
      </c>
      <c r="M18" s="103">
        <v>170</v>
      </c>
      <c r="N18" s="41">
        <v>44246</v>
      </c>
      <c r="O18" s="74">
        <f t="shared" si="2"/>
        <v>8</v>
      </c>
      <c r="P18" s="33">
        <f t="shared" si="4"/>
        <v>11945.76</v>
      </c>
      <c r="Q18" s="26"/>
      <c r="R18" s="26"/>
      <c r="S18" s="26"/>
      <c r="T18" s="26"/>
      <c r="U18" s="90"/>
      <c r="V18" s="73"/>
      <c r="W18" s="91">
        <v>0</v>
      </c>
      <c r="X18" s="33">
        <f t="shared" si="5"/>
        <v>0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</row>
    <row r="19" spans="1:40" s="101" customFormat="1" ht="15.75">
      <c r="A19" s="40">
        <v>11</v>
      </c>
      <c r="B19" s="114" t="s">
        <v>110</v>
      </c>
      <c r="C19" s="111" t="s">
        <v>85</v>
      </c>
      <c r="D19" s="26"/>
      <c r="E19" s="33" t="s">
        <v>52</v>
      </c>
      <c r="F19" s="37">
        <v>0</v>
      </c>
      <c r="G19" s="33">
        <v>0</v>
      </c>
      <c r="H19" s="73"/>
      <c r="I19" s="102">
        <v>44232</v>
      </c>
      <c r="J19" s="26" t="s">
        <v>187</v>
      </c>
      <c r="K19" s="91" t="s">
        <v>165</v>
      </c>
      <c r="L19" s="33">
        <f t="shared" si="6"/>
        <v>2312</v>
      </c>
      <c r="M19" s="103">
        <v>170</v>
      </c>
      <c r="N19" s="41">
        <v>44246</v>
      </c>
      <c r="O19" s="74">
        <f t="shared" si="2"/>
        <v>8</v>
      </c>
      <c r="P19" s="33">
        <f t="shared" si="4"/>
        <v>2312</v>
      </c>
      <c r="Q19" s="26"/>
      <c r="R19" s="26"/>
      <c r="S19" s="26"/>
      <c r="T19" s="26"/>
      <c r="U19" s="90"/>
      <c r="V19" s="73"/>
      <c r="W19" s="91">
        <v>0</v>
      </c>
      <c r="X19" s="33">
        <f t="shared" si="5"/>
        <v>0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</row>
    <row r="20" spans="1:40" s="101" customFormat="1" ht="15.75">
      <c r="A20" s="98">
        <v>12</v>
      </c>
      <c r="B20" s="114" t="s">
        <v>48</v>
      </c>
      <c r="C20" s="111" t="s">
        <v>85</v>
      </c>
      <c r="D20" s="26"/>
      <c r="E20" s="33" t="s">
        <v>53</v>
      </c>
      <c r="F20" s="37">
        <v>0</v>
      </c>
      <c r="G20" s="33">
        <v>0</v>
      </c>
      <c r="H20" s="73"/>
      <c r="I20" s="102">
        <v>44232</v>
      </c>
      <c r="J20" s="26" t="s">
        <v>187</v>
      </c>
      <c r="K20" s="91" t="s">
        <v>164</v>
      </c>
      <c r="L20" s="33">
        <f t="shared" si="6"/>
        <v>28958.510000000002</v>
      </c>
      <c r="M20" s="103">
        <v>170</v>
      </c>
      <c r="N20" s="41">
        <v>44246</v>
      </c>
      <c r="O20" s="74">
        <f t="shared" si="2"/>
        <v>7</v>
      </c>
      <c r="P20" s="33">
        <f t="shared" si="4"/>
        <v>28958.510000000002</v>
      </c>
      <c r="Q20" s="26"/>
      <c r="R20" s="26"/>
      <c r="S20" s="26"/>
      <c r="T20" s="26"/>
      <c r="U20" s="90"/>
      <c r="V20" s="73"/>
      <c r="W20" s="91">
        <v>0</v>
      </c>
      <c r="X20" s="33">
        <f t="shared" si="5"/>
        <v>0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</row>
    <row r="21" spans="1:40" s="101" customFormat="1" ht="15.75">
      <c r="A21" s="40">
        <v>13</v>
      </c>
      <c r="B21" s="114" t="s">
        <v>49</v>
      </c>
      <c r="C21" s="111" t="s">
        <v>85</v>
      </c>
      <c r="D21" s="26"/>
      <c r="E21" s="33" t="s">
        <v>54</v>
      </c>
      <c r="F21" s="37">
        <v>0</v>
      </c>
      <c r="G21" s="33">
        <v>0</v>
      </c>
      <c r="H21" s="73"/>
      <c r="I21" s="102">
        <v>44232</v>
      </c>
      <c r="J21" s="26" t="s">
        <v>187</v>
      </c>
      <c r="K21" s="91" t="s">
        <v>10</v>
      </c>
      <c r="L21" s="33">
        <f t="shared" si="6"/>
        <v>282700.79999999999</v>
      </c>
      <c r="M21" s="103">
        <v>170</v>
      </c>
      <c r="N21" s="41">
        <v>44246</v>
      </c>
      <c r="O21" s="74">
        <f t="shared" si="2"/>
        <v>64</v>
      </c>
      <c r="P21" s="33">
        <f t="shared" si="4"/>
        <v>282700.79999999999</v>
      </c>
      <c r="Q21" s="26"/>
      <c r="R21" s="26"/>
      <c r="S21" s="26"/>
      <c r="T21" s="26"/>
      <c r="U21" s="90"/>
      <c r="V21" s="73"/>
      <c r="W21" s="91">
        <v>0</v>
      </c>
      <c r="X21" s="33">
        <f t="shared" si="5"/>
        <v>0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</row>
    <row r="22" spans="1:40" s="101" customFormat="1" ht="15.75">
      <c r="A22" s="98">
        <v>14</v>
      </c>
      <c r="B22" s="114" t="s">
        <v>105</v>
      </c>
      <c r="C22" s="111" t="s">
        <v>85</v>
      </c>
      <c r="D22" s="26"/>
      <c r="E22" s="33" t="s">
        <v>55</v>
      </c>
      <c r="F22" s="37">
        <v>0</v>
      </c>
      <c r="G22" s="33">
        <v>0</v>
      </c>
      <c r="H22" s="73"/>
      <c r="I22" s="102">
        <v>44232</v>
      </c>
      <c r="J22" s="26" t="s">
        <v>187</v>
      </c>
      <c r="K22" s="91" t="s">
        <v>10</v>
      </c>
      <c r="L22" s="33">
        <f t="shared" si="6"/>
        <v>46080</v>
      </c>
      <c r="M22" s="103">
        <v>170</v>
      </c>
      <c r="N22" s="41">
        <v>44246</v>
      </c>
      <c r="O22" s="74">
        <f t="shared" si="2"/>
        <v>64</v>
      </c>
      <c r="P22" s="33">
        <f t="shared" si="4"/>
        <v>46080</v>
      </c>
      <c r="Q22" s="26"/>
      <c r="R22" s="26"/>
      <c r="S22" s="26"/>
      <c r="T22" s="26"/>
      <c r="U22" s="90"/>
      <c r="V22" s="73"/>
      <c r="W22" s="91">
        <v>0</v>
      </c>
      <c r="X22" s="33">
        <f t="shared" si="5"/>
        <v>0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</row>
    <row r="23" spans="1:40" s="101" customFormat="1" ht="24">
      <c r="A23" s="40">
        <v>15</v>
      </c>
      <c r="B23" s="114" t="s">
        <v>106</v>
      </c>
      <c r="C23" s="111" t="s">
        <v>85</v>
      </c>
      <c r="D23" s="26"/>
      <c r="E23" s="33" t="s">
        <v>56</v>
      </c>
      <c r="F23" s="37">
        <v>0</v>
      </c>
      <c r="G23" s="33">
        <v>0</v>
      </c>
      <c r="H23" s="73"/>
      <c r="I23" s="102">
        <v>44232</v>
      </c>
      <c r="J23" s="26" t="s">
        <v>187</v>
      </c>
      <c r="K23" s="91" t="s">
        <v>10</v>
      </c>
      <c r="L23" s="33">
        <f t="shared" si="6"/>
        <v>23168</v>
      </c>
      <c r="M23" s="103">
        <v>170</v>
      </c>
      <c r="N23" s="41">
        <v>44246</v>
      </c>
      <c r="O23" s="74">
        <f t="shared" si="2"/>
        <v>64</v>
      </c>
      <c r="P23" s="33">
        <f t="shared" si="4"/>
        <v>23168</v>
      </c>
      <c r="Q23" s="26"/>
      <c r="R23" s="26"/>
      <c r="S23" s="26"/>
      <c r="T23" s="26"/>
      <c r="U23" s="90"/>
      <c r="V23" s="73"/>
      <c r="W23" s="91">
        <v>0</v>
      </c>
      <c r="X23" s="33">
        <f t="shared" si="5"/>
        <v>0</v>
      </c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</row>
    <row r="24" spans="1:40" s="101" customFormat="1" ht="15.75">
      <c r="A24" s="98">
        <v>16</v>
      </c>
      <c r="B24" s="114" t="s">
        <v>107</v>
      </c>
      <c r="C24" s="111" t="s">
        <v>85</v>
      </c>
      <c r="D24" s="26"/>
      <c r="E24" s="33" t="s">
        <v>57</v>
      </c>
      <c r="F24" s="37">
        <v>0</v>
      </c>
      <c r="G24" s="33">
        <v>0</v>
      </c>
      <c r="H24" s="73"/>
      <c r="I24" s="102">
        <v>44232</v>
      </c>
      <c r="J24" s="26" t="s">
        <v>187</v>
      </c>
      <c r="K24" s="91" t="s">
        <v>10</v>
      </c>
      <c r="L24" s="33">
        <f t="shared" si="6"/>
        <v>23040</v>
      </c>
      <c r="M24" s="103">
        <v>170</v>
      </c>
      <c r="N24" s="41">
        <v>44246</v>
      </c>
      <c r="O24" s="74">
        <f t="shared" si="2"/>
        <v>64</v>
      </c>
      <c r="P24" s="33">
        <f t="shared" si="4"/>
        <v>23040</v>
      </c>
      <c r="Q24" s="26"/>
      <c r="R24" s="26"/>
      <c r="S24" s="26"/>
      <c r="T24" s="26"/>
      <c r="U24" s="90"/>
      <c r="V24" s="73"/>
      <c r="W24" s="91">
        <v>0</v>
      </c>
      <c r="X24" s="33">
        <f t="shared" si="5"/>
        <v>0</v>
      </c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</row>
    <row r="25" spans="1:40" s="101" customFormat="1" ht="15.75">
      <c r="A25" s="40">
        <v>17</v>
      </c>
      <c r="B25" s="114" t="s">
        <v>108</v>
      </c>
      <c r="C25" s="111" t="s">
        <v>85</v>
      </c>
      <c r="D25" s="26"/>
      <c r="E25" s="33" t="s">
        <v>58</v>
      </c>
      <c r="F25" s="37">
        <v>0</v>
      </c>
      <c r="G25" s="33">
        <v>0</v>
      </c>
      <c r="H25" s="73"/>
      <c r="I25" s="102">
        <v>44232</v>
      </c>
      <c r="J25" s="26" t="s">
        <v>187</v>
      </c>
      <c r="K25" s="91" t="s">
        <v>10</v>
      </c>
      <c r="L25" s="33">
        <f t="shared" si="6"/>
        <v>22400</v>
      </c>
      <c r="M25" s="103">
        <v>170</v>
      </c>
      <c r="N25" s="41">
        <v>44246</v>
      </c>
      <c r="O25" s="74">
        <f t="shared" si="2"/>
        <v>64</v>
      </c>
      <c r="P25" s="33">
        <f t="shared" si="4"/>
        <v>22400</v>
      </c>
      <c r="Q25" s="26"/>
      <c r="R25" s="26"/>
      <c r="S25" s="26"/>
      <c r="T25" s="26"/>
      <c r="U25" s="90"/>
      <c r="V25" s="73"/>
      <c r="W25" s="91">
        <v>0</v>
      </c>
      <c r="X25" s="33">
        <f t="shared" si="5"/>
        <v>0</v>
      </c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</row>
    <row r="26" spans="1:40" s="101" customFormat="1" ht="15.75">
      <c r="A26" s="98">
        <v>18</v>
      </c>
      <c r="B26" s="114" t="s">
        <v>109</v>
      </c>
      <c r="C26" s="111" t="s">
        <v>85</v>
      </c>
      <c r="D26" s="26"/>
      <c r="E26" s="33" t="s">
        <v>59</v>
      </c>
      <c r="F26" s="37">
        <v>0</v>
      </c>
      <c r="G26" s="33">
        <v>0</v>
      </c>
      <c r="H26" s="73"/>
      <c r="I26" s="102">
        <v>44232</v>
      </c>
      <c r="J26" s="26" t="s">
        <v>187</v>
      </c>
      <c r="K26" s="91" t="s">
        <v>10</v>
      </c>
      <c r="L26" s="33">
        <f t="shared" si="6"/>
        <v>12800</v>
      </c>
      <c r="M26" s="103">
        <v>170</v>
      </c>
      <c r="N26" s="41">
        <v>44246</v>
      </c>
      <c r="O26" s="74">
        <f t="shared" si="2"/>
        <v>64</v>
      </c>
      <c r="P26" s="33">
        <f t="shared" si="4"/>
        <v>12800</v>
      </c>
      <c r="Q26" s="26"/>
      <c r="R26" s="26"/>
      <c r="S26" s="26"/>
      <c r="T26" s="26"/>
      <c r="U26" s="90"/>
      <c r="V26" s="73"/>
      <c r="W26" s="91">
        <v>0</v>
      </c>
      <c r="X26" s="33">
        <f t="shared" si="5"/>
        <v>0</v>
      </c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</row>
    <row r="27" spans="1:40" s="101" customFormat="1" ht="24">
      <c r="A27" s="40">
        <v>19</v>
      </c>
      <c r="B27" s="114" t="s">
        <v>113</v>
      </c>
      <c r="C27" s="111" t="s">
        <v>85</v>
      </c>
      <c r="D27" s="26"/>
      <c r="E27" s="33" t="s">
        <v>60</v>
      </c>
      <c r="F27" s="37">
        <v>0</v>
      </c>
      <c r="G27" s="33">
        <v>0</v>
      </c>
      <c r="H27" s="73"/>
      <c r="I27" s="102">
        <v>44232</v>
      </c>
      <c r="J27" s="26" t="s">
        <v>187</v>
      </c>
      <c r="K27" s="91" t="s">
        <v>164</v>
      </c>
      <c r="L27" s="33">
        <f t="shared" si="6"/>
        <v>2730</v>
      </c>
      <c r="M27" s="103">
        <v>170</v>
      </c>
      <c r="N27" s="41">
        <v>44246</v>
      </c>
      <c r="O27" s="74">
        <f t="shared" si="2"/>
        <v>7</v>
      </c>
      <c r="P27" s="33">
        <f t="shared" si="4"/>
        <v>2730</v>
      </c>
      <c r="Q27" s="26"/>
      <c r="R27" s="26"/>
      <c r="S27" s="26"/>
      <c r="T27" s="26"/>
      <c r="U27" s="90"/>
      <c r="V27" s="73"/>
      <c r="W27" s="91">
        <v>0</v>
      </c>
      <c r="X27" s="33">
        <f t="shared" si="5"/>
        <v>0</v>
      </c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</row>
    <row r="28" spans="1:40" s="101" customFormat="1" ht="15.75">
      <c r="A28" s="98">
        <v>20</v>
      </c>
      <c r="B28" s="114" t="s">
        <v>50</v>
      </c>
      <c r="C28" s="111" t="s">
        <v>85</v>
      </c>
      <c r="D28" s="26"/>
      <c r="E28" s="33" t="s">
        <v>61</v>
      </c>
      <c r="F28" s="37">
        <v>0</v>
      </c>
      <c r="G28" s="33">
        <v>0</v>
      </c>
      <c r="H28" s="73"/>
      <c r="I28" s="102">
        <v>44232</v>
      </c>
      <c r="J28" s="26" t="s">
        <v>187</v>
      </c>
      <c r="K28" s="91" t="s">
        <v>164</v>
      </c>
      <c r="L28" s="33">
        <f t="shared" si="6"/>
        <v>4725</v>
      </c>
      <c r="M28" s="103">
        <v>170</v>
      </c>
      <c r="N28" s="41">
        <v>44246</v>
      </c>
      <c r="O28" s="74">
        <f t="shared" si="2"/>
        <v>7</v>
      </c>
      <c r="P28" s="33">
        <f t="shared" si="4"/>
        <v>4725</v>
      </c>
      <c r="Q28" s="26"/>
      <c r="R28" s="26"/>
      <c r="S28" s="26"/>
      <c r="T28" s="26"/>
      <c r="U28" s="90"/>
      <c r="V28" s="73"/>
      <c r="W28" s="91">
        <v>0</v>
      </c>
      <c r="X28" s="33">
        <f t="shared" si="5"/>
        <v>0</v>
      </c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</row>
    <row r="29" spans="1:40" s="101" customFormat="1" ht="24">
      <c r="A29" s="40">
        <v>21</v>
      </c>
      <c r="B29" s="114" t="s">
        <v>51</v>
      </c>
      <c r="C29" s="111" t="s">
        <v>85</v>
      </c>
      <c r="D29" s="26"/>
      <c r="E29" s="33" t="s">
        <v>62</v>
      </c>
      <c r="F29" s="37">
        <v>0</v>
      </c>
      <c r="G29" s="33">
        <v>0</v>
      </c>
      <c r="H29" s="73"/>
      <c r="I29" s="102">
        <v>44232</v>
      </c>
      <c r="J29" s="26" t="s">
        <v>187</v>
      </c>
      <c r="K29" s="91" t="s">
        <v>164</v>
      </c>
      <c r="L29" s="33">
        <f t="shared" si="6"/>
        <v>651</v>
      </c>
      <c r="M29" s="103">
        <v>170</v>
      </c>
      <c r="N29" s="41">
        <v>44246</v>
      </c>
      <c r="O29" s="74">
        <f t="shared" si="2"/>
        <v>7</v>
      </c>
      <c r="P29" s="33">
        <f t="shared" si="4"/>
        <v>651</v>
      </c>
      <c r="Q29" s="26"/>
      <c r="R29" s="26"/>
      <c r="S29" s="26"/>
      <c r="T29" s="26"/>
      <c r="U29" s="90"/>
      <c r="V29" s="73"/>
      <c r="W29" s="91">
        <v>0</v>
      </c>
      <c r="X29" s="33">
        <f t="shared" si="5"/>
        <v>0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</row>
    <row r="30" spans="1:40" s="101" customFormat="1" ht="24">
      <c r="A30" s="98">
        <v>22</v>
      </c>
      <c r="B30" s="114" t="s">
        <v>111</v>
      </c>
      <c r="C30" s="111" t="s">
        <v>85</v>
      </c>
      <c r="D30" s="26"/>
      <c r="E30" s="33" t="s">
        <v>63</v>
      </c>
      <c r="F30" s="37">
        <v>0</v>
      </c>
      <c r="G30" s="33">
        <v>0</v>
      </c>
      <c r="H30" s="73"/>
      <c r="I30" s="102">
        <v>44232</v>
      </c>
      <c r="J30" s="26" t="s">
        <v>187</v>
      </c>
      <c r="K30" s="91" t="s">
        <v>164</v>
      </c>
      <c r="L30" s="33">
        <f t="shared" si="6"/>
        <v>1505</v>
      </c>
      <c r="M30" s="103">
        <v>170</v>
      </c>
      <c r="N30" s="41">
        <v>44246</v>
      </c>
      <c r="O30" s="74">
        <f t="shared" si="2"/>
        <v>7</v>
      </c>
      <c r="P30" s="33">
        <f t="shared" si="4"/>
        <v>1505</v>
      </c>
      <c r="Q30" s="26"/>
      <c r="R30" s="26"/>
      <c r="S30" s="26"/>
      <c r="T30" s="26"/>
      <c r="U30" s="90"/>
      <c r="V30" s="73"/>
      <c r="W30" s="91">
        <v>0</v>
      </c>
      <c r="X30" s="33">
        <f t="shared" si="5"/>
        <v>0</v>
      </c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</row>
    <row r="31" spans="1:40" s="101" customFormat="1" ht="24">
      <c r="A31" s="40">
        <v>23</v>
      </c>
      <c r="B31" s="114" t="s">
        <v>112</v>
      </c>
      <c r="C31" s="111" t="s">
        <v>85</v>
      </c>
      <c r="D31" s="26"/>
      <c r="E31" s="33" t="s">
        <v>64</v>
      </c>
      <c r="F31" s="37">
        <v>0</v>
      </c>
      <c r="G31" s="33">
        <v>0</v>
      </c>
      <c r="H31" s="73"/>
      <c r="I31" s="102">
        <v>44232</v>
      </c>
      <c r="J31" s="26" t="s">
        <v>187</v>
      </c>
      <c r="K31" s="91" t="s">
        <v>164</v>
      </c>
      <c r="L31" s="33">
        <f t="shared" si="6"/>
        <v>2625</v>
      </c>
      <c r="M31" s="103">
        <v>170</v>
      </c>
      <c r="N31" s="41">
        <v>44246</v>
      </c>
      <c r="O31" s="74">
        <f t="shared" si="2"/>
        <v>7</v>
      </c>
      <c r="P31" s="33">
        <f t="shared" si="4"/>
        <v>2625</v>
      </c>
      <c r="Q31" s="26"/>
      <c r="R31" s="26"/>
      <c r="S31" s="26"/>
      <c r="T31" s="26"/>
      <c r="U31" s="90"/>
      <c r="V31" s="73"/>
      <c r="W31" s="91">
        <v>0</v>
      </c>
      <c r="X31" s="33">
        <f t="shared" si="5"/>
        <v>0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</row>
    <row r="32" spans="1:40" s="101" customFormat="1" ht="15.75">
      <c r="A32" s="98">
        <v>24</v>
      </c>
      <c r="B32" s="114" t="s">
        <v>114</v>
      </c>
      <c r="C32" s="111" t="s">
        <v>85</v>
      </c>
      <c r="D32" s="26"/>
      <c r="E32" s="33" t="s">
        <v>65</v>
      </c>
      <c r="F32" s="37">
        <v>0</v>
      </c>
      <c r="G32" s="33">
        <v>0</v>
      </c>
      <c r="H32" s="73"/>
      <c r="I32" s="102">
        <v>44232</v>
      </c>
      <c r="J32" s="26" t="s">
        <v>187</v>
      </c>
      <c r="K32" s="91" t="s">
        <v>164</v>
      </c>
      <c r="L32" s="33">
        <f t="shared" si="6"/>
        <v>10500</v>
      </c>
      <c r="M32" s="103">
        <v>170</v>
      </c>
      <c r="N32" s="41">
        <v>44246</v>
      </c>
      <c r="O32" s="74">
        <f t="shared" si="2"/>
        <v>7</v>
      </c>
      <c r="P32" s="33">
        <f t="shared" si="4"/>
        <v>10500</v>
      </c>
      <c r="Q32" s="26"/>
      <c r="R32" s="26"/>
      <c r="S32" s="26"/>
      <c r="T32" s="26"/>
      <c r="U32" s="90"/>
      <c r="V32" s="73"/>
      <c r="W32" s="91">
        <v>0</v>
      </c>
      <c r="X32" s="33">
        <f t="shared" si="5"/>
        <v>0</v>
      </c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</row>
    <row r="33" spans="1:40" s="101" customFormat="1" ht="60">
      <c r="A33" s="40">
        <v>25</v>
      </c>
      <c r="B33" s="100" t="s">
        <v>46</v>
      </c>
      <c r="C33" s="107" t="s">
        <v>71</v>
      </c>
      <c r="D33" s="26" t="s">
        <v>193</v>
      </c>
      <c r="E33" s="33">
        <v>9269.75</v>
      </c>
      <c r="F33" s="37">
        <v>0</v>
      </c>
      <c r="G33" s="33">
        <v>0</v>
      </c>
      <c r="H33" s="36">
        <v>44947</v>
      </c>
      <c r="I33" s="102">
        <v>44243</v>
      </c>
      <c r="J33" s="26" t="s">
        <v>194</v>
      </c>
      <c r="K33" s="106">
        <v>328</v>
      </c>
      <c r="L33" s="33">
        <f>E33*K33</f>
        <v>3040478</v>
      </c>
      <c r="M33" s="103">
        <v>139</v>
      </c>
      <c r="N33" s="41">
        <v>44243</v>
      </c>
      <c r="O33" s="74">
        <f t="shared" si="2"/>
        <v>328</v>
      </c>
      <c r="P33" s="33">
        <f>O33*E33</f>
        <v>3040478</v>
      </c>
      <c r="Q33" s="26"/>
      <c r="R33" s="26"/>
      <c r="S33" s="26"/>
      <c r="T33" s="26"/>
      <c r="U33" s="90"/>
      <c r="V33" s="73"/>
      <c r="W33" s="91">
        <v>0</v>
      </c>
      <c r="X33" s="33">
        <f>W33*E33</f>
        <v>0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</row>
    <row r="34" spans="1:40" s="101" customFormat="1" ht="89.25">
      <c r="A34" s="98">
        <v>26</v>
      </c>
      <c r="B34" s="110" t="s">
        <v>47</v>
      </c>
      <c r="C34" s="107" t="s">
        <v>71</v>
      </c>
      <c r="D34" s="26" t="s">
        <v>191</v>
      </c>
      <c r="E34" s="33">
        <v>9161.4</v>
      </c>
      <c r="F34" s="37">
        <v>0</v>
      </c>
      <c r="G34" s="33">
        <v>0</v>
      </c>
      <c r="H34" s="36">
        <v>45291</v>
      </c>
      <c r="I34" s="102">
        <v>44243</v>
      </c>
      <c r="J34" s="26" t="s">
        <v>192</v>
      </c>
      <c r="K34" s="106">
        <v>533</v>
      </c>
      <c r="L34" s="33">
        <f>E34*K34</f>
        <v>4883026.2</v>
      </c>
      <c r="M34" s="103">
        <v>140</v>
      </c>
      <c r="N34" s="41">
        <v>44243</v>
      </c>
      <c r="O34" s="74">
        <f t="shared" si="2"/>
        <v>533</v>
      </c>
      <c r="P34" s="33">
        <f>O34*E34</f>
        <v>4883026.2</v>
      </c>
      <c r="Q34" s="26"/>
      <c r="R34" s="26"/>
      <c r="S34" s="26"/>
      <c r="T34" s="26"/>
      <c r="U34" s="90"/>
      <c r="V34" s="73"/>
      <c r="W34" s="91">
        <v>0</v>
      </c>
      <c r="X34" s="33">
        <f>W34*E34</f>
        <v>0</v>
      </c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</row>
    <row r="35" spans="1:40" s="101" customFormat="1" ht="89.25">
      <c r="A35" s="40">
        <v>27</v>
      </c>
      <c r="B35" s="110" t="s">
        <v>47</v>
      </c>
      <c r="C35" s="107" t="s">
        <v>71</v>
      </c>
      <c r="D35" s="26" t="s">
        <v>189</v>
      </c>
      <c r="E35" s="33">
        <v>9161.4</v>
      </c>
      <c r="F35" s="37">
        <v>0</v>
      </c>
      <c r="G35" s="33">
        <v>0</v>
      </c>
      <c r="H35" s="36">
        <v>45291</v>
      </c>
      <c r="I35" s="102">
        <v>44243</v>
      </c>
      <c r="J35" s="26" t="s">
        <v>190</v>
      </c>
      <c r="K35" s="106">
        <v>612</v>
      </c>
      <c r="L35" s="33">
        <f>E35*K35</f>
        <v>5606776.7999999998</v>
      </c>
      <c r="M35" s="103">
        <v>141</v>
      </c>
      <c r="N35" s="41">
        <v>44243</v>
      </c>
      <c r="O35" s="74">
        <f t="shared" si="2"/>
        <v>612</v>
      </c>
      <c r="P35" s="33">
        <f>O35*E35</f>
        <v>5606776.7999999998</v>
      </c>
      <c r="Q35" s="26"/>
      <c r="R35" s="26"/>
      <c r="S35" s="26"/>
      <c r="T35" s="26"/>
      <c r="U35" s="90"/>
      <c r="V35" s="73"/>
      <c r="W35" s="91">
        <v>0</v>
      </c>
      <c r="X35" s="33">
        <f>W35*E35</f>
        <v>0</v>
      </c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</row>
    <row r="36" spans="1:40" s="101" customFormat="1" ht="48">
      <c r="A36" s="98">
        <v>28</v>
      </c>
      <c r="B36" s="100" t="s">
        <v>37</v>
      </c>
      <c r="C36" s="107" t="s">
        <v>85</v>
      </c>
      <c r="D36" s="26" t="s">
        <v>182</v>
      </c>
      <c r="E36" s="33" t="s">
        <v>42</v>
      </c>
      <c r="F36" s="37">
        <v>0</v>
      </c>
      <c r="G36" s="33">
        <v>0</v>
      </c>
      <c r="H36" s="36">
        <v>44916</v>
      </c>
      <c r="I36" s="102">
        <v>44228</v>
      </c>
      <c r="J36" s="26" t="s">
        <v>175</v>
      </c>
      <c r="K36" s="106" t="s">
        <v>40</v>
      </c>
      <c r="L36" s="33">
        <f>E36*K36</f>
        <v>17151750</v>
      </c>
      <c r="M36" s="103">
        <v>85</v>
      </c>
      <c r="N36" s="41">
        <v>44229</v>
      </c>
      <c r="O36" s="74">
        <f t="shared" si="2"/>
        <v>115500</v>
      </c>
      <c r="P36" s="33">
        <f t="shared" ref="P36:P67" si="7">O36*E36</f>
        <v>17151750</v>
      </c>
      <c r="Q36" s="26"/>
      <c r="R36" s="26"/>
      <c r="S36" s="26"/>
      <c r="T36" s="26"/>
      <c r="U36" s="90"/>
      <c r="V36" s="73"/>
      <c r="W36" s="91">
        <v>0</v>
      </c>
      <c r="X36" s="33">
        <f t="shared" si="1"/>
        <v>0</v>
      </c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</row>
    <row r="37" spans="1:40" s="101" customFormat="1" ht="48">
      <c r="A37" s="40">
        <v>29</v>
      </c>
      <c r="B37" s="109" t="s">
        <v>38</v>
      </c>
      <c r="C37" s="91" t="s">
        <v>85</v>
      </c>
      <c r="D37" s="26" t="s">
        <v>183</v>
      </c>
      <c r="E37" s="33" t="s">
        <v>43</v>
      </c>
      <c r="F37" s="37">
        <v>0</v>
      </c>
      <c r="G37" s="33">
        <v>0</v>
      </c>
      <c r="H37" s="36">
        <v>44540</v>
      </c>
      <c r="I37" s="102">
        <v>44228</v>
      </c>
      <c r="J37" s="26" t="s">
        <v>175</v>
      </c>
      <c r="K37" s="106" t="s">
        <v>41</v>
      </c>
      <c r="L37" s="33">
        <f t="shared" ref="L37:L66" si="8">E37*K37</f>
        <v>614250</v>
      </c>
      <c r="M37" s="103">
        <v>85</v>
      </c>
      <c r="N37" s="41">
        <v>44229</v>
      </c>
      <c r="O37" s="74">
        <f t="shared" si="2"/>
        <v>2925</v>
      </c>
      <c r="P37" s="33">
        <f t="shared" si="7"/>
        <v>614250</v>
      </c>
      <c r="Q37" s="26"/>
      <c r="R37" s="26"/>
      <c r="S37" s="26"/>
      <c r="T37" s="26"/>
      <c r="U37" s="90"/>
      <c r="V37" s="73"/>
      <c r="W37" s="91">
        <v>0</v>
      </c>
      <c r="X37" s="33">
        <f t="shared" si="1"/>
        <v>0</v>
      </c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</row>
    <row r="38" spans="1:40" s="101" customFormat="1" ht="84">
      <c r="A38" s="98">
        <v>30</v>
      </c>
      <c r="B38" s="100" t="s">
        <v>39</v>
      </c>
      <c r="C38" s="91" t="s">
        <v>85</v>
      </c>
      <c r="D38" s="26" t="s">
        <v>184</v>
      </c>
      <c r="E38" s="33" t="s">
        <v>44</v>
      </c>
      <c r="F38" s="37">
        <v>0</v>
      </c>
      <c r="G38" s="33">
        <v>0</v>
      </c>
      <c r="H38" s="36" t="s">
        <v>185</v>
      </c>
      <c r="I38" s="102">
        <v>44228</v>
      </c>
      <c r="J38" s="26" t="s">
        <v>175</v>
      </c>
      <c r="K38" s="91">
        <v>54000</v>
      </c>
      <c r="L38" s="33">
        <f t="shared" si="8"/>
        <v>9720000</v>
      </c>
      <c r="M38" s="103">
        <v>85</v>
      </c>
      <c r="N38" s="41">
        <v>44229</v>
      </c>
      <c r="O38" s="74">
        <f t="shared" si="2"/>
        <v>54000</v>
      </c>
      <c r="P38" s="33">
        <f t="shared" si="7"/>
        <v>9720000</v>
      </c>
      <c r="Q38" s="26"/>
      <c r="R38" s="26"/>
      <c r="S38" s="26"/>
      <c r="T38" s="26"/>
      <c r="U38" s="90"/>
      <c r="V38" s="73"/>
      <c r="W38" s="91">
        <v>0</v>
      </c>
      <c r="X38" s="33">
        <f t="shared" si="1"/>
        <v>0</v>
      </c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</row>
    <row r="39" spans="1:40" s="101" customFormat="1" ht="24">
      <c r="A39" s="40">
        <v>31</v>
      </c>
      <c r="B39" s="100" t="s">
        <v>196</v>
      </c>
      <c r="C39" s="35" t="s">
        <v>197</v>
      </c>
      <c r="D39" s="26"/>
      <c r="E39" s="33">
        <v>12</v>
      </c>
      <c r="F39" s="37">
        <v>0</v>
      </c>
      <c r="G39" s="33">
        <v>0</v>
      </c>
      <c r="H39" s="36"/>
      <c r="I39" s="102">
        <v>44256</v>
      </c>
      <c r="J39" s="95" t="s">
        <v>198</v>
      </c>
      <c r="K39" s="115">
        <v>178000</v>
      </c>
      <c r="L39" s="33">
        <f t="shared" si="8"/>
        <v>2136000</v>
      </c>
      <c r="M39" s="103">
        <v>262</v>
      </c>
      <c r="N39" s="41">
        <v>44267</v>
      </c>
      <c r="O39" s="74">
        <f t="shared" si="2"/>
        <v>178000</v>
      </c>
      <c r="P39" s="33">
        <f t="shared" si="7"/>
        <v>2136000</v>
      </c>
      <c r="Q39" s="26"/>
      <c r="R39" s="26"/>
      <c r="S39" s="26"/>
      <c r="T39" s="26"/>
      <c r="U39" s="90"/>
      <c r="V39" s="73"/>
      <c r="W39" s="91">
        <v>0</v>
      </c>
      <c r="X39" s="33">
        <f t="shared" si="1"/>
        <v>0</v>
      </c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</row>
    <row r="40" spans="1:40" s="101" customFormat="1" ht="24">
      <c r="A40" s="98">
        <v>32</v>
      </c>
      <c r="B40" s="100" t="s">
        <v>199</v>
      </c>
      <c r="C40" s="35" t="s">
        <v>197</v>
      </c>
      <c r="D40" s="26"/>
      <c r="E40" s="33">
        <v>12</v>
      </c>
      <c r="F40" s="37">
        <v>0</v>
      </c>
      <c r="G40" s="33">
        <v>0</v>
      </c>
      <c r="H40" s="36"/>
      <c r="I40" s="102">
        <v>44256</v>
      </c>
      <c r="J40" s="95" t="s">
        <v>198</v>
      </c>
      <c r="K40" s="115">
        <v>178000</v>
      </c>
      <c r="L40" s="33">
        <f t="shared" si="8"/>
        <v>2136000</v>
      </c>
      <c r="M40" s="103">
        <v>262</v>
      </c>
      <c r="N40" s="41">
        <v>44267</v>
      </c>
      <c r="O40" s="74">
        <f t="shared" si="2"/>
        <v>178000</v>
      </c>
      <c r="P40" s="33">
        <f t="shared" si="7"/>
        <v>2136000</v>
      </c>
      <c r="Q40" s="26"/>
      <c r="R40" s="26"/>
      <c r="S40" s="26"/>
      <c r="T40" s="26"/>
      <c r="U40" s="90"/>
      <c r="V40" s="73"/>
      <c r="W40" s="91">
        <v>0</v>
      </c>
      <c r="X40" s="33">
        <f t="shared" si="1"/>
        <v>0</v>
      </c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</row>
    <row r="41" spans="1:40" s="101" customFormat="1" ht="36">
      <c r="A41" s="40">
        <v>33</v>
      </c>
      <c r="B41" s="100" t="s">
        <v>200</v>
      </c>
      <c r="C41" s="35" t="s">
        <v>85</v>
      </c>
      <c r="D41" s="26"/>
      <c r="E41" s="33">
        <v>896.5</v>
      </c>
      <c r="F41" s="37">
        <v>0</v>
      </c>
      <c r="G41" s="33">
        <v>0</v>
      </c>
      <c r="H41" s="36"/>
      <c r="I41" s="102">
        <v>44258</v>
      </c>
      <c r="J41" s="95" t="s">
        <v>201</v>
      </c>
      <c r="K41" s="115">
        <v>420</v>
      </c>
      <c r="L41" s="33">
        <f t="shared" si="8"/>
        <v>376530</v>
      </c>
      <c r="M41" s="103">
        <v>262</v>
      </c>
      <c r="N41" s="41">
        <v>44267</v>
      </c>
      <c r="O41" s="74">
        <f t="shared" si="2"/>
        <v>420</v>
      </c>
      <c r="P41" s="33">
        <f t="shared" si="7"/>
        <v>376530</v>
      </c>
      <c r="Q41" s="26"/>
      <c r="R41" s="26"/>
      <c r="S41" s="26"/>
      <c r="T41" s="26"/>
      <c r="U41" s="90"/>
      <c r="V41" s="73"/>
      <c r="W41" s="91">
        <v>0</v>
      </c>
      <c r="X41" s="33">
        <f t="shared" si="1"/>
        <v>0</v>
      </c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</row>
    <row r="42" spans="1:40" s="101" customFormat="1" ht="36">
      <c r="A42" s="98">
        <v>34</v>
      </c>
      <c r="B42" s="100" t="s">
        <v>202</v>
      </c>
      <c r="C42" s="35" t="s">
        <v>85</v>
      </c>
      <c r="D42" s="26"/>
      <c r="E42" s="33">
        <v>896.5</v>
      </c>
      <c r="F42" s="37">
        <v>0</v>
      </c>
      <c r="G42" s="33">
        <v>0</v>
      </c>
      <c r="H42" s="36"/>
      <c r="I42" s="102">
        <v>44258</v>
      </c>
      <c r="J42" s="95" t="s">
        <v>201</v>
      </c>
      <c r="K42" s="115">
        <v>1310</v>
      </c>
      <c r="L42" s="33">
        <f t="shared" si="8"/>
        <v>1174415</v>
      </c>
      <c r="M42" s="103">
        <v>262</v>
      </c>
      <c r="N42" s="41">
        <v>44267</v>
      </c>
      <c r="O42" s="74">
        <f t="shared" si="2"/>
        <v>1310</v>
      </c>
      <c r="P42" s="33">
        <f t="shared" si="7"/>
        <v>1174415</v>
      </c>
      <c r="Q42" s="26"/>
      <c r="R42" s="26"/>
      <c r="S42" s="26"/>
      <c r="T42" s="26"/>
      <c r="U42" s="90"/>
      <c r="V42" s="73"/>
      <c r="W42" s="91">
        <v>0</v>
      </c>
      <c r="X42" s="33">
        <f t="shared" si="1"/>
        <v>0</v>
      </c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</row>
    <row r="43" spans="1:40" s="101" customFormat="1" ht="36">
      <c r="A43" s="40">
        <v>35</v>
      </c>
      <c r="B43" s="100" t="s">
        <v>203</v>
      </c>
      <c r="C43" s="35" t="s">
        <v>85</v>
      </c>
      <c r="D43" s="26"/>
      <c r="E43" s="33">
        <v>896.5</v>
      </c>
      <c r="F43" s="37">
        <v>0</v>
      </c>
      <c r="G43" s="33">
        <v>0</v>
      </c>
      <c r="H43" s="36"/>
      <c r="I43" s="102">
        <v>44258</v>
      </c>
      <c r="J43" s="95" t="s">
        <v>201</v>
      </c>
      <c r="K43" s="115">
        <v>220</v>
      </c>
      <c r="L43" s="33">
        <f t="shared" si="8"/>
        <v>197230</v>
      </c>
      <c r="M43" s="103">
        <v>262</v>
      </c>
      <c r="N43" s="41">
        <v>44267</v>
      </c>
      <c r="O43" s="74">
        <f t="shared" si="2"/>
        <v>220</v>
      </c>
      <c r="P43" s="33">
        <f t="shared" si="7"/>
        <v>197230</v>
      </c>
      <c r="Q43" s="26"/>
      <c r="R43" s="26"/>
      <c r="S43" s="26"/>
      <c r="T43" s="26"/>
      <c r="U43" s="90"/>
      <c r="V43" s="73"/>
      <c r="W43" s="91">
        <v>0</v>
      </c>
      <c r="X43" s="33">
        <f t="shared" si="1"/>
        <v>0</v>
      </c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</row>
    <row r="44" spans="1:40" s="101" customFormat="1" ht="84">
      <c r="A44" s="98">
        <v>36</v>
      </c>
      <c r="B44" s="100" t="s">
        <v>39</v>
      </c>
      <c r="C44" s="91" t="s">
        <v>85</v>
      </c>
      <c r="D44" s="26" t="s">
        <v>204</v>
      </c>
      <c r="E44" s="33">
        <v>180</v>
      </c>
      <c r="F44" s="37">
        <v>0</v>
      </c>
      <c r="G44" s="33">
        <v>0</v>
      </c>
      <c r="H44" s="36">
        <v>44913</v>
      </c>
      <c r="I44" s="102">
        <v>44265</v>
      </c>
      <c r="J44" s="95" t="s">
        <v>205</v>
      </c>
      <c r="K44" s="115">
        <v>115075</v>
      </c>
      <c r="L44" s="33">
        <f t="shared" si="8"/>
        <v>20713500</v>
      </c>
      <c r="M44" s="103">
        <v>291</v>
      </c>
      <c r="N44" s="41">
        <v>44277</v>
      </c>
      <c r="O44" s="74">
        <f t="shared" si="2"/>
        <v>115075</v>
      </c>
      <c r="P44" s="33">
        <f t="shared" si="7"/>
        <v>20713500</v>
      </c>
      <c r="Q44" s="26"/>
      <c r="R44" s="26"/>
      <c r="S44" s="26"/>
      <c r="T44" s="26"/>
      <c r="U44" s="90"/>
      <c r="V44" s="73"/>
      <c r="W44" s="91">
        <v>0</v>
      </c>
      <c r="X44" s="33">
        <f t="shared" si="1"/>
        <v>0</v>
      </c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</row>
    <row r="45" spans="1:40" s="101" customFormat="1" ht="60">
      <c r="A45" s="40">
        <v>37</v>
      </c>
      <c r="B45" s="100" t="s">
        <v>206</v>
      </c>
      <c r="C45" s="91" t="s">
        <v>85</v>
      </c>
      <c r="D45" s="26"/>
      <c r="E45" s="33">
        <v>300</v>
      </c>
      <c r="F45" s="37">
        <v>0</v>
      </c>
      <c r="G45" s="33">
        <v>0</v>
      </c>
      <c r="H45" s="36"/>
      <c r="I45" s="102">
        <v>44271</v>
      </c>
      <c r="J45" s="95" t="s">
        <v>210</v>
      </c>
      <c r="K45" s="115">
        <v>1320</v>
      </c>
      <c r="L45" s="33">
        <f t="shared" si="8"/>
        <v>396000</v>
      </c>
      <c r="M45" s="103">
        <v>290</v>
      </c>
      <c r="N45" s="41">
        <v>44277</v>
      </c>
      <c r="O45" s="74">
        <f t="shared" si="2"/>
        <v>1320</v>
      </c>
      <c r="P45" s="33">
        <f t="shared" si="7"/>
        <v>396000</v>
      </c>
      <c r="Q45" s="26"/>
      <c r="R45" s="26"/>
      <c r="S45" s="26"/>
      <c r="T45" s="26"/>
      <c r="U45" s="90"/>
      <c r="V45" s="73"/>
      <c r="W45" s="91">
        <v>0</v>
      </c>
      <c r="X45" s="33">
        <f t="shared" si="1"/>
        <v>0</v>
      </c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</row>
    <row r="46" spans="1:40" s="101" customFormat="1" ht="60">
      <c r="A46" s="98">
        <v>38</v>
      </c>
      <c r="B46" s="100" t="s">
        <v>207</v>
      </c>
      <c r="C46" s="91" t="s">
        <v>85</v>
      </c>
      <c r="D46" s="26"/>
      <c r="E46" s="33">
        <v>300</v>
      </c>
      <c r="F46" s="37">
        <v>0</v>
      </c>
      <c r="G46" s="33">
        <v>0</v>
      </c>
      <c r="H46" s="36"/>
      <c r="I46" s="102">
        <v>44271</v>
      </c>
      <c r="J46" s="95" t="s">
        <v>210</v>
      </c>
      <c r="K46" s="115">
        <v>2500</v>
      </c>
      <c r="L46" s="33">
        <f t="shared" si="8"/>
        <v>750000</v>
      </c>
      <c r="M46" s="103">
        <v>290</v>
      </c>
      <c r="N46" s="41">
        <v>44277</v>
      </c>
      <c r="O46" s="74">
        <f t="shared" si="2"/>
        <v>2500</v>
      </c>
      <c r="P46" s="33">
        <f t="shared" si="7"/>
        <v>750000</v>
      </c>
      <c r="Q46" s="26"/>
      <c r="R46" s="26"/>
      <c r="S46" s="26"/>
      <c r="T46" s="26"/>
      <c r="U46" s="90"/>
      <c r="V46" s="73"/>
      <c r="W46" s="91">
        <v>0</v>
      </c>
      <c r="X46" s="33">
        <f t="shared" si="1"/>
        <v>0</v>
      </c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</row>
    <row r="47" spans="1:40" s="101" customFormat="1" ht="60">
      <c r="A47" s="40">
        <v>39</v>
      </c>
      <c r="B47" s="100" t="s">
        <v>208</v>
      </c>
      <c r="C47" s="91" t="s">
        <v>85</v>
      </c>
      <c r="D47" s="26"/>
      <c r="E47" s="33">
        <v>300</v>
      </c>
      <c r="F47" s="37">
        <v>0</v>
      </c>
      <c r="G47" s="33">
        <v>0</v>
      </c>
      <c r="H47" s="36"/>
      <c r="I47" s="102">
        <v>44271</v>
      </c>
      <c r="J47" s="95" t="s">
        <v>210</v>
      </c>
      <c r="K47" s="115">
        <v>90</v>
      </c>
      <c r="L47" s="33">
        <f t="shared" si="8"/>
        <v>27000</v>
      </c>
      <c r="M47" s="103">
        <v>290</v>
      </c>
      <c r="N47" s="41">
        <v>44277</v>
      </c>
      <c r="O47" s="74">
        <f t="shared" si="2"/>
        <v>90</v>
      </c>
      <c r="P47" s="33">
        <f t="shared" si="7"/>
        <v>27000</v>
      </c>
      <c r="Q47" s="26"/>
      <c r="R47" s="26"/>
      <c r="S47" s="26"/>
      <c r="T47" s="26"/>
      <c r="U47" s="90"/>
      <c r="V47" s="73"/>
      <c r="W47" s="91">
        <v>0</v>
      </c>
      <c r="X47" s="33">
        <f t="shared" si="1"/>
        <v>0</v>
      </c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</row>
    <row r="48" spans="1:40" s="101" customFormat="1" ht="60">
      <c r="A48" s="98">
        <v>40</v>
      </c>
      <c r="B48" s="100" t="s">
        <v>209</v>
      </c>
      <c r="C48" s="91" t="s">
        <v>85</v>
      </c>
      <c r="D48" s="26"/>
      <c r="E48" s="33">
        <v>300</v>
      </c>
      <c r="F48" s="37">
        <v>0</v>
      </c>
      <c r="G48" s="33">
        <v>0</v>
      </c>
      <c r="H48" s="36"/>
      <c r="I48" s="102">
        <v>44271</v>
      </c>
      <c r="J48" s="95" t="s">
        <v>210</v>
      </c>
      <c r="K48" s="115">
        <v>310</v>
      </c>
      <c r="L48" s="33">
        <f t="shared" si="8"/>
        <v>93000</v>
      </c>
      <c r="M48" s="103">
        <v>290</v>
      </c>
      <c r="N48" s="41">
        <v>44277</v>
      </c>
      <c r="O48" s="74">
        <f t="shared" si="2"/>
        <v>310</v>
      </c>
      <c r="P48" s="33">
        <f t="shared" si="7"/>
        <v>93000</v>
      </c>
      <c r="Q48" s="26"/>
      <c r="R48" s="26"/>
      <c r="S48" s="26"/>
      <c r="T48" s="26"/>
      <c r="U48" s="90"/>
      <c r="V48" s="73"/>
      <c r="W48" s="91">
        <v>0</v>
      </c>
      <c r="X48" s="33">
        <f t="shared" si="1"/>
        <v>0</v>
      </c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</row>
    <row r="49" spans="1:40" s="101" customFormat="1" ht="36">
      <c r="A49" s="40">
        <v>41</v>
      </c>
      <c r="B49" s="100" t="s">
        <v>211</v>
      </c>
      <c r="C49" s="35" t="s">
        <v>85</v>
      </c>
      <c r="D49" s="26"/>
      <c r="E49" s="33">
        <v>0.7</v>
      </c>
      <c r="F49" s="37">
        <v>0</v>
      </c>
      <c r="G49" s="33">
        <v>0</v>
      </c>
      <c r="H49" s="36"/>
      <c r="I49" s="102">
        <v>44277</v>
      </c>
      <c r="J49" s="95" t="s">
        <v>231</v>
      </c>
      <c r="K49" s="115">
        <v>1582000</v>
      </c>
      <c r="L49" s="33">
        <f t="shared" si="8"/>
        <v>1107400</v>
      </c>
      <c r="M49" s="103">
        <v>314</v>
      </c>
      <c r="N49" s="41">
        <v>44281</v>
      </c>
      <c r="O49" s="74">
        <f t="shared" si="2"/>
        <v>1582000</v>
      </c>
      <c r="P49" s="33">
        <f t="shared" si="7"/>
        <v>1107400</v>
      </c>
      <c r="Q49" s="26"/>
      <c r="R49" s="26"/>
      <c r="S49" s="26"/>
      <c r="T49" s="26"/>
      <c r="U49" s="90"/>
      <c r="V49" s="73"/>
      <c r="W49" s="91">
        <v>0</v>
      </c>
      <c r="X49" s="33">
        <f t="shared" si="1"/>
        <v>0</v>
      </c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</row>
    <row r="50" spans="1:40" s="101" customFormat="1" ht="60">
      <c r="A50" s="98">
        <v>42</v>
      </c>
      <c r="B50" s="100" t="s">
        <v>206</v>
      </c>
      <c r="C50" s="91" t="s">
        <v>85</v>
      </c>
      <c r="D50" s="26"/>
      <c r="E50" s="33">
        <v>300</v>
      </c>
      <c r="F50" s="37">
        <v>0</v>
      </c>
      <c r="G50" s="33">
        <v>0</v>
      </c>
      <c r="H50" s="36"/>
      <c r="I50" s="102">
        <v>44278</v>
      </c>
      <c r="J50" s="95" t="s">
        <v>233</v>
      </c>
      <c r="K50" s="115">
        <v>4800</v>
      </c>
      <c r="L50" s="33">
        <f t="shared" si="8"/>
        <v>1440000</v>
      </c>
      <c r="M50" s="103">
        <v>314</v>
      </c>
      <c r="N50" s="41">
        <v>44281</v>
      </c>
      <c r="O50" s="74">
        <f t="shared" si="2"/>
        <v>4800</v>
      </c>
      <c r="P50" s="33">
        <f t="shared" si="7"/>
        <v>1440000</v>
      </c>
      <c r="Q50" s="26"/>
      <c r="R50" s="26"/>
      <c r="S50" s="26"/>
      <c r="T50" s="26"/>
      <c r="U50" s="90"/>
      <c r="V50" s="73"/>
      <c r="W50" s="91">
        <v>0</v>
      </c>
      <c r="X50" s="33">
        <f t="shared" si="1"/>
        <v>0</v>
      </c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</row>
    <row r="51" spans="1:40" s="101" customFormat="1" ht="60">
      <c r="A51" s="40">
        <v>43</v>
      </c>
      <c r="B51" s="100" t="s">
        <v>207</v>
      </c>
      <c r="C51" s="91" t="s">
        <v>85</v>
      </c>
      <c r="D51" s="26"/>
      <c r="E51" s="33">
        <v>300</v>
      </c>
      <c r="F51" s="37">
        <v>0</v>
      </c>
      <c r="G51" s="33">
        <v>0</v>
      </c>
      <c r="H51" s="36"/>
      <c r="I51" s="102">
        <v>44278</v>
      </c>
      <c r="J51" s="95" t="s">
        <v>233</v>
      </c>
      <c r="K51" s="115">
        <v>16800</v>
      </c>
      <c r="L51" s="33">
        <f t="shared" si="8"/>
        <v>5040000</v>
      </c>
      <c r="M51" s="103">
        <v>314</v>
      </c>
      <c r="N51" s="41">
        <v>44281</v>
      </c>
      <c r="O51" s="74">
        <f t="shared" si="2"/>
        <v>16800</v>
      </c>
      <c r="P51" s="33">
        <f t="shared" si="7"/>
        <v>5040000</v>
      </c>
      <c r="Q51" s="26"/>
      <c r="R51" s="26"/>
      <c r="S51" s="26"/>
      <c r="T51" s="26"/>
      <c r="U51" s="90"/>
      <c r="V51" s="73"/>
      <c r="W51" s="91">
        <v>0</v>
      </c>
      <c r="X51" s="33">
        <f t="shared" si="1"/>
        <v>0</v>
      </c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</row>
    <row r="52" spans="1:40" s="101" customFormat="1" ht="60">
      <c r="A52" s="98">
        <v>44</v>
      </c>
      <c r="B52" s="100" t="s">
        <v>208</v>
      </c>
      <c r="C52" s="91" t="s">
        <v>85</v>
      </c>
      <c r="D52" s="26"/>
      <c r="E52" s="33">
        <v>300</v>
      </c>
      <c r="F52" s="37">
        <v>0</v>
      </c>
      <c r="G52" s="33">
        <v>0</v>
      </c>
      <c r="H52" s="36"/>
      <c r="I52" s="102">
        <v>44278</v>
      </c>
      <c r="J52" s="95" t="s">
        <v>233</v>
      </c>
      <c r="K52" s="115">
        <v>2400</v>
      </c>
      <c r="L52" s="33">
        <f t="shared" si="8"/>
        <v>720000</v>
      </c>
      <c r="M52" s="103">
        <v>314</v>
      </c>
      <c r="N52" s="41">
        <v>44281</v>
      </c>
      <c r="O52" s="74">
        <f t="shared" si="2"/>
        <v>2400</v>
      </c>
      <c r="P52" s="33">
        <f t="shared" si="7"/>
        <v>720000</v>
      </c>
      <c r="Q52" s="26"/>
      <c r="R52" s="26"/>
      <c r="S52" s="26"/>
      <c r="T52" s="26"/>
      <c r="U52" s="90"/>
      <c r="V52" s="73"/>
      <c r="W52" s="91">
        <v>0</v>
      </c>
      <c r="X52" s="33">
        <f t="shared" si="1"/>
        <v>0</v>
      </c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</row>
    <row r="53" spans="1:40" s="101" customFormat="1" ht="24">
      <c r="A53" s="40">
        <v>45</v>
      </c>
      <c r="B53" s="100" t="s">
        <v>212</v>
      </c>
      <c r="C53" s="35" t="s">
        <v>85</v>
      </c>
      <c r="D53" s="26"/>
      <c r="E53" s="33">
        <v>120625.32</v>
      </c>
      <c r="F53" s="37">
        <v>0</v>
      </c>
      <c r="G53" s="33">
        <v>0</v>
      </c>
      <c r="H53" s="36"/>
      <c r="I53" s="102">
        <v>44279</v>
      </c>
      <c r="J53" s="95" t="s">
        <v>232</v>
      </c>
      <c r="K53" s="115">
        <v>30</v>
      </c>
      <c r="L53" s="33">
        <f t="shared" si="8"/>
        <v>3618759.6</v>
      </c>
      <c r="M53" s="103">
        <v>315</v>
      </c>
      <c r="N53" s="41">
        <v>44281</v>
      </c>
      <c r="O53" s="74">
        <f t="shared" si="2"/>
        <v>30</v>
      </c>
      <c r="P53" s="33">
        <f t="shared" si="7"/>
        <v>3618759.6</v>
      </c>
      <c r="Q53" s="26"/>
      <c r="R53" s="26"/>
      <c r="S53" s="26"/>
      <c r="T53" s="26"/>
      <c r="U53" s="90"/>
      <c r="V53" s="73"/>
      <c r="W53" s="91">
        <v>0</v>
      </c>
      <c r="X53" s="33">
        <f t="shared" si="1"/>
        <v>0</v>
      </c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</row>
    <row r="54" spans="1:40" s="101" customFormat="1" ht="24">
      <c r="A54" s="98">
        <v>46</v>
      </c>
      <c r="B54" s="100" t="s">
        <v>213</v>
      </c>
      <c r="C54" s="35" t="s">
        <v>85</v>
      </c>
      <c r="D54" s="26"/>
      <c r="E54" s="113">
        <v>214.30332999999999</v>
      </c>
      <c r="F54" s="37">
        <v>0</v>
      </c>
      <c r="G54" s="33">
        <v>0</v>
      </c>
      <c r="H54" s="36"/>
      <c r="I54" s="102">
        <v>44279</v>
      </c>
      <c r="J54" s="95" t="s">
        <v>232</v>
      </c>
      <c r="K54" s="115">
        <v>4</v>
      </c>
      <c r="L54" s="33">
        <v>857.21</v>
      </c>
      <c r="M54" s="103">
        <v>315</v>
      </c>
      <c r="N54" s="41">
        <v>44281</v>
      </c>
      <c r="O54" s="74">
        <f t="shared" si="2"/>
        <v>4</v>
      </c>
      <c r="P54" s="33">
        <f t="shared" si="7"/>
        <v>857.21331999999995</v>
      </c>
      <c r="Q54" s="26"/>
      <c r="R54" s="26"/>
      <c r="S54" s="26"/>
      <c r="T54" s="26"/>
      <c r="U54" s="90"/>
      <c r="V54" s="73"/>
      <c r="W54" s="91">
        <v>0</v>
      </c>
      <c r="X54" s="33">
        <f t="shared" si="1"/>
        <v>0</v>
      </c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</row>
    <row r="55" spans="1:40" s="101" customFormat="1" ht="36">
      <c r="A55" s="40">
        <v>47</v>
      </c>
      <c r="B55" s="100" t="s">
        <v>214</v>
      </c>
      <c r="C55" s="35" t="s">
        <v>85</v>
      </c>
      <c r="D55" s="26"/>
      <c r="E55" s="112">
        <v>14306.724</v>
      </c>
      <c r="F55" s="37">
        <v>0</v>
      </c>
      <c r="G55" s="33">
        <v>0</v>
      </c>
      <c r="H55" s="36"/>
      <c r="I55" s="102">
        <v>44279</v>
      </c>
      <c r="J55" s="95" t="s">
        <v>232</v>
      </c>
      <c r="K55" s="115">
        <v>1</v>
      </c>
      <c r="L55" s="33">
        <f t="shared" si="8"/>
        <v>14306.724</v>
      </c>
      <c r="M55" s="103">
        <v>315</v>
      </c>
      <c r="N55" s="41">
        <v>44281</v>
      </c>
      <c r="O55" s="74">
        <f t="shared" si="2"/>
        <v>1</v>
      </c>
      <c r="P55" s="33">
        <f t="shared" si="7"/>
        <v>14306.724</v>
      </c>
      <c r="Q55" s="26"/>
      <c r="R55" s="26"/>
      <c r="S55" s="26"/>
      <c r="T55" s="26"/>
      <c r="U55" s="90"/>
      <c r="V55" s="73"/>
      <c r="W55" s="91">
        <v>0</v>
      </c>
      <c r="X55" s="33">
        <f t="shared" si="1"/>
        <v>0</v>
      </c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</row>
    <row r="56" spans="1:40" s="101" customFormat="1" ht="24">
      <c r="A56" s="98">
        <v>48</v>
      </c>
      <c r="B56" s="100" t="s">
        <v>223</v>
      </c>
      <c r="C56" s="35" t="s">
        <v>85</v>
      </c>
      <c r="D56" s="26"/>
      <c r="E56" s="33">
        <v>214.89</v>
      </c>
      <c r="F56" s="37">
        <v>0</v>
      </c>
      <c r="G56" s="33">
        <v>0</v>
      </c>
      <c r="H56" s="36"/>
      <c r="I56" s="181">
        <v>44281</v>
      </c>
      <c r="J56" s="182" t="s">
        <v>229</v>
      </c>
      <c r="K56" s="115">
        <v>3600</v>
      </c>
      <c r="L56" s="33">
        <f t="shared" si="8"/>
        <v>773604</v>
      </c>
      <c r="M56" s="103">
        <v>377</v>
      </c>
      <c r="N56" s="41">
        <v>44293</v>
      </c>
      <c r="O56" s="74">
        <f t="shared" si="2"/>
        <v>3600</v>
      </c>
      <c r="P56" s="33">
        <f t="shared" si="7"/>
        <v>773604</v>
      </c>
      <c r="Q56" s="26"/>
      <c r="R56" s="26"/>
      <c r="S56" s="26"/>
      <c r="T56" s="26"/>
      <c r="U56" s="90"/>
      <c r="V56" s="73"/>
      <c r="W56" s="115">
        <v>0</v>
      </c>
      <c r="X56" s="33">
        <f t="shared" si="1"/>
        <v>0</v>
      </c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</row>
    <row r="57" spans="1:40" s="101" customFormat="1" ht="24">
      <c r="A57" s="40">
        <v>49</v>
      </c>
      <c r="B57" s="100" t="s">
        <v>224</v>
      </c>
      <c r="C57" s="35" t="s">
        <v>85</v>
      </c>
      <c r="D57" s="26"/>
      <c r="E57" s="33">
        <v>214.89</v>
      </c>
      <c r="F57" s="37">
        <v>0</v>
      </c>
      <c r="G57" s="33">
        <v>0</v>
      </c>
      <c r="H57" s="36"/>
      <c r="I57" s="183">
        <v>44281</v>
      </c>
      <c r="J57" s="27" t="s">
        <v>229</v>
      </c>
      <c r="K57" s="115">
        <v>13200</v>
      </c>
      <c r="L57" s="33">
        <f t="shared" si="8"/>
        <v>2836548</v>
      </c>
      <c r="M57" s="103">
        <v>377</v>
      </c>
      <c r="N57" s="41">
        <v>44293</v>
      </c>
      <c r="O57" s="74">
        <f t="shared" si="2"/>
        <v>13200</v>
      </c>
      <c r="P57" s="33">
        <f t="shared" si="7"/>
        <v>2836548</v>
      </c>
      <c r="Q57" s="26"/>
      <c r="R57" s="26"/>
      <c r="S57" s="26"/>
      <c r="T57" s="26"/>
      <c r="U57" s="90"/>
      <c r="V57" s="73"/>
      <c r="W57" s="115">
        <v>0</v>
      </c>
      <c r="X57" s="33">
        <f t="shared" si="1"/>
        <v>0</v>
      </c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</row>
    <row r="58" spans="1:40" s="101" customFormat="1" ht="24">
      <c r="A58" s="98">
        <v>50</v>
      </c>
      <c r="B58" s="100" t="s">
        <v>225</v>
      </c>
      <c r="C58" s="35" t="s">
        <v>85</v>
      </c>
      <c r="D58" s="26"/>
      <c r="E58" s="33">
        <v>214.89</v>
      </c>
      <c r="F58" s="37">
        <v>0</v>
      </c>
      <c r="G58" s="33">
        <v>0</v>
      </c>
      <c r="H58" s="36"/>
      <c r="I58" s="183">
        <v>44281</v>
      </c>
      <c r="J58" s="27" t="s">
        <v>229</v>
      </c>
      <c r="K58" s="115">
        <v>2000</v>
      </c>
      <c r="L58" s="33">
        <f t="shared" si="8"/>
        <v>429780</v>
      </c>
      <c r="M58" s="103">
        <v>377</v>
      </c>
      <c r="N58" s="41">
        <v>44293</v>
      </c>
      <c r="O58" s="74">
        <f t="shared" si="2"/>
        <v>2000</v>
      </c>
      <c r="P58" s="33">
        <f t="shared" si="7"/>
        <v>429780</v>
      </c>
      <c r="Q58" s="26"/>
      <c r="R58" s="26"/>
      <c r="S58" s="26"/>
      <c r="T58" s="26"/>
      <c r="U58" s="90"/>
      <c r="V58" s="73"/>
      <c r="W58" s="115">
        <v>0</v>
      </c>
      <c r="X58" s="33">
        <f t="shared" si="1"/>
        <v>0</v>
      </c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</row>
    <row r="59" spans="1:40" s="101" customFormat="1" ht="24">
      <c r="A59" s="40">
        <v>51</v>
      </c>
      <c r="B59" s="100" t="s">
        <v>226</v>
      </c>
      <c r="C59" s="35" t="s">
        <v>85</v>
      </c>
      <c r="D59" s="26"/>
      <c r="E59" s="33">
        <v>56.98</v>
      </c>
      <c r="F59" s="37">
        <v>0</v>
      </c>
      <c r="G59" s="33">
        <v>0</v>
      </c>
      <c r="H59" s="36"/>
      <c r="I59" s="183">
        <v>44281</v>
      </c>
      <c r="J59" s="27" t="s">
        <v>229</v>
      </c>
      <c r="K59" s="115">
        <v>23200</v>
      </c>
      <c r="L59" s="33">
        <f t="shared" si="8"/>
        <v>1321936</v>
      </c>
      <c r="M59" s="103">
        <v>377</v>
      </c>
      <c r="N59" s="41">
        <v>44293</v>
      </c>
      <c r="O59" s="74">
        <f t="shared" si="2"/>
        <v>23200</v>
      </c>
      <c r="P59" s="33">
        <f t="shared" si="7"/>
        <v>1321936</v>
      </c>
      <c r="Q59" s="26"/>
      <c r="R59" s="26"/>
      <c r="S59" s="26"/>
      <c r="T59" s="26"/>
      <c r="U59" s="90"/>
      <c r="V59" s="73"/>
      <c r="W59" s="115">
        <v>0</v>
      </c>
      <c r="X59" s="33">
        <f t="shared" si="1"/>
        <v>0</v>
      </c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</row>
    <row r="60" spans="1:40" s="101" customFormat="1" ht="24">
      <c r="A60" s="98">
        <v>52</v>
      </c>
      <c r="B60" s="100" t="s">
        <v>227</v>
      </c>
      <c r="C60" s="35" t="s">
        <v>85</v>
      </c>
      <c r="D60" s="26"/>
      <c r="E60" s="33">
        <v>56.98</v>
      </c>
      <c r="F60" s="37">
        <v>0</v>
      </c>
      <c r="G60" s="33">
        <v>0</v>
      </c>
      <c r="H60" s="36"/>
      <c r="I60" s="183">
        <v>44281</v>
      </c>
      <c r="J60" s="27" t="s">
        <v>229</v>
      </c>
      <c r="K60" s="115">
        <v>81200</v>
      </c>
      <c r="L60" s="33">
        <f t="shared" si="8"/>
        <v>4626776</v>
      </c>
      <c r="M60" s="103">
        <v>377</v>
      </c>
      <c r="N60" s="41">
        <v>44293</v>
      </c>
      <c r="O60" s="74">
        <f t="shared" si="2"/>
        <v>81200</v>
      </c>
      <c r="P60" s="33">
        <f t="shared" si="7"/>
        <v>4626776</v>
      </c>
      <c r="Q60" s="26"/>
      <c r="R60" s="26"/>
      <c r="S60" s="26"/>
      <c r="T60" s="26"/>
      <c r="U60" s="90"/>
      <c r="V60" s="73"/>
      <c r="W60" s="115">
        <v>0</v>
      </c>
      <c r="X60" s="33">
        <f t="shared" si="1"/>
        <v>0</v>
      </c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</row>
    <row r="61" spans="1:40" s="101" customFormat="1" ht="24">
      <c r="A61" s="40">
        <v>53</v>
      </c>
      <c r="B61" s="100" t="s">
        <v>228</v>
      </c>
      <c r="C61" s="35" t="s">
        <v>85</v>
      </c>
      <c r="D61" s="26"/>
      <c r="E61" s="33">
        <v>56.98</v>
      </c>
      <c r="F61" s="37">
        <v>0</v>
      </c>
      <c r="G61" s="33">
        <v>0</v>
      </c>
      <c r="H61" s="36"/>
      <c r="I61" s="183">
        <v>44281</v>
      </c>
      <c r="J61" s="27" t="s">
        <v>229</v>
      </c>
      <c r="K61" s="115">
        <v>11600</v>
      </c>
      <c r="L61" s="33">
        <f t="shared" si="8"/>
        <v>660968</v>
      </c>
      <c r="M61" s="103">
        <v>377</v>
      </c>
      <c r="N61" s="41">
        <v>44293</v>
      </c>
      <c r="O61" s="74">
        <f t="shared" si="2"/>
        <v>11600</v>
      </c>
      <c r="P61" s="33">
        <f t="shared" si="7"/>
        <v>660968</v>
      </c>
      <c r="Q61" s="26"/>
      <c r="R61" s="26"/>
      <c r="S61" s="26"/>
      <c r="T61" s="26"/>
      <c r="U61" s="90"/>
      <c r="V61" s="73"/>
      <c r="W61" s="115">
        <v>0</v>
      </c>
      <c r="X61" s="33">
        <f t="shared" si="1"/>
        <v>0</v>
      </c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</row>
    <row r="62" spans="1:40" s="101" customFormat="1" ht="24">
      <c r="A62" s="98">
        <v>54</v>
      </c>
      <c r="B62" s="100" t="s">
        <v>230</v>
      </c>
      <c r="C62" s="35" t="s">
        <v>85</v>
      </c>
      <c r="D62" s="26"/>
      <c r="E62" s="33">
        <v>300</v>
      </c>
      <c r="F62" s="37">
        <v>0</v>
      </c>
      <c r="G62" s="33">
        <v>0</v>
      </c>
      <c r="H62" s="36"/>
      <c r="I62" s="183"/>
      <c r="J62" s="184"/>
      <c r="K62" s="115">
        <v>12000</v>
      </c>
      <c r="L62" s="33">
        <f t="shared" si="8"/>
        <v>3600000</v>
      </c>
      <c r="M62" s="103">
        <v>375</v>
      </c>
      <c r="N62" s="41">
        <v>44293</v>
      </c>
      <c r="O62" s="74">
        <f t="shared" si="2"/>
        <v>12000</v>
      </c>
      <c r="P62" s="33">
        <f t="shared" si="7"/>
        <v>3600000</v>
      </c>
      <c r="Q62" s="26"/>
      <c r="R62" s="26"/>
      <c r="S62" s="26"/>
      <c r="T62" s="26"/>
      <c r="U62" s="90"/>
      <c r="V62" s="73"/>
      <c r="W62" s="115">
        <v>0</v>
      </c>
      <c r="X62" s="33">
        <f t="shared" si="1"/>
        <v>0</v>
      </c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</row>
    <row r="63" spans="1:40" s="101" customFormat="1" ht="15.75">
      <c r="A63" s="40">
        <v>55</v>
      </c>
      <c r="B63" s="100" t="s">
        <v>283</v>
      </c>
      <c r="C63" s="35" t="s">
        <v>85</v>
      </c>
      <c r="D63" s="26"/>
      <c r="E63" s="33">
        <v>220</v>
      </c>
      <c r="F63" s="37">
        <v>0</v>
      </c>
      <c r="G63" s="33">
        <v>0</v>
      </c>
      <c r="H63" s="36"/>
      <c r="I63" s="183">
        <v>44295</v>
      </c>
      <c r="J63" s="184" t="s">
        <v>285</v>
      </c>
      <c r="K63" s="115">
        <v>12000</v>
      </c>
      <c r="L63" s="33">
        <f t="shared" si="8"/>
        <v>2640000</v>
      </c>
      <c r="M63" s="103">
        <v>465</v>
      </c>
      <c r="N63" s="41">
        <v>44309</v>
      </c>
      <c r="O63" s="74">
        <f t="shared" si="2"/>
        <v>12000</v>
      </c>
      <c r="P63" s="33">
        <f t="shared" si="7"/>
        <v>2640000</v>
      </c>
      <c r="Q63" s="26"/>
      <c r="R63" s="26"/>
      <c r="S63" s="26"/>
      <c r="T63" s="26"/>
      <c r="U63" s="90"/>
      <c r="V63" s="73"/>
      <c r="W63" s="115">
        <v>0</v>
      </c>
      <c r="X63" s="33">
        <f t="shared" si="1"/>
        <v>0</v>
      </c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</row>
    <row r="64" spans="1:40" s="101" customFormat="1" ht="15.75">
      <c r="A64" s="98">
        <v>56</v>
      </c>
      <c r="B64" s="100" t="s">
        <v>284</v>
      </c>
      <c r="C64" s="35" t="s">
        <v>85</v>
      </c>
      <c r="D64" s="26"/>
      <c r="E64" s="33">
        <v>220</v>
      </c>
      <c r="F64" s="37">
        <v>0</v>
      </c>
      <c r="G64" s="33">
        <v>0</v>
      </c>
      <c r="H64" s="36"/>
      <c r="I64" s="183">
        <v>44295</v>
      </c>
      <c r="J64" s="184" t="s">
        <v>285</v>
      </c>
      <c r="K64" s="115">
        <v>300</v>
      </c>
      <c r="L64" s="33">
        <f t="shared" si="8"/>
        <v>66000</v>
      </c>
      <c r="M64" s="103">
        <v>465</v>
      </c>
      <c r="N64" s="41">
        <v>44309</v>
      </c>
      <c r="O64" s="74">
        <f t="shared" si="2"/>
        <v>300</v>
      </c>
      <c r="P64" s="33">
        <f t="shared" si="7"/>
        <v>66000</v>
      </c>
      <c r="Q64" s="26"/>
      <c r="R64" s="26"/>
      <c r="S64" s="26"/>
      <c r="T64" s="26"/>
      <c r="U64" s="90"/>
      <c r="V64" s="73"/>
      <c r="W64" s="115">
        <v>0</v>
      </c>
      <c r="X64" s="33">
        <f t="shared" si="1"/>
        <v>0</v>
      </c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</row>
    <row r="65" spans="1:40" s="101" customFormat="1" ht="15.75">
      <c r="A65" s="40">
        <v>57</v>
      </c>
      <c r="B65" s="100" t="s">
        <v>281</v>
      </c>
      <c r="C65" s="35" t="s">
        <v>85</v>
      </c>
      <c r="D65" s="26"/>
      <c r="E65" s="33">
        <v>220</v>
      </c>
      <c r="F65" s="37">
        <v>0</v>
      </c>
      <c r="G65" s="33">
        <v>0</v>
      </c>
      <c r="H65" s="36"/>
      <c r="I65" s="183">
        <v>44302</v>
      </c>
      <c r="J65" s="184" t="s">
        <v>282</v>
      </c>
      <c r="K65" s="115">
        <v>7350</v>
      </c>
      <c r="L65" s="33">
        <f t="shared" si="8"/>
        <v>1617000</v>
      </c>
      <c r="M65" s="103">
        <v>464</v>
      </c>
      <c r="N65" s="41">
        <v>44309</v>
      </c>
      <c r="O65" s="74">
        <f t="shared" si="2"/>
        <v>7350</v>
      </c>
      <c r="P65" s="33">
        <f t="shared" si="7"/>
        <v>1617000</v>
      </c>
      <c r="Q65" s="26"/>
      <c r="R65" s="26"/>
      <c r="S65" s="26"/>
      <c r="T65" s="26"/>
      <c r="U65" s="90"/>
      <c r="V65" s="73"/>
      <c r="W65" s="115">
        <v>0</v>
      </c>
      <c r="X65" s="33">
        <f t="shared" si="1"/>
        <v>0</v>
      </c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</row>
    <row r="66" spans="1:40" s="101" customFormat="1" ht="15.75">
      <c r="A66" s="98">
        <v>58</v>
      </c>
      <c r="B66" s="100" t="s">
        <v>283</v>
      </c>
      <c r="C66" s="35" t="s">
        <v>85</v>
      </c>
      <c r="D66" s="26"/>
      <c r="E66" s="33">
        <v>220</v>
      </c>
      <c r="F66" s="37">
        <v>0</v>
      </c>
      <c r="G66" s="33">
        <v>0</v>
      </c>
      <c r="H66" s="36"/>
      <c r="I66" s="183">
        <v>44302</v>
      </c>
      <c r="J66" s="184" t="s">
        <v>282</v>
      </c>
      <c r="K66" s="115">
        <v>17100</v>
      </c>
      <c r="L66" s="33">
        <f t="shared" si="8"/>
        <v>3762000</v>
      </c>
      <c r="M66" s="103">
        <v>464</v>
      </c>
      <c r="N66" s="41">
        <v>44309</v>
      </c>
      <c r="O66" s="74">
        <f t="shared" si="2"/>
        <v>17100</v>
      </c>
      <c r="P66" s="33">
        <f t="shared" si="7"/>
        <v>3762000</v>
      </c>
      <c r="Q66" s="26"/>
      <c r="R66" s="26"/>
      <c r="S66" s="26"/>
      <c r="T66" s="26"/>
      <c r="U66" s="90"/>
      <c r="V66" s="73"/>
      <c r="W66" s="115">
        <v>0</v>
      </c>
      <c r="X66" s="33">
        <f t="shared" si="1"/>
        <v>0</v>
      </c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</row>
    <row r="67" spans="1:40" s="101" customFormat="1" ht="15.75">
      <c r="A67" s="40">
        <v>59</v>
      </c>
      <c r="B67" s="100" t="s">
        <v>284</v>
      </c>
      <c r="C67" s="35" t="s">
        <v>85</v>
      </c>
      <c r="D67" s="26"/>
      <c r="E67" s="33">
        <v>220</v>
      </c>
      <c r="F67" s="37">
        <v>0</v>
      </c>
      <c r="G67" s="33">
        <v>0</v>
      </c>
      <c r="H67" s="36"/>
      <c r="I67" s="183">
        <v>44302</v>
      </c>
      <c r="J67" s="184" t="s">
        <v>282</v>
      </c>
      <c r="K67" s="115">
        <v>3450</v>
      </c>
      <c r="L67" s="33">
        <f>E67*K67</f>
        <v>759000</v>
      </c>
      <c r="M67" s="103">
        <v>464</v>
      </c>
      <c r="N67" s="41">
        <v>44309</v>
      </c>
      <c r="O67" s="74">
        <f t="shared" si="2"/>
        <v>3450</v>
      </c>
      <c r="P67" s="33">
        <f t="shared" si="7"/>
        <v>759000</v>
      </c>
      <c r="Q67" s="26"/>
      <c r="R67" s="26"/>
      <c r="S67" s="26"/>
      <c r="T67" s="26"/>
      <c r="U67" s="90"/>
      <c r="V67" s="73"/>
      <c r="W67" s="115">
        <v>0</v>
      </c>
      <c r="X67" s="33">
        <f t="shared" si="1"/>
        <v>0</v>
      </c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</row>
    <row r="68" spans="1:40" s="7" customFormat="1" ht="19.5">
      <c r="A68" s="94"/>
      <c r="B68" s="39" t="s">
        <v>83</v>
      </c>
      <c r="C68" s="94"/>
      <c r="D68" s="94"/>
      <c r="E68" s="28"/>
      <c r="F68" s="94"/>
      <c r="G68" s="28">
        <f>SUM(G9:G38)</f>
        <v>707598.5</v>
      </c>
      <c r="H68" s="29"/>
      <c r="I68" s="38"/>
      <c r="J68" s="99"/>
      <c r="K68" s="105"/>
      <c r="L68" s="28">
        <f>SUM(L9:L67)</f>
        <v>131633555.20498</v>
      </c>
      <c r="M68" s="93"/>
      <c r="N68" s="30"/>
      <c r="O68" s="94"/>
      <c r="P68" s="28">
        <f>SUM(P9:P67)</f>
        <v>132341153.70830001</v>
      </c>
      <c r="Q68" s="31"/>
      <c r="R68" s="93"/>
      <c r="S68" s="93"/>
      <c r="T68" s="93"/>
      <c r="U68" s="93"/>
      <c r="V68" s="93"/>
      <c r="W68" s="94"/>
      <c r="X68" s="28">
        <f>SUM(X9:X67)</f>
        <v>0</v>
      </c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</row>
    <row r="69" spans="1:40" ht="19.5">
      <c r="A69" s="77"/>
      <c r="B69" s="39" t="s">
        <v>101</v>
      </c>
      <c r="C69" s="94"/>
      <c r="D69" s="94"/>
      <c r="E69" s="94"/>
      <c r="F69" s="94"/>
      <c r="G69" s="28">
        <f>G68</f>
        <v>707598.5</v>
      </c>
      <c r="H69" s="29"/>
      <c r="I69" s="28"/>
      <c r="J69" s="93"/>
      <c r="K69" s="28"/>
      <c r="L69" s="28">
        <f>L68</f>
        <v>131633555.20498</v>
      </c>
      <c r="M69" s="29"/>
      <c r="N69" s="28"/>
      <c r="O69" s="78"/>
      <c r="P69" s="28">
        <f>P68</f>
        <v>132341153.70830001</v>
      </c>
      <c r="Q69" s="31"/>
      <c r="R69" s="93"/>
      <c r="S69" s="93"/>
      <c r="T69" s="93"/>
      <c r="U69" s="93"/>
      <c r="V69" s="93"/>
      <c r="W69" s="93"/>
      <c r="X69" s="28">
        <f>X68</f>
        <v>0</v>
      </c>
    </row>
    <row r="70" spans="1:40">
      <c r="A70" s="55"/>
      <c r="B70" s="56"/>
      <c r="C70" s="55"/>
      <c r="D70" s="55"/>
      <c r="E70" s="55"/>
      <c r="F70" s="55"/>
      <c r="G70" s="57"/>
      <c r="H70" s="58"/>
      <c r="I70" s="59"/>
      <c r="J70" s="60"/>
      <c r="K70" s="61"/>
      <c r="L70" s="57"/>
      <c r="M70" s="62"/>
      <c r="N70" s="61"/>
      <c r="O70" s="79"/>
      <c r="P70" s="57"/>
      <c r="Q70" s="63"/>
      <c r="R70" s="64"/>
      <c r="S70" s="64"/>
      <c r="T70" s="64"/>
      <c r="U70" s="64"/>
      <c r="V70" s="64"/>
      <c r="W70" s="64"/>
      <c r="X70" s="65">
        <f>G69+L69-P69</f>
        <v>-3.3200085163116455E-3</v>
      </c>
    </row>
    <row r="71" spans="1:40">
      <c r="A71" s="55"/>
      <c r="B71" s="56"/>
      <c r="C71" s="55"/>
      <c r="D71" s="55"/>
      <c r="E71" s="55"/>
      <c r="F71" s="55"/>
      <c r="G71" s="57"/>
      <c r="H71" s="58"/>
      <c r="I71" s="59"/>
      <c r="J71" s="60"/>
      <c r="K71" s="61"/>
      <c r="L71" s="57"/>
      <c r="M71" s="62"/>
      <c r="N71" s="61"/>
      <c r="O71" s="79"/>
      <c r="P71" s="57"/>
      <c r="Q71" s="63"/>
      <c r="R71" s="64"/>
      <c r="S71" s="64"/>
      <c r="T71" s="64"/>
      <c r="U71" s="64"/>
      <c r="V71" s="64"/>
      <c r="W71" s="64"/>
      <c r="X71" s="65"/>
    </row>
    <row r="72" spans="1:40">
      <c r="A72" s="55"/>
      <c r="B72" s="56"/>
      <c r="C72" s="55"/>
      <c r="D72" s="55"/>
      <c r="E72" s="55"/>
      <c r="F72" s="55"/>
      <c r="G72" s="57"/>
      <c r="H72" s="58"/>
      <c r="I72" s="59"/>
      <c r="J72" s="60"/>
      <c r="K72" s="61"/>
      <c r="L72" s="57"/>
      <c r="M72" s="62"/>
      <c r="N72" s="61"/>
      <c r="O72" s="79"/>
      <c r="P72" s="57"/>
      <c r="Q72" s="63"/>
      <c r="R72" s="64"/>
      <c r="S72" s="64"/>
      <c r="T72" s="64"/>
      <c r="U72" s="64"/>
      <c r="V72" s="64"/>
      <c r="W72" s="64"/>
      <c r="X72" s="65"/>
    </row>
    <row r="73" spans="1:40">
      <c r="A73" s="55"/>
      <c r="B73" s="56"/>
      <c r="C73" s="55"/>
      <c r="D73" s="55"/>
      <c r="E73" s="55"/>
      <c r="F73" s="55"/>
      <c r="G73" s="57"/>
      <c r="H73" s="58"/>
      <c r="I73" s="59"/>
      <c r="J73" s="60"/>
      <c r="K73" s="61"/>
      <c r="L73" s="57"/>
      <c r="M73" s="62"/>
      <c r="N73" s="61"/>
      <c r="O73" s="79"/>
      <c r="P73" s="57"/>
      <c r="Q73" s="63"/>
      <c r="R73" s="64"/>
      <c r="S73" s="64"/>
      <c r="T73" s="64"/>
      <c r="U73" s="64"/>
      <c r="V73" s="64"/>
      <c r="W73" s="64"/>
      <c r="X73" s="57"/>
    </row>
    <row r="74" spans="1:40" ht="18.75">
      <c r="A74" s="71"/>
      <c r="B74" s="586" t="s">
        <v>115</v>
      </c>
      <c r="C74" s="586"/>
      <c r="D74" s="586"/>
      <c r="E74" s="586"/>
      <c r="F74" s="72"/>
      <c r="G74" s="76"/>
      <c r="H74" s="76"/>
      <c r="I74" s="76"/>
      <c r="J74" s="587" t="s">
        <v>116</v>
      </c>
      <c r="K74" s="587"/>
      <c r="L74" s="587"/>
      <c r="M74" s="587"/>
      <c r="N74" s="66"/>
      <c r="O74" s="67"/>
      <c r="P74" s="80"/>
      <c r="Q74" s="68"/>
      <c r="R74" s="68"/>
      <c r="S74" s="68"/>
      <c r="T74" s="68"/>
      <c r="U74" s="69"/>
      <c r="V74" s="70"/>
      <c r="W74" s="68"/>
      <c r="X74" s="81"/>
    </row>
    <row r="75" spans="1:40">
      <c r="A75" s="55"/>
      <c r="B75" s="82"/>
      <c r="C75" s="83"/>
      <c r="D75" s="83"/>
      <c r="E75" s="83"/>
      <c r="F75" s="83"/>
      <c r="G75" s="65"/>
      <c r="H75" s="84"/>
      <c r="I75" s="85"/>
      <c r="J75" s="86"/>
      <c r="K75" s="65"/>
      <c r="L75" s="86"/>
      <c r="M75" s="87"/>
      <c r="N75" s="88"/>
      <c r="O75" s="83"/>
      <c r="P75" s="85"/>
      <c r="Q75" s="63"/>
      <c r="R75" s="89"/>
      <c r="S75" s="89"/>
      <c r="T75" s="89"/>
      <c r="U75" s="89"/>
      <c r="V75" s="89"/>
      <c r="W75" s="89"/>
      <c r="X75" s="65">
        <f>X69-X70</f>
        <v>3.3200085163116455E-3</v>
      </c>
    </row>
    <row r="76" spans="1:40">
      <c r="A76" s="10"/>
      <c r="B76" s="13"/>
      <c r="C76" s="14"/>
      <c r="D76" s="14"/>
      <c r="E76" s="14"/>
      <c r="F76" s="14"/>
      <c r="G76" s="15"/>
      <c r="H76" s="16"/>
      <c r="I76" s="17"/>
      <c r="J76" s="18"/>
      <c r="K76" s="15"/>
      <c r="L76" s="18"/>
      <c r="M76" s="19"/>
      <c r="N76" s="20"/>
      <c r="O76" s="14"/>
      <c r="P76" s="17"/>
      <c r="Q76" s="11"/>
      <c r="R76" s="21"/>
      <c r="S76" s="21"/>
      <c r="T76" s="21"/>
      <c r="U76" s="21"/>
      <c r="V76" s="21"/>
      <c r="W76" s="21"/>
      <c r="X76" s="17"/>
    </row>
    <row r="77" spans="1:40">
      <c r="A77" s="10"/>
      <c r="B77" s="13"/>
      <c r="C77" s="14"/>
      <c r="D77" s="14"/>
      <c r="E77" s="14"/>
      <c r="F77" s="14"/>
      <c r="G77" s="15"/>
      <c r="H77" s="16"/>
      <c r="I77" s="17"/>
      <c r="J77" s="18"/>
      <c r="K77" s="15"/>
      <c r="L77" s="18"/>
      <c r="M77" s="19"/>
      <c r="N77" s="20"/>
      <c r="O77" s="14"/>
      <c r="P77" s="17"/>
      <c r="Q77" s="11"/>
      <c r="R77" s="21"/>
      <c r="S77" s="21"/>
      <c r="T77" s="21"/>
      <c r="U77" s="21"/>
      <c r="V77" s="21"/>
      <c r="W77" s="21"/>
      <c r="X77" s="21"/>
    </row>
    <row r="78" spans="1:40">
      <c r="B78" s="22"/>
    </row>
    <row r="79" spans="1:40">
      <c r="B79" s="22"/>
    </row>
    <row r="80" spans="1:40">
      <c r="B80" s="22"/>
      <c r="X80" s="24"/>
    </row>
    <row r="81" spans="2:24">
      <c r="B81" s="22"/>
      <c r="K81" s="9"/>
      <c r="L81" s="9"/>
      <c r="U81" s="24"/>
      <c r="W81" s="572"/>
      <c r="X81" s="572"/>
    </row>
    <row r="82" spans="2:24">
      <c r="B82" s="22"/>
    </row>
    <row r="83" spans="2:24">
      <c r="B83" s="22"/>
      <c r="E83" s="1"/>
      <c r="F83" s="1"/>
      <c r="G83" s="9"/>
      <c r="O83" s="1"/>
      <c r="P83" s="1"/>
      <c r="Q83" s="1"/>
      <c r="R83" s="1"/>
      <c r="S83" s="1"/>
      <c r="T83" s="1"/>
      <c r="U83" s="1"/>
      <c r="V83" s="1"/>
      <c r="W83" s="1"/>
      <c r="X83" s="9"/>
    </row>
    <row r="84" spans="2:24">
      <c r="B84" s="22"/>
      <c r="E84" s="1"/>
      <c r="F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2:24">
      <c r="B85" s="22"/>
      <c r="E85" s="1"/>
      <c r="F85" s="1"/>
      <c r="O85" s="1"/>
      <c r="P85" s="1"/>
      <c r="Q85" s="1"/>
      <c r="R85" s="1"/>
      <c r="S85" s="1"/>
      <c r="T85" s="1"/>
      <c r="U85" s="1"/>
      <c r="V85" s="1"/>
      <c r="W85" s="1"/>
      <c r="X85" s="1"/>
    </row>
  </sheetData>
  <mergeCells count="34">
    <mergeCell ref="O1:R1"/>
    <mergeCell ref="B2:X2"/>
    <mergeCell ref="C3:P3"/>
    <mergeCell ref="C4:N4"/>
    <mergeCell ref="O4:W4"/>
    <mergeCell ref="B74:E74"/>
    <mergeCell ref="J74:M74"/>
    <mergeCell ref="G6:G7"/>
    <mergeCell ref="C5:C7"/>
    <mergeCell ref="J6:J7"/>
    <mergeCell ref="A8:X8"/>
    <mergeCell ref="K6:K7"/>
    <mergeCell ref="L6:L7"/>
    <mergeCell ref="I6:I7"/>
    <mergeCell ref="O5:P5"/>
    <mergeCell ref="W5:X5"/>
    <mergeCell ref="O6:O7"/>
    <mergeCell ref="U6:U7"/>
    <mergeCell ref="H5:H7"/>
    <mergeCell ref="Q5:V5"/>
    <mergeCell ref="B5:B7"/>
    <mergeCell ref="E5:E7"/>
    <mergeCell ref="A5:A7"/>
    <mergeCell ref="F6:F7"/>
    <mergeCell ref="D5:D7"/>
    <mergeCell ref="M6:N6"/>
    <mergeCell ref="F5:G5"/>
    <mergeCell ref="I5:N5"/>
    <mergeCell ref="W81:X81"/>
    <mergeCell ref="X6:X7"/>
    <mergeCell ref="V6:V7"/>
    <mergeCell ref="P6:P7"/>
    <mergeCell ref="W6:W7"/>
    <mergeCell ref="Q6:T7"/>
  </mergeCells>
  <phoneticPr fontId="25" type="noConversion"/>
  <pageMargins left="0" right="0" top="0.19685039370078741" bottom="0.19685039370078741" header="0" footer="0"/>
  <pageSetup paperSize="9" scale="63" orientation="landscape" r:id="rId1"/>
  <headerFoot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X10"/>
  <sheetViews>
    <sheetView workbookViewId="0">
      <selection sqref="A1:IV7"/>
    </sheetView>
  </sheetViews>
  <sheetFormatPr defaultRowHeight="12.75"/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699" t="s">
        <v>134</v>
      </c>
      <c r="B8" s="699"/>
      <c r="C8" s="699"/>
      <c r="D8" s="699"/>
      <c r="E8" s="699"/>
      <c r="F8" s="699"/>
      <c r="G8" s="699"/>
      <c r="H8" s="699"/>
      <c r="I8" s="699"/>
      <c r="J8" s="699"/>
      <c r="K8" s="699"/>
      <c r="L8" s="699"/>
      <c r="M8" s="699"/>
      <c r="N8" s="699"/>
      <c r="O8" s="699"/>
      <c r="P8" s="699"/>
      <c r="Q8" s="699"/>
      <c r="R8" s="699"/>
      <c r="S8" s="699"/>
      <c r="T8" s="699"/>
      <c r="U8" s="699"/>
      <c r="V8" s="699"/>
      <c r="W8" s="699"/>
      <c r="X8" s="699"/>
    </row>
    <row r="9" spans="1:24" ht="252">
      <c r="A9" s="233">
        <v>1</v>
      </c>
      <c r="B9" s="100" t="s">
        <v>39</v>
      </c>
      <c r="C9" s="91" t="s">
        <v>85</v>
      </c>
      <c r="D9" s="26" t="s">
        <v>204</v>
      </c>
      <c r="E9" s="33">
        <v>180</v>
      </c>
      <c r="F9" s="234">
        <v>989</v>
      </c>
      <c r="G9" s="33">
        <f>E9*F9</f>
        <v>178020</v>
      </c>
      <c r="H9" s="36">
        <v>44913</v>
      </c>
      <c r="I9" s="27">
        <v>44284</v>
      </c>
      <c r="J9" s="26">
        <v>485</v>
      </c>
      <c r="K9" s="37">
        <v>0</v>
      </c>
      <c r="L9" s="33">
        <f>K9*E9</f>
        <v>0</v>
      </c>
      <c r="M9" s="26">
        <v>291</v>
      </c>
      <c r="N9" s="41">
        <v>44277</v>
      </c>
      <c r="O9" s="236">
        <f>F9+K9-W9</f>
        <v>0</v>
      </c>
      <c r="P9" s="237">
        <f>O9*E9</f>
        <v>0</v>
      </c>
      <c r="Q9" s="238"/>
      <c r="R9" s="235"/>
      <c r="S9" s="235"/>
      <c r="T9" s="235"/>
      <c r="U9" s="235"/>
      <c r="V9" s="235"/>
      <c r="W9" s="234">
        <v>989</v>
      </c>
      <c r="X9" s="237">
        <f>W9*E9</f>
        <v>178020</v>
      </c>
    </row>
    <row r="10" spans="1:24" ht="37.5">
      <c r="A10" s="263"/>
      <c r="B10" s="240" t="s">
        <v>83</v>
      </c>
      <c r="C10" s="94"/>
      <c r="D10" s="28"/>
      <c r="E10" s="28"/>
      <c r="F10" s="93"/>
      <c r="G10" s="28">
        <f>SUM(G9:G9)</f>
        <v>178020</v>
      </c>
      <c r="H10" s="29"/>
      <c r="I10" s="29"/>
      <c r="J10" s="28"/>
      <c r="K10" s="93"/>
      <c r="L10" s="28">
        <f>SUM(L9:L9)</f>
        <v>0</v>
      </c>
      <c r="M10" s="93"/>
      <c r="N10" s="30"/>
      <c r="O10" s="94"/>
      <c r="P10" s="28">
        <f>SUM(P9:P9)</f>
        <v>0</v>
      </c>
      <c r="Q10" s="31"/>
      <c r="R10" s="93"/>
      <c r="S10" s="93"/>
      <c r="T10" s="93"/>
      <c r="U10" s="93"/>
      <c r="V10" s="93"/>
      <c r="W10" s="93"/>
      <c r="X10" s="28">
        <f>SUM(X9:X9)</f>
        <v>178020</v>
      </c>
    </row>
  </sheetData>
  <mergeCells count="31">
    <mergeCell ref="X6:X7"/>
    <mergeCell ref="L6:L7"/>
    <mergeCell ref="A5:A7"/>
    <mergeCell ref="B5:B7"/>
    <mergeCell ref="C5:C7"/>
    <mergeCell ref="W5:X5"/>
    <mergeCell ref="F6:F7"/>
    <mergeCell ref="W6:W7"/>
    <mergeCell ref="F5:G5"/>
    <mergeCell ref="I6:I7"/>
    <mergeCell ref="A8:X8"/>
    <mergeCell ref="O6:O7"/>
    <mergeCell ref="P6:P7"/>
    <mergeCell ref="Q6:T7"/>
    <mergeCell ref="U6:U7"/>
    <mergeCell ref="E5:E7"/>
    <mergeCell ref="H5:H7"/>
    <mergeCell ref="I5:N5"/>
    <mergeCell ref="M6:N6"/>
    <mergeCell ref="O5:P5"/>
    <mergeCell ref="Q5:V5"/>
    <mergeCell ref="D5:D7"/>
    <mergeCell ref="K6:K7"/>
    <mergeCell ref="G6:G7"/>
    <mergeCell ref="J6:J7"/>
    <mergeCell ref="V6:V7"/>
    <mergeCell ref="O1:R1"/>
    <mergeCell ref="B2:X2"/>
    <mergeCell ref="C3:P3"/>
    <mergeCell ref="C4:N4"/>
    <mergeCell ref="O4:W4"/>
  </mergeCells>
  <phoneticPr fontId="74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0"/>
  <sheetViews>
    <sheetView workbookViewId="0">
      <selection activeCell="A8" sqref="A8:X10"/>
    </sheetView>
  </sheetViews>
  <sheetFormatPr defaultRowHeight="12.75"/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699" t="s">
        <v>135</v>
      </c>
      <c r="B8" s="699"/>
      <c r="C8" s="699"/>
      <c r="D8" s="699"/>
      <c r="E8" s="699"/>
      <c r="F8" s="699"/>
      <c r="G8" s="699"/>
      <c r="H8" s="699"/>
      <c r="I8" s="699"/>
      <c r="J8" s="699"/>
      <c r="K8" s="699"/>
      <c r="L8" s="699"/>
      <c r="M8" s="699"/>
      <c r="N8" s="699"/>
      <c r="O8" s="699"/>
      <c r="P8" s="699"/>
      <c r="Q8" s="699"/>
      <c r="R8" s="699"/>
      <c r="S8" s="699"/>
      <c r="T8" s="699"/>
      <c r="U8" s="699"/>
      <c r="V8" s="699"/>
      <c r="W8" s="699"/>
      <c r="X8" s="699"/>
    </row>
    <row r="9" spans="1:24" ht="252">
      <c r="A9" s="233">
        <v>1</v>
      </c>
      <c r="B9" s="100" t="s">
        <v>39</v>
      </c>
      <c r="C9" s="91" t="s">
        <v>85</v>
      </c>
      <c r="D9" s="26" t="s">
        <v>204</v>
      </c>
      <c r="E9" s="33">
        <v>180</v>
      </c>
      <c r="F9" s="234">
        <v>472</v>
      </c>
      <c r="G9" s="33">
        <f>E9*F9</f>
        <v>84960</v>
      </c>
      <c r="H9" s="247">
        <v>44913</v>
      </c>
      <c r="I9" s="27">
        <v>44278</v>
      </c>
      <c r="J9" s="26">
        <v>486</v>
      </c>
      <c r="K9" s="37">
        <v>0</v>
      </c>
      <c r="L9" s="33">
        <f>K9*E9</f>
        <v>0</v>
      </c>
      <c r="M9" s="26">
        <v>291</v>
      </c>
      <c r="N9" s="41">
        <v>44277</v>
      </c>
      <c r="O9" s="236">
        <f>F9+K9-W9</f>
        <v>0</v>
      </c>
      <c r="P9" s="237">
        <f>O9*E9</f>
        <v>0</v>
      </c>
      <c r="Q9" s="238"/>
      <c r="R9" s="235"/>
      <c r="S9" s="235"/>
      <c r="T9" s="235"/>
      <c r="U9" s="235"/>
      <c r="V9" s="235"/>
      <c r="W9" s="234">
        <v>472</v>
      </c>
      <c r="X9" s="237">
        <f>W9*E9</f>
        <v>84960</v>
      </c>
    </row>
    <row r="10" spans="1:24" ht="37.5">
      <c r="A10" s="263"/>
      <c r="B10" s="240" t="s">
        <v>83</v>
      </c>
      <c r="C10" s="94"/>
      <c r="D10" s="28"/>
      <c r="E10" s="28"/>
      <c r="F10" s="93"/>
      <c r="G10" s="28">
        <f>SUM(G9:G9)</f>
        <v>84960</v>
      </c>
      <c r="H10" s="29"/>
      <c r="I10" s="29"/>
      <c r="J10" s="28"/>
      <c r="K10" s="93"/>
      <c r="L10" s="28">
        <f>SUM(L9:L9)</f>
        <v>0</v>
      </c>
      <c r="M10" s="93"/>
      <c r="N10" s="30"/>
      <c r="O10" s="94"/>
      <c r="P10" s="28">
        <f>SUM(P9:P9)</f>
        <v>0</v>
      </c>
      <c r="Q10" s="31"/>
      <c r="R10" s="93"/>
      <c r="S10" s="93"/>
      <c r="T10" s="93"/>
      <c r="U10" s="93"/>
      <c r="V10" s="93"/>
      <c r="W10" s="93"/>
      <c r="X10" s="28">
        <f>SUM(X9:X9)</f>
        <v>84960</v>
      </c>
    </row>
  </sheetData>
  <mergeCells count="31">
    <mergeCell ref="X6:X7"/>
    <mergeCell ref="L6:L7"/>
    <mergeCell ref="A5:A7"/>
    <mergeCell ref="B5:B7"/>
    <mergeCell ref="C5:C7"/>
    <mergeCell ref="W5:X5"/>
    <mergeCell ref="F6:F7"/>
    <mergeCell ref="W6:W7"/>
    <mergeCell ref="F5:G5"/>
    <mergeCell ref="I6:I7"/>
    <mergeCell ref="A8:X8"/>
    <mergeCell ref="O6:O7"/>
    <mergeCell ref="P6:P7"/>
    <mergeCell ref="Q6:T7"/>
    <mergeCell ref="U6:U7"/>
    <mergeCell ref="E5:E7"/>
    <mergeCell ref="H5:H7"/>
    <mergeCell ref="I5:N5"/>
    <mergeCell ref="M6:N6"/>
    <mergeCell ref="O5:P5"/>
    <mergeCell ref="Q5:V5"/>
    <mergeCell ref="D5:D7"/>
    <mergeCell ref="K6:K7"/>
    <mergeCell ref="G6:G7"/>
    <mergeCell ref="J6:J7"/>
    <mergeCell ref="V6:V7"/>
    <mergeCell ref="O1:R1"/>
    <mergeCell ref="B2:X2"/>
    <mergeCell ref="C3:P3"/>
    <mergeCell ref="C4:N4"/>
    <mergeCell ref="O4:W4"/>
  </mergeCells>
  <phoneticPr fontId="74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10"/>
  <sheetViews>
    <sheetView topLeftCell="E4" workbookViewId="0">
      <selection activeCell="X9" sqref="X9"/>
    </sheetView>
  </sheetViews>
  <sheetFormatPr defaultRowHeight="12.75"/>
  <cols>
    <col min="2" max="2" width="38.42578125" customWidth="1"/>
    <col min="7" max="7" width="14.85546875" customWidth="1"/>
    <col min="16" max="16" width="15" customWidth="1"/>
    <col min="17" max="17" width="1.85546875" customWidth="1"/>
    <col min="18" max="18" width="2" customWidth="1"/>
    <col min="19" max="19" width="1.7109375" customWidth="1"/>
    <col min="20" max="20" width="2.140625" customWidth="1"/>
    <col min="21" max="21" width="0.7109375" customWidth="1"/>
    <col min="22" max="22" width="1.140625" customWidth="1"/>
    <col min="24" max="24" width="13.7109375" customWidth="1"/>
  </cols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699" t="s">
        <v>129</v>
      </c>
      <c r="B8" s="699"/>
      <c r="C8" s="699"/>
      <c r="D8" s="699"/>
      <c r="E8" s="699"/>
      <c r="F8" s="699"/>
      <c r="G8" s="699"/>
      <c r="H8" s="699"/>
      <c r="I8" s="699"/>
      <c r="J8" s="699"/>
      <c r="K8" s="699"/>
      <c r="L8" s="699"/>
      <c r="M8" s="699"/>
      <c r="N8" s="699"/>
      <c r="O8" s="699"/>
      <c r="P8" s="699"/>
      <c r="Q8" s="699"/>
      <c r="R8" s="699"/>
      <c r="S8" s="699"/>
      <c r="T8" s="699"/>
      <c r="U8" s="699"/>
      <c r="V8" s="699"/>
      <c r="W8" s="699"/>
      <c r="X8" s="699"/>
    </row>
    <row r="9" spans="1:24" ht="63.75" customHeight="1">
      <c r="A9" s="233">
        <v>1</v>
      </c>
      <c r="B9" s="100" t="s">
        <v>39</v>
      </c>
      <c r="C9" s="91" t="s">
        <v>85</v>
      </c>
      <c r="D9" s="26" t="s">
        <v>204</v>
      </c>
      <c r="E9" s="33">
        <v>180</v>
      </c>
      <c r="F9" s="37">
        <v>1921</v>
      </c>
      <c r="G9" s="33">
        <f>F9*E9</f>
        <v>345780</v>
      </c>
      <c r="H9" s="27">
        <v>44548</v>
      </c>
      <c r="I9" s="232">
        <v>44279</v>
      </c>
      <c r="J9" s="233">
        <v>487</v>
      </c>
      <c r="K9" s="264">
        <v>0</v>
      </c>
      <c r="L9" s="33">
        <f>K9*E9</f>
        <v>0</v>
      </c>
      <c r="M9" s="235">
        <v>291</v>
      </c>
      <c r="N9" s="27">
        <v>44277</v>
      </c>
      <c r="O9" s="236">
        <f>F9+K9-W9</f>
        <v>476</v>
      </c>
      <c r="P9" s="237">
        <f>O9*E9</f>
        <v>85680</v>
      </c>
      <c r="Q9" s="238"/>
      <c r="R9" s="235"/>
      <c r="S9" s="235"/>
      <c r="T9" s="235"/>
      <c r="U9" s="235"/>
      <c r="V9" s="264"/>
      <c r="W9" s="264">
        <v>1445</v>
      </c>
      <c r="X9" s="237">
        <f>W9*E9</f>
        <v>260100</v>
      </c>
    </row>
    <row r="10" spans="1:24" ht="19.5">
      <c r="A10" s="94"/>
      <c r="B10" s="39" t="s">
        <v>83</v>
      </c>
      <c r="C10" s="266"/>
      <c r="D10" s="94"/>
      <c r="E10" s="28"/>
      <c r="F10" s="94"/>
      <c r="G10" s="28">
        <f>SUM(G9:G9)</f>
        <v>345780</v>
      </c>
      <c r="H10" s="29"/>
      <c r="I10" s="38"/>
      <c r="J10" s="94"/>
      <c r="K10" s="93"/>
      <c r="L10" s="28">
        <f>SUM(L9:L9)</f>
        <v>0</v>
      </c>
      <c r="M10" s="93"/>
      <c r="N10" s="30"/>
      <c r="O10" s="94"/>
      <c r="P10" s="28">
        <f>SUM(P9:P9)</f>
        <v>85680</v>
      </c>
      <c r="Q10" s="31"/>
      <c r="R10" s="93"/>
      <c r="S10" s="93"/>
      <c r="T10" s="93"/>
      <c r="U10" s="93"/>
      <c r="V10" s="93"/>
      <c r="W10" s="93"/>
      <c r="X10" s="28">
        <f>SUM(X9:X9)</f>
        <v>260100</v>
      </c>
    </row>
  </sheetData>
  <mergeCells count="31">
    <mergeCell ref="X6:X7"/>
    <mergeCell ref="L6:L7"/>
    <mergeCell ref="A5:A7"/>
    <mergeCell ref="B5:B7"/>
    <mergeCell ref="C5:C7"/>
    <mergeCell ref="W5:X5"/>
    <mergeCell ref="F6:F7"/>
    <mergeCell ref="W6:W7"/>
    <mergeCell ref="F5:G5"/>
    <mergeCell ref="I6:I7"/>
    <mergeCell ref="A8:X8"/>
    <mergeCell ref="O6:O7"/>
    <mergeCell ref="P6:P7"/>
    <mergeCell ref="Q6:T7"/>
    <mergeCell ref="U6:U7"/>
    <mergeCell ref="E5:E7"/>
    <mergeCell ref="H5:H7"/>
    <mergeCell ref="I5:N5"/>
    <mergeCell ref="M6:N6"/>
    <mergeCell ref="O5:P5"/>
    <mergeCell ref="Q5:V5"/>
    <mergeCell ref="D5:D7"/>
    <mergeCell ref="K6:K7"/>
    <mergeCell ref="G6:G7"/>
    <mergeCell ref="J6:J7"/>
    <mergeCell ref="V6:V7"/>
    <mergeCell ref="O1:R1"/>
    <mergeCell ref="B2:X2"/>
    <mergeCell ref="C3:P3"/>
    <mergeCell ref="C4:N4"/>
    <mergeCell ref="O4:W4"/>
  </mergeCells>
  <phoneticPr fontId="74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10"/>
  <sheetViews>
    <sheetView workbookViewId="0">
      <selection activeCell="A8" sqref="A8:X10"/>
    </sheetView>
  </sheetViews>
  <sheetFormatPr defaultRowHeight="12.75"/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630" t="s">
        <v>67</v>
      </c>
      <c r="B8" s="630"/>
      <c r="C8" s="630"/>
      <c r="D8" s="630"/>
      <c r="E8" s="630"/>
      <c r="F8" s="630"/>
      <c r="G8" s="630"/>
      <c r="H8" s="630"/>
      <c r="I8" s="630"/>
      <c r="J8" s="630"/>
      <c r="K8" s="630"/>
      <c r="L8" s="630"/>
      <c r="M8" s="630"/>
      <c r="N8" s="630"/>
      <c r="O8" s="630"/>
      <c r="P8" s="630"/>
      <c r="Q8" s="630"/>
      <c r="R8" s="630"/>
      <c r="S8" s="630"/>
      <c r="T8" s="630"/>
      <c r="U8" s="630"/>
      <c r="V8" s="630"/>
      <c r="W8" s="630"/>
      <c r="X8" s="630"/>
    </row>
    <row r="9" spans="1:24" ht="252">
      <c r="A9" s="116">
        <v>1</v>
      </c>
      <c r="B9" s="195" t="s">
        <v>39</v>
      </c>
      <c r="C9" s="136" t="s">
        <v>85</v>
      </c>
      <c r="D9" s="117" t="s">
        <v>204</v>
      </c>
      <c r="E9" s="118">
        <v>180</v>
      </c>
      <c r="F9" s="134">
        <v>500</v>
      </c>
      <c r="G9" s="118">
        <f>F9*E9</f>
        <v>90000</v>
      </c>
      <c r="H9" s="121">
        <v>44548</v>
      </c>
      <c r="I9" s="119">
        <v>44279</v>
      </c>
      <c r="J9" s="116">
        <v>488</v>
      </c>
      <c r="K9" s="156">
        <v>0</v>
      </c>
      <c r="L9" s="118">
        <f>K9*E9</f>
        <v>0</v>
      </c>
      <c r="M9" s="120">
        <v>291</v>
      </c>
      <c r="N9" s="121">
        <v>44277</v>
      </c>
      <c r="O9" s="122">
        <f>F9+K9-W9</f>
        <v>0</v>
      </c>
      <c r="P9" s="123">
        <f>O9*E9</f>
        <v>0</v>
      </c>
      <c r="Q9" s="124"/>
      <c r="R9" s="120"/>
      <c r="S9" s="120"/>
      <c r="T9" s="120"/>
      <c r="U9" s="120"/>
      <c r="V9" s="156"/>
      <c r="W9" s="156">
        <v>500</v>
      </c>
      <c r="X9" s="123">
        <f>W9*E9</f>
        <v>90000</v>
      </c>
    </row>
    <row r="10" spans="1:24" ht="37.5">
      <c r="A10" s="137"/>
      <c r="B10" s="153" t="s">
        <v>83</v>
      </c>
      <c r="C10" s="223"/>
      <c r="D10" s="137"/>
      <c r="E10" s="140"/>
      <c r="F10" s="137"/>
      <c r="G10" s="140">
        <f>SUM(G8:G9)</f>
        <v>90000</v>
      </c>
      <c r="H10" s="141"/>
      <c r="I10" s="154"/>
      <c r="J10" s="137"/>
      <c r="K10" s="187"/>
      <c r="L10" s="140">
        <f>SUM(L8:L9)</f>
        <v>0</v>
      </c>
      <c r="M10" s="187"/>
      <c r="N10" s="142"/>
      <c r="O10" s="137"/>
      <c r="P10" s="140">
        <f>SUM(P8:P9)</f>
        <v>0</v>
      </c>
      <c r="Q10" s="155"/>
      <c r="R10" s="187"/>
      <c r="S10" s="187"/>
      <c r="T10" s="187"/>
      <c r="U10" s="187"/>
      <c r="V10" s="187"/>
      <c r="W10" s="187"/>
      <c r="X10" s="140">
        <f>SUM(X8:X9)</f>
        <v>90000</v>
      </c>
    </row>
  </sheetData>
  <mergeCells count="31">
    <mergeCell ref="X6:X7"/>
    <mergeCell ref="L6:L7"/>
    <mergeCell ref="A5:A7"/>
    <mergeCell ref="B5:B7"/>
    <mergeCell ref="C5:C7"/>
    <mergeCell ref="W5:X5"/>
    <mergeCell ref="F6:F7"/>
    <mergeCell ref="W6:W7"/>
    <mergeCell ref="F5:G5"/>
    <mergeCell ref="I6:I7"/>
    <mergeCell ref="A8:X8"/>
    <mergeCell ref="O6:O7"/>
    <mergeCell ref="P6:P7"/>
    <mergeCell ref="Q6:T7"/>
    <mergeCell ref="U6:U7"/>
    <mergeCell ref="E5:E7"/>
    <mergeCell ref="H5:H7"/>
    <mergeCell ref="I5:N5"/>
    <mergeCell ref="M6:N6"/>
    <mergeCell ref="O5:P5"/>
    <mergeCell ref="Q5:V5"/>
    <mergeCell ref="D5:D7"/>
    <mergeCell ref="K6:K7"/>
    <mergeCell ref="G6:G7"/>
    <mergeCell ref="J6:J7"/>
    <mergeCell ref="V6:V7"/>
    <mergeCell ref="O1:R1"/>
    <mergeCell ref="B2:X2"/>
    <mergeCell ref="C3:P3"/>
    <mergeCell ref="C4:N4"/>
    <mergeCell ref="O4:W4"/>
  </mergeCells>
  <phoneticPr fontId="74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10"/>
  <sheetViews>
    <sheetView topLeftCell="F7" workbookViewId="0">
      <selection activeCell="X9" sqref="X9"/>
    </sheetView>
  </sheetViews>
  <sheetFormatPr defaultRowHeight="12.75"/>
  <cols>
    <col min="2" max="2" width="33.140625" customWidth="1"/>
    <col min="7" max="7" width="15.7109375" customWidth="1"/>
    <col min="16" max="16" width="13.28515625" customWidth="1"/>
    <col min="17" max="17" width="0.85546875" customWidth="1"/>
    <col min="18" max="18" width="2.42578125" customWidth="1"/>
    <col min="19" max="19" width="2.5703125" customWidth="1"/>
    <col min="20" max="20" width="0.5703125" customWidth="1"/>
    <col min="21" max="21" width="0.42578125" customWidth="1"/>
    <col min="22" max="22" width="1.42578125" customWidth="1"/>
    <col min="24" max="24" width="13.42578125" customWidth="1"/>
  </cols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699" t="s">
        <v>12</v>
      </c>
      <c r="B8" s="699"/>
      <c r="C8" s="699"/>
      <c r="D8" s="699"/>
      <c r="E8" s="699"/>
      <c r="F8" s="699"/>
      <c r="G8" s="699"/>
      <c r="H8" s="699"/>
      <c r="I8" s="699"/>
      <c r="J8" s="699"/>
      <c r="K8" s="699"/>
      <c r="L8" s="699"/>
      <c r="M8" s="699"/>
      <c r="N8" s="699"/>
      <c r="O8" s="699"/>
      <c r="P8" s="699"/>
      <c r="Q8" s="699"/>
      <c r="R8" s="699"/>
      <c r="S8" s="699"/>
      <c r="T8" s="699"/>
      <c r="U8" s="699"/>
      <c r="V8" s="699"/>
      <c r="W8" s="699"/>
      <c r="X8" s="699"/>
    </row>
    <row r="9" spans="1:24" ht="62.25" customHeight="1">
      <c r="A9" s="233">
        <v>1</v>
      </c>
      <c r="B9" s="100" t="s">
        <v>39</v>
      </c>
      <c r="C9" s="91" t="s">
        <v>85</v>
      </c>
      <c r="D9" s="26" t="s">
        <v>204</v>
      </c>
      <c r="E9" s="33">
        <v>180</v>
      </c>
      <c r="F9" s="37">
        <v>569</v>
      </c>
      <c r="G9" s="33">
        <f>F9*E9</f>
        <v>102420</v>
      </c>
      <c r="H9" s="27">
        <v>44548</v>
      </c>
      <c r="I9" s="232">
        <v>44279</v>
      </c>
      <c r="J9" s="233">
        <v>489</v>
      </c>
      <c r="K9" s="264">
        <v>0</v>
      </c>
      <c r="L9" s="33">
        <f>K9*E9</f>
        <v>0</v>
      </c>
      <c r="M9" s="235">
        <v>291</v>
      </c>
      <c r="N9" s="27">
        <v>44277</v>
      </c>
      <c r="O9" s="236">
        <f>F9+K9-W9</f>
        <v>44</v>
      </c>
      <c r="P9" s="237">
        <f>O9*E9</f>
        <v>7920</v>
      </c>
      <c r="Q9" s="238"/>
      <c r="R9" s="235"/>
      <c r="S9" s="235"/>
      <c r="T9" s="235"/>
      <c r="U9" s="235"/>
      <c r="V9" s="264"/>
      <c r="W9" s="264">
        <v>525</v>
      </c>
      <c r="X9" s="237">
        <f>W9*E9</f>
        <v>94500</v>
      </c>
    </row>
    <row r="10" spans="1:24" ht="19.5">
      <c r="A10" s="94"/>
      <c r="B10" s="39" t="s">
        <v>83</v>
      </c>
      <c r="C10" s="266"/>
      <c r="D10" s="94"/>
      <c r="E10" s="28"/>
      <c r="F10" s="94"/>
      <c r="G10" s="28">
        <f>SUM(G8:G9)</f>
        <v>102420</v>
      </c>
      <c r="H10" s="29"/>
      <c r="I10" s="38"/>
      <c r="J10" s="94"/>
      <c r="K10" s="93"/>
      <c r="L10" s="28">
        <f>SUM(L8:L9)</f>
        <v>0</v>
      </c>
      <c r="M10" s="93"/>
      <c r="N10" s="30"/>
      <c r="O10" s="94"/>
      <c r="P10" s="28">
        <f>SUM(P8:P9)</f>
        <v>7920</v>
      </c>
      <c r="Q10" s="31"/>
      <c r="R10" s="93"/>
      <c r="S10" s="93"/>
      <c r="T10" s="93"/>
      <c r="U10" s="93"/>
      <c r="V10" s="93"/>
      <c r="W10" s="93"/>
      <c r="X10" s="28">
        <f>SUM(X8:X9)</f>
        <v>94500</v>
      </c>
    </row>
  </sheetData>
  <mergeCells count="31">
    <mergeCell ref="X6:X7"/>
    <mergeCell ref="L6:L7"/>
    <mergeCell ref="A5:A7"/>
    <mergeCell ref="B5:B7"/>
    <mergeCell ref="C5:C7"/>
    <mergeCell ref="W5:X5"/>
    <mergeCell ref="F6:F7"/>
    <mergeCell ref="W6:W7"/>
    <mergeCell ref="F5:G5"/>
    <mergeCell ref="I6:I7"/>
    <mergeCell ref="A8:X8"/>
    <mergeCell ref="O6:O7"/>
    <mergeCell ref="P6:P7"/>
    <mergeCell ref="Q6:T7"/>
    <mergeCell ref="U6:U7"/>
    <mergeCell ref="E5:E7"/>
    <mergeCell ref="H5:H7"/>
    <mergeCell ref="I5:N5"/>
    <mergeCell ref="M6:N6"/>
    <mergeCell ref="O5:P5"/>
    <mergeCell ref="Q5:V5"/>
    <mergeCell ref="D5:D7"/>
    <mergeCell ref="K6:K7"/>
    <mergeCell ref="G6:G7"/>
    <mergeCell ref="J6:J7"/>
    <mergeCell ref="V6:V7"/>
    <mergeCell ref="O1:R1"/>
    <mergeCell ref="B2:X2"/>
    <mergeCell ref="C3:P3"/>
    <mergeCell ref="C4:N4"/>
    <mergeCell ref="O4:W4"/>
  </mergeCells>
  <phoneticPr fontId="7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38"/>
  <sheetViews>
    <sheetView workbookViewId="0">
      <selection sqref="A1:IV7"/>
    </sheetView>
  </sheetViews>
  <sheetFormatPr defaultRowHeight="12.75"/>
  <cols>
    <col min="1" max="1" width="3.28515625" customWidth="1"/>
    <col min="2" max="2" width="31" customWidth="1"/>
  </cols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699" t="s">
        <v>128</v>
      </c>
      <c r="B8" s="699"/>
      <c r="C8" s="699"/>
      <c r="D8" s="699"/>
      <c r="E8" s="699"/>
      <c r="F8" s="699"/>
      <c r="G8" s="699"/>
      <c r="H8" s="699"/>
      <c r="I8" s="699"/>
      <c r="J8" s="699"/>
      <c r="K8" s="699"/>
      <c r="L8" s="699"/>
      <c r="M8" s="699"/>
      <c r="N8" s="699"/>
      <c r="O8" s="699"/>
      <c r="P8" s="699"/>
      <c r="Q8" s="699"/>
      <c r="R8" s="699"/>
      <c r="S8" s="699"/>
      <c r="T8" s="699"/>
      <c r="U8" s="699"/>
      <c r="V8" s="699"/>
      <c r="W8" s="699"/>
      <c r="X8" s="699"/>
    </row>
    <row r="9" spans="1:24" ht="46.5" customHeight="1">
      <c r="A9" s="233">
        <v>1</v>
      </c>
      <c r="B9" s="254" t="s">
        <v>18</v>
      </c>
      <c r="C9" s="35" t="s">
        <v>85</v>
      </c>
      <c r="D9" s="26" t="s">
        <v>178</v>
      </c>
      <c r="E9" s="255">
        <v>153.69999999999999</v>
      </c>
      <c r="F9" s="37">
        <v>137</v>
      </c>
      <c r="G9" s="33">
        <f t="shared" ref="G9:G37" si="0">F9*E9</f>
        <v>21056.899999999998</v>
      </c>
      <c r="H9" s="36">
        <v>44889</v>
      </c>
      <c r="I9" s="27"/>
      <c r="J9" s="26"/>
      <c r="K9" s="91"/>
      <c r="L9" s="33"/>
      <c r="M9" s="26">
        <v>64</v>
      </c>
      <c r="N9" s="41">
        <v>44216</v>
      </c>
      <c r="O9" s="236">
        <f>F9+K9-W9</f>
        <v>0</v>
      </c>
      <c r="P9" s="237">
        <f>O9*E9</f>
        <v>0</v>
      </c>
      <c r="Q9" s="26"/>
      <c r="R9" s="26"/>
      <c r="S9" s="26"/>
      <c r="T9" s="26"/>
      <c r="U9" s="90"/>
      <c r="V9" s="73"/>
      <c r="W9" s="37">
        <v>137</v>
      </c>
      <c r="X9" s="33">
        <f>W9*E9</f>
        <v>21056.899999999998</v>
      </c>
    </row>
    <row r="10" spans="1:24" ht="46.5" customHeight="1">
      <c r="A10" s="233">
        <v>2</v>
      </c>
      <c r="B10" s="257" t="s">
        <v>37</v>
      </c>
      <c r="C10" s="246" t="s">
        <v>85</v>
      </c>
      <c r="D10" s="26" t="s">
        <v>182</v>
      </c>
      <c r="E10" s="245" t="s">
        <v>42</v>
      </c>
      <c r="F10" s="246">
        <v>426</v>
      </c>
      <c r="G10" s="33">
        <f t="shared" si="0"/>
        <v>63261</v>
      </c>
      <c r="H10" s="36">
        <v>44916</v>
      </c>
      <c r="I10" s="259">
        <v>44251</v>
      </c>
      <c r="J10" s="244">
        <v>260</v>
      </c>
      <c r="K10" s="246"/>
      <c r="L10" s="245">
        <f>K10*E10</f>
        <v>0</v>
      </c>
      <c r="M10" s="244">
        <v>176</v>
      </c>
      <c r="N10" s="250">
        <v>44249</v>
      </c>
      <c r="O10" s="251">
        <f>F10+K10-W10</f>
        <v>0</v>
      </c>
      <c r="P10" s="260">
        <f>O10*E10</f>
        <v>0</v>
      </c>
      <c r="Q10" s="244"/>
      <c r="R10" s="244"/>
      <c r="S10" s="244"/>
      <c r="T10" s="244"/>
      <c r="U10" s="252"/>
      <c r="V10" s="253"/>
      <c r="W10" s="246">
        <v>426</v>
      </c>
      <c r="X10" s="245">
        <f>W10*E10</f>
        <v>63261</v>
      </c>
    </row>
    <row r="11" spans="1:24" ht="46.5" customHeight="1">
      <c r="A11" s="233">
        <v>3</v>
      </c>
      <c r="B11" s="242" t="s">
        <v>171</v>
      </c>
      <c r="C11" s="243" t="s">
        <v>71</v>
      </c>
      <c r="D11" s="26" t="s">
        <v>191</v>
      </c>
      <c r="E11" s="245">
        <v>9161.4</v>
      </c>
      <c r="F11" s="246">
        <v>0</v>
      </c>
      <c r="G11" s="33">
        <f t="shared" si="0"/>
        <v>0</v>
      </c>
      <c r="H11" s="36">
        <v>45291</v>
      </c>
      <c r="I11" s="248">
        <v>44244</v>
      </c>
      <c r="J11" s="244">
        <v>221</v>
      </c>
      <c r="K11" s="246"/>
      <c r="L11" s="245">
        <f>E11*K11</f>
        <v>0</v>
      </c>
      <c r="M11" s="249">
        <v>140</v>
      </c>
      <c r="N11" s="250">
        <v>44243</v>
      </c>
      <c r="O11" s="236">
        <f>F11+K11-W11</f>
        <v>0</v>
      </c>
      <c r="P11" s="245">
        <f>O11*E11</f>
        <v>0</v>
      </c>
      <c r="Q11" s="244"/>
      <c r="R11" s="244"/>
      <c r="S11" s="244"/>
      <c r="T11" s="244"/>
      <c r="U11" s="252"/>
      <c r="V11" s="253"/>
      <c r="W11" s="246">
        <v>0</v>
      </c>
      <c r="X11" s="245">
        <f>W11*E11</f>
        <v>0</v>
      </c>
    </row>
    <row r="12" spans="1:24" ht="46.5" customHeight="1">
      <c r="A12" s="233">
        <v>4</v>
      </c>
      <c r="B12" s="100" t="s">
        <v>200</v>
      </c>
      <c r="C12" s="35" t="s">
        <v>85</v>
      </c>
      <c r="D12" s="26"/>
      <c r="E12" s="33">
        <v>896.5</v>
      </c>
      <c r="F12" s="91">
        <v>20</v>
      </c>
      <c r="G12" s="33">
        <f t="shared" si="0"/>
        <v>17930</v>
      </c>
      <c r="H12" s="239"/>
      <c r="I12" s="27">
        <v>44272</v>
      </c>
      <c r="J12" s="26">
        <v>356</v>
      </c>
      <c r="K12" s="91"/>
      <c r="L12" s="33">
        <f>K12*E12</f>
        <v>0</v>
      </c>
      <c r="M12" s="26">
        <v>262</v>
      </c>
      <c r="N12" s="41">
        <v>44267</v>
      </c>
      <c r="O12" s="236">
        <f t="shared" ref="O12:O37" si="1">F12+K12-W12</f>
        <v>0</v>
      </c>
      <c r="P12" s="237">
        <f t="shared" ref="P12:P37" si="2">O12*E12</f>
        <v>0</v>
      </c>
      <c r="Q12" s="238"/>
      <c r="R12" s="235"/>
      <c r="S12" s="235"/>
      <c r="T12" s="235"/>
      <c r="U12" s="235"/>
      <c r="V12" s="235"/>
      <c r="W12" s="91">
        <v>20</v>
      </c>
      <c r="X12" s="237">
        <f t="shared" ref="X12:X37" si="3">W12*E12</f>
        <v>17930</v>
      </c>
    </row>
    <row r="13" spans="1:24" ht="46.5" customHeight="1">
      <c r="A13" s="233">
        <v>5</v>
      </c>
      <c r="B13" s="100" t="s">
        <v>202</v>
      </c>
      <c r="C13" s="35" t="s">
        <v>85</v>
      </c>
      <c r="D13" s="26"/>
      <c r="E13" s="33">
        <v>896.5</v>
      </c>
      <c r="F13" s="91">
        <v>50</v>
      </c>
      <c r="G13" s="33">
        <f t="shared" si="0"/>
        <v>44825</v>
      </c>
      <c r="H13" s="239"/>
      <c r="I13" s="27">
        <v>44272</v>
      </c>
      <c r="J13" s="26">
        <v>356</v>
      </c>
      <c r="K13" s="91"/>
      <c r="L13" s="33">
        <f t="shared" ref="L13:L37" si="4">K13*E13</f>
        <v>0</v>
      </c>
      <c r="M13" s="26">
        <v>262</v>
      </c>
      <c r="N13" s="41">
        <v>44267</v>
      </c>
      <c r="O13" s="236">
        <f t="shared" si="1"/>
        <v>0</v>
      </c>
      <c r="P13" s="237">
        <f t="shared" si="2"/>
        <v>0</v>
      </c>
      <c r="Q13" s="238"/>
      <c r="R13" s="235"/>
      <c r="S13" s="235"/>
      <c r="T13" s="235"/>
      <c r="U13" s="235"/>
      <c r="V13" s="235"/>
      <c r="W13" s="91">
        <v>50</v>
      </c>
      <c r="X13" s="237">
        <f t="shared" si="3"/>
        <v>44825</v>
      </c>
    </row>
    <row r="14" spans="1:24" ht="46.5" customHeight="1">
      <c r="A14" s="233">
        <v>6</v>
      </c>
      <c r="B14" s="100" t="s">
        <v>203</v>
      </c>
      <c r="C14" s="35" t="s">
        <v>85</v>
      </c>
      <c r="D14" s="26"/>
      <c r="E14" s="33">
        <v>896.5</v>
      </c>
      <c r="F14" s="91">
        <v>10</v>
      </c>
      <c r="G14" s="33">
        <f t="shared" si="0"/>
        <v>8965</v>
      </c>
      <c r="H14" s="239"/>
      <c r="I14" s="27">
        <v>44272</v>
      </c>
      <c r="J14" s="26">
        <v>356</v>
      </c>
      <c r="K14" s="91"/>
      <c r="L14" s="33">
        <f t="shared" si="4"/>
        <v>0</v>
      </c>
      <c r="M14" s="26">
        <v>262</v>
      </c>
      <c r="N14" s="41">
        <v>44267</v>
      </c>
      <c r="O14" s="236">
        <f t="shared" si="1"/>
        <v>0</v>
      </c>
      <c r="P14" s="237">
        <f t="shared" si="2"/>
        <v>0</v>
      </c>
      <c r="Q14" s="238"/>
      <c r="R14" s="235"/>
      <c r="S14" s="235"/>
      <c r="T14" s="235"/>
      <c r="U14" s="235"/>
      <c r="V14" s="235"/>
      <c r="W14" s="91">
        <v>10</v>
      </c>
      <c r="X14" s="237">
        <f t="shared" si="3"/>
        <v>8965</v>
      </c>
    </row>
    <row r="15" spans="1:24" ht="46.5" customHeight="1">
      <c r="A15" s="233">
        <v>7</v>
      </c>
      <c r="B15" s="100" t="s">
        <v>196</v>
      </c>
      <c r="C15" s="35" t="s">
        <v>197</v>
      </c>
      <c r="D15" s="26"/>
      <c r="E15" s="33">
        <v>12</v>
      </c>
      <c r="F15" s="91">
        <v>8000</v>
      </c>
      <c r="G15" s="33">
        <f t="shared" si="0"/>
        <v>96000</v>
      </c>
      <c r="H15" s="239"/>
      <c r="I15" s="27">
        <v>44272</v>
      </c>
      <c r="J15" s="26">
        <v>356</v>
      </c>
      <c r="K15" s="91"/>
      <c r="L15" s="33">
        <f t="shared" si="4"/>
        <v>0</v>
      </c>
      <c r="M15" s="26">
        <v>262</v>
      </c>
      <c r="N15" s="41">
        <v>44267</v>
      </c>
      <c r="O15" s="236">
        <f t="shared" si="1"/>
        <v>0</v>
      </c>
      <c r="P15" s="237">
        <f t="shared" si="2"/>
        <v>0</v>
      </c>
      <c r="Q15" s="238"/>
      <c r="R15" s="235"/>
      <c r="S15" s="235"/>
      <c r="T15" s="235"/>
      <c r="U15" s="235"/>
      <c r="V15" s="235"/>
      <c r="W15" s="91">
        <v>8000</v>
      </c>
      <c r="X15" s="237">
        <f t="shared" si="3"/>
        <v>96000</v>
      </c>
    </row>
    <row r="16" spans="1:24" ht="46.5" customHeight="1">
      <c r="A16" s="233">
        <v>8</v>
      </c>
      <c r="B16" s="100" t="s">
        <v>199</v>
      </c>
      <c r="C16" s="35" t="s">
        <v>197</v>
      </c>
      <c r="D16" s="26"/>
      <c r="E16" s="33">
        <v>12</v>
      </c>
      <c r="F16" s="91">
        <v>8000</v>
      </c>
      <c r="G16" s="33">
        <f t="shared" si="0"/>
        <v>96000</v>
      </c>
      <c r="H16" s="239"/>
      <c r="I16" s="27">
        <v>44272</v>
      </c>
      <c r="J16" s="26">
        <v>356</v>
      </c>
      <c r="K16" s="91"/>
      <c r="L16" s="33">
        <f t="shared" si="4"/>
        <v>0</v>
      </c>
      <c r="M16" s="26">
        <v>262</v>
      </c>
      <c r="N16" s="41">
        <v>44267</v>
      </c>
      <c r="O16" s="236">
        <f t="shared" si="1"/>
        <v>0</v>
      </c>
      <c r="P16" s="237">
        <f t="shared" si="2"/>
        <v>0</v>
      </c>
      <c r="Q16" s="238"/>
      <c r="R16" s="235"/>
      <c r="S16" s="235"/>
      <c r="T16" s="235"/>
      <c r="U16" s="235"/>
      <c r="V16" s="235"/>
      <c r="W16" s="91">
        <v>8000</v>
      </c>
      <c r="X16" s="237">
        <f t="shared" si="3"/>
        <v>96000</v>
      </c>
    </row>
    <row r="17" spans="1:24" ht="46.5" customHeight="1">
      <c r="A17" s="233">
        <v>9</v>
      </c>
      <c r="B17" s="100" t="s">
        <v>206</v>
      </c>
      <c r="C17" s="91" t="s">
        <v>85</v>
      </c>
      <c r="D17" s="26"/>
      <c r="E17" s="33">
        <v>300</v>
      </c>
      <c r="F17" s="91">
        <v>78</v>
      </c>
      <c r="G17" s="33">
        <f t="shared" si="0"/>
        <v>23400</v>
      </c>
      <c r="H17" s="247">
        <v>44503</v>
      </c>
      <c r="I17" s="27">
        <v>44280</v>
      </c>
      <c r="J17" s="26">
        <v>493</v>
      </c>
      <c r="K17" s="91"/>
      <c r="L17" s="33">
        <f t="shared" si="4"/>
        <v>0</v>
      </c>
      <c r="M17" s="26">
        <v>290</v>
      </c>
      <c r="N17" s="41">
        <v>44277</v>
      </c>
      <c r="O17" s="236">
        <f t="shared" si="1"/>
        <v>0</v>
      </c>
      <c r="P17" s="237">
        <f t="shared" si="2"/>
        <v>0</v>
      </c>
      <c r="Q17" s="238"/>
      <c r="R17" s="235"/>
      <c r="S17" s="235"/>
      <c r="T17" s="235"/>
      <c r="U17" s="235"/>
      <c r="V17" s="235"/>
      <c r="W17" s="91">
        <v>78</v>
      </c>
      <c r="X17" s="237">
        <f t="shared" si="3"/>
        <v>23400</v>
      </c>
    </row>
    <row r="18" spans="1:24" ht="46.5" customHeight="1">
      <c r="A18" s="233">
        <v>10</v>
      </c>
      <c r="B18" s="100" t="s">
        <v>207</v>
      </c>
      <c r="C18" s="91" t="s">
        <v>85</v>
      </c>
      <c r="D18" s="26"/>
      <c r="E18" s="33">
        <v>300</v>
      </c>
      <c r="F18" s="91">
        <v>148</v>
      </c>
      <c r="G18" s="33">
        <f t="shared" si="0"/>
        <v>44400</v>
      </c>
      <c r="H18" s="247">
        <v>44503</v>
      </c>
      <c r="I18" s="27">
        <v>44280</v>
      </c>
      <c r="J18" s="26">
        <v>493</v>
      </c>
      <c r="K18" s="91"/>
      <c r="L18" s="33">
        <f t="shared" si="4"/>
        <v>0</v>
      </c>
      <c r="M18" s="26">
        <v>290</v>
      </c>
      <c r="N18" s="41">
        <v>44277</v>
      </c>
      <c r="O18" s="236">
        <f t="shared" si="1"/>
        <v>0</v>
      </c>
      <c r="P18" s="237">
        <f t="shared" si="2"/>
        <v>0</v>
      </c>
      <c r="Q18" s="238"/>
      <c r="R18" s="235"/>
      <c r="S18" s="235"/>
      <c r="T18" s="235"/>
      <c r="U18" s="235"/>
      <c r="V18" s="235"/>
      <c r="W18" s="91">
        <v>148</v>
      </c>
      <c r="X18" s="237">
        <f t="shared" si="3"/>
        <v>44400</v>
      </c>
    </row>
    <row r="19" spans="1:24" ht="46.5" customHeight="1">
      <c r="A19" s="233">
        <v>11</v>
      </c>
      <c r="B19" s="100" t="s">
        <v>208</v>
      </c>
      <c r="C19" s="91" t="s">
        <v>85</v>
      </c>
      <c r="D19" s="26"/>
      <c r="E19" s="33">
        <v>300</v>
      </c>
      <c r="F19" s="91">
        <v>5</v>
      </c>
      <c r="G19" s="33">
        <f t="shared" si="0"/>
        <v>1500</v>
      </c>
      <c r="H19" s="247">
        <v>44503</v>
      </c>
      <c r="I19" s="27">
        <v>44280</v>
      </c>
      <c r="J19" s="26">
        <v>493</v>
      </c>
      <c r="K19" s="91"/>
      <c r="L19" s="33">
        <f t="shared" si="4"/>
        <v>0</v>
      </c>
      <c r="M19" s="26">
        <v>290</v>
      </c>
      <c r="N19" s="41">
        <v>44277</v>
      </c>
      <c r="O19" s="236">
        <f t="shared" si="1"/>
        <v>0</v>
      </c>
      <c r="P19" s="237">
        <f t="shared" si="2"/>
        <v>0</v>
      </c>
      <c r="Q19" s="238"/>
      <c r="R19" s="235"/>
      <c r="S19" s="235"/>
      <c r="T19" s="235"/>
      <c r="U19" s="235"/>
      <c r="V19" s="235"/>
      <c r="W19" s="91">
        <v>5</v>
      </c>
      <c r="X19" s="237">
        <f t="shared" si="3"/>
        <v>1500</v>
      </c>
    </row>
    <row r="20" spans="1:24" ht="46.5" customHeight="1">
      <c r="A20" s="233">
        <v>12</v>
      </c>
      <c r="B20" s="100" t="s">
        <v>209</v>
      </c>
      <c r="C20" s="91" t="s">
        <v>85</v>
      </c>
      <c r="D20" s="26"/>
      <c r="E20" s="33">
        <v>300</v>
      </c>
      <c r="F20" s="91">
        <v>18</v>
      </c>
      <c r="G20" s="33">
        <f t="shared" si="0"/>
        <v>5400</v>
      </c>
      <c r="H20" s="247">
        <v>44503</v>
      </c>
      <c r="I20" s="27">
        <v>44280</v>
      </c>
      <c r="J20" s="26">
        <v>493</v>
      </c>
      <c r="K20" s="91"/>
      <c r="L20" s="33">
        <f t="shared" si="4"/>
        <v>0</v>
      </c>
      <c r="M20" s="26">
        <v>290</v>
      </c>
      <c r="N20" s="41">
        <v>44277</v>
      </c>
      <c r="O20" s="236">
        <f t="shared" si="1"/>
        <v>0</v>
      </c>
      <c r="P20" s="237">
        <f t="shared" si="2"/>
        <v>0</v>
      </c>
      <c r="Q20" s="238"/>
      <c r="R20" s="235"/>
      <c r="S20" s="235"/>
      <c r="T20" s="235"/>
      <c r="U20" s="235"/>
      <c r="V20" s="235"/>
      <c r="W20" s="91">
        <v>18</v>
      </c>
      <c r="X20" s="237">
        <f t="shared" si="3"/>
        <v>5400</v>
      </c>
    </row>
    <row r="21" spans="1:24" ht="46.5" customHeight="1">
      <c r="A21" s="233">
        <v>13</v>
      </c>
      <c r="B21" s="100" t="s">
        <v>39</v>
      </c>
      <c r="C21" s="91" t="s">
        <v>85</v>
      </c>
      <c r="D21" s="26" t="s">
        <v>204</v>
      </c>
      <c r="E21" s="33">
        <v>180</v>
      </c>
      <c r="F21" s="91">
        <v>709</v>
      </c>
      <c r="G21" s="33">
        <f t="shared" si="0"/>
        <v>127620</v>
      </c>
      <c r="H21" s="247">
        <v>44913</v>
      </c>
      <c r="I21" s="27">
        <v>44280</v>
      </c>
      <c r="J21" s="26">
        <v>391</v>
      </c>
      <c r="K21" s="91"/>
      <c r="L21" s="33">
        <f t="shared" si="4"/>
        <v>0</v>
      </c>
      <c r="M21" s="26">
        <v>291</v>
      </c>
      <c r="N21" s="41">
        <v>44277</v>
      </c>
      <c r="O21" s="236">
        <f t="shared" si="1"/>
        <v>0</v>
      </c>
      <c r="P21" s="237">
        <f t="shared" si="2"/>
        <v>0</v>
      </c>
      <c r="Q21" s="238"/>
      <c r="R21" s="235"/>
      <c r="S21" s="235"/>
      <c r="T21" s="235"/>
      <c r="U21" s="235"/>
      <c r="V21" s="235"/>
      <c r="W21" s="91">
        <v>709</v>
      </c>
      <c r="X21" s="237">
        <f t="shared" si="3"/>
        <v>127620</v>
      </c>
    </row>
    <row r="22" spans="1:24" ht="46.5" customHeight="1">
      <c r="A22" s="233">
        <v>14</v>
      </c>
      <c r="B22" s="100" t="s">
        <v>211</v>
      </c>
      <c r="C22" s="35" t="s">
        <v>85</v>
      </c>
      <c r="D22" s="26"/>
      <c r="E22" s="33">
        <v>0.7</v>
      </c>
      <c r="F22" s="91">
        <v>90000</v>
      </c>
      <c r="G22" s="33">
        <f t="shared" si="0"/>
        <v>62999.999999999993</v>
      </c>
      <c r="H22" s="36"/>
      <c r="I22" s="27">
        <v>44284</v>
      </c>
      <c r="J22" s="26">
        <v>576</v>
      </c>
      <c r="K22" s="91"/>
      <c r="L22" s="33">
        <f t="shared" si="4"/>
        <v>0</v>
      </c>
      <c r="M22" s="26">
        <v>314</v>
      </c>
      <c r="N22" s="41">
        <v>44281</v>
      </c>
      <c r="O22" s="236">
        <f t="shared" si="1"/>
        <v>0</v>
      </c>
      <c r="P22" s="237">
        <f t="shared" si="2"/>
        <v>0</v>
      </c>
      <c r="Q22" s="238"/>
      <c r="R22" s="235"/>
      <c r="S22" s="235"/>
      <c r="T22" s="235"/>
      <c r="U22" s="235"/>
      <c r="V22" s="235"/>
      <c r="W22" s="91">
        <v>90000</v>
      </c>
      <c r="X22" s="237">
        <f t="shared" si="3"/>
        <v>62999.999999999993</v>
      </c>
    </row>
    <row r="23" spans="1:24" ht="46.5" customHeight="1">
      <c r="A23" s="233">
        <v>15</v>
      </c>
      <c r="B23" s="100" t="s">
        <v>206</v>
      </c>
      <c r="C23" s="91" t="s">
        <v>85</v>
      </c>
      <c r="D23" s="26"/>
      <c r="E23" s="33">
        <v>300</v>
      </c>
      <c r="F23" s="91">
        <v>300</v>
      </c>
      <c r="G23" s="33">
        <f t="shared" si="0"/>
        <v>90000</v>
      </c>
      <c r="H23" s="36"/>
      <c r="I23" s="27">
        <v>44284</v>
      </c>
      <c r="J23" s="26">
        <v>576</v>
      </c>
      <c r="K23" s="91"/>
      <c r="L23" s="33">
        <f t="shared" si="4"/>
        <v>0</v>
      </c>
      <c r="M23" s="26">
        <v>314</v>
      </c>
      <c r="N23" s="41">
        <v>44281</v>
      </c>
      <c r="O23" s="236">
        <f t="shared" si="1"/>
        <v>0</v>
      </c>
      <c r="P23" s="237">
        <f t="shared" si="2"/>
        <v>0</v>
      </c>
      <c r="Q23" s="238"/>
      <c r="R23" s="235"/>
      <c r="S23" s="235"/>
      <c r="T23" s="235"/>
      <c r="U23" s="235"/>
      <c r="V23" s="235"/>
      <c r="W23" s="91">
        <v>300</v>
      </c>
      <c r="X23" s="237">
        <f t="shared" si="3"/>
        <v>90000</v>
      </c>
    </row>
    <row r="24" spans="1:24" ht="46.5" customHeight="1">
      <c r="A24" s="233">
        <v>16</v>
      </c>
      <c r="B24" s="100" t="s">
        <v>207</v>
      </c>
      <c r="C24" s="91" t="s">
        <v>85</v>
      </c>
      <c r="D24" s="26"/>
      <c r="E24" s="33">
        <v>300</v>
      </c>
      <c r="F24" s="91">
        <v>950</v>
      </c>
      <c r="G24" s="33">
        <f t="shared" si="0"/>
        <v>285000</v>
      </c>
      <c r="H24" s="36"/>
      <c r="I24" s="27">
        <v>44284</v>
      </c>
      <c r="J24" s="26">
        <v>576</v>
      </c>
      <c r="K24" s="91"/>
      <c r="L24" s="33">
        <f t="shared" si="4"/>
        <v>0</v>
      </c>
      <c r="M24" s="26">
        <v>314</v>
      </c>
      <c r="N24" s="41">
        <v>44281</v>
      </c>
      <c r="O24" s="236">
        <f t="shared" si="1"/>
        <v>0</v>
      </c>
      <c r="P24" s="237">
        <f t="shared" si="2"/>
        <v>0</v>
      </c>
      <c r="Q24" s="238"/>
      <c r="R24" s="235"/>
      <c r="S24" s="235"/>
      <c r="T24" s="235"/>
      <c r="U24" s="235"/>
      <c r="V24" s="235"/>
      <c r="W24" s="91">
        <v>950</v>
      </c>
      <c r="X24" s="237">
        <f t="shared" si="3"/>
        <v>285000</v>
      </c>
    </row>
    <row r="25" spans="1:24" ht="46.5" customHeight="1">
      <c r="A25" s="233">
        <v>17</v>
      </c>
      <c r="B25" s="100" t="s">
        <v>208</v>
      </c>
      <c r="C25" s="91" t="s">
        <v>85</v>
      </c>
      <c r="D25" s="26"/>
      <c r="E25" s="33">
        <v>300</v>
      </c>
      <c r="F25" s="91">
        <v>140</v>
      </c>
      <c r="G25" s="33">
        <f t="shared" si="0"/>
        <v>42000</v>
      </c>
      <c r="H25" s="36"/>
      <c r="I25" s="27">
        <v>44284</v>
      </c>
      <c r="J25" s="26">
        <v>576</v>
      </c>
      <c r="K25" s="91"/>
      <c r="L25" s="33">
        <f t="shared" si="4"/>
        <v>0</v>
      </c>
      <c r="M25" s="26">
        <v>314</v>
      </c>
      <c r="N25" s="41">
        <v>44281</v>
      </c>
      <c r="O25" s="236">
        <f t="shared" si="1"/>
        <v>0</v>
      </c>
      <c r="P25" s="237">
        <f t="shared" si="2"/>
        <v>0</v>
      </c>
      <c r="Q25" s="238"/>
      <c r="R25" s="235"/>
      <c r="S25" s="235"/>
      <c r="T25" s="235"/>
      <c r="U25" s="235"/>
      <c r="V25" s="235"/>
      <c r="W25" s="91">
        <v>140</v>
      </c>
      <c r="X25" s="237">
        <f t="shared" si="3"/>
        <v>42000</v>
      </c>
    </row>
    <row r="26" spans="1:24" ht="46.5" customHeight="1">
      <c r="A26" s="233">
        <v>18</v>
      </c>
      <c r="B26" s="100" t="s">
        <v>230</v>
      </c>
      <c r="C26" s="35" t="s">
        <v>85</v>
      </c>
      <c r="D26" s="26"/>
      <c r="E26" s="33">
        <v>300</v>
      </c>
      <c r="F26" s="91">
        <v>720</v>
      </c>
      <c r="G26" s="33">
        <f t="shared" si="0"/>
        <v>216000</v>
      </c>
      <c r="H26" s="36"/>
      <c r="I26" s="27">
        <v>44300</v>
      </c>
      <c r="J26" s="26">
        <v>710</v>
      </c>
      <c r="K26" s="91"/>
      <c r="L26" s="33">
        <f t="shared" si="4"/>
        <v>0</v>
      </c>
      <c r="M26" s="26">
        <v>375</v>
      </c>
      <c r="N26" s="41">
        <v>44293</v>
      </c>
      <c r="O26" s="236">
        <f t="shared" si="1"/>
        <v>0</v>
      </c>
      <c r="P26" s="237">
        <f t="shared" si="2"/>
        <v>0</v>
      </c>
      <c r="Q26" s="238"/>
      <c r="R26" s="235"/>
      <c r="S26" s="235"/>
      <c r="T26" s="235"/>
      <c r="U26" s="235"/>
      <c r="V26" s="235"/>
      <c r="W26" s="91">
        <v>720</v>
      </c>
      <c r="X26" s="237">
        <f t="shared" si="3"/>
        <v>216000</v>
      </c>
    </row>
    <row r="27" spans="1:24" ht="46.5" customHeight="1">
      <c r="A27" s="233">
        <v>19</v>
      </c>
      <c r="B27" s="100" t="s">
        <v>283</v>
      </c>
      <c r="C27" s="35" t="s">
        <v>85</v>
      </c>
      <c r="D27" s="26"/>
      <c r="E27" s="33">
        <v>220</v>
      </c>
      <c r="F27" s="91">
        <v>764</v>
      </c>
      <c r="G27" s="33">
        <f t="shared" si="0"/>
        <v>168080</v>
      </c>
      <c r="H27" s="36"/>
      <c r="I27" s="27"/>
      <c r="J27" s="26">
        <v>897</v>
      </c>
      <c r="K27" s="91"/>
      <c r="L27" s="33">
        <f t="shared" si="4"/>
        <v>0</v>
      </c>
      <c r="M27" s="103">
        <v>465</v>
      </c>
      <c r="N27" s="41">
        <v>44309</v>
      </c>
      <c r="O27" s="236">
        <f t="shared" si="1"/>
        <v>0</v>
      </c>
      <c r="P27" s="237">
        <f t="shared" si="2"/>
        <v>0</v>
      </c>
      <c r="Q27" s="238"/>
      <c r="R27" s="235"/>
      <c r="S27" s="235"/>
      <c r="T27" s="235"/>
      <c r="U27" s="235"/>
      <c r="V27" s="235"/>
      <c r="W27" s="91">
        <v>764</v>
      </c>
      <c r="X27" s="237">
        <f t="shared" si="3"/>
        <v>168080</v>
      </c>
    </row>
    <row r="28" spans="1:24" ht="46.5" customHeight="1">
      <c r="A28" s="233">
        <v>20</v>
      </c>
      <c r="B28" s="100" t="s">
        <v>284</v>
      </c>
      <c r="C28" s="35" t="s">
        <v>85</v>
      </c>
      <c r="D28" s="26"/>
      <c r="E28" s="33">
        <v>220</v>
      </c>
      <c r="F28" s="91">
        <v>19</v>
      </c>
      <c r="G28" s="33">
        <f t="shared" si="0"/>
        <v>4180</v>
      </c>
      <c r="H28" s="36"/>
      <c r="I28" s="27"/>
      <c r="J28" s="26">
        <v>897</v>
      </c>
      <c r="K28" s="91"/>
      <c r="L28" s="33">
        <f t="shared" si="4"/>
        <v>0</v>
      </c>
      <c r="M28" s="103">
        <v>465</v>
      </c>
      <c r="N28" s="41">
        <v>44309</v>
      </c>
      <c r="O28" s="236">
        <f t="shared" si="1"/>
        <v>0</v>
      </c>
      <c r="P28" s="237">
        <f t="shared" si="2"/>
        <v>0</v>
      </c>
      <c r="Q28" s="238"/>
      <c r="R28" s="235"/>
      <c r="S28" s="235"/>
      <c r="T28" s="235"/>
      <c r="U28" s="235"/>
      <c r="V28" s="235"/>
      <c r="W28" s="91">
        <v>19</v>
      </c>
      <c r="X28" s="237">
        <f t="shared" si="3"/>
        <v>4180</v>
      </c>
    </row>
    <row r="29" spans="1:24" ht="46.5" customHeight="1">
      <c r="A29" s="233">
        <v>21</v>
      </c>
      <c r="B29" s="100" t="s">
        <v>281</v>
      </c>
      <c r="C29" s="35" t="s">
        <v>85</v>
      </c>
      <c r="D29" s="26"/>
      <c r="E29" s="33">
        <v>220</v>
      </c>
      <c r="F29" s="91">
        <v>474</v>
      </c>
      <c r="G29" s="33">
        <f t="shared" si="0"/>
        <v>104280</v>
      </c>
      <c r="H29" s="36"/>
      <c r="I29" s="27"/>
      <c r="J29" s="26">
        <v>922</v>
      </c>
      <c r="K29" s="91"/>
      <c r="L29" s="33">
        <f t="shared" si="4"/>
        <v>0</v>
      </c>
      <c r="M29" s="103">
        <v>464</v>
      </c>
      <c r="N29" s="41">
        <v>44309</v>
      </c>
      <c r="O29" s="236">
        <f t="shared" si="1"/>
        <v>0</v>
      </c>
      <c r="P29" s="237">
        <f t="shared" si="2"/>
        <v>0</v>
      </c>
      <c r="Q29" s="238"/>
      <c r="R29" s="235"/>
      <c r="S29" s="235"/>
      <c r="T29" s="235"/>
      <c r="U29" s="235"/>
      <c r="V29" s="235"/>
      <c r="W29" s="91">
        <v>474</v>
      </c>
      <c r="X29" s="237">
        <f t="shared" si="3"/>
        <v>104280</v>
      </c>
    </row>
    <row r="30" spans="1:24" ht="46.5" customHeight="1">
      <c r="A30" s="233">
        <v>22</v>
      </c>
      <c r="B30" s="100" t="s">
        <v>283</v>
      </c>
      <c r="C30" s="35" t="s">
        <v>85</v>
      </c>
      <c r="D30" s="26"/>
      <c r="E30" s="33">
        <v>220</v>
      </c>
      <c r="F30" s="91">
        <v>1103</v>
      </c>
      <c r="G30" s="33">
        <f t="shared" si="0"/>
        <v>242660</v>
      </c>
      <c r="H30" s="36"/>
      <c r="I30" s="27"/>
      <c r="J30" s="26">
        <v>922</v>
      </c>
      <c r="K30" s="91"/>
      <c r="L30" s="33">
        <f t="shared" si="4"/>
        <v>0</v>
      </c>
      <c r="M30" s="103">
        <v>464</v>
      </c>
      <c r="N30" s="41">
        <v>44309</v>
      </c>
      <c r="O30" s="236">
        <f t="shared" si="1"/>
        <v>0</v>
      </c>
      <c r="P30" s="237">
        <f t="shared" si="2"/>
        <v>0</v>
      </c>
      <c r="Q30" s="238"/>
      <c r="R30" s="235"/>
      <c r="S30" s="235"/>
      <c r="T30" s="235"/>
      <c r="U30" s="235"/>
      <c r="V30" s="235"/>
      <c r="W30" s="91">
        <v>1103</v>
      </c>
      <c r="X30" s="237">
        <f t="shared" si="3"/>
        <v>242660</v>
      </c>
    </row>
    <row r="31" spans="1:24" ht="46.5" customHeight="1">
      <c r="A31" s="233">
        <v>23</v>
      </c>
      <c r="B31" s="100" t="s">
        <v>284</v>
      </c>
      <c r="C31" s="35" t="s">
        <v>85</v>
      </c>
      <c r="D31" s="26"/>
      <c r="E31" s="33">
        <v>220</v>
      </c>
      <c r="F31" s="91">
        <v>223</v>
      </c>
      <c r="G31" s="33">
        <f t="shared" si="0"/>
        <v>49060</v>
      </c>
      <c r="H31" s="36"/>
      <c r="I31" s="27"/>
      <c r="J31" s="26">
        <v>922</v>
      </c>
      <c r="K31" s="91"/>
      <c r="L31" s="33">
        <f t="shared" si="4"/>
        <v>0</v>
      </c>
      <c r="M31" s="103">
        <v>464</v>
      </c>
      <c r="N31" s="41">
        <v>44309</v>
      </c>
      <c r="O31" s="236">
        <f t="shared" si="1"/>
        <v>0</v>
      </c>
      <c r="P31" s="237">
        <f t="shared" si="2"/>
        <v>0</v>
      </c>
      <c r="Q31" s="238"/>
      <c r="R31" s="235"/>
      <c r="S31" s="235"/>
      <c r="T31" s="235"/>
      <c r="U31" s="235"/>
      <c r="V31" s="235"/>
      <c r="W31" s="91">
        <v>223</v>
      </c>
      <c r="X31" s="237">
        <f t="shared" si="3"/>
        <v>49060</v>
      </c>
    </row>
    <row r="32" spans="1:24" ht="46.5" customHeight="1">
      <c r="A32" s="233">
        <v>24</v>
      </c>
      <c r="B32" s="100" t="s">
        <v>223</v>
      </c>
      <c r="C32" s="35" t="s">
        <v>85</v>
      </c>
      <c r="D32" s="26"/>
      <c r="E32" s="33">
        <v>214.89</v>
      </c>
      <c r="F32" s="91">
        <v>200</v>
      </c>
      <c r="G32" s="33">
        <f t="shared" si="0"/>
        <v>42978</v>
      </c>
      <c r="H32" s="36"/>
      <c r="I32" s="27">
        <v>44302</v>
      </c>
      <c r="J32" s="26">
        <v>735</v>
      </c>
      <c r="K32" s="91"/>
      <c r="L32" s="33">
        <f t="shared" si="4"/>
        <v>0</v>
      </c>
      <c r="M32" s="26">
        <v>377</v>
      </c>
      <c r="N32" s="41">
        <v>44293</v>
      </c>
      <c r="O32" s="236">
        <f t="shared" si="1"/>
        <v>0</v>
      </c>
      <c r="P32" s="237">
        <f t="shared" si="2"/>
        <v>0</v>
      </c>
      <c r="Q32" s="238"/>
      <c r="R32" s="235"/>
      <c r="S32" s="235"/>
      <c r="T32" s="235"/>
      <c r="U32" s="235"/>
      <c r="V32" s="235"/>
      <c r="W32" s="91">
        <v>200</v>
      </c>
      <c r="X32" s="237">
        <f t="shared" si="3"/>
        <v>42978</v>
      </c>
    </row>
    <row r="33" spans="1:24" ht="46.5" customHeight="1">
      <c r="A33" s="233">
        <v>25</v>
      </c>
      <c r="B33" s="100" t="s">
        <v>224</v>
      </c>
      <c r="C33" s="35" t="s">
        <v>85</v>
      </c>
      <c r="D33" s="26"/>
      <c r="E33" s="33">
        <v>214.89</v>
      </c>
      <c r="F33" s="91">
        <v>800</v>
      </c>
      <c r="G33" s="33">
        <f t="shared" si="0"/>
        <v>171912</v>
      </c>
      <c r="H33" s="36"/>
      <c r="I33" s="27">
        <v>44302</v>
      </c>
      <c r="J33" s="26">
        <v>735</v>
      </c>
      <c r="K33" s="91"/>
      <c r="L33" s="33">
        <f t="shared" si="4"/>
        <v>0</v>
      </c>
      <c r="M33" s="26">
        <v>377</v>
      </c>
      <c r="N33" s="41">
        <v>44293</v>
      </c>
      <c r="O33" s="236">
        <f t="shared" si="1"/>
        <v>0</v>
      </c>
      <c r="P33" s="237">
        <f t="shared" si="2"/>
        <v>0</v>
      </c>
      <c r="Q33" s="238"/>
      <c r="R33" s="235"/>
      <c r="S33" s="235"/>
      <c r="T33" s="235"/>
      <c r="U33" s="235"/>
      <c r="V33" s="235"/>
      <c r="W33" s="91">
        <v>800</v>
      </c>
      <c r="X33" s="237">
        <f t="shared" si="3"/>
        <v>171912</v>
      </c>
    </row>
    <row r="34" spans="1:24" ht="46.5" customHeight="1">
      <c r="A34" s="233">
        <v>26</v>
      </c>
      <c r="B34" s="100" t="s">
        <v>225</v>
      </c>
      <c r="C34" s="35" t="s">
        <v>85</v>
      </c>
      <c r="D34" s="26"/>
      <c r="E34" s="33">
        <v>214.89</v>
      </c>
      <c r="F34" s="91">
        <v>100</v>
      </c>
      <c r="G34" s="33">
        <f t="shared" si="0"/>
        <v>21489</v>
      </c>
      <c r="H34" s="36"/>
      <c r="I34" s="27">
        <v>44302</v>
      </c>
      <c r="J34" s="26">
        <v>735</v>
      </c>
      <c r="K34" s="91"/>
      <c r="L34" s="33">
        <f t="shared" si="4"/>
        <v>0</v>
      </c>
      <c r="M34" s="26">
        <v>377</v>
      </c>
      <c r="N34" s="41">
        <v>44293</v>
      </c>
      <c r="O34" s="236">
        <f t="shared" si="1"/>
        <v>0</v>
      </c>
      <c r="P34" s="237">
        <f t="shared" si="2"/>
        <v>0</v>
      </c>
      <c r="Q34" s="238"/>
      <c r="R34" s="235"/>
      <c r="S34" s="235"/>
      <c r="T34" s="235"/>
      <c r="U34" s="235"/>
      <c r="V34" s="235"/>
      <c r="W34" s="91">
        <v>100</v>
      </c>
      <c r="X34" s="237">
        <f t="shared" si="3"/>
        <v>21489</v>
      </c>
    </row>
    <row r="35" spans="1:24" ht="46.5" customHeight="1">
      <c r="A35" s="233">
        <v>27</v>
      </c>
      <c r="B35" s="100" t="s">
        <v>226</v>
      </c>
      <c r="C35" s="35" t="s">
        <v>85</v>
      </c>
      <c r="D35" s="26"/>
      <c r="E35" s="33">
        <v>56.98</v>
      </c>
      <c r="F35" s="91">
        <v>1360</v>
      </c>
      <c r="G35" s="33">
        <f t="shared" si="0"/>
        <v>77492.800000000003</v>
      </c>
      <c r="H35" s="36"/>
      <c r="I35" s="27">
        <v>44302</v>
      </c>
      <c r="J35" s="26">
        <v>735</v>
      </c>
      <c r="K35" s="91"/>
      <c r="L35" s="33">
        <f t="shared" si="4"/>
        <v>0</v>
      </c>
      <c r="M35" s="26">
        <v>377</v>
      </c>
      <c r="N35" s="41">
        <v>44293</v>
      </c>
      <c r="O35" s="236">
        <f t="shared" si="1"/>
        <v>0</v>
      </c>
      <c r="P35" s="237">
        <f t="shared" si="2"/>
        <v>0</v>
      </c>
      <c r="Q35" s="238"/>
      <c r="R35" s="235"/>
      <c r="S35" s="235"/>
      <c r="T35" s="235"/>
      <c r="U35" s="235"/>
      <c r="V35" s="235"/>
      <c r="W35" s="91">
        <v>1360</v>
      </c>
      <c r="X35" s="237">
        <f t="shared" si="3"/>
        <v>77492.800000000003</v>
      </c>
    </row>
    <row r="36" spans="1:24" ht="46.5" customHeight="1">
      <c r="A36" s="233">
        <v>28</v>
      </c>
      <c r="B36" s="100" t="s">
        <v>227</v>
      </c>
      <c r="C36" s="35" t="s">
        <v>85</v>
      </c>
      <c r="D36" s="26"/>
      <c r="E36" s="33">
        <v>56.98</v>
      </c>
      <c r="F36" s="91">
        <v>4800</v>
      </c>
      <c r="G36" s="33">
        <f t="shared" si="0"/>
        <v>273504</v>
      </c>
      <c r="H36" s="36"/>
      <c r="I36" s="27">
        <v>44302</v>
      </c>
      <c r="J36" s="26">
        <v>735</v>
      </c>
      <c r="K36" s="91"/>
      <c r="L36" s="33">
        <f t="shared" si="4"/>
        <v>0</v>
      </c>
      <c r="M36" s="26">
        <v>377</v>
      </c>
      <c r="N36" s="41">
        <v>44293</v>
      </c>
      <c r="O36" s="236">
        <f t="shared" si="1"/>
        <v>0</v>
      </c>
      <c r="P36" s="237">
        <f t="shared" si="2"/>
        <v>0</v>
      </c>
      <c r="Q36" s="238"/>
      <c r="R36" s="235"/>
      <c r="S36" s="235"/>
      <c r="T36" s="235"/>
      <c r="U36" s="235"/>
      <c r="V36" s="235"/>
      <c r="W36" s="91">
        <v>4800</v>
      </c>
      <c r="X36" s="237">
        <f t="shared" si="3"/>
        <v>273504</v>
      </c>
    </row>
    <row r="37" spans="1:24" ht="46.5" customHeight="1">
      <c r="A37" s="233">
        <v>29</v>
      </c>
      <c r="B37" s="100" t="s">
        <v>228</v>
      </c>
      <c r="C37" s="35" t="s">
        <v>85</v>
      </c>
      <c r="D37" s="26"/>
      <c r="E37" s="33">
        <v>56.98</v>
      </c>
      <c r="F37" s="91">
        <v>800</v>
      </c>
      <c r="G37" s="33">
        <f t="shared" si="0"/>
        <v>45584</v>
      </c>
      <c r="H37" s="36"/>
      <c r="I37" s="27">
        <v>44302</v>
      </c>
      <c r="J37" s="26">
        <v>735</v>
      </c>
      <c r="K37" s="91"/>
      <c r="L37" s="33">
        <f t="shared" si="4"/>
        <v>0</v>
      </c>
      <c r="M37" s="26">
        <v>377</v>
      </c>
      <c r="N37" s="41">
        <v>44293</v>
      </c>
      <c r="O37" s="236">
        <f t="shared" si="1"/>
        <v>0</v>
      </c>
      <c r="P37" s="237">
        <f t="shared" si="2"/>
        <v>0</v>
      </c>
      <c r="Q37" s="238"/>
      <c r="R37" s="235"/>
      <c r="S37" s="235"/>
      <c r="T37" s="235"/>
      <c r="U37" s="235"/>
      <c r="V37" s="235"/>
      <c r="W37" s="91">
        <v>800</v>
      </c>
      <c r="X37" s="237">
        <f t="shared" si="3"/>
        <v>45584</v>
      </c>
    </row>
    <row r="38" spans="1:24" ht="46.5" customHeight="1">
      <c r="A38" s="94"/>
      <c r="B38" s="240" t="s">
        <v>83</v>
      </c>
      <c r="C38" s="94"/>
      <c r="D38" s="28"/>
      <c r="E38" s="28"/>
      <c r="F38" s="93"/>
      <c r="G38" s="28">
        <f>SUM(G9:G37)</f>
        <v>2447577.6999999997</v>
      </c>
      <c r="H38" s="29"/>
      <c r="I38" s="29"/>
      <c r="J38" s="28"/>
      <c r="K38" s="93"/>
      <c r="L38" s="28">
        <f>SUM(L9:L37)</f>
        <v>0</v>
      </c>
      <c r="M38" s="93"/>
      <c r="N38" s="30"/>
      <c r="O38" s="94"/>
      <c r="P38" s="28">
        <f>SUM(P9:P37)</f>
        <v>0</v>
      </c>
      <c r="Q38" s="31"/>
      <c r="R38" s="93"/>
      <c r="S38" s="93"/>
      <c r="T38" s="93"/>
      <c r="U38" s="93"/>
      <c r="V38" s="93"/>
      <c r="W38" s="93"/>
      <c r="X38" s="28">
        <f>SUM(X9:X37)</f>
        <v>2447577.6999999997</v>
      </c>
    </row>
  </sheetData>
  <mergeCells count="31">
    <mergeCell ref="X6:X7"/>
    <mergeCell ref="L6:L7"/>
    <mergeCell ref="A5:A7"/>
    <mergeCell ref="B5:B7"/>
    <mergeCell ref="C5:C7"/>
    <mergeCell ref="W5:X5"/>
    <mergeCell ref="F6:F7"/>
    <mergeCell ref="W6:W7"/>
    <mergeCell ref="F5:G5"/>
    <mergeCell ref="I6:I7"/>
    <mergeCell ref="A8:X8"/>
    <mergeCell ref="O6:O7"/>
    <mergeCell ref="P6:P7"/>
    <mergeCell ref="Q6:T7"/>
    <mergeCell ref="U6:U7"/>
    <mergeCell ref="E5:E7"/>
    <mergeCell ref="H5:H7"/>
    <mergeCell ref="I5:N5"/>
    <mergeCell ref="M6:N6"/>
    <mergeCell ref="O5:P5"/>
    <mergeCell ref="Q5:V5"/>
    <mergeCell ref="D5:D7"/>
    <mergeCell ref="K6:K7"/>
    <mergeCell ref="G6:G7"/>
    <mergeCell ref="J6:J7"/>
    <mergeCell ref="V6:V7"/>
    <mergeCell ref="O1:R1"/>
    <mergeCell ref="B2:X2"/>
    <mergeCell ref="C3:P3"/>
    <mergeCell ref="C4:N4"/>
    <mergeCell ref="O4:W4"/>
  </mergeCells>
  <phoneticPr fontId="74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21"/>
  <sheetViews>
    <sheetView topLeftCell="J3" workbookViewId="0">
      <selection activeCell="W9" sqref="W9:W20"/>
    </sheetView>
  </sheetViews>
  <sheetFormatPr defaultRowHeight="12.75"/>
  <cols>
    <col min="2" max="2" width="33.5703125" customWidth="1"/>
    <col min="7" max="7" width="16.5703125" customWidth="1"/>
    <col min="16" max="16" width="17.85546875" customWidth="1"/>
    <col min="17" max="17" width="1.85546875" customWidth="1"/>
    <col min="18" max="18" width="1.7109375" customWidth="1"/>
    <col min="19" max="19" width="0.85546875" customWidth="1"/>
    <col min="20" max="20" width="1.42578125" customWidth="1"/>
    <col min="21" max="21" width="1.85546875" customWidth="1"/>
    <col min="22" max="22" width="1.7109375" customWidth="1"/>
    <col min="23" max="23" width="9.42578125" customWidth="1"/>
    <col min="24" max="24" width="16.5703125" customWidth="1"/>
  </cols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699" t="s">
        <v>136</v>
      </c>
      <c r="B8" s="699"/>
      <c r="C8" s="699"/>
      <c r="D8" s="699"/>
      <c r="E8" s="699"/>
      <c r="F8" s="699"/>
      <c r="G8" s="699"/>
      <c r="H8" s="699"/>
      <c r="I8" s="699"/>
      <c r="J8" s="699"/>
      <c r="K8" s="699"/>
      <c r="L8" s="699"/>
      <c r="M8" s="699"/>
      <c r="N8" s="699"/>
      <c r="O8" s="699"/>
      <c r="P8" s="699"/>
      <c r="Q8" s="699"/>
      <c r="R8" s="699"/>
      <c r="S8" s="699"/>
      <c r="T8" s="699"/>
      <c r="U8" s="699"/>
      <c r="V8" s="699"/>
      <c r="W8" s="699"/>
      <c r="X8" s="699"/>
    </row>
    <row r="9" spans="1:24" ht="61.5" customHeight="1">
      <c r="A9" s="403">
        <v>1</v>
      </c>
      <c r="B9" s="384" t="s">
        <v>37</v>
      </c>
      <c r="C9" s="357" t="s">
        <v>85</v>
      </c>
      <c r="D9" s="366" t="s">
        <v>253</v>
      </c>
      <c r="E9" s="358" t="s">
        <v>42</v>
      </c>
      <c r="F9" s="357">
        <v>75</v>
      </c>
      <c r="G9" s="363">
        <f t="shared" ref="G9:G20" si="0">E9*F9</f>
        <v>11137.5</v>
      </c>
      <c r="H9" s="404">
        <v>44230</v>
      </c>
      <c r="I9" s="365">
        <v>44230</v>
      </c>
      <c r="J9" s="366">
        <v>123</v>
      </c>
      <c r="K9" s="357"/>
      <c r="L9" s="358">
        <f>K9*E9</f>
        <v>0</v>
      </c>
      <c r="M9" s="366">
        <v>85</v>
      </c>
      <c r="N9" s="367">
        <v>44229</v>
      </c>
      <c r="O9" s="405">
        <f t="shared" ref="O9:O20" si="1">F9+K9-W9</f>
        <v>11</v>
      </c>
      <c r="P9" s="369">
        <f t="shared" ref="P9:P20" si="2">O9*E9</f>
        <v>1633.5</v>
      </c>
      <c r="Q9" s="366"/>
      <c r="R9" s="366"/>
      <c r="S9" s="366"/>
      <c r="T9" s="366"/>
      <c r="U9" s="370"/>
      <c r="V9" s="371"/>
      <c r="W9" s="357">
        <v>64</v>
      </c>
      <c r="X9" s="358">
        <f t="shared" ref="X9:X19" si="3">W9*E9</f>
        <v>9504</v>
      </c>
    </row>
    <row r="10" spans="1:24" ht="77.25" customHeight="1">
      <c r="A10" s="403">
        <v>2</v>
      </c>
      <c r="B10" s="384" t="s">
        <v>39</v>
      </c>
      <c r="C10" s="357" t="s">
        <v>85</v>
      </c>
      <c r="D10" s="366" t="s">
        <v>251</v>
      </c>
      <c r="E10" s="358" t="s">
        <v>44</v>
      </c>
      <c r="F10" s="357">
        <v>50</v>
      </c>
      <c r="G10" s="363">
        <f t="shared" si="0"/>
        <v>9000</v>
      </c>
      <c r="H10" s="404">
        <v>44230</v>
      </c>
      <c r="I10" s="365">
        <v>44230</v>
      </c>
      <c r="J10" s="366">
        <v>123</v>
      </c>
      <c r="K10" s="357"/>
      <c r="L10" s="358">
        <f t="shared" ref="L10:L19" si="4">K10*E10</f>
        <v>0</v>
      </c>
      <c r="M10" s="366">
        <v>85</v>
      </c>
      <c r="N10" s="367">
        <v>44229</v>
      </c>
      <c r="O10" s="405">
        <f t="shared" si="1"/>
        <v>50</v>
      </c>
      <c r="P10" s="369">
        <f t="shared" si="2"/>
        <v>9000</v>
      </c>
      <c r="Q10" s="366"/>
      <c r="R10" s="366"/>
      <c r="S10" s="366"/>
      <c r="T10" s="366"/>
      <c r="U10" s="370"/>
      <c r="V10" s="371"/>
      <c r="W10" s="357">
        <v>0</v>
      </c>
      <c r="X10" s="358">
        <f t="shared" si="3"/>
        <v>0</v>
      </c>
    </row>
    <row r="11" spans="1:24" ht="56.25" customHeight="1">
      <c r="A11" s="403">
        <v>3</v>
      </c>
      <c r="B11" s="360" t="s">
        <v>206</v>
      </c>
      <c r="C11" s="361" t="s">
        <v>85</v>
      </c>
      <c r="D11" s="362"/>
      <c r="E11" s="363">
        <v>300</v>
      </c>
      <c r="F11" s="357">
        <v>97</v>
      </c>
      <c r="G11" s="363">
        <f t="shared" si="0"/>
        <v>29100</v>
      </c>
      <c r="H11" s="404">
        <v>44503</v>
      </c>
      <c r="I11" s="365">
        <v>44278</v>
      </c>
      <c r="J11" s="366">
        <v>548</v>
      </c>
      <c r="K11" s="357"/>
      <c r="L11" s="358">
        <f t="shared" si="4"/>
        <v>0</v>
      </c>
      <c r="M11" s="366">
        <v>290</v>
      </c>
      <c r="N11" s="367">
        <v>44277</v>
      </c>
      <c r="O11" s="405">
        <f t="shared" si="1"/>
        <v>97</v>
      </c>
      <c r="P11" s="369">
        <f t="shared" si="2"/>
        <v>29100</v>
      </c>
      <c r="Q11" s="366"/>
      <c r="R11" s="366"/>
      <c r="S11" s="366"/>
      <c r="T11" s="366"/>
      <c r="U11" s="370"/>
      <c r="V11" s="371"/>
      <c r="W11" s="357">
        <v>0</v>
      </c>
      <c r="X11" s="358">
        <f t="shared" si="3"/>
        <v>0</v>
      </c>
    </row>
    <row r="12" spans="1:24" ht="54" customHeight="1">
      <c r="A12" s="403">
        <v>4</v>
      </c>
      <c r="B12" s="360" t="s">
        <v>207</v>
      </c>
      <c r="C12" s="361" t="s">
        <v>85</v>
      </c>
      <c r="D12" s="362"/>
      <c r="E12" s="363">
        <v>300</v>
      </c>
      <c r="F12" s="357">
        <v>174</v>
      </c>
      <c r="G12" s="363">
        <f t="shared" si="0"/>
        <v>52200</v>
      </c>
      <c r="H12" s="404">
        <v>44503</v>
      </c>
      <c r="I12" s="365">
        <v>44278</v>
      </c>
      <c r="J12" s="366">
        <v>548</v>
      </c>
      <c r="K12" s="357"/>
      <c r="L12" s="358">
        <f t="shared" si="4"/>
        <v>0</v>
      </c>
      <c r="M12" s="366">
        <v>290</v>
      </c>
      <c r="N12" s="367">
        <v>44277</v>
      </c>
      <c r="O12" s="405">
        <f t="shared" si="1"/>
        <v>0</v>
      </c>
      <c r="P12" s="369">
        <f t="shared" si="2"/>
        <v>0</v>
      </c>
      <c r="Q12" s="366"/>
      <c r="R12" s="366"/>
      <c r="S12" s="366"/>
      <c r="T12" s="366"/>
      <c r="U12" s="370"/>
      <c r="V12" s="371"/>
      <c r="W12" s="357">
        <v>174</v>
      </c>
      <c r="X12" s="358">
        <f t="shared" si="3"/>
        <v>52200</v>
      </c>
    </row>
    <row r="13" spans="1:24" ht="54" customHeight="1">
      <c r="A13" s="403">
        <v>5</v>
      </c>
      <c r="B13" s="360" t="s">
        <v>208</v>
      </c>
      <c r="C13" s="361" t="s">
        <v>85</v>
      </c>
      <c r="D13" s="362"/>
      <c r="E13" s="363">
        <v>300</v>
      </c>
      <c r="F13" s="357">
        <v>4</v>
      </c>
      <c r="G13" s="363">
        <f t="shared" si="0"/>
        <v>1200</v>
      </c>
      <c r="H13" s="404">
        <v>44503</v>
      </c>
      <c r="I13" s="365">
        <v>44278</v>
      </c>
      <c r="J13" s="366">
        <v>548</v>
      </c>
      <c r="K13" s="357"/>
      <c r="L13" s="358">
        <f t="shared" si="4"/>
        <v>0</v>
      </c>
      <c r="M13" s="366">
        <v>290</v>
      </c>
      <c r="N13" s="367">
        <v>44277</v>
      </c>
      <c r="O13" s="405">
        <f t="shared" si="1"/>
        <v>4</v>
      </c>
      <c r="P13" s="369">
        <f t="shared" si="2"/>
        <v>1200</v>
      </c>
      <c r="Q13" s="366"/>
      <c r="R13" s="366"/>
      <c r="S13" s="366"/>
      <c r="T13" s="366"/>
      <c r="U13" s="370"/>
      <c r="V13" s="371"/>
      <c r="W13" s="357">
        <v>0</v>
      </c>
      <c r="X13" s="358">
        <f t="shared" si="3"/>
        <v>0</v>
      </c>
    </row>
    <row r="14" spans="1:24" ht="54" customHeight="1">
      <c r="A14" s="403">
        <v>6</v>
      </c>
      <c r="B14" s="360" t="s">
        <v>209</v>
      </c>
      <c r="C14" s="361" t="s">
        <v>85</v>
      </c>
      <c r="D14" s="362"/>
      <c r="E14" s="363">
        <v>300</v>
      </c>
      <c r="F14" s="357">
        <v>23</v>
      </c>
      <c r="G14" s="363">
        <f t="shared" si="0"/>
        <v>6900</v>
      </c>
      <c r="H14" s="404">
        <v>44503</v>
      </c>
      <c r="I14" s="365">
        <v>44278</v>
      </c>
      <c r="J14" s="366">
        <v>548</v>
      </c>
      <c r="K14" s="357"/>
      <c r="L14" s="358">
        <f t="shared" si="4"/>
        <v>0</v>
      </c>
      <c r="M14" s="366">
        <v>290</v>
      </c>
      <c r="N14" s="367">
        <v>44277</v>
      </c>
      <c r="O14" s="405">
        <f t="shared" si="1"/>
        <v>23</v>
      </c>
      <c r="P14" s="369">
        <f t="shared" si="2"/>
        <v>6900</v>
      </c>
      <c r="Q14" s="366"/>
      <c r="R14" s="366"/>
      <c r="S14" s="366"/>
      <c r="T14" s="366"/>
      <c r="U14" s="370"/>
      <c r="V14" s="371"/>
      <c r="W14" s="357">
        <v>0</v>
      </c>
      <c r="X14" s="358">
        <f t="shared" si="3"/>
        <v>0</v>
      </c>
    </row>
    <row r="15" spans="1:24" ht="63" customHeight="1">
      <c r="A15" s="403">
        <v>7</v>
      </c>
      <c r="B15" s="360" t="s">
        <v>39</v>
      </c>
      <c r="C15" s="361" t="s">
        <v>85</v>
      </c>
      <c r="D15" s="362" t="s">
        <v>204</v>
      </c>
      <c r="E15" s="363">
        <v>180</v>
      </c>
      <c r="F15" s="357">
        <v>901</v>
      </c>
      <c r="G15" s="363">
        <f t="shared" si="0"/>
        <v>162180</v>
      </c>
      <c r="H15" s="404">
        <v>44913</v>
      </c>
      <c r="I15" s="365">
        <v>44278</v>
      </c>
      <c r="J15" s="366">
        <v>392</v>
      </c>
      <c r="K15" s="357"/>
      <c r="L15" s="358">
        <f t="shared" si="4"/>
        <v>0</v>
      </c>
      <c r="M15" s="366">
        <v>291</v>
      </c>
      <c r="N15" s="367">
        <v>44277</v>
      </c>
      <c r="O15" s="405">
        <f t="shared" si="1"/>
        <v>210</v>
      </c>
      <c r="P15" s="369">
        <f t="shared" si="2"/>
        <v>37800</v>
      </c>
      <c r="Q15" s="366"/>
      <c r="R15" s="366"/>
      <c r="S15" s="366"/>
      <c r="T15" s="366"/>
      <c r="U15" s="370"/>
      <c r="V15" s="371"/>
      <c r="W15" s="357">
        <v>691</v>
      </c>
      <c r="X15" s="358">
        <f t="shared" si="3"/>
        <v>124380</v>
      </c>
    </row>
    <row r="16" spans="1:24" ht="54" customHeight="1">
      <c r="A16" s="403">
        <v>8</v>
      </c>
      <c r="B16" s="360" t="s">
        <v>211</v>
      </c>
      <c r="C16" s="387" t="s">
        <v>85</v>
      </c>
      <c r="D16" s="362"/>
      <c r="E16" s="363">
        <v>0.7</v>
      </c>
      <c r="F16" s="357">
        <v>36732</v>
      </c>
      <c r="G16" s="363">
        <f t="shared" si="0"/>
        <v>25712.399999999998</v>
      </c>
      <c r="H16" s="404"/>
      <c r="I16" s="365">
        <v>44285</v>
      </c>
      <c r="J16" s="366">
        <v>577</v>
      </c>
      <c r="K16" s="357"/>
      <c r="L16" s="358">
        <f t="shared" si="4"/>
        <v>0</v>
      </c>
      <c r="M16" s="366">
        <v>314</v>
      </c>
      <c r="N16" s="367">
        <v>44281</v>
      </c>
      <c r="O16" s="405">
        <f t="shared" si="1"/>
        <v>8047</v>
      </c>
      <c r="P16" s="369">
        <f t="shared" si="2"/>
        <v>5632.9</v>
      </c>
      <c r="Q16" s="366"/>
      <c r="R16" s="366"/>
      <c r="S16" s="366"/>
      <c r="T16" s="366"/>
      <c r="U16" s="370"/>
      <c r="V16" s="371"/>
      <c r="W16" s="357">
        <v>28685</v>
      </c>
      <c r="X16" s="358">
        <f t="shared" si="3"/>
        <v>20079.5</v>
      </c>
    </row>
    <row r="17" spans="1:24" ht="54" customHeight="1">
      <c r="A17" s="403">
        <v>9</v>
      </c>
      <c r="B17" s="360" t="s">
        <v>206</v>
      </c>
      <c r="C17" s="361" t="s">
        <v>85</v>
      </c>
      <c r="D17" s="362"/>
      <c r="E17" s="363">
        <v>300</v>
      </c>
      <c r="F17" s="357">
        <v>161</v>
      </c>
      <c r="G17" s="363">
        <f t="shared" si="0"/>
        <v>48300</v>
      </c>
      <c r="H17" s="404"/>
      <c r="I17" s="365">
        <v>44285</v>
      </c>
      <c r="J17" s="366">
        <v>577</v>
      </c>
      <c r="K17" s="357"/>
      <c r="L17" s="358">
        <f t="shared" si="4"/>
        <v>0</v>
      </c>
      <c r="M17" s="366">
        <v>314</v>
      </c>
      <c r="N17" s="367">
        <v>44281</v>
      </c>
      <c r="O17" s="405">
        <f t="shared" si="1"/>
        <v>91</v>
      </c>
      <c r="P17" s="369">
        <f t="shared" si="2"/>
        <v>27300</v>
      </c>
      <c r="Q17" s="366"/>
      <c r="R17" s="366"/>
      <c r="S17" s="366"/>
      <c r="T17" s="366"/>
      <c r="U17" s="370"/>
      <c r="V17" s="371"/>
      <c r="W17" s="357">
        <v>70</v>
      </c>
      <c r="X17" s="358">
        <f t="shared" si="3"/>
        <v>21000</v>
      </c>
    </row>
    <row r="18" spans="1:24" ht="54" customHeight="1">
      <c r="A18" s="403">
        <v>10</v>
      </c>
      <c r="B18" s="360" t="s">
        <v>207</v>
      </c>
      <c r="C18" s="361" t="s">
        <v>85</v>
      </c>
      <c r="D18" s="362"/>
      <c r="E18" s="363">
        <v>300</v>
      </c>
      <c r="F18" s="357">
        <v>995</v>
      </c>
      <c r="G18" s="363">
        <f t="shared" si="0"/>
        <v>298500</v>
      </c>
      <c r="H18" s="404"/>
      <c r="I18" s="365">
        <v>44285</v>
      </c>
      <c r="J18" s="366">
        <v>577</v>
      </c>
      <c r="K18" s="357"/>
      <c r="L18" s="358">
        <f t="shared" si="4"/>
        <v>0</v>
      </c>
      <c r="M18" s="366">
        <v>314</v>
      </c>
      <c r="N18" s="367">
        <v>44281</v>
      </c>
      <c r="O18" s="405">
        <f t="shared" si="1"/>
        <v>244</v>
      </c>
      <c r="P18" s="369">
        <f t="shared" si="2"/>
        <v>73200</v>
      </c>
      <c r="Q18" s="366"/>
      <c r="R18" s="366"/>
      <c r="S18" s="366"/>
      <c r="T18" s="366"/>
      <c r="U18" s="370"/>
      <c r="V18" s="371"/>
      <c r="W18" s="357">
        <v>751</v>
      </c>
      <c r="X18" s="358">
        <f t="shared" si="3"/>
        <v>225300</v>
      </c>
    </row>
    <row r="19" spans="1:24" ht="54" customHeight="1">
      <c r="A19" s="403">
        <v>11</v>
      </c>
      <c r="B19" s="360" t="s">
        <v>208</v>
      </c>
      <c r="C19" s="361" t="s">
        <v>85</v>
      </c>
      <c r="D19" s="362"/>
      <c r="E19" s="363">
        <v>300</v>
      </c>
      <c r="F19" s="357">
        <v>100</v>
      </c>
      <c r="G19" s="363">
        <f t="shared" si="0"/>
        <v>30000</v>
      </c>
      <c r="H19" s="404"/>
      <c r="I19" s="365">
        <v>44285</v>
      </c>
      <c r="J19" s="366">
        <v>577</v>
      </c>
      <c r="K19" s="357"/>
      <c r="L19" s="358">
        <f t="shared" si="4"/>
        <v>0</v>
      </c>
      <c r="M19" s="366">
        <v>314</v>
      </c>
      <c r="N19" s="367">
        <v>44281</v>
      </c>
      <c r="O19" s="405">
        <f t="shared" si="1"/>
        <v>20</v>
      </c>
      <c r="P19" s="369">
        <f t="shared" si="2"/>
        <v>6000</v>
      </c>
      <c r="Q19" s="366"/>
      <c r="R19" s="366"/>
      <c r="S19" s="366"/>
      <c r="T19" s="366"/>
      <c r="U19" s="370"/>
      <c r="V19" s="371"/>
      <c r="W19" s="357">
        <v>80</v>
      </c>
      <c r="X19" s="358">
        <f t="shared" si="3"/>
        <v>24000</v>
      </c>
    </row>
    <row r="20" spans="1:24" ht="54" customHeight="1">
      <c r="A20" s="403">
        <v>12</v>
      </c>
      <c r="B20" s="386" t="s">
        <v>18</v>
      </c>
      <c r="C20" s="387" t="s">
        <v>85</v>
      </c>
      <c r="D20" s="362"/>
      <c r="E20" s="388">
        <v>153.69999999999999</v>
      </c>
      <c r="F20" s="406">
        <v>50</v>
      </c>
      <c r="G20" s="363">
        <f t="shared" si="0"/>
        <v>7684.9999999999991</v>
      </c>
      <c r="H20" s="404"/>
      <c r="I20" s="390"/>
      <c r="J20" s="362"/>
      <c r="K20" s="361"/>
      <c r="L20" s="363"/>
      <c r="M20" s="362">
        <v>64</v>
      </c>
      <c r="N20" s="391">
        <v>44216</v>
      </c>
      <c r="O20" s="368">
        <f t="shared" si="1"/>
        <v>50</v>
      </c>
      <c r="P20" s="392">
        <f t="shared" si="2"/>
        <v>7684.9999999999991</v>
      </c>
      <c r="Q20" s="362"/>
      <c r="R20" s="362"/>
      <c r="S20" s="362"/>
      <c r="T20" s="362"/>
      <c r="U20" s="393"/>
      <c r="V20" s="394"/>
      <c r="W20" s="406">
        <v>0</v>
      </c>
      <c r="X20" s="363">
        <f>W20*E20</f>
        <v>0</v>
      </c>
    </row>
    <row r="21" spans="1:24" ht="19.5">
      <c r="A21" s="263"/>
      <c r="B21" s="240" t="s">
        <v>83</v>
      </c>
      <c r="C21" s="94"/>
      <c r="D21" s="28"/>
      <c r="E21" s="28"/>
      <c r="F21" s="93"/>
      <c r="G21" s="28">
        <f>SUM(G9:G20)</f>
        <v>681914.9</v>
      </c>
      <c r="H21" s="29"/>
      <c r="I21" s="29"/>
      <c r="J21" s="28"/>
      <c r="K21" s="93"/>
      <c r="L21" s="28">
        <f>SUM(L9:L20)</f>
        <v>0</v>
      </c>
      <c r="M21" s="93"/>
      <c r="N21" s="30"/>
      <c r="O21" s="94"/>
      <c r="P21" s="28">
        <f>SUM(P9:P20)</f>
        <v>205451.4</v>
      </c>
      <c r="Q21" s="31"/>
      <c r="R21" s="93"/>
      <c r="S21" s="93"/>
      <c r="T21" s="93"/>
      <c r="U21" s="93"/>
      <c r="V21" s="93"/>
      <c r="W21" s="93"/>
      <c r="X21" s="28">
        <f>SUM(X9:X20)</f>
        <v>476463.5</v>
      </c>
    </row>
  </sheetData>
  <mergeCells count="31">
    <mergeCell ref="X6:X7"/>
    <mergeCell ref="L6:L7"/>
    <mergeCell ref="A5:A7"/>
    <mergeCell ref="B5:B7"/>
    <mergeCell ref="C5:C7"/>
    <mergeCell ref="W5:X5"/>
    <mergeCell ref="F6:F7"/>
    <mergeCell ref="W6:W7"/>
    <mergeCell ref="F5:G5"/>
    <mergeCell ref="I6:I7"/>
    <mergeCell ref="A8:X8"/>
    <mergeCell ref="O6:O7"/>
    <mergeCell ref="P6:P7"/>
    <mergeCell ref="Q6:T7"/>
    <mergeCell ref="U6:U7"/>
    <mergeCell ref="E5:E7"/>
    <mergeCell ref="H5:H7"/>
    <mergeCell ref="I5:N5"/>
    <mergeCell ref="M6:N6"/>
    <mergeCell ref="O5:P5"/>
    <mergeCell ref="Q5:V5"/>
    <mergeCell ref="D5:D7"/>
    <mergeCell ref="K6:K7"/>
    <mergeCell ref="G6:G7"/>
    <mergeCell ref="J6:J7"/>
    <mergeCell ref="V6:V7"/>
    <mergeCell ref="O1:R1"/>
    <mergeCell ref="B2:X2"/>
    <mergeCell ref="C3:P3"/>
    <mergeCell ref="C4:N4"/>
    <mergeCell ref="O4:W4"/>
  </mergeCells>
  <phoneticPr fontId="74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38"/>
  <sheetViews>
    <sheetView topLeftCell="J22" workbookViewId="0">
      <selection activeCell="X27" sqref="A27:X28"/>
    </sheetView>
  </sheetViews>
  <sheetFormatPr defaultRowHeight="12.75"/>
  <cols>
    <col min="2" max="2" width="28.28515625" customWidth="1"/>
    <col min="7" max="7" width="20" customWidth="1"/>
    <col min="16" max="16" width="17.85546875" customWidth="1"/>
    <col min="17" max="18" width="1.42578125" customWidth="1"/>
    <col min="19" max="19" width="0.5703125" customWidth="1"/>
    <col min="20" max="20" width="9.140625" hidden="1" customWidth="1"/>
    <col min="21" max="21" width="0.28515625" customWidth="1"/>
    <col min="22" max="22" width="1.140625" customWidth="1"/>
    <col min="24" max="24" width="22.5703125" customWidth="1"/>
  </cols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699" t="s">
        <v>127</v>
      </c>
      <c r="B8" s="699"/>
      <c r="C8" s="699"/>
      <c r="D8" s="699"/>
      <c r="E8" s="699"/>
      <c r="F8" s="699"/>
      <c r="G8" s="699"/>
      <c r="H8" s="699"/>
      <c r="I8" s="699"/>
      <c r="J8" s="699"/>
      <c r="K8" s="699"/>
      <c r="L8" s="699"/>
      <c r="M8" s="699"/>
      <c r="N8" s="699"/>
      <c r="O8" s="699"/>
      <c r="P8" s="699"/>
      <c r="Q8" s="699"/>
      <c r="R8" s="699"/>
      <c r="S8" s="699"/>
      <c r="T8" s="699"/>
      <c r="U8" s="699"/>
      <c r="V8" s="699"/>
      <c r="W8" s="699"/>
      <c r="X8" s="699"/>
    </row>
    <row r="9" spans="1:24" ht="55.5" customHeight="1">
      <c r="A9" s="233">
        <v>1</v>
      </c>
      <c r="B9" s="257" t="s">
        <v>37</v>
      </c>
      <c r="C9" s="246" t="s">
        <v>85</v>
      </c>
      <c r="D9" s="26" t="s">
        <v>182</v>
      </c>
      <c r="E9" s="245" t="s">
        <v>42</v>
      </c>
      <c r="F9" s="246">
        <v>0</v>
      </c>
      <c r="G9" s="33">
        <f t="shared" ref="G9:G37" si="0">F9*E9</f>
        <v>0</v>
      </c>
      <c r="H9" s="36">
        <v>44916</v>
      </c>
      <c r="I9" s="259">
        <v>44231</v>
      </c>
      <c r="J9" s="244">
        <v>124</v>
      </c>
      <c r="K9" s="246"/>
      <c r="L9" s="245">
        <f>K9*E9</f>
        <v>0</v>
      </c>
      <c r="M9" s="244">
        <v>85</v>
      </c>
      <c r="N9" s="250">
        <v>44229</v>
      </c>
      <c r="O9" s="251">
        <f>F9+K9-W9</f>
        <v>0</v>
      </c>
      <c r="P9" s="260">
        <f>O9*E9</f>
        <v>0</v>
      </c>
      <c r="Q9" s="244"/>
      <c r="R9" s="244"/>
      <c r="S9" s="244"/>
      <c r="T9" s="244"/>
      <c r="U9" s="252"/>
      <c r="V9" s="253"/>
      <c r="W9" s="246">
        <v>0</v>
      </c>
      <c r="X9" s="245">
        <f>W9*E9</f>
        <v>0</v>
      </c>
    </row>
    <row r="10" spans="1:24" ht="90" customHeight="1">
      <c r="A10" s="233">
        <v>2</v>
      </c>
      <c r="B10" s="257" t="s">
        <v>39</v>
      </c>
      <c r="C10" s="246" t="s">
        <v>85</v>
      </c>
      <c r="D10" s="26" t="s">
        <v>184</v>
      </c>
      <c r="E10" s="245" t="s">
        <v>44</v>
      </c>
      <c r="F10" s="246">
        <v>0</v>
      </c>
      <c r="G10" s="33">
        <f t="shared" si="0"/>
        <v>0</v>
      </c>
      <c r="H10" s="36" t="s">
        <v>185</v>
      </c>
      <c r="I10" s="259">
        <v>44231</v>
      </c>
      <c r="J10" s="244">
        <v>124</v>
      </c>
      <c r="K10" s="246"/>
      <c r="L10" s="245">
        <f>K10*E10</f>
        <v>0</v>
      </c>
      <c r="M10" s="244">
        <v>85</v>
      </c>
      <c r="N10" s="250">
        <v>44229</v>
      </c>
      <c r="O10" s="251">
        <f>F10+K10-W10</f>
        <v>0</v>
      </c>
      <c r="P10" s="260">
        <f>O10*E10</f>
        <v>0</v>
      </c>
      <c r="Q10" s="244"/>
      <c r="R10" s="244"/>
      <c r="S10" s="244"/>
      <c r="T10" s="244"/>
      <c r="U10" s="252"/>
      <c r="V10" s="253"/>
      <c r="W10" s="246">
        <v>0</v>
      </c>
      <c r="X10" s="245">
        <f>W10*E10</f>
        <v>0</v>
      </c>
    </row>
    <row r="11" spans="1:24" ht="71.25" customHeight="1">
      <c r="A11" s="233">
        <v>3</v>
      </c>
      <c r="B11" s="254" t="s">
        <v>18</v>
      </c>
      <c r="C11" s="35" t="s">
        <v>85</v>
      </c>
      <c r="D11" s="26" t="s">
        <v>178</v>
      </c>
      <c r="E11" s="255">
        <v>153.69999999999999</v>
      </c>
      <c r="F11" s="37">
        <v>20</v>
      </c>
      <c r="G11" s="33">
        <f t="shared" si="0"/>
        <v>3074</v>
      </c>
      <c r="H11" s="36">
        <v>44889</v>
      </c>
      <c r="I11" s="27"/>
      <c r="J11" s="26"/>
      <c r="K11" s="91"/>
      <c r="L11" s="33"/>
      <c r="M11" s="26">
        <v>64</v>
      </c>
      <c r="N11" s="41">
        <v>44216</v>
      </c>
      <c r="O11" s="236">
        <f>F11+K11-W11</f>
        <v>0</v>
      </c>
      <c r="P11" s="237">
        <f>O11*E11</f>
        <v>0</v>
      </c>
      <c r="Q11" s="26"/>
      <c r="R11" s="26"/>
      <c r="S11" s="26"/>
      <c r="T11" s="26"/>
      <c r="U11" s="90"/>
      <c r="V11" s="73"/>
      <c r="W11" s="37">
        <v>20</v>
      </c>
      <c r="X11" s="33">
        <f>W11*E11</f>
        <v>3074</v>
      </c>
    </row>
    <row r="12" spans="1:24" ht="71.25" customHeight="1">
      <c r="A12" s="359">
        <v>4</v>
      </c>
      <c r="B12" s="360" t="s">
        <v>200</v>
      </c>
      <c r="C12" s="387" t="s">
        <v>85</v>
      </c>
      <c r="D12" s="362"/>
      <c r="E12" s="363">
        <v>896.5</v>
      </c>
      <c r="F12" s="406">
        <v>18</v>
      </c>
      <c r="G12" s="363">
        <f t="shared" si="0"/>
        <v>16137</v>
      </c>
      <c r="H12" s="408"/>
      <c r="I12" s="390">
        <v>44272</v>
      </c>
      <c r="J12" s="362">
        <v>357</v>
      </c>
      <c r="K12" s="406"/>
      <c r="L12" s="363">
        <f>K12*E12</f>
        <v>0</v>
      </c>
      <c r="M12" s="362">
        <v>262</v>
      </c>
      <c r="N12" s="391">
        <v>44267</v>
      </c>
      <c r="O12" s="368">
        <f t="shared" ref="O12:O37" si="1">F12+K12-W12</f>
        <v>0</v>
      </c>
      <c r="P12" s="392">
        <f t="shared" ref="P12:P37" si="2">O12*E12</f>
        <v>0</v>
      </c>
      <c r="Q12" s="409"/>
      <c r="R12" s="410"/>
      <c r="S12" s="410"/>
      <c r="T12" s="410"/>
      <c r="U12" s="410"/>
      <c r="V12" s="410"/>
      <c r="W12" s="406">
        <v>18</v>
      </c>
      <c r="X12" s="392">
        <f t="shared" ref="X12:X37" si="3">W12*E12</f>
        <v>16137</v>
      </c>
    </row>
    <row r="13" spans="1:24" ht="71.25" customHeight="1">
      <c r="A13" s="359">
        <v>5</v>
      </c>
      <c r="B13" s="360" t="s">
        <v>202</v>
      </c>
      <c r="C13" s="387" t="s">
        <v>85</v>
      </c>
      <c r="D13" s="362"/>
      <c r="E13" s="363">
        <v>896.5</v>
      </c>
      <c r="F13" s="406">
        <v>44</v>
      </c>
      <c r="G13" s="363">
        <f t="shared" si="0"/>
        <v>39446</v>
      </c>
      <c r="H13" s="408"/>
      <c r="I13" s="390">
        <v>44272</v>
      </c>
      <c r="J13" s="362">
        <v>357</v>
      </c>
      <c r="K13" s="406"/>
      <c r="L13" s="363">
        <f t="shared" ref="L13:L37" si="4">K13*E13</f>
        <v>0</v>
      </c>
      <c r="M13" s="362">
        <v>262</v>
      </c>
      <c r="N13" s="391">
        <v>44267</v>
      </c>
      <c r="O13" s="368">
        <f t="shared" si="1"/>
        <v>0</v>
      </c>
      <c r="P13" s="392">
        <f t="shared" si="2"/>
        <v>0</v>
      </c>
      <c r="Q13" s="409"/>
      <c r="R13" s="410"/>
      <c r="S13" s="410"/>
      <c r="T13" s="410"/>
      <c r="U13" s="410"/>
      <c r="V13" s="410"/>
      <c r="W13" s="406">
        <v>44</v>
      </c>
      <c r="X13" s="392">
        <f t="shared" si="3"/>
        <v>39446</v>
      </c>
    </row>
    <row r="14" spans="1:24" ht="71.25" customHeight="1">
      <c r="A14" s="359">
        <v>6</v>
      </c>
      <c r="B14" s="360" t="s">
        <v>203</v>
      </c>
      <c r="C14" s="387" t="s">
        <v>85</v>
      </c>
      <c r="D14" s="362"/>
      <c r="E14" s="363">
        <v>896.5</v>
      </c>
      <c r="F14" s="406">
        <v>10</v>
      </c>
      <c r="G14" s="363">
        <f t="shared" si="0"/>
        <v>8965</v>
      </c>
      <c r="H14" s="408"/>
      <c r="I14" s="390">
        <v>44272</v>
      </c>
      <c r="J14" s="362">
        <v>357</v>
      </c>
      <c r="K14" s="406"/>
      <c r="L14" s="363">
        <f t="shared" si="4"/>
        <v>0</v>
      </c>
      <c r="M14" s="362">
        <v>262</v>
      </c>
      <c r="N14" s="391">
        <v>44267</v>
      </c>
      <c r="O14" s="368">
        <f t="shared" si="1"/>
        <v>10</v>
      </c>
      <c r="P14" s="392">
        <f t="shared" si="2"/>
        <v>8965</v>
      </c>
      <c r="Q14" s="409"/>
      <c r="R14" s="410"/>
      <c r="S14" s="410"/>
      <c r="T14" s="410"/>
      <c r="U14" s="410"/>
      <c r="V14" s="410"/>
      <c r="W14" s="406">
        <v>0</v>
      </c>
      <c r="X14" s="392">
        <f t="shared" si="3"/>
        <v>0</v>
      </c>
    </row>
    <row r="15" spans="1:24" ht="71.25" customHeight="1">
      <c r="A15" s="359">
        <v>7</v>
      </c>
      <c r="B15" s="360" t="s">
        <v>196</v>
      </c>
      <c r="C15" s="387" t="s">
        <v>197</v>
      </c>
      <c r="D15" s="362"/>
      <c r="E15" s="363">
        <v>12</v>
      </c>
      <c r="F15" s="406">
        <v>8000</v>
      </c>
      <c r="G15" s="363">
        <f t="shared" si="0"/>
        <v>96000</v>
      </c>
      <c r="H15" s="408"/>
      <c r="I15" s="390">
        <v>44272</v>
      </c>
      <c r="J15" s="362">
        <v>357</v>
      </c>
      <c r="K15" s="406"/>
      <c r="L15" s="363">
        <f t="shared" si="4"/>
        <v>0</v>
      </c>
      <c r="M15" s="362">
        <v>262</v>
      </c>
      <c r="N15" s="391">
        <v>44267</v>
      </c>
      <c r="O15" s="368">
        <f t="shared" si="1"/>
        <v>0</v>
      </c>
      <c r="P15" s="392">
        <f t="shared" si="2"/>
        <v>0</v>
      </c>
      <c r="Q15" s="409"/>
      <c r="R15" s="410"/>
      <c r="S15" s="410"/>
      <c r="T15" s="410"/>
      <c r="U15" s="410"/>
      <c r="V15" s="410"/>
      <c r="W15" s="406">
        <v>8000</v>
      </c>
      <c r="X15" s="392">
        <f t="shared" si="3"/>
        <v>96000</v>
      </c>
    </row>
    <row r="16" spans="1:24" ht="39.75" customHeight="1">
      <c r="A16" s="359">
        <v>8</v>
      </c>
      <c r="B16" s="360" t="s">
        <v>199</v>
      </c>
      <c r="C16" s="387" t="s">
        <v>197</v>
      </c>
      <c r="D16" s="362"/>
      <c r="E16" s="363">
        <v>12</v>
      </c>
      <c r="F16" s="406">
        <v>8000</v>
      </c>
      <c r="G16" s="363">
        <f t="shared" si="0"/>
        <v>96000</v>
      </c>
      <c r="H16" s="408"/>
      <c r="I16" s="390">
        <v>44272</v>
      </c>
      <c r="J16" s="362">
        <v>357</v>
      </c>
      <c r="K16" s="406"/>
      <c r="L16" s="363">
        <f t="shared" si="4"/>
        <v>0</v>
      </c>
      <c r="M16" s="362">
        <v>262</v>
      </c>
      <c r="N16" s="391">
        <v>44267</v>
      </c>
      <c r="O16" s="368">
        <f t="shared" si="1"/>
        <v>0</v>
      </c>
      <c r="P16" s="392">
        <f t="shared" si="2"/>
        <v>0</v>
      </c>
      <c r="Q16" s="409"/>
      <c r="R16" s="410"/>
      <c r="S16" s="410"/>
      <c r="T16" s="410"/>
      <c r="U16" s="410"/>
      <c r="V16" s="410"/>
      <c r="W16" s="406">
        <v>8000</v>
      </c>
      <c r="X16" s="392">
        <f t="shared" si="3"/>
        <v>96000</v>
      </c>
    </row>
    <row r="17" spans="1:24" ht="65.25" customHeight="1">
      <c r="A17" s="233">
        <v>9</v>
      </c>
      <c r="B17" s="100" t="s">
        <v>206</v>
      </c>
      <c r="C17" s="91" t="s">
        <v>85</v>
      </c>
      <c r="D17" s="26"/>
      <c r="E17" s="33">
        <v>300</v>
      </c>
      <c r="F17" s="37">
        <v>64</v>
      </c>
      <c r="G17" s="33">
        <f t="shared" si="0"/>
        <v>19200</v>
      </c>
      <c r="H17" s="247">
        <v>44503</v>
      </c>
      <c r="I17" s="27">
        <v>44280</v>
      </c>
      <c r="J17" s="26">
        <v>494</v>
      </c>
      <c r="K17" s="37"/>
      <c r="L17" s="33">
        <f t="shared" si="4"/>
        <v>0</v>
      </c>
      <c r="M17" s="26">
        <v>290</v>
      </c>
      <c r="N17" s="41">
        <v>44277</v>
      </c>
      <c r="O17" s="236">
        <f t="shared" si="1"/>
        <v>0</v>
      </c>
      <c r="P17" s="237">
        <f t="shared" si="2"/>
        <v>0</v>
      </c>
      <c r="Q17" s="238"/>
      <c r="R17" s="235"/>
      <c r="S17" s="235"/>
      <c r="T17" s="235"/>
      <c r="U17" s="235"/>
      <c r="V17" s="235"/>
      <c r="W17" s="37">
        <v>64</v>
      </c>
      <c r="X17" s="237">
        <f t="shared" si="3"/>
        <v>19200</v>
      </c>
    </row>
    <row r="18" spans="1:24" ht="54" customHeight="1">
      <c r="A18" s="233">
        <v>10</v>
      </c>
      <c r="B18" s="100" t="s">
        <v>207</v>
      </c>
      <c r="C18" s="91" t="s">
        <v>85</v>
      </c>
      <c r="D18" s="26"/>
      <c r="E18" s="33">
        <v>300</v>
      </c>
      <c r="F18" s="37">
        <v>121</v>
      </c>
      <c r="G18" s="33">
        <f t="shared" si="0"/>
        <v>36300</v>
      </c>
      <c r="H18" s="247">
        <v>44503</v>
      </c>
      <c r="I18" s="27">
        <v>44280</v>
      </c>
      <c r="J18" s="26">
        <v>494</v>
      </c>
      <c r="K18" s="37"/>
      <c r="L18" s="33">
        <f t="shared" si="4"/>
        <v>0</v>
      </c>
      <c r="M18" s="26">
        <v>290</v>
      </c>
      <c r="N18" s="41">
        <v>44277</v>
      </c>
      <c r="O18" s="236">
        <f t="shared" si="1"/>
        <v>0</v>
      </c>
      <c r="P18" s="237">
        <f t="shared" si="2"/>
        <v>0</v>
      </c>
      <c r="Q18" s="238"/>
      <c r="R18" s="235"/>
      <c r="S18" s="235"/>
      <c r="T18" s="235"/>
      <c r="U18" s="235"/>
      <c r="V18" s="235"/>
      <c r="W18" s="37">
        <v>121</v>
      </c>
      <c r="X18" s="237">
        <f t="shared" si="3"/>
        <v>36300</v>
      </c>
    </row>
    <row r="19" spans="1:24" ht="60.75" customHeight="1">
      <c r="A19" s="233">
        <v>11</v>
      </c>
      <c r="B19" s="100" t="s">
        <v>208</v>
      </c>
      <c r="C19" s="91" t="s">
        <v>85</v>
      </c>
      <c r="D19" s="26"/>
      <c r="E19" s="33">
        <v>300</v>
      </c>
      <c r="F19" s="37">
        <v>4</v>
      </c>
      <c r="G19" s="33">
        <f t="shared" si="0"/>
        <v>1200</v>
      </c>
      <c r="H19" s="247">
        <v>44503</v>
      </c>
      <c r="I19" s="27">
        <v>44280</v>
      </c>
      <c r="J19" s="26">
        <v>494</v>
      </c>
      <c r="K19" s="37"/>
      <c r="L19" s="33">
        <f t="shared" si="4"/>
        <v>0</v>
      </c>
      <c r="M19" s="26">
        <v>290</v>
      </c>
      <c r="N19" s="41">
        <v>44277</v>
      </c>
      <c r="O19" s="236">
        <f t="shared" si="1"/>
        <v>0</v>
      </c>
      <c r="P19" s="237">
        <f t="shared" si="2"/>
        <v>0</v>
      </c>
      <c r="Q19" s="238"/>
      <c r="R19" s="235"/>
      <c r="S19" s="235"/>
      <c r="T19" s="235"/>
      <c r="U19" s="235"/>
      <c r="V19" s="235"/>
      <c r="W19" s="37">
        <v>4</v>
      </c>
      <c r="X19" s="237">
        <f t="shared" si="3"/>
        <v>1200</v>
      </c>
    </row>
    <row r="20" spans="1:24" ht="60.75" customHeight="1">
      <c r="A20" s="233">
        <v>12</v>
      </c>
      <c r="B20" s="100" t="s">
        <v>209</v>
      </c>
      <c r="C20" s="91" t="s">
        <v>85</v>
      </c>
      <c r="D20" s="26"/>
      <c r="E20" s="33">
        <v>300</v>
      </c>
      <c r="F20" s="37">
        <v>15</v>
      </c>
      <c r="G20" s="33">
        <f t="shared" si="0"/>
        <v>4500</v>
      </c>
      <c r="H20" s="247">
        <v>44503</v>
      </c>
      <c r="I20" s="27">
        <v>44280</v>
      </c>
      <c r="J20" s="26">
        <v>494</v>
      </c>
      <c r="K20" s="37"/>
      <c r="L20" s="33">
        <f t="shared" si="4"/>
        <v>0</v>
      </c>
      <c r="M20" s="26">
        <v>290</v>
      </c>
      <c r="N20" s="41">
        <v>44277</v>
      </c>
      <c r="O20" s="236">
        <f t="shared" si="1"/>
        <v>0</v>
      </c>
      <c r="P20" s="237">
        <f t="shared" si="2"/>
        <v>0</v>
      </c>
      <c r="Q20" s="238"/>
      <c r="R20" s="235"/>
      <c r="S20" s="235"/>
      <c r="T20" s="235"/>
      <c r="U20" s="235"/>
      <c r="V20" s="235"/>
      <c r="W20" s="37">
        <v>15</v>
      </c>
      <c r="X20" s="237">
        <f t="shared" si="3"/>
        <v>4500</v>
      </c>
    </row>
    <row r="21" spans="1:24" ht="72" customHeight="1">
      <c r="A21" s="233">
        <v>13</v>
      </c>
      <c r="B21" s="100" t="s">
        <v>39</v>
      </c>
      <c r="C21" s="91" t="s">
        <v>85</v>
      </c>
      <c r="D21" s="26" t="s">
        <v>204</v>
      </c>
      <c r="E21" s="33">
        <v>180</v>
      </c>
      <c r="F21" s="37">
        <v>0</v>
      </c>
      <c r="G21" s="33">
        <f t="shared" si="0"/>
        <v>0</v>
      </c>
      <c r="H21" s="247">
        <v>44913</v>
      </c>
      <c r="I21" s="27">
        <v>44280</v>
      </c>
      <c r="J21" s="26">
        <v>393</v>
      </c>
      <c r="K21" s="37"/>
      <c r="L21" s="33">
        <f t="shared" si="4"/>
        <v>0</v>
      </c>
      <c r="M21" s="26">
        <v>291</v>
      </c>
      <c r="N21" s="41">
        <v>44277</v>
      </c>
      <c r="O21" s="236">
        <f t="shared" si="1"/>
        <v>0</v>
      </c>
      <c r="P21" s="237">
        <f t="shared" si="2"/>
        <v>0</v>
      </c>
      <c r="Q21" s="238"/>
      <c r="R21" s="235"/>
      <c r="S21" s="235"/>
      <c r="T21" s="235"/>
      <c r="U21" s="235"/>
      <c r="V21" s="235"/>
      <c r="W21" s="37">
        <v>0</v>
      </c>
      <c r="X21" s="237">
        <f t="shared" si="3"/>
        <v>0</v>
      </c>
    </row>
    <row r="22" spans="1:24" ht="29.25" customHeight="1">
      <c r="A22" s="359">
        <v>14</v>
      </c>
      <c r="B22" s="360" t="s">
        <v>211</v>
      </c>
      <c r="C22" s="387" t="s">
        <v>85</v>
      </c>
      <c r="D22" s="362"/>
      <c r="E22" s="363">
        <v>0.7</v>
      </c>
      <c r="F22" s="406">
        <v>79000</v>
      </c>
      <c r="G22" s="363">
        <f t="shared" si="0"/>
        <v>55300</v>
      </c>
      <c r="H22" s="389"/>
      <c r="I22" s="390">
        <v>44285</v>
      </c>
      <c r="J22" s="362">
        <v>578</v>
      </c>
      <c r="K22" s="406"/>
      <c r="L22" s="363">
        <f t="shared" si="4"/>
        <v>0</v>
      </c>
      <c r="M22" s="362">
        <v>314</v>
      </c>
      <c r="N22" s="391">
        <v>44281</v>
      </c>
      <c r="O22" s="368">
        <f t="shared" si="1"/>
        <v>0</v>
      </c>
      <c r="P22" s="392">
        <f t="shared" si="2"/>
        <v>0</v>
      </c>
      <c r="Q22" s="409"/>
      <c r="R22" s="410"/>
      <c r="S22" s="410"/>
      <c r="T22" s="410"/>
      <c r="U22" s="410"/>
      <c r="V22" s="410"/>
      <c r="W22" s="406">
        <v>79000</v>
      </c>
      <c r="X22" s="392">
        <f t="shared" si="3"/>
        <v>55300</v>
      </c>
    </row>
    <row r="23" spans="1:24" ht="63.75" customHeight="1">
      <c r="A23" s="359">
        <v>15</v>
      </c>
      <c r="B23" s="360" t="s">
        <v>206</v>
      </c>
      <c r="C23" s="361" t="s">
        <v>85</v>
      </c>
      <c r="D23" s="362"/>
      <c r="E23" s="363">
        <v>300</v>
      </c>
      <c r="F23" s="406">
        <v>200</v>
      </c>
      <c r="G23" s="363">
        <f t="shared" si="0"/>
        <v>60000</v>
      </c>
      <c r="H23" s="389"/>
      <c r="I23" s="390">
        <v>44285</v>
      </c>
      <c r="J23" s="362">
        <v>578</v>
      </c>
      <c r="K23" s="406"/>
      <c r="L23" s="363">
        <f t="shared" si="4"/>
        <v>0</v>
      </c>
      <c r="M23" s="362">
        <v>314</v>
      </c>
      <c r="N23" s="391">
        <v>44281</v>
      </c>
      <c r="O23" s="368">
        <f t="shared" si="1"/>
        <v>20</v>
      </c>
      <c r="P23" s="392">
        <f t="shared" si="2"/>
        <v>6000</v>
      </c>
      <c r="Q23" s="409"/>
      <c r="R23" s="410"/>
      <c r="S23" s="410"/>
      <c r="T23" s="410"/>
      <c r="U23" s="410"/>
      <c r="V23" s="410"/>
      <c r="W23" s="406">
        <v>180</v>
      </c>
      <c r="X23" s="392">
        <f t="shared" si="3"/>
        <v>54000</v>
      </c>
    </row>
    <row r="24" spans="1:24" ht="63.75" customHeight="1">
      <c r="A24" s="359">
        <v>16</v>
      </c>
      <c r="B24" s="360" t="s">
        <v>207</v>
      </c>
      <c r="C24" s="361" t="s">
        <v>85</v>
      </c>
      <c r="D24" s="362"/>
      <c r="E24" s="363">
        <v>300</v>
      </c>
      <c r="F24" s="406">
        <v>880</v>
      </c>
      <c r="G24" s="363">
        <f t="shared" si="0"/>
        <v>264000</v>
      </c>
      <c r="H24" s="389"/>
      <c r="I24" s="390">
        <v>44285</v>
      </c>
      <c r="J24" s="362">
        <v>578</v>
      </c>
      <c r="K24" s="406"/>
      <c r="L24" s="363">
        <f t="shared" si="4"/>
        <v>0</v>
      </c>
      <c r="M24" s="362">
        <v>314</v>
      </c>
      <c r="N24" s="391">
        <v>44281</v>
      </c>
      <c r="O24" s="368">
        <f t="shared" si="1"/>
        <v>348</v>
      </c>
      <c r="P24" s="392">
        <f t="shared" si="2"/>
        <v>104400</v>
      </c>
      <c r="Q24" s="409"/>
      <c r="R24" s="410"/>
      <c r="S24" s="410"/>
      <c r="T24" s="410"/>
      <c r="U24" s="410"/>
      <c r="V24" s="410"/>
      <c r="W24" s="406">
        <v>532</v>
      </c>
      <c r="X24" s="392">
        <f t="shared" si="3"/>
        <v>159600</v>
      </c>
    </row>
    <row r="25" spans="1:24" ht="60" customHeight="1">
      <c r="A25" s="359">
        <v>17</v>
      </c>
      <c r="B25" s="360" t="s">
        <v>208</v>
      </c>
      <c r="C25" s="361" t="s">
        <v>85</v>
      </c>
      <c r="D25" s="362"/>
      <c r="E25" s="363">
        <v>300</v>
      </c>
      <c r="F25" s="406">
        <v>110</v>
      </c>
      <c r="G25" s="363">
        <f t="shared" si="0"/>
        <v>33000</v>
      </c>
      <c r="H25" s="389"/>
      <c r="I25" s="390">
        <v>44285</v>
      </c>
      <c r="J25" s="362">
        <v>578</v>
      </c>
      <c r="K25" s="406"/>
      <c r="L25" s="363">
        <f t="shared" si="4"/>
        <v>0</v>
      </c>
      <c r="M25" s="362">
        <v>314</v>
      </c>
      <c r="N25" s="391">
        <v>44281</v>
      </c>
      <c r="O25" s="368">
        <f t="shared" si="1"/>
        <v>91</v>
      </c>
      <c r="P25" s="392">
        <f t="shared" si="2"/>
        <v>27300</v>
      </c>
      <c r="Q25" s="409"/>
      <c r="R25" s="410"/>
      <c r="S25" s="410"/>
      <c r="T25" s="410"/>
      <c r="U25" s="410"/>
      <c r="V25" s="410"/>
      <c r="W25" s="406">
        <v>19</v>
      </c>
      <c r="X25" s="392">
        <f t="shared" si="3"/>
        <v>5700</v>
      </c>
    </row>
    <row r="26" spans="1:24" ht="33" customHeight="1">
      <c r="A26" s="233">
        <v>18</v>
      </c>
      <c r="B26" s="100" t="s">
        <v>230</v>
      </c>
      <c r="C26" s="35" t="s">
        <v>85</v>
      </c>
      <c r="D26" s="26"/>
      <c r="E26" s="33">
        <v>300</v>
      </c>
      <c r="F26" s="37">
        <v>630</v>
      </c>
      <c r="G26" s="33">
        <f t="shared" si="0"/>
        <v>189000</v>
      </c>
      <c r="H26" s="36"/>
      <c r="I26" s="27">
        <v>44300</v>
      </c>
      <c r="J26" s="26">
        <v>711</v>
      </c>
      <c r="K26" s="37"/>
      <c r="L26" s="33">
        <f t="shared" si="4"/>
        <v>0</v>
      </c>
      <c r="M26" s="26">
        <v>375</v>
      </c>
      <c r="N26" s="41">
        <v>44293</v>
      </c>
      <c r="O26" s="236">
        <f t="shared" si="1"/>
        <v>0</v>
      </c>
      <c r="P26" s="237">
        <f t="shared" si="2"/>
        <v>0</v>
      </c>
      <c r="Q26" s="238"/>
      <c r="R26" s="235"/>
      <c r="S26" s="235"/>
      <c r="T26" s="235"/>
      <c r="U26" s="235"/>
      <c r="V26" s="235"/>
      <c r="W26" s="37">
        <v>630</v>
      </c>
      <c r="X26" s="237">
        <f t="shared" si="3"/>
        <v>189000</v>
      </c>
    </row>
    <row r="27" spans="1:24" ht="18" customHeight="1">
      <c r="A27" s="359">
        <v>19</v>
      </c>
      <c r="B27" s="360" t="s">
        <v>283</v>
      </c>
      <c r="C27" s="387" t="s">
        <v>85</v>
      </c>
      <c r="D27" s="362"/>
      <c r="E27" s="363">
        <v>220</v>
      </c>
      <c r="F27" s="406">
        <v>699</v>
      </c>
      <c r="G27" s="363">
        <f t="shared" si="0"/>
        <v>153780</v>
      </c>
      <c r="H27" s="389"/>
      <c r="I27" s="390"/>
      <c r="J27" s="362">
        <v>898</v>
      </c>
      <c r="K27" s="406"/>
      <c r="L27" s="363">
        <f t="shared" si="4"/>
        <v>0</v>
      </c>
      <c r="M27" s="411">
        <v>465</v>
      </c>
      <c r="N27" s="391">
        <v>44309</v>
      </c>
      <c r="O27" s="368">
        <f t="shared" si="1"/>
        <v>5</v>
      </c>
      <c r="P27" s="392">
        <f t="shared" si="2"/>
        <v>1100</v>
      </c>
      <c r="Q27" s="409"/>
      <c r="R27" s="410"/>
      <c r="S27" s="410"/>
      <c r="T27" s="410"/>
      <c r="U27" s="410"/>
      <c r="V27" s="410"/>
      <c r="W27" s="406">
        <v>694</v>
      </c>
      <c r="X27" s="392">
        <f t="shared" si="3"/>
        <v>152680</v>
      </c>
    </row>
    <row r="28" spans="1:24" ht="18" customHeight="1">
      <c r="A28" s="359">
        <v>20</v>
      </c>
      <c r="B28" s="360" t="s">
        <v>284</v>
      </c>
      <c r="C28" s="387" t="s">
        <v>85</v>
      </c>
      <c r="D28" s="362"/>
      <c r="E28" s="363">
        <v>220</v>
      </c>
      <c r="F28" s="406">
        <v>17</v>
      </c>
      <c r="G28" s="363">
        <f t="shared" si="0"/>
        <v>3740</v>
      </c>
      <c r="H28" s="389"/>
      <c r="I28" s="390"/>
      <c r="J28" s="362">
        <v>898</v>
      </c>
      <c r="K28" s="406"/>
      <c r="L28" s="363">
        <f t="shared" si="4"/>
        <v>0</v>
      </c>
      <c r="M28" s="411">
        <v>465</v>
      </c>
      <c r="N28" s="391">
        <v>44309</v>
      </c>
      <c r="O28" s="368">
        <f t="shared" si="1"/>
        <v>0</v>
      </c>
      <c r="P28" s="392">
        <f t="shared" si="2"/>
        <v>0</v>
      </c>
      <c r="Q28" s="409"/>
      <c r="R28" s="410"/>
      <c r="S28" s="410"/>
      <c r="T28" s="410"/>
      <c r="U28" s="410"/>
      <c r="V28" s="410"/>
      <c r="W28" s="406">
        <v>17</v>
      </c>
      <c r="X28" s="392">
        <f t="shared" si="3"/>
        <v>3740</v>
      </c>
    </row>
    <row r="29" spans="1:24" ht="18" customHeight="1">
      <c r="A29" s="359">
        <v>21</v>
      </c>
      <c r="B29" s="360" t="s">
        <v>281</v>
      </c>
      <c r="C29" s="387" t="s">
        <v>85</v>
      </c>
      <c r="D29" s="362"/>
      <c r="E29" s="363">
        <v>220</v>
      </c>
      <c r="F29" s="406">
        <v>433</v>
      </c>
      <c r="G29" s="363">
        <f t="shared" si="0"/>
        <v>95260</v>
      </c>
      <c r="H29" s="389"/>
      <c r="I29" s="390"/>
      <c r="J29" s="362">
        <v>923</v>
      </c>
      <c r="K29" s="406"/>
      <c r="L29" s="363">
        <f t="shared" si="4"/>
        <v>0</v>
      </c>
      <c r="M29" s="411">
        <v>464</v>
      </c>
      <c r="N29" s="391">
        <v>44309</v>
      </c>
      <c r="O29" s="368">
        <f t="shared" si="1"/>
        <v>0</v>
      </c>
      <c r="P29" s="392">
        <f t="shared" si="2"/>
        <v>0</v>
      </c>
      <c r="Q29" s="409"/>
      <c r="R29" s="410"/>
      <c r="S29" s="410"/>
      <c r="T29" s="410"/>
      <c r="U29" s="410"/>
      <c r="V29" s="410"/>
      <c r="W29" s="406">
        <v>433</v>
      </c>
      <c r="X29" s="392">
        <f t="shared" si="3"/>
        <v>95260</v>
      </c>
    </row>
    <row r="30" spans="1:24" ht="18" customHeight="1">
      <c r="A30" s="359">
        <v>22</v>
      </c>
      <c r="B30" s="360" t="s">
        <v>283</v>
      </c>
      <c r="C30" s="387" t="s">
        <v>85</v>
      </c>
      <c r="D30" s="362"/>
      <c r="E30" s="363">
        <v>220</v>
      </c>
      <c r="F30" s="406">
        <v>1008</v>
      </c>
      <c r="G30" s="363">
        <f t="shared" si="0"/>
        <v>221760</v>
      </c>
      <c r="H30" s="389"/>
      <c r="I30" s="390"/>
      <c r="J30" s="362">
        <v>923</v>
      </c>
      <c r="K30" s="406"/>
      <c r="L30" s="363">
        <f t="shared" si="4"/>
        <v>0</v>
      </c>
      <c r="M30" s="411">
        <v>464</v>
      </c>
      <c r="N30" s="391">
        <v>44309</v>
      </c>
      <c r="O30" s="368">
        <f t="shared" si="1"/>
        <v>0</v>
      </c>
      <c r="P30" s="392">
        <f t="shared" si="2"/>
        <v>0</v>
      </c>
      <c r="Q30" s="409"/>
      <c r="R30" s="410"/>
      <c r="S30" s="410"/>
      <c r="T30" s="410"/>
      <c r="U30" s="410"/>
      <c r="V30" s="410"/>
      <c r="W30" s="406">
        <v>1008</v>
      </c>
      <c r="X30" s="392">
        <f t="shared" si="3"/>
        <v>221760</v>
      </c>
    </row>
    <row r="31" spans="1:24" ht="18" customHeight="1">
      <c r="A31" s="359">
        <v>23</v>
      </c>
      <c r="B31" s="360" t="s">
        <v>284</v>
      </c>
      <c r="C31" s="387" t="s">
        <v>85</v>
      </c>
      <c r="D31" s="362"/>
      <c r="E31" s="363">
        <v>220</v>
      </c>
      <c r="F31" s="406">
        <v>204</v>
      </c>
      <c r="G31" s="363">
        <f t="shared" si="0"/>
        <v>44880</v>
      </c>
      <c r="H31" s="389"/>
      <c r="I31" s="390"/>
      <c r="J31" s="362">
        <v>923</v>
      </c>
      <c r="K31" s="406"/>
      <c r="L31" s="363">
        <f t="shared" si="4"/>
        <v>0</v>
      </c>
      <c r="M31" s="411">
        <v>464</v>
      </c>
      <c r="N31" s="391">
        <v>44309</v>
      </c>
      <c r="O31" s="368">
        <f t="shared" si="1"/>
        <v>0</v>
      </c>
      <c r="P31" s="392">
        <f t="shared" si="2"/>
        <v>0</v>
      </c>
      <c r="Q31" s="409"/>
      <c r="R31" s="410"/>
      <c r="S31" s="410"/>
      <c r="T31" s="410"/>
      <c r="U31" s="410"/>
      <c r="V31" s="410"/>
      <c r="W31" s="406">
        <v>204</v>
      </c>
      <c r="X31" s="392">
        <f t="shared" si="3"/>
        <v>44880</v>
      </c>
    </row>
    <row r="32" spans="1:24" ht="31.5" customHeight="1">
      <c r="A32" s="359">
        <v>24</v>
      </c>
      <c r="B32" s="360" t="s">
        <v>223</v>
      </c>
      <c r="C32" s="387" t="s">
        <v>85</v>
      </c>
      <c r="D32" s="362"/>
      <c r="E32" s="363">
        <v>214.89</v>
      </c>
      <c r="F32" s="406">
        <v>200</v>
      </c>
      <c r="G32" s="363">
        <f t="shared" si="0"/>
        <v>42978</v>
      </c>
      <c r="H32" s="389"/>
      <c r="I32" s="390">
        <v>44305</v>
      </c>
      <c r="J32" s="362">
        <v>736</v>
      </c>
      <c r="K32" s="406"/>
      <c r="L32" s="363">
        <f t="shared" si="4"/>
        <v>0</v>
      </c>
      <c r="M32" s="362">
        <v>377</v>
      </c>
      <c r="N32" s="391">
        <v>44293</v>
      </c>
      <c r="O32" s="368">
        <f t="shared" si="1"/>
        <v>0</v>
      </c>
      <c r="P32" s="392">
        <f t="shared" si="2"/>
        <v>0</v>
      </c>
      <c r="Q32" s="409"/>
      <c r="R32" s="410"/>
      <c r="S32" s="410"/>
      <c r="T32" s="410"/>
      <c r="U32" s="410"/>
      <c r="V32" s="410"/>
      <c r="W32" s="406">
        <v>200</v>
      </c>
      <c r="X32" s="392">
        <f t="shared" si="3"/>
        <v>42978</v>
      </c>
    </row>
    <row r="33" spans="1:24" ht="31.5" customHeight="1">
      <c r="A33" s="359">
        <v>25</v>
      </c>
      <c r="B33" s="360" t="s">
        <v>224</v>
      </c>
      <c r="C33" s="387" t="s">
        <v>85</v>
      </c>
      <c r="D33" s="362"/>
      <c r="E33" s="363">
        <v>214.89</v>
      </c>
      <c r="F33" s="406">
        <v>700</v>
      </c>
      <c r="G33" s="363">
        <f t="shared" si="0"/>
        <v>150423</v>
      </c>
      <c r="H33" s="389"/>
      <c r="I33" s="390">
        <v>44305</v>
      </c>
      <c r="J33" s="362">
        <v>736</v>
      </c>
      <c r="K33" s="406"/>
      <c r="L33" s="363">
        <f t="shared" si="4"/>
        <v>0</v>
      </c>
      <c r="M33" s="362">
        <v>377</v>
      </c>
      <c r="N33" s="391">
        <v>44293</v>
      </c>
      <c r="O33" s="368">
        <f t="shared" si="1"/>
        <v>0</v>
      </c>
      <c r="P33" s="392">
        <f t="shared" si="2"/>
        <v>0</v>
      </c>
      <c r="Q33" s="409"/>
      <c r="R33" s="410"/>
      <c r="S33" s="410"/>
      <c r="T33" s="410"/>
      <c r="U33" s="410"/>
      <c r="V33" s="410"/>
      <c r="W33" s="406">
        <v>700</v>
      </c>
      <c r="X33" s="392">
        <f t="shared" si="3"/>
        <v>150423</v>
      </c>
    </row>
    <row r="34" spans="1:24" ht="33.75" customHeight="1">
      <c r="A34" s="359">
        <v>26</v>
      </c>
      <c r="B34" s="360" t="s">
        <v>225</v>
      </c>
      <c r="C34" s="387" t="s">
        <v>85</v>
      </c>
      <c r="D34" s="362"/>
      <c r="E34" s="363">
        <v>214.89</v>
      </c>
      <c r="F34" s="406">
        <v>100</v>
      </c>
      <c r="G34" s="363">
        <f t="shared" si="0"/>
        <v>21489</v>
      </c>
      <c r="H34" s="389"/>
      <c r="I34" s="390">
        <v>44305</v>
      </c>
      <c r="J34" s="362">
        <v>736</v>
      </c>
      <c r="K34" s="406"/>
      <c r="L34" s="363">
        <f t="shared" si="4"/>
        <v>0</v>
      </c>
      <c r="M34" s="362">
        <v>377</v>
      </c>
      <c r="N34" s="391">
        <v>44293</v>
      </c>
      <c r="O34" s="368">
        <f t="shared" si="1"/>
        <v>0</v>
      </c>
      <c r="P34" s="392">
        <f t="shared" si="2"/>
        <v>0</v>
      </c>
      <c r="Q34" s="409"/>
      <c r="R34" s="410"/>
      <c r="S34" s="410"/>
      <c r="T34" s="410"/>
      <c r="U34" s="410"/>
      <c r="V34" s="410"/>
      <c r="W34" s="406">
        <v>100</v>
      </c>
      <c r="X34" s="392">
        <f t="shared" si="3"/>
        <v>21489</v>
      </c>
    </row>
    <row r="35" spans="1:24" ht="33.75" customHeight="1">
      <c r="A35" s="359">
        <v>27</v>
      </c>
      <c r="B35" s="360" t="s">
        <v>226</v>
      </c>
      <c r="C35" s="387" t="s">
        <v>85</v>
      </c>
      <c r="D35" s="362"/>
      <c r="E35" s="363">
        <v>56.98</v>
      </c>
      <c r="F35" s="406">
        <v>1280</v>
      </c>
      <c r="G35" s="363">
        <f t="shared" si="0"/>
        <v>72934.399999999994</v>
      </c>
      <c r="H35" s="389"/>
      <c r="I35" s="390">
        <v>44305</v>
      </c>
      <c r="J35" s="362">
        <v>736</v>
      </c>
      <c r="K35" s="406"/>
      <c r="L35" s="363">
        <f t="shared" si="4"/>
        <v>0</v>
      </c>
      <c r="M35" s="362">
        <v>377</v>
      </c>
      <c r="N35" s="391">
        <v>44293</v>
      </c>
      <c r="O35" s="368">
        <f t="shared" si="1"/>
        <v>0</v>
      </c>
      <c r="P35" s="392">
        <f t="shared" si="2"/>
        <v>0</v>
      </c>
      <c r="Q35" s="409"/>
      <c r="R35" s="410"/>
      <c r="S35" s="410"/>
      <c r="T35" s="410"/>
      <c r="U35" s="410"/>
      <c r="V35" s="410"/>
      <c r="W35" s="406">
        <v>1280</v>
      </c>
      <c r="X35" s="392">
        <f t="shared" si="3"/>
        <v>72934.399999999994</v>
      </c>
    </row>
    <row r="36" spans="1:24" ht="27" customHeight="1">
      <c r="A36" s="359">
        <v>28</v>
      </c>
      <c r="B36" s="360" t="s">
        <v>227</v>
      </c>
      <c r="C36" s="387" t="s">
        <v>85</v>
      </c>
      <c r="D36" s="362"/>
      <c r="E36" s="363">
        <v>56.98</v>
      </c>
      <c r="F36" s="406">
        <v>4400</v>
      </c>
      <c r="G36" s="363">
        <f t="shared" si="0"/>
        <v>250712</v>
      </c>
      <c r="H36" s="389"/>
      <c r="I36" s="390">
        <v>44305</v>
      </c>
      <c r="J36" s="362">
        <v>736</v>
      </c>
      <c r="K36" s="406"/>
      <c r="L36" s="363">
        <f t="shared" si="4"/>
        <v>0</v>
      </c>
      <c r="M36" s="362">
        <v>377</v>
      </c>
      <c r="N36" s="391">
        <v>44293</v>
      </c>
      <c r="O36" s="368">
        <f t="shared" si="1"/>
        <v>761</v>
      </c>
      <c r="P36" s="392">
        <f t="shared" si="2"/>
        <v>43361.78</v>
      </c>
      <c r="Q36" s="409"/>
      <c r="R36" s="410"/>
      <c r="S36" s="410"/>
      <c r="T36" s="410"/>
      <c r="U36" s="410"/>
      <c r="V36" s="410"/>
      <c r="W36" s="406">
        <v>3639</v>
      </c>
      <c r="X36" s="392">
        <f t="shared" si="3"/>
        <v>207350.22</v>
      </c>
    </row>
    <row r="37" spans="1:24" ht="27" customHeight="1">
      <c r="A37" s="359">
        <v>29</v>
      </c>
      <c r="B37" s="360" t="s">
        <v>228</v>
      </c>
      <c r="C37" s="387" t="s">
        <v>85</v>
      </c>
      <c r="D37" s="362"/>
      <c r="E37" s="363">
        <v>56.98</v>
      </c>
      <c r="F37" s="406">
        <v>640</v>
      </c>
      <c r="G37" s="363">
        <f t="shared" si="0"/>
        <v>36467.199999999997</v>
      </c>
      <c r="H37" s="389"/>
      <c r="I37" s="390">
        <v>44305</v>
      </c>
      <c r="J37" s="362">
        <v>736</v>
      </c>
      <c r="K37" s="406"/>
      <c r="L37" s="363">
        <f t="shared" si="4"/>
        <v>0</v>
      </c>
      <c r="M37" s="362">
        <v>377</v>
      </c>
      <c r="N37" s="391">
        <v>44293</v>
      </c>
      <c r="O37" s="368">
        <f t="shared" si="1"/>
        <v>19</v>
      </c>
      <c r="P37" s="392">
        <f t="shared" si="2"/>
        <v>1082.6199999999999</v>
      </c>
      <c r="Q37" s="409"/>
      <c r="R37" s="410"/>
      <c r="S37" s="410"/>
      <c r="T37" s="410"/>
      <c r="U37" s="410"/>
      <c r="V37" s="410"/>
      <c r="W37" s="406">
        <v>621</v>
      </c>
      <c r="X37" s="392">
        <f t="shared" si="3"/>
        <v>35384.579999999994</v>
      </c>
    </row>
    <row r="38" spans="1:24" ht="19.5">
      <c r="A38" s="94"/>
      <c r="B38" s="240" t="s">
        <v>83</v>
      </c>
      <c r="C38" s="94"/>
      <c r="D38" s="28"/>
      <c r="E38" s="28"/>
      <c r="F38" s="93"/>
      <c r="G38" s="28">
        <f>SUM(G9:G37)</f>
        <v>2016545.5999999999</v>
      </c>
      <c r="H38" s="29"/>
      <c r="I38" s="29"/>
      <c r="J38" s="28"/>
      <c r="K38" s="93"/>
      <c r="L38" s="28">
        <f>SUM(L9:L37)</f>
        <v>0</v>
      </c>
      <c r="M38" s="93"/>
      <c r="N38" s="30"/>
      <c r="O38" s="94"/>
      <c r="P38" s="28">
        <f>SUM(P9:P37)</f>
        <v>192209.4</v>
      </c>
      <c r="Q38" s="31"/>
      <c r="R38" s="93"/>
      <c r="S38" s="93"/>
      <c r="T38" s="93"/>
      <c r="U38" s="93"/>
      <c r="V38" s="93"/>
      <c r="W38" s="93"/>
      <c r="X38" s="28">
        <f>SUM(X9:X37)</f>
        <v>1824336.2</v>
      </c>
    </row>
  </sheetData>
  <mergeCells count="31">
    <mergeCell ref="X6:X7"/>
    <mergeCell ref="L6:L7"/>
    <mergeCell ref="A5:A7"/>
    <mergeCell ref="B5:B7"/>
    <mergeCell ref="C5:C7"/>
    <mergeCell ref="W5:X5"/>
    <mergeCell ref="F6:F7"/>
    <mergeCell ref="W6:W7"/>
    <mergeCell ref="F5:G5"/>
    <mergeCell ref="I6:I7"/>
    <mergeCell ref="A8:X8"/>
    <mergeCell ref="O6:O7"/>
    <mergeCell ref="P6:P7"/>
    <mergeCell ref="Q6:T7"/>
    <mergeCell ref="U6:U7"/>
    <mergeCell ref="E5:E7"/>
    <mergeCell ref="H5:H7"/>
    <mergeCell ref="I5:N5"/>
    <mergeCell ref="M6:N6"/>
    <mergeCell ref="O5:P5"/>
    <mergeCell ref="Q5:V5"/>
    <mergeCell ref="D5:D7"/>
    <mergeCell ref="K6:K7"/>
    <mergeCell ref="G6:G7"/>
    <mergeCell ref="J6:J7"/>
    <mergeCell ref="V6:V7"/>
    <mergeCell ref="O1:R1"/>
    <mergeCell ref="B2:X2"/>
    <mergeCell ref="C3:P3"/>
    <mergeCell ref="C4:N4"/>
    <mergeCell ref="O4:W4"/>
  </mergeCells>
  <phoneticPr fontId="74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37"/>
  <sheetViews>
    <sheetView workbookViewId="0">
      <selection activeCell="A8" sqref="A8:X37"/>
    </sheetView>
  </sheetViews>
  <sheetFormatPr defaultRowHeight="12.75"/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699" t="s">
        <v>120</v>
      </c>
      <c r="B8" s="699"/>
      <c r="C8" s="699"/>
      <c r="D8" s="699"/>
      <c r="E8" s="699"/>
      <c r="F8" s="699"/>
      <c r="G8" s="699"/>
      <c r="H8" s="699"/>
      <c r="I8" s="699"/>
      <c r="J8" s="699"/>
      <c r="K8" s="699"/>
      <c r="L8" s="699"/>
      <c r="M8" s="699"/>
      <c r="N8" s="699"/>
      <c r="O8" s="699"/>
      <c r="P8" s="699"/>
      <c r="Q8" s="699"/>
      <c r="R8" s="699"/>
      <c r="S8" s="699"/>
      <c r="T8" s="699"/>
      <c r="U8" s="699"/>
      <c r="V8" s="699"/>
      <c r="W8" s="699"/>
      <c r="X8" s="699"/>
    </row>
    <row r="9" spans="1:24" ht="228">
      <c r="A9" s="233">
        <v>1</v>
      </c>
      <c r="B9" s="304" t="s">
        <v>46</v>
      </c>
      <c r="C9" s="246" t="s">
        <v>71</v>
      </c>
      <c r="D9" s="244" t="s">
        <v>193</v>
      </c>
      <c r="E9" s="245">
        <v>9269.75</v>
      </c>
      <c r="F9" s="246">
        <v>18</v>
      </c>
      <c r="G9" s="33">
        <f t="shared" ref="G9:G36" si="0">F9*E9</f>
        <v>166855.5</v>
      </c>
      <c r="H9" s="247">
        <v>44947</v>
      </c>
      <c r="I9" s="248">
        <v>44244</v>
      </c>
      <c r="J9" s="244">
        <v>205</v>
      </c>
      <c r="K9" s="246"/>
      <c r="L9" s="245">
        <f>E9*K9</f>
        <v>0</v>
      </c>
      <c r="M9" s="249">
        <v>139</v>
      </c>
      <c r="N9" s="250">
        <v>44243</v>
      </c>
      <c r="O9" s="236">
        <f>F9+K9-W9</f>
        <v>0</v>
      </c>
      <c r="P9" s="245">
        <f t="shared" ref="P9:P36" si="1">O9*E9</f>
        <v>0</v>
      </c>
      <c r="Q9" s="244"/>
      <c r="R9" s="244"/>
      <c r="S9" s="244"/>
      <c r="T9" s="244"/>
      <c r="U9" s="252"/>
      <c r="V9" s="253"/>
      <c r="W9" s="246">
        <v>18</v>
      </c>
      <c r="X9" s="245">
        <f t="shared" ref="X9:X36" si="2">W9*E9</f>
        <v>166855.5</v>
      </c>
    </row>
    <row r="10" spans="1:24" ht="153">
      <c r="A10" s="233">
        <v>2</v>
      </c>
      <c r="B10" s="257" t="s">
        <v>37</v>
      </c>
      <c r="C10" s="258" t="s">
        <v>85</v>
      </c>
      <c r="D10" s="26" t="s">
        <v>182</v>
      </c>
      <c r="E10" s="245" t="s">
        <v>42</v>
      </c>
      <c r="F10" s="246">
        <v>1500</v>
      </c>
      <c r="G10" s="33">
        <f t="shared" si="0"/>
        <v>222750</v>
      </c>
      <c r="H10" s="36">
        <v>44916</v>
      </c>
      <c r="I10" s="259">
        <v>44230</v>
      </c>
      <c r="J10" s="244">
        <v>125</v>
      </c>
      <c r="K10" s="246"/>
      <c r="L10" s="245">
        <f>K10*E10</f>
        <v>0</v>
      </c>
      <c r="M10" s="244">
        <v>85</v>
      </c>
      <c r="N10" s="250">
        <v>44229</v>
      </c>
      <c r="O10" s="236">
        <f>F10+K10-W10</f>
        <v>0</v>
      </c>
      <c r="P10" s="260">
        <f t="shared" si="1"/>
        <v>0</v>
      </c>
      <c r="Q10" s="244"/>
      <c r="R10" s="244"/>
      <c r="S10" s="244"/>
      <c r="T10" s="244"/>
      <c r="U10" s="252"/>
      <c r="V10" s="253"/>
      <c r="W10" s="246">
        <v>1500</v>
      </c>
      <c r="X10" s="245">
        <f t="shared" si="2"/>
        <v>222750</v>
      </c>
    </row>
    <row r="11" spans="1:24" ht="293.25">
      <c r="A11" s="233">
        <v>3</v>
      </c>
      <c r="B11" s="257" t="s">
        <v>39</v>
      </c>
      <c r="C11" s="258" t="s">
        <v>85</v>
      </c>
      <c r="D11" s="26" t="s">
        <v>184</v>
      </c>
      <c r="E11" s="245" t="s">
        <v>44</v>
      </c>
      <c r="F11" s="246">
        <v>898</v>
      </c>
      <c r="G11" s="33">
        <f t="shared" si="0"/>
        <v>161640</v>
      </c>
      <c r="H11" s="36" t="s">
        <v>185</v>
      </c>
      <c r="I11" s="259">
        <v>44230</v>
      </c>
      <c r="J11" s="244">
        <v>125</v>
      </c>
      <c r="K11" s="246"/>
      <c r="L11" s="245">
        <f>K11*E11</f>
        <v>0</v>
      </c>
      <c r="M11" s="244">
        <v>85</v>
      </c>
      <c r="N11" s="250">
        <v>44229</v>
      </c>
      <c r="O11" s="236">
        <f>F11+K11-W11</f>
        <v>0</v>
      </c>
      <c r="P11" s="260">
        <f t="shared" si="1"/>
        <v>0</v>
      </c>
      <c r="Q11" s="244"/>
      <c r="R11" s="244"/>
      <c r="S11" s="244"/>
      <c r="T11" s="244"/>
      <c r="U11" s="252"/>
      <c r="V11" s="253"/>
      <c r="W11" s="246">
        <v>898</v>
      </c>
      <c r="X11" s="245">
        <f t="shared" si="2"/>
        <v>161640</v>
      </c>
    </row>
    <row r="12" spans="1:24" ht="318.75">
      <c r="A12" s="233">
        <v>4</v>
      </c>
      <c r="B12" s="242" t="s">
        <v>171</v>
      </c>
      <c r="C12" s="243" t="s">
        <v>71</v>
      </c>
      <c r="D12" s="244">
        <v>181220</v>
      </c>
      <c r="E12" s="245">
        <v>9161.4</v>
      </c>
      <c r="F12" s="246">
        <v>0</v>
      </c>
      <c r="G12" s="33">
        <f t="shared" si="0"/>
        <v>0</v>
      </c>
      <c r="H12" s="247">
        <v>45291</v>
      </c>
      <c r="I12" s="248">
        <v>44244</v>
      </c>
      <c r="J12" s="244">
        <v>222</v>
      </c>
      <c r="K12" s="246"/>
      <c r="L12" s="245">
        <f>E12*K12</f>
        <v>0</v>
      </c>
      <c r="M12" s="249">
        <v>140</v>
      </c>
      <c r="N12" s="250">
        <v>44243</v>
      </c>
      <c r="O12" s="236">
        <f>F12+K12-W12</f>
        <v>0</v>
      </c>
      <c r="P12" s="245">
        <f t="shared" si="1"/>
        <v>0</v>
      </c>
      <c r="Q12" s="244"/>
      <c r="R12" s="244"/>
      <c r="S12" s="244"/>
      <c r="T12" s="244"/>
      <c r="U12" s="252"/>
      <c r="V12" s="253"/>
      <c r="W12" s="246">
        <v>0</v>
      </c>
      <c r="X12" s="245">
        <f t="shared" si="2"/>
        <v>0</v>
      </c>
    </row>
    <row r="13" spans="1:24" ht="318.75">
      <c r="A13" s="233">
        <v>5</v>
      </c>
      <c r="B13" s="242" t="s">
        <v>171</v>
      </c>
      <c r="C13" s="243" t="s">
        <v>71</v>
      </c>
      <c r="D13" s="244" t="s">
        <v>189</v>
      </c>
      <c r="E13" s="245">
        <v>9161.4</v>
      </c>
      <c r="F13" s="246">
        <v>30</v>
      </c>
      <c r="G13" s="33">
        <f t="shared" si="0"/>
        <v>274842</v>
      </c>
      <c r="H13" s="247">
        <v>45291</v>
      </c>
      <c r="I13" s="248">
        <v>44244</v>
      </c>
      <c r="J13" s="244">
        <v>240</v>
      </c>
      <c r="K13" s="246"/>
      <c r="L13" s="245">
        <f>E13*K13</f>
        <v>0</v>
      </c>
      <c r="M13" s="249">
        <v>141</v>
      </c>
      <c r="N13" s="250">
        <v>44243</v>
      </c>
      <c r="O13" s="236">
        <f>F13+K13-W13</f>
        <v>0</v>
      </c>
      <c r="P13" s="245">
        <f>O13*E13</f>
        <v>0</v>
      </c>
      <c r="Q13" s="244"/>
      <c r="R13" s="244"/>
      <c r="S13" s="244"/>
      <c r="T13" s="244"/>
      <c r="U13" s="252"/>
      <c r="V13" s="253"/>
      <c r="W13" s="246">
        <v>30</v>
      </c>
      <c r="X13" s="245">
        <f>W13*E13</f>
        <v>274842</v>
      </c>
    </row>
    <row r="14" spans="1:24" ht="120">
      <c r="A14" s="233">
        <v>6</v>
      </c>
      <c r="B14" s="100" t="s">
        <v>200</v>
      </c>
      <c r="C14" s="35" t="s">
        <v>85</v>
      </c>
      <c r="D14" s="26"/>
      <c r="E14" s="33">
        <v>896.5</v>
      </c>
      <c r="F14" s="91">
        <v>40</v>
      </c>
      <c r="G14" s="33">
        <f t="shared" si="0"/>
        <v>35860</v>
      </c>
      <c r="H14" s="247"/>
      <c r="I14" s="27">
        <v>44272</v>
      </c>
      <c r="J14" s="26">
        <v>358</v>
      </c>
      <c r="K14" s="91"/>
      <c r="L14" s="33">
        <f>K14*E14</f>
        <v>0</v>
      </c>
      <c r="M14" s="26">
        <v>262</v>
      </c>
      <c r="N14" s="41">
        <v>44267</v>
      </c>
      <c r="O14" s="236">
        <f t="shared" ref="O14:O36" si="3">F14+K14-W14</f>
        <v>0</v>
      </c>
      <c r="P14" s="237">
        <f t="shared" si="1"/>
        <v>0</v>
      </c>
      <c r="Q14" s="31"/>
      <c r="R14" s="93"/>
      <c r="S14" s="93"/>
      <c r="T14" s="93"/>
      <c r="U14" s="93"/>
      <c r="V14" s="93"/>
      <c r="W14" s="91">
        <v>40</v>
      </c>
      <c r="X14" s="237">
        <f t="shared" si="2"/>
        <v>35860</v>
      </c>
    </row>
    <row r="15" spans="1:24" ht="120">
      <c r="A15" s="233">
        <v>7</v>
      </c>
      <c r="B15" s="100" t="s">
        <v>202</v>
      </c>
      <c r="C15" s="35" t="s">
        <v>85</v>
      </c>
      <c r="D15" s="26"/>
      <c r="E15" s="33">
        <v>896.5</v>
      </c>
      <c r="F15" s="91">
        <v>98</v>
      </c>
      <c r="G15" s="33">
        <f t="shared" si="0"/>
        <v>87857</v>
      </c>
      <c r="H15" s="247"/>
      <c r="I15" s="27">
        <v>44272</v>
      </c>
      <c r="J15" s="26">
        <v>358</v>
      </c>
      <c r="K15" s="91"/>
      <c r="L15" s="33">
        <f t="shared" ref="L15:L36" si="4">K15*E15</f>
        <v>0</v>
      </c>
      <c r="M15" s="26">
        <v>262</v>
      </c>
      <c r="N15" s="41">
        <v>44267</v>
      </c>
      <c r="O15" s="236">
        <f t="shared" si="3"/>
        <v>0</v>
      </c>
      <c r="P15" s="237">
        <f t="shared" si="1"/>
        <v>0</v>
      </c>
      <c r="Q15" s="31"/>
      <c r="R15" s="93"/>
      <c r="S15" s="93"/>
      <c r="T15" s="93"/>
      <c r="U15" s="93"/>
      <c r="V15" s="93"/>
      <c r="W15" s="91">
        <v>98</v>
      </c>
      <c r="X15" s="237">
        <f t="shared" si="2"/>
        <v>87857</v>
      </c>
    </row>
    <row r="16" spans="1:24" ht="96">
      <c r="A16" s="233">
        <v>8</v>
      </c>
      <c r="B16" s="100" t="s">
        <v>196</v>
      </c>
      <c r="C16" s="35" t="s">
        <v>197</v>
      </c>
      <c r="D16" s="26"/>
      <c r="E16" s="33">
        <v>12</v>
      </c>
      <c r="F16" s="91">
        <v>0</v>
      </c>
      <c r="G16" s="33">
        <f t="shared" si="0"/>
        <v>0</v>
      </c>
      <c r="H16" s="247"/>
      <c r="I16" s="27">
        <v>44272</v>
      </c>
      <c r="J16" s="26">
        <v>358</v>
      </c>
      <c r="K16" s="91"/>
      <c r="L16" s="33">
        <f t="shared" si="4"/>
        <v>0</v>
      </c>
      <c r="M16" s="26">
        <v>262</v>
      </c>
      <c r="N16" s="41">
        <v>44267</v>
      </c>
      <c r="O16" s="236">
        <f t="shared" si="3"/>
        <v>0</v>
      </c>
      <c r="P16" s="237">
        <f t="shared" si="1"/>
        <v>0</v>
      </c>
      <c r="Q16" s="31"/>
      <c r="R16" s="93"/>
      <c r="S16" s="93"/>
      <c r="T16" s="93"/>
      <c r="U16" s="93"/>
      <c r="V16" s="93"/>
      <c r="W16" s="91">
        <v>0</v>
      </c>
      <c r="X16" s="237">
        <f t="shared" si="2"/>
        <v>0</v>
      </c>
    </row>
    <row r="17" spans="1:24" ht="96">
      <c r="A17" s="233">
        <v>9</v>
      </c>
      <c r="B17" s="100" t="s">
        <v>199</v>
      </c>
      <c r="C17" s="35" t="s">
        <v>197</v>
      </c>
      <c r="D17" s="26"/>
      <c r="E17" s="33">
        <v>12</v>
      </c>
      <c r="F17" s="91">
        <v>14010</v>
      </c>
      <c r="G17" s="33">
        <f t="shared" si="0"/>
        <v>168120</v>
      </c>
      <c r="H17" s="247"/>
      <c r="I17" s="27">
        <v>44272</v>
      </c>
      <c r="J17" s="26">
        <v>358</v>
      </c>
      <c r="K17" s="91"/>
      <c r="L17" s="33">
        <f t="shared" si="4"/>
        <v>0</v>
      </c>
      <c r="M17" s="26">
        <v>262</v>
      </c>
      <c r="N17" s="41">
        <v>44267</v>
      </c>
      <c r="O17" s="236">
        <f t="shared" si="3"/>
        <v>0</v>
      </c>
      <c r="P17" s="237">
        <f t="shared" si="1"/>
        <v>0</v>
      </c>
      <c r="Q17" s="31"/>
      <c r="R17" s="93"/>
      <c r="S17" s="93"/>
      <c r="T17" s="93"/>
      <c r="U17" s="93"/>
      <c r="V17" s="93"/>
      <c r="W17" s="91">
        <v>14010</v>
      </c>
      <c r="X17" s="237">
        <f t="shared" si="2"/>
        <v>168120</v>
      </c>
    </row>
    <row r="18" spans="1:24" ht="204">
      <c r="A18" s="233">
        <v>10</v>
      </c>
      <c r="B18" s="100" t="s">
        <v>206</v>
      </c>
      <c r="C18" s="91" t="s">
        <v>85</v>
      </c>
      <c r="D18" s="26"/>
      <c r="E18" s="33">
        <v>300</v>
      </c>
      <c r="F18" s="91">
        <v>0</v>
      </c>
      <c r="G18" s="33">
        <f t="shared" si="0"/>
        <v>0</v>
      </c>
      <c r="H18" s="247">
        <v>44503</v>
      </c>
      <c r="I18" s="27">
        <v>44279</v>
      </c>
      <c r="J18" s="26">
        <v>495</v>
      </c>
      <c r="K18" s="91"/>
      <c r="L18" s="33">
        <f t="shared" si="4"/>
        <v>0</v>
      </c>
      <c r="M18" s="26">
        <v>290</v>
      </c>
      <c r="N18" s="41">
        <v>44277</v>
      </c>
      <c r="O18" s="236">
        <f t="shared" si="3"/>
        <v>0</v>
      </c>
      <c r="P18" s="237">
        <f t="shared" si="1"/>
        <v>0</v>
      </c>
      <c r="Q18" s="31"/>
      <c r="R18" s="93"/>
      <c r="S18" s="93"/>
      <c r="T18" s="93"/>
      <c r="U18" s="93"/>
      <c r="V18" s="93"/>
      <c r="W18" s="91">
        <v>0</v>
      </c>
      <c r="X18" s="237">
        <f t="shared" si="2"/>
        <v>0</v>
      </c>
    </row>
    <row r="19" spans="1:24" ht="216">
      <c r="A19" s="233">
        <v>11</v>
      </c>
      <c r="B19" s="100" t="s">
        <v>207</v>
      </c>
      <c r="C19" s="91" t="s">
        <v>85</v>
      </c>
      <c r="D19" s="26"/>
      <c r="E19" s="33">
        <v>300</v>
      </c>
      <c r="F19" s="91">
        <v>0</v>
      </c>
      <c r="G19" s="33">
        <f t="shared" si="0"/>
        <v>0</v>
      </c>
      <c r="H19" s="247">
        <v>44503</v>
      </c>
      <c r="I19" s="27">
        <v>44279</v>
      </c>
      <c r="J19" s="26">
        <v>495</v>
      </c>
      <c r="K19" s="91"/>
      <c r="L19" s="33">
        <f t="shared" si="4"/>
        <v>0</v>
      </c>
      <c r="M19" s="26">
        <v>290</v>
      </c>
      <c r="N19" s="41">
        <v>44277</v>
      </c>
      <c r="O19" s="236">
        <f t="shared" si="3"/>
        <v>0</v>
      </c>
      <c r="P19" s="237">
        <f t="shared" si="1"/>
        <v>0</v>
      </c>
      <c r="Q19" s="31"/>
      <c r="R19" s="93"/>
      <c r="S19" s="93"/>
      <c r="T19" s="93"/>
      <c r="U19" s="93"/>
      <c r="V19" s="93"/>
      <c r="W19" s="91">
        <v>0</v>
      </c>
      <c r="X19" s="237">
        <f t="shared" si="2"/>
        <v>0</v>
      </c>
    </row>
    <row r="20" spans="1:24" ht="252">
      <c r="A20" s="233">
        <v>12</v>
      </c>
      <c r="B20" s="100" t="s">
        <v>39</v>
      </c>
      <c r="C20" s="91" t="s">
        <v>85</v>
      </c>
      <c r="D20" s="26" t="s">
        <v>204</v>
      </c>
      <c r="E20" s="33">
        <v>180</v>
      </c>
      <c r="F20" s="91">
        <v>0</v>
      </c>
      <c r="G20" s="33">
        <f t="shared" si="0"/>
        <v>0</v>
      </c>
      <c r="H20" s="247">
        <v>44913</v>
      </c>
      <c r="I20" s="27">
        <v>44279</v>
      </c>
      <c r="J20" s="26">
        <v>394</v>
      </c>
      <c r="K20" s="91"/>
      <c r="L20" s="33">
        <f t="shared" si="4"/>
        <v>0</v>
      </c>
      <c r="M20" s="26">
        <v>291</v>
      </c>
      <c r="N20" s="41">
        <v>44277</v>
      </c>
      <c r="O20" s="236">
        <f t="shared" si="3"/>
        <v>0</v>
      </c>
      <c r="P20" s="237">
        <f t="shared" si="1"/>
        <v>0</v>
      </c>
      <c r="Q20" s="31"/>
      <c r="R20" s="93"/>
      <c r="S20" s="93"/>
      <c r="T20" s="93"/>
      <c r="U20" s="93"/>
      <c r="V20" s="93"/>
      <c r="W20" s="91">
        <v>0</v>
      </c>
      <c r="X20" s="237">
        <f t="shared" si="2"/>
        <v>0</v>
      </c>
    </row>
    <row r="21" spans="1:24" ht="108">
      <c r="A21" s="233">
        <v>13</v>
      </c>
      <c r="B21" s="100" t="s">
        <v>211</v>
      </c>
      <c r="C21" s="35" t="s">
        <v>85</v>
      </c>
      <c r="D21" s="26"/>
      <c r="E21" s="33">
        <v>0.7</v>
      </c>
      <c r="F21" s="305" t="s">
        <v>307</v>
      </c>
      <c r="G21" s="33">
        <f t="shared" si="0"/>
        <v>108052</v>
      </c>
      <c r="H21" s="247"/>
      <c r="I21" s="27">
        <v>44285</v>
      </c>
      <c r="J21" s="26">
        <v>579</v>
      </c>
      <c r="K21" s="91"/>
      <c r="L21" s="33">
        <f t="shared" si="4"/>
        <v>0</v>
      </c>
      <c r="M21" s="26">
        <v>314</v>
      </c>
      <c r="N21" s="41">
        <v>44281</v>
      </c>
      <c r="O21" s="236">
        <f t="shared" si="3"/>
        <v>0</v>
      </c>
      <c r="P21" s="237">
        <f t="shared" si="1"/>
        <v>0</v>
      </c>
      <c r="Q21" s="31"/>
      <c r="R21" s="93"/>
      <c r="S21" s="93"/>
      <c r="T21" s="93"/>
      <c r="U21" s="93"/>
      <c r="V21" s="93"/>
      <c r="W21" s="305" t="s">
        <v>307</v>
      </c>
      <c r="X21" s="237">
        <f t="shared" si="2"/>
        <v>108052</v>
      </c>
    </row>
    <row r="22" spans="1:24" ht="204">
      <c r="A22" s="233">
        <v>14</v>
      </c>
      <c r="B22" s="100" t="s">
        <v>206</v>
      </c>
      <c r="C22" s="91" t="s">
        <v>85</v>
      </c>
      <c r="D22" s="26"/>
      <c r="E22" s="33">
        <v>300</v>
      </c>
      <c r="F22" s="91">
        <v>494</v>
      </c>
      <c r="G22" s="33">
        <f t="shared" si="0"/>
        <v>148200</v>
      </c>
      <c r="H22" s="247"/>
      <c r="I22" s="27">
        <v>44285</v>
      </c>
      <c r="J22" s="26">
        <v>579</v>
      </c>
      <c r="K22" s="91"/>
      <c r="L22" s="33">
        <f t="shared" si="4"/>
        <v>0</v>
      </c>
      <c r="M22" s="26">
        <v>314</v>
      </c>
      <c r="N22" s="41">
        <v>44281</v>
      </c>
      <c r="O22" s="236">
        <f t="shared" si="3"/>
        <v>0</v>
      </c>
      <c r="P22" s="237">
        <f t="shared" si="1"/>
        <v>0</v>
      </c>
      <c r="Q22" s="31"/>
      <c r="R22" s="93"/>
      <c r="S22" s="93"/>
      <c r="T22" s="93"/>
      <c r="U22" s="93"/>
      <c r="V22" s="93"/>
      <c r="W22" s="91">
        <v>494</v>
      </c>
      <c r="X22" s="237">
        <f t="shared" si="2"/>
        <v>148200</v>
      </c>
    </row>
    <row r="23" spans="1:24" ht="216">
      <c r="A23" s="233">
        <v>15</v>
      </c>
      <c r="B23" s="100" t="s">
        <v>207</v>
      </c>
      <c r="C23" s="91" t="s">
        <v>85</v>
      </c>
      <c r="D23" s="26"/>
      <c r="E23" s="33">
        <v>300</v>
      </c>
      <c r="F23" s="91">
        <v>1544</v>
      </c>
      <c r="G23" s="33">
        <f t="shared" si="0"/>
        <v>463200</v>
      </c>
      <c r="H23" s="247"/>
      <c r="I23" s="27">
        <v>44285</v>
      </c>
      <c r="J23" s="26">
        <v>579</v>
      </c>
      <c r="K23" s="91"/>
      <c r="L23" s="33">
        <f t="shared" si="4"/>
        <v>0</v>
      </c>
      <c r="M23" s="26">
        <v>314</v>
      </c>
      <c r="N23" s="41">
        <v>44281</v>
      </c>
      <c r="O23" s="236">
        <f t="shared" si="3"/>
        <v>0</v>
      </c>
      <c r="P23" s="237">
        <f t="shared" si="1"/>
        <v>0</v>
      </c>
      <c r="Q23" s="31"/>
      <c r="R23" s="93"/>
      <c r="S23" s="93"/>
      <c r="T23" s="93"/>
      <c r="U23" s="93"/>
      <c r="V23" s="93"/>
      <c r="W23" s="91">
        <v>1544</v>
      </c>
      <c r="X23" s="237">
        <f t="shared" si="2"/>
        <v>463200</v>
      </c>
    </row>
    <row r="24" spans="1:24" ht="216">
      <c r="A24" s="233">
        <v>16</v>
      </c>
      <c r="B24" s="100" t="s">
        <v>208</v>
      </c>
      <c r="C24" s="91" t="s">
        <v>85</v>
      </c>
      <c r="D24" s="26"/>
      <c r="E24" s="33">
        <v>300</v>
      </c>
      <c r="F24" s="91">
        <v>0</v>
      </c>
      <c r="G24" s="33">
        <f t="shared" si="0"/>
        <v>0</v>
      </c>
      <c r="H24" s="247"/>
      <c r="I24" s="27">
        <v>44285</v>
      </c>
      <c r="J24" s="26">
        <v>579</v>
      </c>
      <c r="K24" s="91"/>
      <c r="L24" s="33">
        <f t="shared" si="4"/>
        <v>0</v>
      </c>
      <c r="M24" s="26">
        <v>314</v>
      </c>
      <c r="N24" s="41">
        <v>44281</v>
      </c>
      <c r="O24" s="236">
        <f t="shared" si="3"/>
        <v>0</v>
      </c>
      <c r="P24" s="237">
        <f t="shared" si="1"/>
        <v>0</v>
      </c>
      <c r="Q24" s="31"/>
      <c r="R24" s="93"/>
      <c r="S24" s="93"/>
      <c r="T24" s="93"/>
      <c r="U24" s="93"/>
      <c r="V24" s="93"/>
      <c r="W24" s="91">
        <v>0</v>
      </c>
      <c r="X24" s="237">
        <f t="shared" si="2"/>
        <v>0</v>
      </c>
    </row>
    <row r="25" spans="1:24" ht="72">
      <c r="A25" s="233">
        <v>17</v>
      </c>
      <c r="B25" s="100" t="s">
        <v>223</v>
      </c>
      <c r="C25" s="35" t="s">
        <v>85</v>
      </c>
      <c r="D25" s="26"/>
      <c r="E25" s="33">
        <v>214.89</v>
      </c>
      <c r="F25" s="91">
        <v>300</v>
      </c>
      <c r="G25" s="33">
        <f t="shared" si="0"/>
        <v>64466.999999999993</v>
      </c>
      <c r="H25" s="247"/>
      <c r="I25" s="27">
        <v>44300</v>
      </c>
      <c r="J25" s="26">
        <v>737</v>
      </c>
      <c r="K25" s="91"/>
      <c r="L25" s="33">
        <f t="shared" si="4"/>
        <v>0</v>
      </c>
      <c r="M25" s="26">
        <v>377</v>
      </c>
      <c r="N25" s="41">
        <v>44293</v>
      </c>
      <c r="O25" s="236">
        <f t="shared" si="3"/>
        <v>0</v>
      </c>
      <c r="P25" s="237">
        <f t="shared" si="1"/>
        <v>0</v>
      </c>
      <c r="Q25" s="31"/>
      <c r="R25" s="93"/>
      <c r="S25" s="93"/>
      <c r="T25" s="93"/>
      <c r="U25" s="93"/>
      <c r="V25" s="93"/>
      <c r="W25" s="91">
        <v>300</v>
      </c>
      <c r="X25" s="237">
        <f t="shared" si="2"/>
        <v>64466.999999999993</v>
      </c>
    </row>
    <row r="26" spans="1:24" ht="72">
      <c r="A26" s="233">
        <v>18</v>
      </c>
      <c r="B26" s="100" t="s">
        <v>224</v>
      </c>
      <c r="C26" s="35" t="s">
        <v>85</v>
      </c>
      <c r="D26" s="26"/>
      <c r="E26" s="33">
        <v>214.89</v>
      </c>
      <c r="F26" s="91">
        <v>900</v>
      </c>
      <c r="G26" s="33">
        <f t="shared" si="0"/>
        <v>193401</v>
      </c>
      <c r="H26" s="247"/>
      <c r="I26" s="27">
        <v>44300</v>
      </c>
      <c r="J26" s="26">
        <v>737</v>
      </c>
      <c r="K26" s="91"/>
      <c r="L26" s="33">
        <f t="shared" si="4"/>
        <v>0</v>
      </c>
      <c r="M26" s="26">
        <v>377</v>
      </c>
      <c r="N26" s="41">
        <v>44293</v>
      </c>
      <c r="O26" s="236">
        <f t="shared" si="3"/>
        <v>0</v>
      </c>
      <c r="P26" s="237">
        <f t="shared" si="1"/>
        <v>0</v>
      </c>
      <c r="Q26" s="31"/>
      <c r="R26" s="93"/>
      <c r="S26" s="93"/>
      <c r="T26" s="93"/>
      <c r="U26" s="93"/>
      <c r="V26" s="93"/>
      <c r="W26" s="91">
        <v>900</v>
      </c>
      <c r="X26" s="237">
        <f t="shared" si="2"/>
        <v>193401</v>
      </c>
    </row>
    <row r="27" spans="1:24" ht="72">
      <c r="A27" s="233">
        <v>19</v>
      </c>
      <c r="B27" s="100" t="s">
        <v>225</v>
      </c>
      <c r="C27" s="35" t="s">
        <v>85</v>
      </c>
      <c r="D27" s="26"/>
      <c r="E27" s="33">
        <v>214.89</v>
      </c>
      <c r="F27" s="91">
        <v>150</v>
      </c>
      <c r="G27" s="33">
        <f t="shared" si="0"/>
        <v>32233.499999999996</v>
      </c>
      <c r="H27" s="247"/>
      <c r="I27" s="27">
        <v>44300</v>
      </c>
      <c r="J27" s="26">
        <v>737</v>
      </c>
      <c r="K27" s="91"/>
      <c r="L27" s="33">
        <f t="shared" si="4"/>
        <v>0</v>
      </c>
      <c r="M27" s="26">
        <v>377</v>
      </c>
      <c r="N27" s="41">
        <v>44293</v>
      </c>
      <c r="O27" s="236">
        <f t="shared" si="3"/>
        <v>0</v>
      </c>
      <c r="P27" s="237">
        <f t="shared" si="1"/>
        <v>0</v>
      </c>
      <c r="Q27" s="31"/>
      <c r="R27" s="93"/>
      <c r="S27" s="93"/>
      <c r="T27" s="93"/>
      <c r="U27" s="93"/>
      <c r="V27" s="93"/>
      <c r="W27" s="91">
        <v>150</v>
      </c>
      <c r="X27" s="237">
        <f t="shared" si="2"/>
        <v>32233.499999999996</v>
      </c>
    </row>
    <row r="28" spans="1:24" ht="72">
      <c r="A28" s="233">
        <v>20</v>
      </c>
      <c r="B28" s="100" t="s">
        <v>226</v>
      </c>
      <c r="C28" s="35" t="s">
        <v>85</v>
      </c>
      <c r="D28" s="26"/>
      <c r="E28" s="33">
        <v>56.98</v>
      </c>
      <c r="F28" s="91">
        <v>2400</v>
      </c>
      <c r="G28" s="33">
        <f t="shared" si="0"/>
        <v>136752</v>
      </c>
      <c r="H28" s="247"/>
      <c r="I28" s="27">
        <v>44300</v>
      </c>
      <c r="J28" s="26">
        <v>737</v>
      </c>
      <c r="K28" s="91"/>
      <c r="L28" s="33">
        <f t="shared" si="4"/>
        <v>0</v>
      </c>
      <c r="M28" s="26">
        <v>377</v>
      </c>
      <c r="N28" s="41">
        <v>44293</v>
      </c>
      <c r="O28" s="236">
        <f t="shared" si="3"/>
        <v>0</v>
      </c>
      <c r="P28" s="237">
        <f t="shared" si="1"/>
        <v>0</v>
      </c>
      <c r="Q28" s="31"/>
      <c r="R28" s="93"/>
      <c r="S28" s="93"/>
      <c r="T28" s="93"/>
      <c r="U28" s="93"/>
      <c r="V28" s="93"/>
      <c r="W28" s="91">
        <v>2400</v>
      </c>
      <c r="X28" s="237">
        <f t="shared" si="2"/>
        <v>136752</v>
      </c>
    </row>
    <row r="29" spans="1:24" ht="72">
      <c r="A29" s="233">
        <v>21</v>
      </c>
      <c r="B29" s="100" t="s">
        <v>227</v>
      </c>
      <c r="C29" s="35" t="s">
        <v>85</v>
      </c>
      <c r="D29" s="26"/>
      <c r="E29" s="33">
        <v>56.98</v>
      </c>
      <c r="F29" s="91">
        <v>7440</v>
      </c>
      <c r="G29" s="33">
        <f t="shared" si="0"/>
        <v>423931.19999999995</v>
      </c>
      <c r="H29" s="247"/>
      <c r="I29" s="27">
        <v>44300</v>
      </c>
      <c r="J29" s="26">
        <v>737</v>
      </c>
      <c r="K29" s="91"/>
      <c r="L29" s="33">
        <f t="shared" si="4"/>
        <v>0</v>
      </c>
      <c r="M29" s="26">
        <v>377</v>
      </c>
      <c r="N29" s="41">
        <v>44293</v>
      </c>
      <c r="O29" s="236">
        <f t="shared" si="3"/>
        <v>0</v>
      </c>
      <c r="P29" s="237">
        <f t="shared" si="1"/>
        <v>0</v>
      </c>
      <c r="Q29" s="31"/>
      <c r="R29" s="93"/>
      <c r="S29" s="93"/>
      <c r="T29" s="93"/>
      <c r="U29" s="93"/>
      <c r="V29" s="93"/>
      <c r="W29" s="91">
        <v>7440</v>
      </c>
      <c r="X29" s="237">
        <f t="shared" si="2"/>
        <v>423931.19999999995</v>
      </c>
    </row>
    <row r="30" spans="1:24" ht="72">
      <c r="A30" s="233">
        <v>22</v>
      </c>
      <c r="B30" s="100" t="s">
        <v>228</v>
      </c>
      <c r="C30" s="35" t="s">
        <v>85</v>
      </c>
      <c r="D30" s="26"/>
      <c r="E30" s="33">
        <v>56.98</v>
      </c>
      <c r="F30" s="91">
        <v>880</v>
      </c>
      <c r="G30" s="33">
        <f t="shared" si="0"/>
        <v>50142.399999999994</v>
      </c>
      <c r="H30" s="247"/>
      <c r="I30" s="27">
        <v>44300</v>
      </c>
      <c r="J30" s="26">
        <v>737</v>
      </c>
      <c r="K30" s="91"/>
      <c r="L30" s="33">
        <f t="shared" si="4"/>
        <v>0</v>
      </c>
      <c r="M30" s="26">
        <v>377</v>
      </c>
      <c r="N30" s="41">
        <v>44293</v>
      </c>
      <c r="O30" s="236">
        <f t="shared" si="3"/>
        <v>0</v>
      </c>
      <c r="P30" s="237">
        <f t="shared" si="1"/>
        <v>0</v>
      </c>
      <c r="Q30" s="31"/>
      <c r="R30" s="93"/>
      <c r="S30" s="93"/>
      <c r="T30" s="93"/>
      <c r="U30" s="93"/>
      <c r="V30" s="93"/>
      <c r="W30" s="91">
        <v>880</v>
      </c>
      <c r="X30" s="237">
        <f t="shared" si="2"/>
        <v>50142.399999999994</v>
      </c>
    </row>
    <row r="31" spans="1:24" ht="48">
      <c r="A31" s="233">
        <v>23</v>
      </c>
      <c r="B31" s="100" t="s">
        <v>283</v>
      </c>
      <c r="C31" s="35" t="s">
        <v>85</v>
      </c>
      <c r="D31" s="26"/>
      <c r="E31" s="33">
        <v>220</v>
      </c>
      <c r="F31" s="91">
        <v>994</v>
      </c>
      <c r="G31" s="33">
        <f t="shared" si="0"/>
        <v>218680</v>
      </c>
      <c r="H31" s="247"/>
      <c r="I31" s="27">
        <v>44312</v>
      </c>
      <c r="J31" s="26">
        <v>899</v>
      </c>
      <c r="K31" s="91"/>
      <c r="L31" s="33">
        <f t="shared" si="4"/>
        <v>0</v>
      </c>
      <c r="M31" s="103">
        <v>465</v>
      </c>
      <c r="N31" s="41">
        <v>44309</v>
      </c>
      <c r="O31" s="236">
        <f t="shared" si="3"/>
        <v>0</v>
      </c>
      <c r="P31" s="237">
        <f t="shared" si="1"/>
        <v>0</v>
      </c>
      <c r="Q31" s="31"/>
      <c r="R31" s="93"/>
      <c r="S31" s="93"/>
      <c r="T31" s="93"/>
      <c r="U31" s="93"/>
      <c r="V31" s="93"/>
      <c r="W31" s="91">
        <v>994</v>
      </c>
      <c r="X31" s="237">
        <f t="shared" si="2"/>
        <v>218680</v>
      </c>
    </row>
    <row r="32" spans="1:24" ht="48">
      <c r="A32" s="233">
        <v>24</v>
      </c>
      <c r="B32" s="100" t="s">
        <v>284</v>
      </c>
      <c r="C32" s="35" t="s">
        <v>85</v>
      </c>
      <c r="D32" s="26"/>
      <c r="E32" s="33">
        <v>220</v>
      </c>
      <c r="F32" s="91">
        <v>24</v>
      </c>
      <c r="G32" s="33">
        <f t="shared" si="0"/>
        <v>5280</v>
      </c>
      <c r="H32" s="247"/>
      <c r="I32" s="27">
        <v>44312</v>
      </c>
      <c r="J32" s="26">
        <v>899</v>
      </c>
      <c r="K32" s="91"/>
      <c r="L32" s="33">
        <f t="shared" si="4"/>
        <v>0</v>
      </c>
      <c r="M32" s="103">
        <v>465</v>
      </c>
      <c r="N32" s="41">
        <v>44309</v>
      </c>
      <c r="O32" s="236">
        <f t="shared" si="3"/>
        <v>0</v>
      </c>
      <c r="P32" s="237">
        <f t="shared" si="1"/>
        <v>0</v>
      </c>
      <c r="Q32" s="31"/>
      <c r="R32" s="93"/>
      <c r="S32" s="93"/>
      <c r="T32" s="93"/>
      <c r="U32" s="93"/>
      <c r="V32" s="93"/>
      <c r="W32" s="91">
        <v>24</v>
      </c>
      <c r="X32" s="237">
        <f t="shared" si="2"/>
        <v>5280</v>
      </c>
    </row>
    <row r="33" spans="1:24" ht="48">
      <c r="A33" s="233">
        <v>25</v>
      </c>
      <c r="B33" s="100" t="s">
        <v>281</v>
      </c>
      <c r="C33" s="35" t="s">
        <v>85</v>
      </c>
      <c r="D33" s="26"/>
      <c r="E33" s="33">
        <v>220</v>
      </c>
      <c r="F33" s="91">
        <v>616</v>
      </c>
      <c r="G33" s="33">
        <f t="shared" si="0"/>
        <v>135520</v>
      </c>
      <c r="H33" s="247"/>
      <c r="I33" s="27">
        <v>44312</v>
      </c>
      <c r="J33" s="26">
        <v>924</v>
      </c>
      <c r="K33" s="91"/>
      <c r="L33" s="33">
        <f t="shared" si="4"/>
        <v>0</v>
      </c>
      <c r="M33" s="103">
        <v>464</v>
      </c>
      <c r="N33" s="41">
        <v>44309</v>
      </c>
      <c r="O33" s="236">
        <f t="shared" si="3"/>
        <v>0</v>
      </c>
      <c r="P33" s="237">
        <f t="shared" si="1"/>
        <v>0</v>
      </c>
      <c r="Q33" s="31"/>
      <c r="R33" s="93"/>
      <c r="S33" s="93"/>
      <c r="T33" s="93"/>
      <c r="U33" s="93"/>
      <c r="V33" s="93"/>
      <c r="W33" s="91">
        <v>616</v>
      </c>
      <c r="X33" s="237">
        <f t="shared" si="2"/>
        <v>135520</v>
      </c>
    </row>
    <row r="34" spans="1:24" ht="48">
      <c r="A34" s="233">
        <v>26</v>
      </c>
      <c r="B34" s="100" t="s">
        <v>283</v>
      </c>
      <c r="C34" s="35" t="s">
        <v>85</v>
      </c>
      <c r="D34" s="26"/>
      <c r="E34" s="33">
        <v>220</v>
      </c>
      <c r="F34" s="91">
        <v>1434</v>
      </c>
      <c r="G34" s="33">
        <f t="shared" si="0"/>
        <v>315480</v>
      </c>
      <c r="H34" s="247"/>
      <c r="I34" s="27">
        <v>44312</v>
      </c>
      <c r="J34" s="26">
        <v>924</v>
      </c>
      <c r="K34" s="91"/>
      <c r="L34" s="33">
        <f t="shared" si="4"/>
        <v>0</v>
      </c>
      <c r="M34" s="103">
        <v>464</v>
      </c>
      <c r="N34" s="41">
        <v>44309</v>
      </c>
      <c r="O34" s="236">
        <f t="shared" si="3"/>
        <v>0</v>
      </c>
      <c r="P34" s="237">
        <f t="shared" si="1"/>
        <v>0</v>
      </c>
      <c r="Q34" s="31"/>
      <c r="R34" s="93"/>
      <c r="S34" s="93"/>
      <c r="T34" s="93"/>
      <c r="U34" s="93"/>
      <c r="V34" s="93"/>
      <c r="W34" s="91">
        <v>1434</v>
      </c>
      <c r="X34" s="237">
        <f t="shared" si="2"/>
        <v>315480</v>
      </c>
    </row>
    <row r="35" spans="1:24" ht="48">
      <c r="A35" s="233">
        <v>27</v>
      </c>
      <c r="B35" s="100" t="s">
        <v>284</v>
      </c>
      <c r="C35" s="35" t="s">
        <v>85</v>
      </c>
      <c r="D35" s="26"/>
      <c r="E35" s="33">
        <v>220</v>
      </c>
      <c r="F35" s="91">
        <v>289</v>
      </c>
      <c r="G35" s="33">
        <f t="shared" si="0"/>
        <v>63580</v>
      </c>
      <c r="H35" s="247"/>
      <c r="I35" s="27">
        <v>44312</v>
      </c>
      <c r="J35" s="26">
        <v>924</v>
      </c>
      <c r="K35" s="91"/>
      <c r="L35" s="33">
        <f t="shared" si="4"/>
        <v>0</v>
      </c>
      <c r="M35" s="103">
        <v>464</v>
      </c>
      <c r="N35" s="41">
        <v>44309</v>
      </c>
      <c r="O35" s="236">
        <f t="shared" si="3"/>
        <v>0</v>
      </c>
      <c r="P35" s="237">
        <f t="shared" si="1"/>
        <v>0</v>
      </c>
      <c r="Q35" s="31"/>
      <c r="R35" s="93"/>
      <c r="S35" s="93"/>
      <c r="T35" s="93"/>
      <c r="U35" s="93"/>
      <c r="V35" s="93"/>
      <c r="W35" s="91">
        <v>289</v>
      </c>
      <c r="X35" s="237">
        <f t="shared" si="2"/>
        <v>63580</v>
      </c>
    </row>
    <row r="36" spans="1:24" ht="48">
      <c r="A36" s="233">
        <v>28</v>
      </c>
      <c r="B36" s="100" t="s">
        <v>230</v>
      </c>
      <c r="C36" s="35" t="s">
        <v>85</v>
      </c>
      <c r="D36" s="26"/>
      <c r="E36" s="33">
        <v>300</v>
      </c>
      <c r="F36" s="91">
        <v>930</v>
      </c>
      <c r="G36" s="33">
        <f t="shared" si="0"/>
        <v>279000</v>
      </c>
      <c r="H36" s="247"/>
      <c r="I36" s="27">
        <v>44300</v>
      </c>
      <c r="J36" s="26">
        <v>712</v>
      </c>
      <c r="K36" s="91"/>
      <c r="L36" s="33">
        <f t="shared" si="4"/>
        <v>0</v>
      </c>
      <c r="M36" s="26">
        <v>375</v>
      </c>
      <c r="N36" s="41">
        <v>44293</v>
      </c>
      <c r="O36" s="236">
        <f t="shared" si="3"/>
        <v>0</v>
      </c>
      <c r="P36" s="237">
        <f t="shared" si="1"/>
        <v>0</v>
      </c>
      <c r="Q36" s="31"/>
      <c r="R36" s="93"/>
      <c r="S36" s="93"/>
      <c r="T36" s="93"/>
      <c r="U36" s="93"/>
      <c r="V36" s="93"/>
      <c r="W36" s="91">
        <v>930</v>
      </c>
      <c r="X36" s="237">
        <f t="shared" si="2"/>
        <v>279000</v>
      </c>
    </row>
    <row r="37" spans="1:24" ht="37.5">
      <c r="A37" s="233"/>
      <c r="B37" s="240" t="s">
        <v>83</v>
      </c>
      <c r="C37" s="94"/>
      <c r="D37" s="28"/>
      <c r="E37" s="28"/>
      <c r="F37" s="93"/>
      <c r="G37" s="28">
        <f>SUM(G9:G36)</f>
        <v>3755843.6</v>
      </c>
      <c r="H37" s="29"/>
      <c r="I37" s="29"/>
      <c r="J37" s="28"/>
      <c r="K37" s="93"/>
      <c r="L37" s="28">
        <f>SUM(L9:L36)</f>
        <v>0</v>
      </c>
      <c r="M37" s="93"/>
      <c r="N37" s="30"/>
      <c r="O37" s="94"/>
      <c r="P37" s="28">
        <f>SUM(P9:P36)</f>
        <v>0</v>
      </c>
      <c r="Q37" s="31"/>
      <c r="R37" s="93"/>
      <c r="S37" s="93"/>
      <c r="T37" s="93"/>
      <c r="U37" s="93"/>
      <c r="V37" s="93"/>
      <c r="W37" s="93"/>
      <c r="X37" s="28">
        <f>SUM(X9:X36)</f>
        <v>3755843.6</v>
      </c>
    </row>
  </sheetData>
  <mergeCells count="31">
    <mergeCell ref="X6:X7"/>
    <mergeCell ref="L6:L7"/>
    <mergeCell ref="A5:A7"/>
    <mergeCell ref="B5:B7"/>
    <mergeCell ref="C5:C7"/>
    <mergeCell ref="W5:X5"/>
    <mergeCell ref="F6:F7"/>
    <mergeCell ref="W6:W7"/>
    <mergeCell ref="F5:G5"/>
    <mergeCell ref="I6:I7"/>
    <mergeCell ref="A8:X8"/>
    <mergeCell ref="O6:O7"/>
    <mergeCell ref="P6:P7"/>
    <mergeCell ref="Q6:T7"/>
    <mergeCell ref="U6:U7"/>
    <mergeCell ref="E5:E7"/>
    <mergeCell ref="H5:H7"/>
    <mergeCell ref="I5:N5"/>
    <mergeCell ref="M6:N6"/>
    <mergeCell ref="O5:P5"/>
    <mergeCell ref="Q5:V5"/>
    <mergeCell ref="D5:D7"/>
    <mergeCell ref="K6:K7"/>
    <mergeCell ref="G6:G7"/>
    <mergeCell ref="J6:J7"/>
    <mergeCell ref="V6:V7"/>
    <mergeCell ref="O1:R1"/>
    <mergeCell ref="B2:X2"/>
    <mergeCell ref="C3:P3"/>
    <mergeCell ref="C4:N4"/>
    <mergeCell ref="O4:W4"/>
  </mergeCells>
  <phoneticPr fontId="74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37"/>
  <sheetViews>
    <sheetView topLeftCell="C3" workbookViewId="0">
      <selection activeCell="W9" sqref="W9:W36"/>
    </sheetView>
  </sheetViews>
  <sheetFormatPr defaultRowHeight="12.75"/>
  <cols>
    <col min="2" max="2" width="39.140625" customWidth="1"/>
    <col min="7" max="7" width="17.28515625" customWidth="1"/>
    <col min="16" max="16" width="15.28515625" customWidth="1"/>
    <col min="17" max="17" width="1.42578125" customWidth="1"/>
    <col min="18" max="18" width="0.7109375" customWidth="1"/>
    <col min="19" max="19" width="0.140625" customWidth="1"/>
    <col min="20" max="20" width="1.28515625" customWidth="1"/>
    <col min="21" max="21" width="1.85546875" customWidth="1"/>
    <col min="22" max="22" width="2" customWidth="1"/>
    <col min="24" max="24" width="17.7109375" customWidth="1"/>
  </cols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9.5" thickBot="1">
      <c r="A8" s="699" t="s">
        <v>137</v>
      </c>
      <c r="B8" s="699"/>
      <c r="C8" s="699"/>
      <c r="D8" s="699"/>
      <c r="E8" s="699"/>
      <c r="F8" s="699"/>
      <c r="G8" s="699"/>
      <c r="H8" s="699"/>
      <c r="I8" s="699"/>
      <c r="J8" s="699"/>
      <c r="K8" s="699"/>
      <c r="L8" s="699"/>
      <c r="M8" s="699"/>
      <c r="N8" s="699"/>
      <c r="O8" s="699"/>
      <c r="P8" s="699"/>
      <c r="Q8" s="699"/>
      <c r="R8" s="699"/>
      <c r="S8" s="699"/>
      <c r="T8" s="699"/>
      <c r="U8" s="699"/>
      <c r="V8" s="699"/>
      <c r="W8" s="699"/>
      <c r="X8" s="699"/>
    </row>
    <row r="9" spans="1:24" ht="55.5" customHeight="1">
      <c r="A9" s="422">
        <v>2</v>
      </c>
      <c r="B9" s="423" t="s">
        <v>16</v>
      </c>
      <c r="C9" s="424" t="s">
        <v>71</v>
      </c>
      <c r="D9" s="362" t="s">
        <v>174</v>
      </c>
      <c r="E9" s="425">
        <v>672.96078</v>
      </c>
      <c r="F9" s="406">
        <v>12</v>
      </c>
      <c r="G9" s="363">
        <f t="shared" ref="G9:G36" si="0">F9*E9</f>
        <v>8075.5293600000005</v>
      </c>
      <c r="H9" s="389">
        <v>44742</v>
      </c>
      <c r="I9" s="390"/>
      <c r="J9" s="362"/>
      <c r="K9" s="361"/>
      <c r="L9" s="363"/>
      <c r="M9" s="362">
        <v>7</v>
      </c>
      <c r="N9" s="391">
        <v>44202</v>
      </c>
      <c r="O9" s="368">
        <f t="shared" ref="O9:O36" si="1">F9+K9-W9</f>
        <v>0</v>
      </c>
      <c r="P9" s="392">
        <f t="shared" ref="P9:P36" si="2">O9*E9</f>
        <v>0</v>
      </c>
      <c r="Q9" s="362"/>
      <c r="R9" s="362"/>
      <c r="S9" s="362"/>
      <c r="T9" s="362"/>
      <c r="U9" s="393"/>
      <c r="V9" s="394"/>
      <c r="W9" s="406">
        <v>12</v>
      </c>
      <c r="X9" s="363">
        <f t="shared" ref="X9:X36" si="3">W9*E9</f>
        <v>8075.5293600000005</v>
      </c>
    </row>
    <row r="10" spans="1:24" ht="44.25" customHeight="1">
      <c r="A10" s="307">
        <v>3</v>
      </c>
      <c r="B10" s="304" t="s">
        <v>46</v>
      </c>
      <c r="C10" s="246" t="s">
        <v>71</v>
      </c>
      <c r="D10" s="244" t="s">
        <v>193</v>
      </c>
      <c r="E10" s="245">
        <v>9269.75</v>
      </c>
      <c r="F10" s="246">
        <v>39</v>
      </c>
      <c r="G10" s="33">
        <f t="shared" si="0"/>
        <v>361520.25</v>
      </c>
      <c r="H10" s="36">
        <v>44947</v>
      </c>
      <c r="I10" s="248">
        <v>44244</v>
      </c>
      <c r="J10" s="244">
        <v>206</v>
      </c>
      <c r="K10" s="246"/>
      <c r="L10" s="245">
        <f>E10*K10</f>
        <v>0</v>
      </c>
      <c r="M10" s="249">
        <v>139</v>
      </c>
      <c r="N10" s="250">
        <v>44243</v>
      </c>
      <c r="O10" s="236">
        <f t="shared" si="1"/>
        <v>0</v>
      </c>
      <c r="P10" s="245">
        <f t="shared" si="2"/>
        <v>0</v>
      </c>
      <c r="Q10" s="244"/>
      <c r="R10" s="244"/>
      <c r="S10" s="244"/>
      <c r="T10" s="244"/>
      <c r="U10" s="252"/>
      <c r="V10" s="253"/>
      <c r="W10" s="246">
        <v>39</v>
      </c>
      <c r="X10" s="245">
        <f t="shared" si="3"/>
        <v>361520.25</v>
      </c>
    </row>
    <row r="11" spans="1:24" ht="66" customHeight="1">
      <c r="A11" s="307">
        <v>5</v>
      </c>
      <c r="B11" s="257" t="s">
        <v>39</v>
      </c>
      <c r="C11" s="246" t="s">
        <v>85</v>
      </c>
      <c r="D11" s="26" t="s">
        <v>184</v>
      </c>
      <c r="E11" s="245" t="s">
        <v>44</v>
      </c>
      <c r="F11" s="246">
        <v>200</v>
      </c>
      <c r="G11" s="33">
        <f t="shared" si="0"/>
        <v>36000</v>
      </c>
      <c r="H11" s="36" t="s">
        <v>185</v>
      </c>
      <c r="I11" s="259">
        <v>44230</v>
      </c>
      <c r="J11" s="244">
        <v>126</v>
      </c>
      <c r="K11" s="246"/>
      <c r="L11" s="245">
        <f>K11*E11</f>
        <v>0</v>
      </c>
      <c r="M11" s="244">
        <v>85</v>
      </c>
      <c r="N11" s="250">
        <v>44229</v>
      </c>
      <c r="O11" s="236">
        <f t="shared" si="1"/>
        <v>200</v>
      </c>
      <c r="P11" s="260">
        <f t="shared" si="2"/>
        <v>36000</v>
      </c>
      <c r="Q11" s="244"/>
      <c r="R11" s="244"/>
      <c r="S11" s="244"/>
      <c r="T11" s="244"/>
      <c r="U11" s="252"/>
      <c r="V11" s="253"/>
      <c r="W11" s="357">
        <v>0</v>
      </c>
      <c r="X11" s="245">
        <f t="shared" si="3"/>
        <v>0</v>
      </c>
    </row>
    <row r="12" spans="1:24" ht="25.5" customHeight="1">
      <c r="A12" s="307">
        <v>7</v>
      </c>
      <c r="B12" s="100" t="s">
        <v>200</v>
      </c>
      <c r="C12" s="35" t="s">
        <v>85</v>
      </c>
      <c r="D12" s="26"/>
      <c r="E12" s="33">
        <v>896.5</v>
      </c>
      <c r="F12" s="234">
        <v>19</v>
      </c>
      <c r="G12" s="33">
        <f t="shared" si="0"/>
        <v>17033.5</v>
      </c>
      <c r="H12" s="36"/>
      <c r="I12" s="232">
        <v>44271</v>
      </c>
      <c r="J12" s="233">
        <v>359</v>
      </c>
      <c r="K12" s="234"/>
      <c r="L12" s="33">
        <f>K12*E12</f>
        <v>0</v>
      </c>
      <c r="M12" s="235">
        <v>262</v>
      </c>
      <c r="N12" s="27">
        <v>44267</v>
      </c>
      <c r="O12" s="236">
        <f t="shared" si="1"/>
        <v>10</v>
      </c>
      <c r="P12" s="237">
        <f t="shared" si="2"/>
        <v>8965</v>
      </c>
      <c r="Q12" s="238"/>
      <c r="R12" s="235"/>
      <c r="S12" s="235"/>
      <c r="T12" s="235"/>
      <c r="U12" s="235"/>
      <c r="V12" s="235"/>
      <c r="W12" s="234">
        <v>9</v>
      </c>
      <c r="X12" s="237">
        <f t="shared" si="3"/>
        <v>8068.5</v>
      </c>
    </row>
    <row r="13" spans="1:24" ht="25.5" customHeight="1">
      <c r="A13" s="307">
        <v>8</v>
      </c>
      <c r="B13" s="100" t="s">
        <v>202</v>
      </c>
      <c r="C13" s="35" t="s">
        <v>85</v>
      </c>
      <c r="D13" s="26"/>
      <c r="E13" s="33">
        <v>896.5</v>
      </c>
      <c r="F13" s="234">
        <v>60</v>
      </c>
      <c r="G13" s="33">
        <f t="shared" si="0"/>
        <v>53790</v>
      </c>
      <c r="H13" s="36"/>
      <c r="I13" s="232">
        <v>44271</v>
      </c>
      <c r="J13" s="233">
        <v>359</v>
      </c>
      <c r="K13" s="234"/>
      <c r="L13" s="33">
        <f t="shared" ref="L13:L36" si="4">K13*E13</f>
        <v>0</v>
      </c>
      <c r="M13" s="235">
        <v>262</v>
      </c>
      <c r="N13" s="27">
        <v>44267</v>
      </c>
      <c r="O13" s="236">
        <f t="shared" si="1"/>
        <v>0</v>
      </c>
      <c r="P13" s="237">
        <f t="shared" si="2"/>
        <v>0</v>
      </c>
      <c r="Q13" s="238"/>
      <c r="R13" s="235"/>
      <c r="S13" s="235"/>
      <c r="T13" s="235"/>
      <c r="U13" s="235"/>
      <c r="V13" s="235"/>
      <c r="W13" s="234">
        <v>60</v>
      </c>
      <c r="X13" s="237">
        <f t="shared" si="3"/>
        <v>53790</v>
      </c>
    </row>
    <row r="14" spans="1:24" ht="32.25" customHeight="1">
      <c r="A14" s="307">
        <v>9</v>
      </c>
      <c r="B14" s="100" t="s">
        <v>203</v>
      </c>
      <c r="C14" s="35" t="s">
        <v>85</v>
      </c>
      <c r="D14" s="26"/>
      <c r="E14" s="33">
        <v>896.5</v>
      </c>
      <c r="F14" s="234">
        <v>10</v>
      </c>
      <c r="G14" s="33">
        <f t="shared" si="0"/>
        <v>8965</v>
      </c>
      <c r="H14" s="36"/>
      <c r="I14" s="232">
        <v>44271</v>
      </c>
      <c r="J14" s="233">
        <v>359</v>
      </c>
      <c r="K14" s="234"/>
      <c r="L14" s="33">
        <f t="shared" si="4"/>
        <v>0</v>
      </c>
      <c r="M14" s="235">
        <v>262</v>
      </c>
      <c r="N14" s="27">
        <v>44267</v>
      </c>
      <c r="O14" s="236">
        <f t="shared" si="1"/>
        <v>0</v>
      </c>
      <c r="P14" s="237">
        <f t="shared" si="2"/>
        <v>0</v>
      </c>
      <c r="Q14" s="238"/>
      <c r="R14" s="235"/>
      <c r="S14" s="235"/>
      <c r="T14" s="235"/>
      <c r="U14" s="235"/>
      <c r="V14" s="235"/>
      <c r="W14" s="234">
        <v>10</v>
      </c>
      <c r="X14" s="237">
        <f t="shared" si="3"/>
        <v>8965</v>
      </c>
    </row>
    <row r="15" spans="1:24" ht="32.25" customHeight="1">
      <c r="A15" s="307">
        <v>10</v>
      </c>
      <c r="B15" s="100" t="s">
        <v>196</v>
      </c>
      <c r="C15" s="35" t="s">
        <v>197</v>
      </c>
      <c r="D15" s="26"/>
      <c r="E15" s="33">
        <v>12</v>
      </c>
      <c r="F15" s="234">
        <v>7765</v>
      </c>
      <c r="G15" s="33">
        <f t="shared" si="0"/>
        <v>93180</v>
      </c>
      <c r="H15" s="36"/>
      <c r="I15" s="232">
        <v>44271</v>
      </c>
      <c r="J15" s="233">
        <v>359</v>
      </c>
      <c r="K15" s="234"/>
      <c r="L15" s="33">
        <f t="shared" si="4"/>
        <v>0</v>
      </c>
      <c r="M15" s="235">
        <v>262</v>
      </c>
      <c r="N15" s="27">
        <v>44267</v>
      </c>
      <c r="O15" s="236">
        <f t="shared" si="1"/>
        <v>1350</v>
      </c>
      <c r="P15" s="237">
        <f t="shared" si="2"/>
        <v>16200</v>
      </c>
      <c r="Q15" s="238"/>
      <c r="R15" s="235"/>
      <c r="S15" s="235"/>
      <c r="T15" s="235"/>
      <c r="U15" s="235"/>
      <c r="V15" s="235"/>
      <c r="W15" s="234">
        <v>6415</v>
      </c>
      <c r="X15" s="237">
        <f t="shared" si="3"/>
        <v>76980</v>
      </c>
    </row>
    <row r="16" spans="1:24" ht="32.25" customHeight="1">
      <c r="A16" s="307">
        <v>11</v>
      </c>
      <c r="B16" s="100" t="s">
        <v>199</v>
      </c>
      <c r="C16" s="35" t="s">
        <v>197</v>
      </c>
      <c r="D16" s="26"/>
      <c r="E16" s="33">
        <v>12</v>
      </c>
      <c r="F16" s="234">
        <v>7700</v>
      </c>
      <c r="G16" s="33">
        <f t="shared" si="0"/>
        <v>92400</v>
      </c>
      <c r="H16" s="36"/>
      <c r="I16" s="232">
        <v>44271</v>
      </c>
      <c r="J16" s="233">
        <v>359</v>
      </c>
      <c r="K16" s="234"/>
      <c r="L16" s="33">
        <f t="shared" si="4"/>
        <v>0</v>
      </c>
      <c r="M16" s="235">
        <v>262</v>
      </c>
      <c r="N16" s="27">
        <v>44267</v>
      </c>
      <c r="O16" s="236">
        <f t="shared" si="1"/>
        <v>1550</v>
      </c>
      <c r="P16" s="237">
        <f t="shared" si="2"/>
        <v>18600</v>
      </c>
      <c r="Q16" s="238"/>
      <c r="R16" s="235"/>
      <c r="S16" s="235"/>
      <c r="T16" s="235"/>
      <c r="U16" s="235"/>
      <c r="V16" s="235"/>
      <c r="W16" s="234">
        <v>6150</v>
      </c>
      <c r="X16" s="237">
        <f t="shared" si="3"/>
        <v>73800</v>
      </c>
    </row>
    <row r="17" spans="1:24" ht="48" customHeight="1">
      <c r="A17" s="307">
        <v>12</v>
      </c>
      <c r="B17" s="100" t="s">
        <v>206</v>
      </c>
      <c r="C17" s="91" t="s">
        <v>85</v>
      </c>
      <c r="D17" s="26"/>
      <c r="E17" s="33">
        <v>300</v>
      </c>
      <c r="F17" s="234">
        <v>66</v>
      </c>
      <c r="G17" s="33">
        <f t="shared" si="0"/>
        <v>19800</v>
      </c>
      <c r="H17" s="36">
        <v>44503</v>
      </c>
      <c r="I17" s="232">
        <v>44279</v>
      </c>
      <c r="J17" s="233">
        <v>496</v>
      </c>
      <c r="K17" s="234"/>
      <c r="L17" s="33">
        <f t="shared" si="4"/>
        <v>0</v>
      </c>
      <c r="M17" s="235">
        <v>290</v>
      </c>
      <c r="N17" s="27">
        <v>44277</v>
      </c>
      <c r="O17" s="236">
        <f t="shared" si="1"/>
        <v>0</v>
      </c>
      <c r="P17" s="237">
        <f t="shared" si="2"/>
        <v>0</v>
      </c>
      <c r="Q17" s="238"/>
      <c r="R17" s="235"/>
      <c r="S17" s="235"/>
      <c r="T17" s="235"/>
      <c r="U17" s="235"/>
      <c r="V17" s="235"/>
      <c r="W17" s="234">
        <v>66</v>
      </c>
      <c r="X17" s="237">
        <f t="shared" si="3"/>
        <v>19800</v>
      </c>
    </row>
    <row r="18" spans="1:24" ht="48" customHeight="1">
      <c r="A18" s="307">
        <v>13</v>
      </c>
      <c r="B18" s="100" t="s">
        <v>207</v>
      </c>
      <c r="C18" s="91" t="s">
        <v>85</v>
      </c>
      <c r="D18" s="26"/>
      <c r="E18" s="33">
        <v>300</v>
      </c>
      <c r="F18" s="234">
        <v>85</v>
      </c>
      <c r="G18" s="33">
        <f t="shared" si="0"/>
        <v>25500</v>
      </c>
      <c r="H18" s="36">
        <v>44503</v>
      </c>
      <c r="I18" s="232">
        <v>44279</v>
      </c>
      <c r="J18" s="233">
        <v>496</v>
      </c>
      <c r="K18" s="234"/>
      <c r="L18" s="33">
        <f t="shared" si="4"/>
        <v>0</v>
      </c>
      <c r="M18" s="235">
        <v>290</v>
      </c>
      <c r="N18" s="27">
        <v>44277</v>
      </c>
      <c r="O18" s="236">
        <f t="shared" si="1"/>
        <v>15</v>
      </c>
      <c r="P18" s="237">
        <f t="shared" si="2"/>
        <v>4500</v>
      </c>
      <c r="Q18" s="238"/>
      <c r="R18" s="235"/>
      <c r="S18" s="235"/>
      <c r="T18" s="235"/>
      <c r="U18" s="235"/>
      <c r="V18" s="235"/>
      <c r="W18" s="234">
        <v>70</v>
      </c>
      <c r="X18" s="237">
        <f t="shared" si="3"/>
        <v>21000</v>
      </c>
    </row>
    <row r="19" spans="1:24" ht="44.25" customHeight="1">
      <c r="A19" s="307">
        <v>15</v>
      </c>
      <c r="B19" s="100" t="s">
        <v>209</v>
      </c>
      <c r="C19" s="91" t="s">
        <v>85</v>
      </c>
      <c r="D19" s="26"/>
      <c r="E19" s="33">
        <v>300</v>
      </c>
      <c r="F19" s="234">
        <v>16</v>
      </c>
      <c r="G19" s="33">
        <f t="shared" si="0"/>
        <v>4800</v>
      </c>
      <c r="H19" s="36">
        <v>44503</v>
      </c>
      <c r="I19" s="232">
        <v>44279</v>
      </c>
      <c r="J19" s="233">
        <v>496</v>
      </c>
      <c r="K19" s="234"/>
      <c r="L19" s="33">
        <f t="shared" si="4"/>
        <v>0</v>
      </c>
      <c r="M19" s="235">
        <v>290</v>
      </c>
      <c r="N19" s="27">
        <v>44277</v>
      </c>
      <c r="O19" s="236">
        <f t="shared" si="1"/>
        <v>0</v>
      </c>
      <c r="P19" s="237">
        <f t="shared" si="2"/>
        <v>0</v>
      </c>
      <c r="Q19" s="238"/>
      <c r="R19" s="235"/>
      <c r="S19" s="235"/>
      <c r="T19" s="235"/>
      <c r="U19" s="235"/>
      <c r="V19" s="235"/>
      <c r="W19" s="234">
        <v>16</v>
      </c>
      <c r="X19" s="237">
        <f t="shared" si="3"/>
        <v>4800</v>
      </c>
    </row>
    <row r="20" spans="1:24" ht="60" customHeight="1">
      <c r="A20" s="307">
        <v>16</v>
      </c>
      <c r="B20" s="100" t="s">
        <v>39</v>
      </c>
      <c r="C20" s="91" t="s">
        <v>85</v>
      </c>
      <c r="D20" s="26" t="s">
        <v>204</v>
      </c>
      <c r="E20" s="33">
        <v>180</v>
      </c>
      <c r="F20" s="234">
        <v>700</v>
      </c>
      <c r="G20" s="33">
        <f t="shared" si="0"/>
        <v>126000</v>
      </c>
      <c r="H20" s="36">
        <v>44913</v>
      </c>
      <c r="I20" s="232">
        <v>44279</v>
      </c>
      <c r="J20" s="233">
        <v>395</v>
      </c>
      <c r="K20" s="234"/>
      <c r="L20" s="33">
        <f t="shared" si="4"/>
        <v>0</v>
      </c>
      <c r="M20" s="235">
        <v>291</v>
      </c>
      <c r="N20" s="27">
        <v>44277</v>
      </c>
      <c r="O20" s="236">
        <f t="shared" si="1"/>
        <v>185</v>
      </c>
      <c r="P20" s="237">
        <f t="shared" si="2"/>
        <v>33300</v>
      </c>
      <c r="Q20" s="238"/>
      <c r="R20" s="235"/>
      <c r="S20" s="235"/>
      <c r="T20" s="235"/>
      <c r="U20" s="235"/>
      <c r="V20" s="235"/>
      <c r="W20" s="234">
        <v>515</v>
      </c>
      <c r="X20" s="237">
        <f t="shared" si="3"/>
        <v>92700</v>
      </c>
    </row>
    <row r="21" spans="1:24" ht="39" customHeight="1">
      <c r="A21" s="307">
        <v>17</v>
      </c>
      <c r="B21" s="100" t="s">
        <v>211</v>
      </c>
      <c r="C21" s="35" t="s">
        <v>85</v>
      </c>
      <c r="D21" s="26"/>
      <c r="E21" s="33">
        <v>0.7</v>
      </c>
      <c r="F21" s="234">
        <v>78000</v>
      </c>
      <c r="G21" s="33">
        <f t="shared" si="0"/>
        <v>54600</v>
      </c>
      <c r="H21" s="36"/>
      <c r="I21" s="232"/>
      <c r="J21" s="233">
        <v>580</v>
      </c>
      <c r="K21" s="234"/>
      <c r="L21" s="33">
        <f t="shared" si="4"/>
        <v>0</v>
      </c>
      <c r="M21" s="235">
        <v>314</v>
      </c>
      <c r="N21" s="27">
        <v>44281</v>
      </c>
      <c r="O21" s="236">
        <f t="shared" si="1"/>
        <v>0</v>
      </c>
      <c r="P21" s="237">
        <f t="shared" si="2"/>
        <v>0</v>
      </c>
      <c r="Q21" s="238"/>
      <c r="R21" s="235"/>
      <c r="S21" s="235"/>
      <c r="T21" s="235"/>
      <c r="U21" s="235"/>
      <c r="V21" s="235"/>
      <c r="W21" s="234">
        <v>78000</v>
      </c>
      <c r="X21" s="237">
        <f t="shared" si="3"/>
        <v>54600</v>
      </c>
    </row>
    <row r="22" spans="1:24" ht="45.75" customHeight="1">
      <c r="A22" s="307">
        <v>18</v>
      </c>
      <c r="B22" s="100" t="s">
        <v>206</v>
      </c>
      <c r="C22" s="91" t="s">
        <v>85</v>
      </c>
      <c r="D22" s="26"/>
      <c r="E22" s="33">
        <v>300</v>
      </c>
      <c r="F22" s="234">
        <v>190</v>
      </c>
      <c r="G22" s="33">
        <f t="shared" si="0"/>
        <v>57000</v>
      </c>
      <c r="H22" s="36"/>
      <c r="I22" s="232"/>
      <c r="J22" s="233">
        <v>580</v>
      </c>
      <c r="K22" s="234"/>
      <c r="L22" s="33">
        <f t="shared" si="4"/>
        <v>0</v>
      </c>
      <c r="M22" s="235">
        <v>314</v>
      </c>
      <c r="N22" s="27">
        <v>44281</v>
      </c>
      <c r="O22" s="236">
        <f t="shared" si="1"/>
        <v>10</v>
      </c>
      <c r="P22" s="237">
        <f t="shared" si="2"/>
        <v>3000</v>
      </c>
      <c r="Q22" s="238"/>
      <c r="R22" s="235"/>
      <c r="S22" s="235"/>
      <c r="T22" s="235"/>
      <c r="U22" s="235"/>
      <c r="V22" s="235"/>
      <c r="W22" s="234">
        <v>180</v>
      </c>
      <c r="X22" s="237">
        <f t="shared" si="3"/>
        <v>54000</v>
      </c>
    </row>
    <row r="23" spans="1:24" ht="45.75" customHeight="1">
      <c r="A23" s="307">
        <v>19</v>
      </c>
      <c r="B23" s="100" t="s">
        <v>207</v>
      </c>
      <c r="C23" s="91" t="s">
        <v>85</v>
      </c>
      <c r="D23" s="26"/>
      <c r="E23" s="33">
        <v>300</v>
      </c>
      <c r="F23" s="234">
        <v>800</v>
      </c>
      <c r="G23" s="33">
        <f t="shared" si="0"/>
        <v>240000</v>
      </c>
      <c r="H23" s="36"/>
      <c r="I23" s="232"/>
      <c r="J23" s="233">
        <v>580</v>
      </c>
      <c r="K23" s="234"/>
      <c r="L23" s="33">
        <f t="shared" si="4"/>
        <v>0</v>
      </c>
      <c r="M23" s="235">
        <v>314</v>
      </c>
      <c r="N23" s="27">
        <v>44281</v>
      </c>
      <c r="O23" s="236">
        <f t="shared" si="1"/>
        <v>10</v>
      </c>
      <c r="P23" s="237">
        <f t="shared" si="2"/>
        <v>3000</v>
      </c>
      <c r="Q23" s="238"/>
      <c r="R23" s="235"/>
      <c r="S23" s="235"/>
      <c r="T23" s="235"/>
      <c r="U23" s="235"/>
      <c r="V23" s="235"/>
      <c r="W23" s="234">
        <v>790</v>
      </c>
      <c r="X23" s="237">
        <f t="shared" si="3"/>
        <v>237000</v>
      </c>
    </row>
    <row r="24" spans="1:24" ht="45.75" customHeight="1">
      <c r="A24" s="307">
        <v>20</v>
      </c>
      <c r="B24" s="100" t="s">
        <v>208</v>
      </c>
      <c r="C24" s="91" t="s">
        <v>85</v>
      </c>
      <c r="D24" s="26"/>
      <c r="E24" s="33">
        <v>300</v>
      </c>
      <c r="F24" s="234">
        <v>90</v>
      </c>
      <c r="G24" s="33">
        <f t="shared" si="0"/>
        <v>27000</v>
      </c>
      <c r="H24" s="36"/>
      <c r="I24" s="232"/>
      <c r="J24" s="233">
        <v>580</v>
      </c>
      <c r="K24" s="234"/>
      <c r="L24" s="33">
        <f t="shared" si="4"/>
        <v>0</v>
      </c>
      <c r="M24" s="235">
        <v>314</v>
      </c>
      <c r="N24" s="27">
        <v>44281</v>
      </c>
      <c r="O24" s="236">
        <f t="shared" si="1"/>
        <v>38</v>
      </c>
      <c r="P24" s="237">
        <f t="shared" si="2"/>
        <v>11400</v>
      </c>
      <c r="Q24" s="238"/>
      <c r="R24" s="235"/>
      <c r="S24" s="235"/>
      <c r="T24" s="235"/>
      <c r="U24" s="235"/>
      <c r="V24" s="235"/>
      <c r="W24" s="234">
        <v>52</v>
      </c>
      <c r="X24" s="237">
        <f t="shared" si="3"/>
        <v>15600</v>
      </c>
    </row>
    <row r="25" spans="1:24" ht="32.25" customHeight="1">
      <c r="A25" s="307">
        <v>21</v>
      </c>
      <c r="B25" s="100" t="s">
        <v>223</v>
      </c>
      <c r="C25" s="35" t="s">
        <v>85</v>
      </c>
      <c r="D25" s="26"/>
      <c r="E25" s="33">
        <v>214.89</v>
      </c>
      <c r="F25" s="234">
        <v>200</v>
      </c>
      <c r="G25" s="33">
        <f t="shared" si="0"/>
        <v>42978</v>
      </c>
      <c r="H25" s="36"/>
      <c r="I25" s="232">
        <v>44301</v>
      </c>
      <c r="J25" s="233">
        <v>738</v>
      </c>
      <c r="K25" s="234"/>
      <c r="L25" s="33">
        <f t="shared" si="4"/>
        <v>0</v>
      </c>
      <c r="M25" s="235">
        <v>377</v>
      </c>
      <c r="N25" s="27">
        <v>44293</v>
      </c>
      <c r="O25" s="236">
        <f t="shared" si="1"/>
        <v>0</v>
      </c>
      <c r="P25" s="237">
        <f t="shared" si="2"/>
        <v>0</v>
      </c>
      <c r="Q25" s="238"/>
      <c r="R25" s="235"/>
      <c r="S25" s="235"/>
      <c r="T25" s="235"/>
      <c r="U25" s="235"/>
      <c r="V25" s="235"/>
      <c r="W25" s="234">
        <v>200</v>
      </c>
      <c r="X25" s="237">
        <f t="shared" si="3"/>
        <v>42978</v>
      </c>
    </row>
    <row r="26" spans="1:24" ht="32.25" customHeight="1">
      <c r="A26" s="307">
        <v>22</v>
      </c>
      <c r="B26" s="100" t="s">
        <v>224</v>
      </c>
      <c r="C26" s="35" t="s">
        <v>85</v>
      </c>
      <c r="D26" s="26"/>
      <c r="E26" s="33">
        <v>214.89</v>
      </c>
      <c r="F26" s="234">
        <v>600</v>
      </c>
      <c r="G26" s="33">
        <f t="shared" si="0"/>
        <v>128933.99999999999</v>
      </c>
      <c r="H26" s="36"/>
      <c r="I26" s="232">
        <v>44301</v>
      </c>
      <c r="J26" s="233">
        <v>738</v>
      </c>
      <c r="K26" s="234"/>
      <c r="L26" s="33">
        <f t="shared" si="4"/>
        <v>0</v>
      </c>
      <c r="M26" s="235">
        <v>377</v>
      </c>
      <c r="N26" s="27">
        <v>44293</v>
      </c>
      <c r="O26" s="236">
        <f t="shared" si="1"/>
        <v>0</v>
      </c>
      <c r="P26" s="237">
        <f t="shared" si="2"/>
        <v>0</v>
      </c>
      <c r="Q26" s="238"/>
      <c r="R26" s="235"/>
      <c r="S26" s="235"/>
      <c r="T26" s="235"/>
      <c r="U26" s="235"/>
      <c r="V26" s="235"/>
      <c r="W26" s="234">
        <v>600</v>
      </c>
      <c r="X26" s="237">
        <f t="shared" si="3"/>
        <v>128933.99999999999</v>
      </c>
    </row>
    <row r="27" spans="1:24" ht="32.25" customHeight="1">
      <c r="A27" s="307">
        <v>23</v>
      </c>
      <c r="B27" s="100" t="s">
        <v>225</v>
      </c>
      <c r="C27" s="35" t="s">
        <v>85</v>
      </c>
      <c r="D27" s="26"/>
      <c r="E27" s="33">
        <v>214.89</v>
      </c>
      <c r="F27" s="234">
        <v>100</v>
      </c>
      <c r="G27" s="33">
        <f t="shared" si="0"/>
        <v>21489</v>
      </c>
      <c r="H27" s="36"/>
      <c r="I27" s="232">
        <v>44301</v>
      </c>
      <c r="J27" s="233">
        <v>738</v>
      </c>
      <c r="K27" s="234"/>
      <c r="L27" s="33">
        <f t="shared" si="4"/>
        <v>0</v>
      </c>
      <c r="M27" s="235">
        <v>377</v>
      </c>
      <c r="N27" s="27">
        <v>44293</v>
      </c>
      <c r="O27" s="236">
        <f t="shared" si="1"/>
        <v>0</v>
      </c>
      <c r="P27" s="237">
        <f t="shared" si="2"/>
        <v>0</v>
      </c>
      <c r="Q27" s="238"/>
      <c r="R27" s="235"/>
      <c r="S27" s="235"/>
      <c r="T27" s="235"/>
      <c r="U27" s="235"/>
      <c r="V27" s="235"/>
      <c r="W27" s="234">
        <v>100</v>
      </c>
      <c r="X27" s="237">
        <f t="shared" si="3"/>
        <v>21489</v>
      </c>
    </row>
    <row r="28" spans="1:24" ht="32.25" customHeight="1">
      <c r="A28" s="307">
        <v>24</v>
      </c>
      <c r="B28" s="100" t="s">
        <v>226</v>
      </c>
      <c r="C28" s="35" t="s">
        <v>85</v>
      </c>
      <c r="D28" s="26"/>
      <c r="E28" s="33">
        <v>56.98</v>
      </c>
      <c r="F28" s="234">
        <v>1200</v>
      </c>
      <c r="G28" s="33">
        <f t="shared" si="0"/>
        <v>68376</v>
      </c>
      <c r="H28" s="36"/>
      <c r="I28" s="232">
        <v>44301</v>
      </c>
      <c r="J28" s="233">
        <v>738</v>
      </c>
      <c r="K28" s="234"/>
      <c r="L28" s="33">
        <f t="shared" si="4"/>
        <v>0</v>
      </c>
      <c r="M28" s="235">
        <v>377</v>
      </c>
      <c r="N28" s="27">
        <v>44293</v>
      </c>
      <c r="O28" s="236">
        <f t="shared" si="1"/>
        <v>0</v>
      </c>
      <c r="P28" s="237">
        <f t="shared" si="2"/>
        <v>0</v>
      </c>
      <c r="Q28" s="238"/>
      <c r="R28" s="235"/>
      <c r="S28" s="235"/>
      <c r="T28" s="235"/>
      <c r="U28" s="235"/>
      <c r="V28" s="235"/>
      <c r="W28" s="234">
        <v>1200</v>
      </c>
      <c r="X28" s="237">
        <f t="shared" si="3"/>
        <v>68376</v>
      </c>
    </row>
    <row r="29" spans="1:24" ht="27.75" customHeight="1">
      <c r="A29" s="307">
        <v>25</v>
      </c>
      <c r="B29" s="100" t="s">
        <v>227</v>
      </c>
      <c r="C29" s="35" t="s">
        <v>85</v>
      </c>
      <c r="D29" s="26"/>
      <c r="E29" s="33">
        <v>56.98</v>
      </c>
      <c r="F29" s="234">
        <v>3840</v>
      </c>
      <c r="G29" s="33">
        <f t="shared" si="0"/>
        <v>218803.19999999998</v>
      </c>
      <c r="H29" s="36"/>
      <c r="I29" s="232">
        <v>44301</v>
      </c>
      <c r="J29" s="233">
        <v>738</v>
      </c>
      <c r="K29" s="234"/>
      <c r="L29" s="33">
        <f t="shared" si="4"/>
        <v>0</v>
      </c>
      <c r="M29" s="235">
        <v>377</v>
      </c>
      <c r="N29" s="27">
        <v>44293</v>
      </c>
      <c r="O29" s="236">
        <f t="shared" si="1"/>
        <v>0</v>
      </c>
      <c r="P29" s="237">
        <f t="shared" si="2"/>
        <v>0</v>
      </c>
      <c r="Q29" s="238"/>
      <c r="R29" s="235"/>
      <c r="S29" s="235"/>
      <c r="T29" s="235"/>
      <c r="U29" s="235"/>
      <c r="V29" s="235"/>
      <c r="W29" s="234">
        <v>3840</v>
      </c>
      <c r="X29" s="237">
        <f t="shared" si="3"/>
        <v>218803.19999999998</v>
      </c>
    </row>
    <row r="30" spans="1:24" ht="27.75" customHeight="1">
      <c r="A30" s="307">
        <v>26</v>
      </c>
      <c r="B30" s="100" t="s">
        <v>228</v>
      </c>
      <c r="C30" s="35" t="s">
        <v>85</v>
      </c>
      <c r="D30" s="26"/>
      <c r="E30" s="33">
        <v>56.98</v>
      </c>
      <c r="F30" s="234">
        <v>480</v>
      </c>
      <c r="G30" s="33">
        <f t="shared" si="0"/>
        <v>27350.399999999998</v>
      </c>
      <c r="H30" s="36"/>
      <c r="I30" s="232">
        <v>44301</v>
      </c>
      <c r="J30" s="233">
        <v>738</v>
      </c>
      <c r="K30" s="234"/>
      <c r="L30" s="33">
        <f t="shared" si="4"/>
        <v>0</v>
      </c>
      <c r="M30" s="235">
        <v>377</v>
      </c>
      <c r="N30" s="27">
        <v>44293</v>
      </c>
      <c r="O30" s="236">
        <f t="shared" si="1"/>
        <v>0</v>
      </c>
      <c r="P30" s="237">
        <f t="shared" si="2"/>
        <v>0</v>
      </c>
      <c r="Q30" s="238"/>
      <c r="R30" s="235"/>
      <c r="S30" s="235"/>
      <c r="T30" s="235"/>
      <c r="U30" s="235"/>
      <c r="V30" s="235"/>
      <c r="W30" s="234">
        <v>480</v>
      </c>
      <c r="X30" s="237">
        <f t="shared" si="3"/>
        <v>27350.399999999998</v>
      </c>
    </row>
    <row r="31" spans="1:24" ht="27.75" customHeight="1">
      <c r="A31" s="307">
        <v>27</v>
      </c>
      <c r="B31" s="100" t="s">
        <v>283</v>
      </c>
      <c r="C31" s="35" t="s">
        <v>85</v>
      </c>
      <c r="D31" s="26"/>
      <c r="E31" s="33">
        <v>220</v>
      </c>
      <c r="F31" s="234">
        <v>590</v>
      </c>
      <c r="G31" s="33">
        <f t="shared" si="0"/>
        <v>129800</v>
      </c>
      <c r="H31" s="36"/>
      <c r="I31" s="232">
        <v>44312</v>
      </c>
      <c r="J31" s="233">
        <v>900</v>
      </c>
      <c r="K31" s="234"/>
      <c r="L31" s="33">
        <f t="shared" si="4"/>
        <v>0</v>
      </c>
      <c r="M31" s="103">
        <v>465</v>
      </c>
      <c r="N31" s="41">
        <v>44309</v>
      </c>
      <c r="O31" s="236">
        <f t="shared" si="1"/>
        <v>0</v>
      </c>
      <c r="P31" s="237">
        <f t="shared" si="2"/>
        <v>0</v>
      </c>
      <c r="Q31" s="238"/>
      <c r="R31" s="235"/>
      <c r="S31" s="235"/>
      <c r="T31" s="235"/>
      <c r="U31" s="235"/>
      <c r="V31" s="235"/>
      <c r="W31" s="234">
        <v>590</v>
      </c>
      <c r="X31" s="237">
        <f t="shared" si="3"/>
        <v>129800</v>
      </c>
    </row>
    <row r="32" spans="1:24" ht="27.75" customHeight="1">
      <c r="A32" s="307">
        <v>28</v>
      </c>
      <c r="B32" s="100" t="s">
        <v>284</v>
      </c>
      <c r="C32" s="35" t="s">
        <v>85</v>
      </c>
      <c r="D32" s="26"/>
      <c r="E32" s="33">
        <v>220</v>
      </c>
      <c r="F32" s="234">
        <v>14</v>
      </c>
      <c r="G32" s="33">
        <f t="shared" si="0"/>
        <v>3080</v>
      </c>
      <c r="H32" s="36"/>
      <c r="I32" s="232">
        <v>44312</v>
      </c>
      <c r="J32" s="233">
        <v>900</v>
      </c>
      <c r="K32" s="234"/>
      <c r="L32" s="33">
        <f t="shared" si="4"/>
        <v>0</v>
      </c>
      <c r="M32" s="103">
        <v>465</v>
      </c>
      <c r="N32" s="41">
        <v>44309</v>
      </c>
      <c r="O32" s="236">
        <f t="shared" si="1"/>
        <v>0</v>
      </c>
      <c r="P32" s="237">
        <f t="shared" si="2"/>
        <v>0</v>
      </c>
      <c r="Q32" s="238"/>
      <c r="R32" s="235"/>
      <c r="S32" s="235"/>
      <c r="T32" s="235"/>
      <c r="U32" s="235"/>
      <c r="V32" s="235"/>
      <c r="W32" s="234">
        <v>14</v>
      </c>
      <c r="X32" s="237">
        <f t="shared" si="3"/>
        <v>3080</v>
      </c>
    </row>
    <row r="33" spans="1:24" ht="24" customHeight="1">
      <c r="A33" s="307">
        <v>29</v>
      </c>
      <c r="B33" s="100" t="s">
        <v>281</v>
      </c>
      <c r="C33" s="35" t="s">
        <v>85</v>
      </c>
      <c r="D33" s="26"/>
      <c r="E33" s="33">
        <v>220</v>
      </c>
      <c r="F33" s="234">
        <v>366</v>
      </c>
      <c r="G33" s="33">
        <f t="shared" si="0"/>
        <v>80520</v>
      </c>
      <c r="H33" s="36"/>
      <c r="I33" s="232">
        <v>44312</v>
      </c>
      <c r="J33" s="233">
        <v>925</v>
      </c>
      <c r="K33" s="234"/>
      <c r="L33" s="33">
        <f t="shared" si="4"/>
        <v>0</v>
      </c>
      <c r="M33" s="103">
        <v>464</v>
      </c>
      <c r="N33" s="41">
        <v>44309</v>
      </c>
      <c r="O33" s="236">
        <f t="shared" si="1"/>
        <v>5</v>
      </c>
      <c r="P33" s="237">
        <f t="shared" si="2"/>
        <v>1100</v>
      </c>
      <c r="Q33" s="238"/>
      <c r="R33" s="235"/>
      <c r="S33" s="235"/>
      <c r="T33" s="235"/>
      <c r="U33" s="235"/>
      <c r="V33" s="235"/>
      <c r="W33" s="234">
        <v>361</v>
      </c>
      <c r="X33" s="237">
        <f t="shared" si="3"/>
        <v>79420</v>
      </c>
    </row>
    <row r="34" spans="1:24" ht="24" customHeight="1">
      <c r="A34" s="307">
        <v>30</v>
      </c>
      <c r="B34" s="100" t="s">
        <v>283</v>
      </c>
      <c r="C34" s="35" t="s">
        <v>85</v>
      </c>
      <c r="D34" s="26"/>
      <c r="E34" s="33">
        <v>220</v>
      </c>
      <c r="F34" s="234">
        <v>851</v>
      </c>
      <c r="G34" s="33">
        <f t="shared" si="0"/>
        <v>187220</v>
      </c>
      <c r="H34" s="36"/>
      <c r="I34" s="232">
        <v>44312</v>
      </c>
      <c r="J34" s="233">
        <v>925</v>
      </c>
      <c r="K34" s="234"/>
      <c r="L34" s="33">
        <f t="shared" si="4"/>
        <v>0</v>
      </c>
      <c r="M34" s="103">
        <v>464</v>
      </c>
      <c r="N34" s="41">
        <v>44309</v>
      </c>
      <c r="O34" s="236">
        <f t="shared" si="1"/>
        <v>0</v>
      </c>
      <c r="P34" s="237">
        <f t="shared" si="2"/>
        <v>0</v>
      </c>
      <c r="Q34" s="238"/>
      <c r="R34" s="235"/>
      <c r="S34" s="235"/>
      <c r="T34" s="235"/>
      <c r="U34" s="235"/>
      <c r="V34" s="235"/>
      <c r="W34" s="234">
        <v>851</v>
      </c>
      <c r="X34" s="237">
        <f t="shared" si="3"/>
        <v>187220</v>
      </c>
    </row>
    <row r="35" spans="1:24" ht="24" customHeight="1">
      <c r="A35" s="307">
        <v>31</v>
      </c>
      <c r="B35" s="100" t="s">
        <v>284</v>
      </c>
      <c r="C35" s="35" t="s">
        <v>85</v>
      </c>
      <c r="D35" s="26"/>
      <c r="E35" s="33">
        <v>220</v>
      </c>
      <c r="F35" s="234">
        <v>172</v>
      </c>
      <c r="G35" s="33">
        <f t="shared" si="0"/>
        <v>37840</v>
      </c>
      <c r="H35" s="36"/>
      <c r="I35" s="232">
        <v>44312</v>
      </c>
      <c r="J35" s="233">
        <v>925</v>
      </c>
      <c r="K35" s="234"/>
      <c r="L35" s="33">
        <f t="shared" si="4"/>
        <v>0</v>
      </c>
      <c r="M35" s="103">
        <v>464</v>
      </c>
      <c r="N35" s="41">
        <v>44309</v>
      </c>
      <c r="O35" s="236">
        <f t="shared" si="1"/>
        <v>0</v>
      </c>
      <c r="P35" s="237">
        <f t="shared" si="2"/>
        <v>0</v>
      </c>
      <c r="Q35" s="238"/>
      <c r="R35" s="235"/>
      <c r="S35" s="235"/>
      <c r="T35" s="235"/>
      <c r="U35" s="235"/>
      <c r="V35" s="235"/>
      <c r="W35" s="234">
        <v>172</v>
      </c>
      <c r="X35" s="237">
        <f t="shared" si="3"/>
        <v>37840</v>
      </c>
    </row>
    <row r="36" spans="1:24" ht="24" customHeight="1">
      <c r="A36" s="307">
        <v>32</v>
      </c>
      <c r="B36" s="100" t="s">
        <v>230</v>
      </c>
      <c r="C36" s="35" t="s">
        <v>85</v>
      </c>
      <c r="D36" s="26"/>
      <c r="E36" s="33">
        <v>300</v>
      </c>
      <c r="F36" s="234">
        <v>430</v>
      </c>
      <c r="G36" s="33">
        <f t="shared" si="0"/>
        <v>129000</v>
      </c>
      <c r="H36" s="36"/>
      <c r="I36" s="232">
        <v>44294</v>
      </c>
      <c r="J36" s="233">
        <v>713</v>
      </c>
      <c r="K36" s="234"/>
      <c r="L36" s="33">
        <f t="shared" si="4"/>
        <v>0</v>
      </c>
      <c r="M36" s="235">
        <v>375</v>
      </c>
      <c r="N36" s="27">
        <v>44293</v>
      </c>
      <c r="O36" s="236">
        <f t="shared" si="1"/>
        <v>30</v>
      </c>
      <c r="P36" s="237">
        <f t="shared" si="2"/>
        <v>9000</v>
      </c>
      <c r="Q36" s="238"/>
      <c r="R36" s="235"/>
      <c r="S36" s="235"/>
      <c r="T36" s="235"/>
      <c r="U36" s="235"/>
      <c r="V36" s="235"/>
      <c r="W36" s="234">
        <v>400</v>
      </c>
      <c r="X36" s="237">
        <f t="shared" si="3"/>
        <v>120000</v>
      </c>
    </row>
    <row r="37" spans="1:24" ht="19.5">
      <c r="A37" s="263"/>
      <c r="B37" s="240" t="s">
        <v>83</v>
      </c>
      <c r="C37" s="94"/>
      <c r="D37" s="28"/>
      <c r="E37" s="28"/>
      <c r="F37" s="93"/>
      <c r="G37" s="28">
        <f>SUM(G9:G36)</f>
        <v>2301054.8793599997</v>
      </c>
      <c r="H37" s="29"/>
      <c r="I37" s="29"/>
      <c r="J37" s="28"/>
      <c r="K37" s="93"/>
      <c r="L37" s="28">
        <f>SUM(L9:L36)</f>
        <v>0</v>
      </c>
      <c r="M37" s="93"/>
      <c r="N37" s="30"/>
      <c r="O37" s="94"/>
      <c r="P37" s="28">
        <f>SUM(P9:P36)</f>
        <v>145065</v>
      </c>
      <c r="Q37" s="31"/>
      <c r="R37" s="93"/>
      <c r="S37" s="93"/>
      <c r="T37" s="93"/>
      <c r="U37" s="93"/>
      <c r="V37" s="93"/>
      <c r="W37" s="93"/>
      <c r="X37" s="28">
        <f>SUM(X9:X36)</f>
        <v>2155989.8793599997</v>
      </c>
    </row>
  </sheetData>
  <mergeCells count="31">
    <mergeCell ref="X6:X7"/>
    <mergeCell ref="L6:L7"/>
    <mergeCell ref="A5:A7"/>
    <mergeCell ref="B5:B7"/>
    <mergeCell ref="C5:C7"/>
    <mergeCell ref="W5:X5"/>
    <mergeCell ref="F6:F7"/>
    <mergeCell ref="W6:W7"/>
    <mergeCell ref="F5:G5"/>
    <mergeCell ref="I6:I7"/>
    <mergeCell ref="A8:X8"/>
    <mergeCell ref="O6:O7"/>
    <mergeCell ref="P6:P7"/>
    <mergeCell ref="Q6:T7"/>
    <mergeCell ref="U6:U7"/>
    <mergeCell ref="E5:E7"/>
    <mergeCell ref="H5:H7"/>
    <mergeCell ref="I5:N5"/>
    <mergeCell ref="M6:N6"/>
    <mergeCell ref="O5:P5"/>
    <mergeCell ref="Q5:V5"/>
    <mergeCell ref="D5:D7"/>
    <mergeCell ref="K6:K7"/>
    <mergeCell ref="G6:G7"/>
    <mergeCell ref="J6:J7"/>
    <mergeCell ref="V6:V7"/>
    <mergeCell ref="O1:R1"/>
    <mergeCell ref="B2:X2"/>
    <mergeCell ref="C3:P3"/>
    <mergeCell ref="C4:N4"/>
    <mergeCell ref="O4:W4"/>
  </mergeCells>
  <phoneticPr fontId="7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O910"/>
  <sheetViews>
    <sheetView tabSelected="1" view="pageBreakPreview" zoomScaleNormal="100" zoomScaleSheetLayoutView="100" workbookViewId="0">
      <selection activeCell="A785" sqref="A785:X785"/>
    </sheetView>
  </sheetViews>
  <sheetFormatPr defaultRowHeight="12.75"/>
  <cols>
    <col min="1" max="1" width="3" style="2" customWidth="1"/>
    <col min="2" max="2" width="31.42578125" style="25" customWidth="1"/>
    <col min="3" max="3" width="4.5703125" style="2" customWidth="1"/>
    <col min="4" max="4" width="11" style="2" customWidth="1"/>
    <col min="5" max="5" width="8.85546875" style="2" customWidth="1"/>
    <col min="6" max="6" width="7.7109375" style="2" customWidth="1"/>
    <col min="7" max="7" width="17.5703125" style="2" customWidth="1"/>
    <col min="8" max="8" width="10.5703125" style="2" customWidth="1"/>
    <col min="9" max="9" width="8" style="2" customWidth="1"/>
    <col min="10" max="10" width="7" style="2" customWidth="1"/>
    <col min="11" max="11" width="8.85546875" style="2" customWidth="1"/>
    <col min="12" max="12" width="16" style="2" customWidth="1"/>
    <col min="13" max="13" width="5.5703125" style="2" customWidth="1"/>
    <col min="14" max="14" width="7.5703125" style="2" customWidth="1"/>
    <col min="15" max="15" width="7" style="374" customWidth="1"/>
    <col min="16" max="16" width="16" style="3" customWidth="1"/>
    <col min="17" max="22" width="1.28515625" style="3" customWidth="1"/>
    <col min="23" max="23" width="6.42578125" style="3" customWidth="1"/>
    <col min="24" max="24" width="18.28515625" style="3" customWidth="1"/>
    <col min="25" max="25" width="12" style="2" customWidth="1"/>
    <col min="26" max="16384" width="9.140625" style="2"/>
  </cols>
  <sheetData>
    <row r="1" spans="1:41">
      <c r="A1" s="372"/>
      <c r="B1" s="373"/>
      <c r="F1" s="374"/>
      <c r="H1" s="3"/>
      <c r="I1" s="3"/>
      <c r="N1" s="541"/>
      <c r="O1" s="623" t="s">
        <v>87</v>
      </c>
      <c r="P1" s="623"/>
      <c r="Q1" s="623"/>
      <c r="R1" s="623"/>
      <c r="S1" s="375"/>
      <c r="T1" s="375"/>
      <c r="U1" s="375"/>
      <c r="V1" s="375"/>
      <c r="W1" s="375"/>
      <c r="X1" s="375"/>
    </row>
    <row r="2" spans="1:41" s="4" customFormat="1" ht="34.5" customHeight="1">
      <c r="A2" s="376"/>
      <c r="B2" s="624" t="s">
        <v>325</v>
      </c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4"/>
      <c r="W2" s="624"/>
      <c r="X2" s="624"/>
    </row>
    <row r="3" spans="1:41" s="5" customFormat="1" ht="15">
      <c r="A3" s="377"/>
      <c r="B3" s="378" t="s">
        <v>72</v>
      </c>
      <c r="C3" s="625" t="s">
        <v>91</v>
      </c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  <c r="Q3" s="379"/>
      <c r="R3" s="379"/>
      <c r="S3" s="379"/>
      <c r="T3" s="379"/>
      <c r="U3" s="379"/>
      <c r="V3" s="379"/>
      <c r="W3" s="379"/>
      <c r="X3" s="379"/>
    </row>
    <row r="4" spans="1:41" s="5" customFormat="1" ht="15">
      <c r="A4" s="379"/>
      <c r="B4" s="378" t="s">
        <v>73</v>
      </c>
      <c r="C4" s="626" t="s">
        <v>88</v>
      </c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7"/>
      <c r="P4" s="627"/>
      <c r="Q4" s="627"/>
      <c r="R4" s="627"/>
      <c r="S4" s="627"/>
      <c r="T4" s="627"/>
      <c r="U4" s="627"/>
      <c r="V4" s="627"/>
      <c r="W4" s="627"/>
    </row>
    <row r="5" spans="1:41" s="7" customFormat="1" ht="33" customHeight="1">
      <c r="A5" s="606" t="s">
        <v>69</v>
      </c>
      <c r="B5" s="602" t="s">
        <v>74</v>
      </c>
      <c r="C5" s="602" t="s">
        <v>86</v>
      </c>
      <c r="D5" s="602" t="s">
        <v>75</v>
      </c>
      <c r="E5" s="602" t="s">
        <v>70</v>
      </c>
      <c r="F5" s="602" t="s">
        <v>313</v>
      </c>
      <c r="G5" s="602"/>
      <c r="H5" s="619" t="s">
        <v>76</v>
      </c>
      <c r="I5" s="602" t="s">
        <v>15</v>
      </c>
      <c r="J5" s="602"/>
      <c r="K5" s="602"/>
      <c r="L5" s="602"/>
      <c r="M5" s="602"/>
      <c r="N5" s="602"/>
      <c r="O5" s="617" t="s">
        <v>93</v>
      </c>
      <c r="P5" s="618"/>
      <c r="Q5" s="602" t="s">
        <v>89</v>
      </c>
      <c r="R5" s="602"/>
      <c r="S5" s="602"/>
      <c r="T5" s="602"/>
      <c r="U5" s="602"/>
      <c r="V5" s="602"/>
      <c r="W5" s="602" t="s">
        <v>326</v>
      </c>
      <c r="X5" s="602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1" s="7" customFormat="1" ht="26.25" customHeight="1">
      <c r="A6" s="606"/>
      <c r="B6" s="602"/>
      <c r="C6" s="602"/>
      <c r="D6" s="602"/>
      <c r="E6" s="602"/>
      <c r="F6" s="604" t="s">
        <v>77</v>
      </c>
      <c r="G6" s="602" t="s">
        <v>78</v>
      </c>
      <c r="H6" s="620"/>
      <c r="I6" s="619" t="s">
        <v>79</v>
      </c>
      <c r="J6" s="616" t="s">
        <v>80</v>
      </c>
      <c r="K6" s="603" t="s">
        <v>77</v>
      </c>
      <c r="L6" s="602" t="s">
        <v>78</v>
      </c>
      <c r="M6" s="602" t="s">
        <v>84</v>
      </c>
      <c r="N6" s="602"/>
      <c r="O6" s="604" t="s">
        <v>77</v>
      </c>
      <c r="P6" s="602" t="s">
        <v>78</v>
      </c>
      <c r="Q6" s="607" t="s">
        <v>90</v>
      </c>
      <c r="R6" s="608"/>
      <c r="S6" s="608"/>
      <c r="T6" s="609"/>
      <c r="U6" s="604" t="s">
        <v>77</v>
      </c>
      <c r="V6" s="615" t="s">
        <v>78</v>
      </c>
      <c r="W6" s="613" t="s">
        <v>77</v>
      </c>
      <c r="X6" s="602" t="s">
        <v>78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s="7" customFormat="1" ht="39" customHeight="1">
      <c r="A7" s="606"/>
      <c r="B7" s="602"/>
      <c r="C7" s="602"/>
      <c r="D7" s="602"/>
      <c r="E7" s="602"/>
      <c r="F7" s="605"/>
      <c r="G7" s="602"/>
      <c r="H7" s="621"/>
      <c r="I7" s="621"/>
      <c r="J7" s="616"/>
      <c r="K7" s="603"/>
      <c r="L7" s="602"/>
      <c r="M7" s="534" t="s">
        <v>81</v>
      </c>
      <c r="N7" s="380" t="s">
        <v>82</v>
      </c>
      <c r="O7" s="605"/>
      <c r="P7" s="602"/>
      <c r="Q7" s="610"/>
      <c r="R7" s="611"/>
      <c r="S7" s="611"/>
      <c r="T7" s="612"/>
      <c r="U7" s="605"/>
      <c r="V7" s="615"/>
      <c r="W7" s="614"/>
      <c r="X7" s="602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8" spans="1:41" s="7" customFormat="1" ht="21" customHeight="1">
      <c r="A8" s="629" t="s">
        <v>162</v>
      </c>
      <c r="B8" s="629"/>
      <c r="C8" s="629"/>
      <c r="D8" s="629"/>
      <c r="E8" s="629"/>
      <c r="F8" s="629"/>
      <c r="G8" s="629"/>
      <c r="H8" s="629"/>
      <c r="I8" s="629"/>
      <c r="J8" s="629"/>
      <c r="K8" s="629"/>
      <c r="L8" s="629"/>
      <c r="M8" s="629"/>
      <c r="N8" s="629"/>
      <c r="O8" s="629"/>
      <c r="P8" s="629"/>
      <c r="Q8" s="629"/>
      <c r="R8" s="629"/>
      <c r="S8" s="629"/>
      <c r="T8" s="629"/>
      <c r="U8" s="629"/>
      <c r="V8" s="629"/>
      <c r="W8" s="629"/>
      <c r="X8" s="629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</row>
    <row r="9" spans="1:41" s="7" customFormat="1" ht="21" customHeight="1">
      <c r="A9" s="359">
        <v>1</v>
      </c>
      <c r="B9" s="426"/>
      <c r="C9" s="362"/>
      <c r="D9" s="362"/>
      <c r="E9" s="362"/>
      <c r="F9" s="419"/>
      <c r="G9" s="363"/>
      <c r="H9" s="408"/>
      <c r="I9" s="390"/>
      <c r="J9" s="362"/>
      <c r="K9" s="406"/>
      <c r="L9" s="363"/>
      <c r="M9" s="362"/>
      <c r="N9" s="391"/>
      <c r="O9" s="368"/>
      <c r="P9" s="392"/>
      <c r="Q9" s="409"/>
      <c r="R9" s="410"/>
      <c r="S9" s="410"/>
      <c r="T9" s="410"/>
      <c r="U9" s="410"/>
      <c r="V9" s="410"/>
      <c r="W9" s="419"/>
      <c r="X9" s="392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spans="1:41" s="7" customFormat="1" ht="21" customHeight="1">
      <c r="A10" s="395"/>
      <c r="B10" s="427" t="s">
        <v>83</v>
      </c>
      <c r="C10" s="395"/>
      <c r="D10" s="397"/>
      <c r="E10" s="397"/>
      <c r="F10" s="527"/>
      <c r="G10" s="397">
        <f>SUM(G9:G9)</f>
        <v>0</v>
      </c>
      <c r="H10" s="398"/>
      <c r="I10" s="398"/>
      <c r="J10" s="397"/>
      <c r="K10" s="527"/>
      <c r="L10" s="397">
        <f>SUM(L9:L9)</f>
        <v>0</v>
      </c>
      <c r="M10" s="527"/>
      <c r="N10" s="401"/>
      <c r="O10" s="395"/>
      <c r="P10" s="397">
        <f>SUM(P9:P9)</f>
        <v>0</v>
      </c>
      <c r="Q10" s="527"/>
      <c r="R10" s="527"/>
      <c r="S10" s="527"/>
      <c r="T10" s="527"/>
      <c r="U10" s="527"/>
      <c r="V10" s="527"/>
      <c r="W10" s="527"/>
      <c r="X10" s="397">
        <f>SUM(X9:X9)</f>
        <v>0</v>
      </c>
      <c r="Y10" s="191">
        <f>G10+L10-P10</f>
        <v>0</v>
      </c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spans="1:41" s="7" customFormat="1" ht="21" customHeight="1">
      <c r="A11" s="628" t="s">
        <v>132</v>
      </c>
      <c r="B11" s="628"/>
      <c r="C11" s="628"/>
      <c r="D11" s="628"/>
      <c r="E11" s="628"/>
      <c r="F11" s="628"/>
      <c r="G11" s="628"/>
      <c r="H11" s="628"/>
      <c r="I11" s="628"/>
      <c r="J11" s="628"/>
      <c r="K11" s="628"/>
      <c r="L11" s="628"/>
      <c r="M11" s="628"/>
      <c r="N11" s="628"/>
      <c r="O11" s="628"/>
      <c r="P11" s="628"/>
      <c r="Q11" s="628"/>
      <c r="R11" s="628"/>
      <c r="S11" s="628"/>
      <c r="T11" s="628"/>
      <c r="U11" s="628"/>
      <c r="V11" s="628"/>
      <c r="W11" s="628"/>
      <c r="X11" s="62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1:41" s="7" customFormat="1" ht="86.25" customHeight="1">
      <c r="A12" s="471">
        <v>1</v>
      </c>
      <c r="B12" s="542" t="s">
        <v>47</v>
      </c>
      <c r="C12" s="543" t="s">
        <v>71</v>
      </c>
      <c r="D12" s="457" t="s">
        <v>189</v>
      </c>
      <c r="E12" s="459">
        <v>9161.4</v>
      </c>
      <c r="F12" s="468">
        <v>25</v>
      </c>
      <c r="G12" s="459">
        <f t="shared" ref="G12:G34" si="0">F12*E12</f>
        <v>229035</v>
      </c>
      <c r="H12" s="487">
        <v>45291</v>
      </c>
      <c r="I12" s="488">
        <v>44244</v>
      </c>
      <c r="J12" s="457">
        <v>251</v>
      </c>
      <c r="K12" s="468"/>
      <c r="L12" s="459"/>
      <c r="M12" s="474">
        <v>141</v>
      </c>
      <c r="N12" s="462">
        <v>44243</v>
      </c>
      <c r="O12" s="463">
        <f t="shared" ref="O12:O34" si="1">F12+K12-W12</f>
        <v>0</v>
      </c>
      <c r="P12" s="459">
        <f>O12*E12</f>
        <v>0</v>
      </c>
      <c r="Q12" s="457"/>
      <c r="R12" s="457"/>
      <c r="S12" s="457"/>
      <c r="T12" s="457"/>
      <c r="U12" s="465"/>
      <c r="V12" s="466"/>
      <c r="W12" s="468">
        <v>25</v>
      </c>
      <c r="X12" s="459">
        <f>W12*E12</f>
        <v>229035</v>
      </c>
      <c r="Y12" s="191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s="7" customFormat="1" ht="33" customHeight="1">
      <c r="A13" s="471">
        <v>3</v>
      </c>
      <c r="B13" s="467" t="s">
        <v>202</v>
      </c>
      <c r="C13" s="468" t="s">
        <v>85</v>
      </c>
      <c r="D13" s="457"/>
      <c r="E13" s="459">
        <v>896.5</v>
      </c>
      <c r="F13" s="469">
        <v>20</v>
      </c>
      <c r="G13" s="459">
        <f t="shared" si="0"/>
        <v>17930</v>
      </c>
      <c r="H13" s="487"/>
      <c r="I13" s="470">
        <v>44272</v>
      </c>
      <c r="J13" s="471">
        <v>369</v>
      </c>
      <c r="K13" s="469"/>
      <c r="L13" s="459">
        <f t="shared" ref="L13:L34" si="2">K13*E13</f>
        <v>0</v>
      </c>
      <c r="M13" s="457">
        <v>262</v>
      </c>
      <c r="N13" s="462">
        <v>44267</v>
      </c>
      <c r="O13" s="463">
        <f t="shared" si="1"/>
        <v>0</v>
      </c>
      <c r="P13" s="464">
        <f t="shared" ref="P13:P34" si="3">O13*E13</f>
        <v>0</v>
      </c>
      <c r="Q13" s="473"/>
      <c r="R13" s="472"/>
      <c r="S13" s="472"/>
      <c r="T13" s="472"/>
      <c r="U13" s="472"/>
      <c r="V13" s="472"/>
      <c r="W13" s="469">
        <v>20</v>
      </c>
      <c r="X13" s="464">
        <f t="shared" ref="X13:X34" si="4">W13*E13</f>
        <v>17930</v>
      </c>
      <c r="Y13" s="191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s="7" customFormat="1" ht="30.75" customHeight="1">
      <c r="A14" s="471">
        <v>4</v>
      </c>
      <c r="B14" s="467" t="s">
        <v>196</v>
      </c>
      <c r="C14" s="468" t="s">
        <v>197</v>
      </c>
      <c r="D14" s="457"/>
      <c r="E14" s="459">
        <v>12</v>
      </c>
      <c r="F14" s="469">
        <v>3000</v>
      </c>
      <c r="G14" s="459">
        <f t="shared" si="0"/>
        <v>36000</v>
      </c>
      <c r="H14" s="487"/>
      <c r="I14" s="470">
        <v>44272</v>
      </c>
      <c r="J14" s="471">
        <v>369</v>
      </c>
      <c r="K14" s="469"/>
      <c r="L14" s="459">
        <f t="shared" si="2"/>
        <v>0</v>
      </c>
      <c r="M14" s="457">
        <v>262</v>
      </c>
      <c r="N14" s="462">
        <v>44267</v>
      </c>
      <c r="O14" s="463">
        <f t="shared" si="1"/>
        <v>1000</v>
      </c>
      <c r="P14" s="464">
        <f t="shared" si="3"/>
        <v>12000</v>
      </c>
      <c r="Q14" s="473"/>
      <c r="R14" s="472"/>
      <c r="S14" s="472"/>
      <c r="T14" s="472"/>
      <c r="U14" s="472"/>
      <c r="V14" s="472"/>
      <c r="W14" s="469">
        <v>2000</v>
      </c>
      <c r="X14" s="464">
        <f t="shared" si="4"/>
        <v>24000</v>
      </c>
      <c r="Y14" s="191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s="7" customFormat="1" ht="24" customHeight="1">
      <c r="A15" s="471">
        <v>5</v>
      </c>
      <c r="B15" s="467" t="s">
        <v>199</v>
      </c>
      <c r="C15" s="468" t="s">
        <v>197</v>
      </c>
      <c r="D15" s="457"/>
      <c r="E15" s="459">
        <v>12</v>
      </c>
      <c r="F15" s="469">
        <v>3100</v>
      </c>
      <c r="G15" s="459">
        <f t="shared" si="0"/>
        <v>37200</v>
      </c>
      <c r="H15" s="487"/>
      <c r="I15" s="470">
        <v>44272</v>
      </c>
      <c r="J15" s="471">
        <v>369</v>
      </c>
      <c r="K15" s="469"/>
      <c r="L15" s="459">
        <f t="shared" si="2"/>
        <v>0</v>
      </c>
      <c r="M15" s="457">
        <v>262</v>
      </c>
      <c r="N15" s="462">
        <v>44267</v>
      </c>
      <c r="O15" s="463">
        <f t="shared" si="1"/>
        <v>1000</v>
      </c>
      <c r="P15" s="464">
        <f t="shared" si="3"/>
        <v>12000</v>
      </c>
      <c r="Q15" s="473"/>
      <c r="R15" s="472"/>
      <c r="S15" s="472"/>
      <c r="T15" s="472"/>
      <c r="U15" s="472"/>
      <c r="V15" s="472"/>
      <c r="W15" s="469">
        <v>2100</v>
      </c>
      <c r="X15" s="464">
        <f t="shared" si="4"/>
        <v>25200</v>
      </c>
      <c r="Y15" s="191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s="7" customFormat="1" ht="45.75" customHeight="1">
      <c r="A16" s="471">
        <v>6</v>
      </c>
      <c r="B16" s="467" t="s">
        <v>206</v>
      </c>
      <c r="C16" s="468" t="s">
        <v>85</v>
      </c>
      <c r="D16" s="457"/>
      <c r="E16" s="459">
        <v>300</v>
      </c>
      <c r="F16" s="469">
        <v>16</v>
      </c>
      <c r="G16" s="459">
        <f t="shared" si="0"/>
        <v>4800</v>
      </c>
      <c r="H16" s="487">
        <v>44503</v>
      </c>
      <c r="I16" s="470">
        <v>44280</v>
      </c>
      <c r="J16" s="471">
        <v>492</v>
      </c>
      <c r="K16" s="469"/>
      <c r="L16" s="459">
        <f t="shared" si="2"/>
        <v>0</v>
      </c>
      <c r="M16" s="457">
        <v>290</v>
      </c>
      <c r="N16" s="462">
        <v>44277</v>
      </c>
      <c r="O16" s="463">
        <f t="shared" si="1"/>
        <v>0</v>
      </c>
      <c r="P16" s="464">
        <f t="shared" si="3"/>
        <v>0</v>
      </c>
      <c r="Q16" s="473"/>
      <c r="R16" s="472"/>
      <c r="S16" s="472"/>
      <c r="T16" s="472"/>
      <c r="U16" s="472"/>
      <c r="V16" s="472"/>
      <c r="W16" s="469">
        <v>16</v>
      </c>
      <c r="X16" s="464">
        <f t="shared" si="4"/>
        <v>4800</v>
      </c>
      <c r="Y16" s="191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1:41" s="7" customFormat="1" ht="47.25" customHeight="1">
      <c r="A17" s="471">
        <v>7</v>
      </c>
      <c r="B17" s="467" t="s">
        <v>207</v>
      </c>
      <c r="C17" s="468" t="s">
        <v>85</v>
      </c>
      <c r="D17" s="457"/>
      <c r="E17" s="459">
        <v>300</v>
      </c>
      <c r="F17" s="469">
        <v>46</v>
      </c>
      <c r="G17" s="459">
        <f t="shared" si="0"/>
        <v>13800</v>
      </c>
      <c r="H17" s="487">
        <v>44503</v>
      </c>
      <c r="I17" s="470">
        <v>44280</v>
      </c>
      <c r="J17" s="471">
        <v>492</v>
      </c>
      <c r="K17" s="469"/>
      <c r="L17" s="459">
        <f t="shared" si="2"/>
        <v>0</v>
      </c>
      <c r="M17" s="457">
        <v>290</v>
      </c>
      <c r="N17" s="462">
        <v>44277</v>
      </c>
      <c r="O17" s="463">
        <f t="shared" si="1"/>
        <v>0</v>
      </c>
      <c r="P17" s="464">
        <f t="shared" si="3"/>
        <v>0</v>
      </c>
      <c r="Q17" s="473"/>
      <c r="R17" s="472"/>
      <c r="S17" s="472"/>
      <c r="T17" s="472"/>
      <c r="U17" s="472"/>
      <c r="V17" s="472"/>
      <c r="W17" s="469">
        <v>46</v>
      </c>
      <c r="X17" s="464">
        <f t="shared" si="4"/>
        <v>13800</v>
      </c>
      <c r="Y17" s="191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s="7" customFormat="1" ht="72.75" customHeight="1">
      <c r="A18" s="471">
        <v>10</v>
      </c>
      <c r="B18" s="467" t="s">
        <v>39</v>
      </c>
      <c r="C18" s="468" t="s">
        <v>85</v>
      </c>
      <c r="D18" s="457" t="s">
        <v>204</v>
      </c>
      <c r="E18" s="459">
        <v>180</v>
      </c>
      <c r="F18" s="469">
        <v>198</v>
      </c>
      <c r="G18" s="459">
        <f t="shared" si="0"/>
        <v>35640</v>
      </c>
      <c r="H18" s="487">
        <v>44913</v>
      </c>
      <c r="I18" s="470">
        <v>44280</v>
      </c>
      <c r="J18" s="471">
        <v>392</v>
      </c>
      <c r="K18" s="469"/>
      <c r="L18" s="459">
        <f t="shared" si="2"/>
        <v>0</v>
      </c>
      <c r="M18" s="457">
        <v>291</v>
      </c>
      <c r="N18" s="462">
        <v>44277</v>
      </c>
      <c r="O18" s="463">
        <f t="shared" si="1"/>
        <v>73</v>
      </c>
      <c r="P18" s="464">
        <f t="shared" si="3"/>
        <v>13140</v>
      </c>
      <c r="Q18" s="473"/>
      <c r="R18" s="472"/>
      <c r="S18" s="472"/>
      <c r="T18" s="472"/>
      <c r="U18" s="472"/>
      <c r="V18" s="472"/>
      <c r="W18" s="469">
        <v>125</v>
      </c>
      <c r="X18" s="464">
        <f t="shared" si="4"/>
        <v>22500</v>
      </c>
      <c r="Y18" s="191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spans="1:41" s="7" customFormat="1" ht="30.75" customHeight="1">
      <c r="A19" s="471">
        <v>11</v>
      </c>
      <c r="B19" s="467" t="s">
        <v>211</v>
      </c>
      <c r="C19" s="468" t="s">
        <v>85</v>
      </c>
      <c r="D19" s="457"/>
      <c r="E19" s="459">
        <v>0.7</v>
      </c>
      <c r="F19" s="469">
        <v>18000</v>
      </c>
      <c r="G19" s="459">
        <f t="shared" si="0"/>
        <v>12600</v>
      </c>
      <c r="H19" s="487"/>
      <c r="I19" s="470"/>
      <c r="J19" s="471">
        <v>575</v>
      </c>
      <c r="K19" s="469"/>
      <c r="L19" s="459">
        <f t="shared" si="2"/>
        <v>0</v>
      </c>
      <c r="M19" s="457">
        <v>314</v>
      </c>
      <c r="N19" s="462">
        <v>44281</v>
      </c>
      <c r="O19" s="463">
        <f t="shared" si="1"/>
        <v>6000</v>
      </c>
      <c r="P19" s="464">
        <f t="shared" si="3"/>
        <v>4200</v>
      </c>
      <c r="Q19" s="473"/>
      <c r="R19" s="472"/>
      <c r="S19" s="472"/>
      <c r="T19" s="472"/>
      <c r="U19" s="472"/>
      <c r="V19" s="472"/>
      <c r="W19" s="469">
        <v>12000</v>
      </c>
      <c r="X19" s="464">
        <f t="shared" si="4"/>
        <v>8400</v>
      </c>
      <c r="Y19" s="191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spans="1:41" s="7" customFormat="1" ht="48.75" customHeight="1">
      <c r="A20" s="471">
        <v>12</v>
      </c>
      <c r="B20" s="467" t="s">
        <v>206</v>
      </c>
      <c r="C20" s="468" t="s">
        <v>85</v>
      </c>
      <c r="D20" s="457"/>
      <c r="E20" s="459">
        <v>300</v>
      </c>
      <c r="F20" s="469">
        <v>100</v>
      </c>
      <c r="G20" s="459">
        <f t="shared" si="0"/>
        <v>30000</v>
      </c>
      <c r="H20" s="487"/>
      <c r="I20" s="470"/>
      <c r="J20" s="471">
        <v>575</v>
      </c>
      <c r="K20" s="469"/>
      <c r="L20" s="459">
        <f t="shared" si="2"/>
        <v>0</v>
      </c>
      <c r="M20" s="457">
        <v>314</v>
      </c>
      <c r="N20" s="462">
        <v>44281</v>
      </c>
      <c r="O20" s="463">
        <f t="shared" si="1"/>
        <v>0</v>
      </c>
      <c r="P20" s="464">
        <f t="shared" si="3"/>
        <v>0</v>
      </c>
      <c r="Q20" s="473"/>
      <c r="R20" s="472"/>
      <c r="S20" s="472"/>
      <c r="T20" s="472"/>
      <c r="U20" s="472"/>
      <c r="V20" s="472"/>
      <c r="W20" s="469">
        <v>100</v>
      </c>
      <c r="X20" s="464">
        <f t="shared" si="4"/>
        <v>30000</v>
      </c>
      <c r="Y20" s="191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s="7" customFormat="1" ht="51.75" customHeight="1">
      <c r="A21" s="471">
        <v>13</v>
      </c>
      <c r="B21" s="467" t="s">
        <v>207</v>
      </c>
      <c r="C21" s="468" t="s">
        <v>85</v>
      </c>
      <c r="D21" s="457"/>
      <c r="E21" s="459">
        <v>300</v>
      </c>
      <c r="F21" s="469">
        <v>300</v>
      </c>
      <c r="G21" s="459">
        <f t="shared" si="0"/>
        <v>90000</v>
      </c>
      <c r="H21" s="487"/>
      <c r="I21" s="470"/>
      <c r="J21" s="471">
        <v>575</v>
      </c>
      <c r="K21" s="469"/>
      <c r="L21" s="459">
        <f t="shared" si="2"/>
        <v>0</v>
      </c>
      <c r="M21" s="457">
        <v>314</v>
      </c>
      <c r="N21" s="462">
        <v>44281</v>
      </c>
      <c r="O21" s="463">
        <f t="shared" si="1"/>
        <v>0</v>
      </c>
      <c r="P21" s="464">
        <f t="shared" si="3"/>
        <v>0</v>
      </c>
      <c r="Q21" s="473"/>
      <c r="R21" s="472"/>
      <c r="S21" s="472"/>
      <c r="T21" s="472"/>
      <c r="U21" s="472"/>
      <c r="V21" s="472"/>
      <c r="W21" s="469">
        <v>300</v>
      </c>
      <c r="X21" s="464">
        <f t="shared" si="4"/>
        <v>90000</v>
      </c>
      <c r="Y21" s="191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s="7" customFormat="1" ht="51" customHeight="1">
      <c r="A22" s="471">
        <v>14</v>
      </c>
      <c r="B22" s="467" t="s">
        <v>208</v>
      </c>
      <c r="C22" s="468" t="s">
        <v>85</v>
      </c>
      <c r="D22" s="457"/>
      <c r="E22" s="459">
        <v>300</v>
      </c>
      <c r="F22" s="469">
        <v>35</v>
      </c>
      <c r="G22" s="459">
        <f t="shared" si="0"/>
        <v>10500</v>
      </c>
      <c r="H22" s="487"/>
      <c r="I22" s="470"/>
      <c r="J22" s="471">
        <v>575</v>
      </c>
      <c r="K22" s="469"/>
      <c r="L22" s="459">
        <f t="shared" si="2"/>
        <v>0</v>
      </c>
      <c r="M22" s="457">
        <v>314</v>
      </c>
      <c r="N22" s="462">
        <v>44281</v>
      </c>
      <c r="O22" s="463">
        <f t="shared" si="1"/>
        <v>0</v>
      </c>
      <c r="P22" s="464">
        <f t="shared" si="3"/>
        <v>0</v>
      </c>
      <c r="Q22" s="473"/>
      <c r="R22" s="472"/>
      <c r="S22" s="472"/>
      <c r="T22" s="472"/>
      <c r="U22" s="472"/>
      <c r="V22" s="472"/>
      <c r="W22" s="469">
        <v>35</v>
      </c>
      <c r="X22" s="464">
        <f t="shared" si="4"/>
        <v>10500</v>
      </c>
      <c r="Y22" s="191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s="7" customFormat="1" ht="51" customHeight="1">
      <c r="A23" s="471">
        <v>15</v>
      </c>
      <c r="B23" s="467" t="s">
        <v>223</v>
      </c>
      <c r="C23" s="468" t="s">
        <v>85</v>
      </c>
      <c r="D23" s="457"/>
      <c r="E23" s="459">
        <v>214.89</v>
      </c>
      <c r="F23" s="469">
        <v>50</v>
      </c>
      <c r="G23" s="459">
        <f t="shared" si="0"/>
        <v>10744.5</v>
      </c>
      <c r="H23" s="487"/>
      <c r="I23" s="470">
        <v>44300</v>
      </c>
      <c r="J23" s="471">
        <v>734</v>
      </c>
      <c r="K23" s="469"/>
      <c r="L23" s="459">
        <f t="shared" si="2"/>
        <v>0</v>
      </c>
      <c r="M23" s="474">
        <v>377</v>
      </c>
      <c r="N23" s="462">
        <v>44293</v>
      </c>
      <c r="O23" s="463">
        <f t="shared" si="1"/>
        <v>0</v>
      </c>
      <c r="P23" s="464">
        <f t="shared" si="3"/>
        <v>0</v>
      </c>
      <c r="Q23" s="473"/>
      <c r="R23" s="472"/>
      <c r="S23" s="472"/>
      <c r="T23" s="472"/>
      <c r="U23" s="472"/>
      <c r="V23" s="472"/>
      <c r="W23" s="469">
        <v>50</v>
      </c>
      <c r="X23" s="464">
        <f t="shared" si="4"/>
        <v>10744.5</v>
      </c>
      <c r="Y23" s="191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1:41" s="7" customFormat="1" ht="51" customHeight="1">
      <c r="A24" s="471">
        <v>16</v>
      </c>
      <c r="B24" s="467" t="s">
        <v>224</v>
      </c>
      <c r="C24" s="468" t="s">
        <v>85</v>
      </c>
      <c r="D24" s="457"/>
      <c r="E24" s="459">
        <v>214.89</v>
      </c>
      <c r="F24" s="469">
        <v>400</v>
      </c>
      <c r="G24" s="459">
        <f t="shared" si="0"/>
        <v>85956</v>
      </c>
      <c r="H24" s="487"/>
      <c r="I24" s="470">
        <v>44300</v>
      </c>
      <c r="J24" s="471">
        <v>734</v>
      </c>
      <c r="K24" s="469"/>
      <c r="L24" s="459">
        <f t="shared" si="2"/>
        <v>0</v>
      </c>
      <c r="M24" s="474">
        <v>377</v>
      </c>
      <c r="N24" s="462">
        <v>44293</v>
      </c>
      <c r="O24" s="463">
        <f t="shared" si="1"/>
        <v>0</v>
      </c>
      <c r="P24" s="464">
        <f t="shared" si="3"/>
        <v>0</v>
      </c>
      <c r="Q24" s="473"/>
      <c r="R24" s="472"/>
      <c r="S24" s="472"/>
      <c r="T24" s="472"/>
      <c r="U24" s="472"/>
      <c r="V24" s="472"/>
      <c r="W24" s="469">
        <v>400</v>
      </c>
      <c r="X24" s="464">
        <f t="shared" si="4"/>
        <v>85956</v>
      </c>
      <c r="Y24" s="191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1:41" s="7" customFormat="1" ht="51" customHeight="1">
      <c r="A25" s="471">
        <v>17</v>
      </c>
      <c r="B25" s="467" t="s">
        <v>225</v>
      </c>
      <c r="C25" s="468" t="s">
        <v>85</v>
      </c>
      <c r="D25" s="457"/>
      <c r="E25" s="459">
        <v>214.89</v>
      </c>
      <c r="F25" s="469">
        <v>50</v>
      </c>
      <c r="G25" s="459">
        <f t="shared" si="0"/>
        <v>10744.5</v>
      </c>
      <c r="H25" s="487"/>
      <c r="I25" s="470">
        <v>44300</v>
      </c>
      <c r="J25" s="471">
        <v>734</v>
      </c>
      <c r="K25" s="469"/>
      <c r="L25" s="459">
        <f t="shared" si="2"/>
        <v>0</v>
      </c>
      <c r="M25" s="474">
        <v>377</v>
      </c>
      <c r="N25" s="462">
        <v>44293</v>
      </c>
      <c r="O25" s="463">
        <f t="shared" si="1"/>
        <v>0</v>
      </c>
      <c r="P25" s="464">
        <f t="shared" si="3"/>
        <v>0</v>
      </c>
      <c r="Q25" s="473"/>
      <c r="R25" s="472"/>
      <c r="S25" s="472"/>
      <c r="T25" s="472"/>
      <c r="U25" s="472"/>
      <c r="V25" s="472"/>
      <c r="W25" s="469">
        <v>50</v>
      </c>
      <c r="X25" s="464">
        <f t="shared" si="4"/>
        <v>10744.5</v>
      </c>
      <c r="Y25" s="191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1:41" s="7" customFormat="1" ht="51" customHeight="1">
      <c r="A26" s="471">
        <v>18</v>
      </c>
      <c r="B26" s="467" t="s">
        <v>226</v>
      </c>
      <c r="C26" s="468" t="s">
        <v>85</v>
      </c>
      <c r="D26" s="457"/>
      <c r="E26" s="459">
        <v>56.98</v>
      </c>
      <c r="F26" s="469">
        <v>400</v>
      </c>
      <c r="G26" s="459">
        <f t="shared" si="0"/>
        <v>22792</v>
      </c>
      <c r="H26" s="487"/>
      <c r="I26" s="470">
        <v>44300</v>
      </c>
      <c r="J26" s="471">
        <v>734</v>
      </c>
      <c r="K26" s="469"/>
      <c r="L26" s="459">
        <f t="shared" si="2"/>
        <v>0</v>
      </c>
      <c r="M26" s="474">
        <v>377</v>
      </c>
      <c r="N26" s="462">
        <v>44293</v>
      </c>
      <c r="O26" s="463">
        <f t="shared" si="1"/>
        <v>0</v>
      </c>
      <c r="P26" s="464">
        <f t="shared" si="3"/>
        <v>0</v>
      </c>
      <c r="Q26" s="473"/>
      <c r="R26" s="472"/>
      <c r="S26" s="472"/>
      <c r="T26" s="472"/>
      <c r="U26" s="472"/>
      <c r="V26" s="472"/>
      <c r="W26" s="469">
        <v>400</v>
      </c>
      <c r="X26" s="464">
        <f t="shared" si="4"/>
        <v>22792</v>
      </c>
      <c r="Y26" s="191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1:41" s="7" customFormat="1" ht="51" customHeight="1">
      <c r="A27" s="471">
        <v>19</v>
      </c>
      <c r="B27" s="467" t="s">
        <v>227</v>
      </c>
      <c r="C27" s="468" t="s">
        <v>85</v>
      </c>
      <c r="D27" s="457"/>
      <c r="E27" s="459">
        <v>56.98</v>
      </c>
      <c r="F27" s="469">
        <v>2240</v>
      </c>
      <c r="G27" s="459">
        <f t="shared" si="0"/>
        <v>127635.2</v>
      </c>
      <c r="H27" s="487"/>
      <c r="I27" s="470">
        <v>44300</v>
      </c>
      <c r="J27" s="471">
        <v>734</v>
      </c>
      <c r="K27" s="469"/>
      <c r="L27" s="459">
        <f t="shared" si="2"/>
        <v>0</v>
      </c>
      <c r="M27" s="474">
        <v>377</v>
      </c>
      <c r="N27" s="462">
        <v>44293</v>
      </c>
      <c r="O27" s="463">
        <f t="shared" si="1"/>
        <v>0</v>
      </c>
      <c r="P27" s="464">
        <f t="shared" si="3"/>
        <v>0</v>
      </c>
      <c r="Q27" s="473"/>
      <c r="R27" s="472"/>
      <c r="S27" s="472"/>
      <c r="T27" s="472"/>
      <c r="U27" s="472"/>
      <c r="V27" s="472"/>
      <c r="W27" s="469">
        <v>2240</v>
      </c>
      <c r="X27" s="464">
        <f t="shared" si="4"/>
        <v>127635.2</v>
      </c>
      <c r="Y27" s="191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1:41" s="7" customFormat="1" ht="51" customHeight="1">
      <c r="A28" s="471">
        <v>20</v>
      </c>
      <c r="B28" s="467" t="s">
        <v>228</v>
      </c>
      <c r="C28" s="468" t="s">
        <v>85</v>
      </c>
      <c r="D28" s="457"/>
      <c r="E28" s="459">
        <v>56.98</v>
      </c>
      <c r="F28" s="469">
        <v>320</v>
      </c>
      <c r="G28" s="459">
        <f t="shared" si="0"/>
        <v>18233.599999999999</v>
      </c>
      <c r="H28" s="487"/>
      <c r="I28" s="470">
        <v>44300</v>
      </c>
      <c r="J28" s="471">
        <v>734</v>
      </c>
      <c r="K28" s="469"/>
      <c r="L28" s="459">
        <f t="shared" si="2"/>
        <v>0</v>
      </c>
      <c r="M28" s="474">
        <v>377</v>
      </c>
      <c r="N28" s="462">
        <v>44293</v>
      </c>
      <c r="O28" s="463">
        <f t="shared" si="1"/>
        <v>0</v>
      </c>
      <c r="P28" s="464">
        <f t="shared" ref="P28:P33" si="5">O28*E28</f>
        <v>0</v>
      </c>
      <c r="Q28" s="473"/>
      <c r="R28" s="472"/>
      <c r="S28" s="472"/>
      <c r="T28" s="472"/>
      <c r="U28" s="472"/>
      <c r="V28" s="472"/>
      <c r="W28" s="469">
        <v>320</v>
      </c>
      <c r="X28" s="464">
        <f t="shared" si="4"/>
        <v>18233.599999999999</v>
      </c>
      <c r="Y28" s="191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1:41" s="7" customFormat="1" ht="51" customHeight="1">
      <c r="A29" s="471">
        <v>21</v>
      </c>
      <c r="B29" s="467" t="s">
        <v>283</v>
      </c>
      <c r="C29" s="468" t="s">
        <v>85</v>
      </c>
      <c r="D29" s="457"/>
      <c r="E29" s="459">
        <v>220</v>
      </c>
      <c r="F29" s="469">
        <v>218</v>
      </c>
      <c r="G29" s="459">
        <f t="shared" si="0"/>
        <v>47960</v>
      </c>
      <c r="H29" s="487"/>
      <c r="I29" s="470"/>
      <c r="J29" s="471">
        <v>896</v>
      </c>
      <c r="K29" s="469"/>
      <c r="L29" s="459">
        <f t="shared" si="2"/>
        <v>0</v>
      </c>
      <c r="M29" s="474">
        <v>465</v>
      </c>
      <c r="N29" s="462">
        <v>44309</v>
      </c>
      <c r="O29" s="463">
        <f t="shared" si="1"/>
        <v>0</v>
      </c>
      <c r="P29" s="464">
        <f t="shared" si="5"/>
        <v>0</v>
      </c>
      <c r="Q29" s="473"/>
      <c r="R29" s="472"/>
      <c r="S29" s="472"/>
      <c r="T29" s="472"/>
      <c r="U29" s="472"/>
      <c r="V29" s="472"/>
      <c r="W29" s="469">
        <v>218</v>
      </c>
      <c r="X29" s="464">
        <f t="shared" si="4"/>
        <v>47960</v>
      </c>
      <c r="Y29" s="191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1:41" s="7" customFormat="1" ht="51" customHeight="1">
      <c r="A30" s="471">
        <v>22</v>
      </c>
      <c r="B30" s="467" t="s">
        <v>284</v>
      </c>
      <c r="C30" s="468" t="s">
        <v>85</v>
      </c>
      <c r="D30" s="457"/>
      <c r="E30" s="459">
        <v>220</v>
      </c>
      <c r="F30" s="469">
        <v>5</v>
      </c>
      <c r="G30" s="459">
        <f t="shared" si="0"/>
        <v>1100</v>
      </c>
      <c r="H30" s="487"/>
      <c r="I30" s="470"/>
      <c r="J30" s="471">
        <v>896</v>
      </c>
      <c r="K30" s="469"/>
      <c r="L30" s="459">
        <f t="shared" si="2"/>
        <v>0</v>
      </c>
      <c r="M30" s="474">
        <v>465</v>
      </c>
      <c r="N30" s="462">
        <v>44309</v>
      </c>
      <c r="O30" s="463">
        <f t="shared" si="1"/>
        <v>0</v>
      </c>
      <c r="P30" s="464">
        <f t="shared" si="5"/>
        <v>0</v>
      </c>
      <c r="Q30" s="473"/>
      <c r="R30" s="472"/>
      <c r="S30" s="472"/>
      <c r="T30" s="472"/>
      <c r="U30" s="472"/>
      <c r="V30" s="472"/>
      <c r="W30" s="469">
        <v>5</v>
      </c>
      <c r="X30" s="464">
        <f t="shared" si="4"/>
        <v>1100</v>
      </c>
      <c r="Y30" s="191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</row>
    <row r="31" spans="1:41" s="7" customFormat="1" ht="51" customHeight="1">
      <c r="A31" s="471">
        <v>23</v>
      </c>
      <c r="B31" s="467" t="s">
        <v>281</v>
      </c>
      <c r="C31" s="468" t="s">
        <v>85</v>
      </c>
      <c r="D31" s="457"/>
      <c r="E31" s="459">
        <v>220</v>
      </c>
      <c r="F31" s="469">
        <v>135</v>
      </c>
      <c r="G31" s="459">
        <f t="shared" si="0"/>
        <v>29700</v>
      </c>
      <c r="H31" s="487"/>
      <c r="I31" s="470"/>
      <c r="J31" s="471">
        <v>921</v>
      </c>
      <c r="K31" s="469"/>
      <c r="L31" s="459">
        <f t="shared" si="2"/>
        <v>0</v>
      </c>
      <c r="M31" s="474">
        <v>464</v>
      </c>
      <c r="N31" s="462">
        <v>44309</v>
      </c>
      <c r="O31" s="463">
        <f t="shared" si="1"/>
        <v>0</v>
      </c>
      <c r="P31" s="464">
        <f t="shared" si="5"/>
        <v>0</v>
      </c>
      <c r="Q31" s="473"/>
      <c r="R31" s="472"/>
      <c r="S31" s="472"/>
      <c r="T31" s="472"/>
      <c r="U31" s="472"/>
      <c r="V31" s="472"/>
      <c r="W31" s="469">
        <v>135</v>
      </c>
      <c r="X31" s="464">
        <f t="shared" si="4"/>
        <v>29700</v>
      </c>
      <c r="Y31" s="191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</row>
    <row r="32" spans="1:41" s="7" customFormat="1" ht="51" customHeight="1">
      <c r="A32" s="471">
        <v>24</v>
      </c>
      <c r="B32" s="467" t="s">
        <v>283</v>
      </c>
      <c r="C32" s="468" t="s">
        <v>85</v>
      </c>
      <c r="D32" s="457"/>
      <c r="E32" s="459">
        <v>220</v>
      </c>
      <c r="F32" s="469">
        <v>315</v>
      </c>
      <c r="G32" s="459">
        <f t="shared" si="0"/>
        <v>69300</v>
      </c>
      <c r="H32" s="487"/>
      <c r="I32" s="470"/>
      <c r="J32" s="471">
        <v>921</v>
      </c>
      <c r="K32" s="469"/>
      <c r="L32" s="459">
        <f t="shared" si="2"/>
        <v>0</v>
      </c>
      <c r="M32" s="474">
        <v>464</v>
      </c>
      <c r="N32" s="462">
        <v>44309</v>
      </c>
      <c r="O32" s="463">
        <f t="shared" si="1"/>
        <v>0</v>
      </c>
      <c r="P32" s="464">
        <f t="shared" si="5"/>
        <v>0</v>
      </c>
      <c r="Q32" s="473"/>
      <c r="R32" s="472"/>
      <c r="S32" s="472"/>
      <c r="T32" s="472"/>
      <c r="U32" s="472"/>
      <c r="V32" s="472"/>
      <c r="W32" s="469">
        <v>315</v>
      </c>
      <c r="X32" s="464">
        <f t="shared" si="4"/>
        <v>69300</v>
      </c>
      <c r="Y32" s="191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</row>
    <row r="33" spans="1:41" s="7" customFormat="1" ht="51" customHeight="1">
      <c r="A33" s="471">
        <v>25</v>
      </c>
      <c r="B33" s="467" t="s">
        <v>284</v>
      </c>
      <c r="C33" s="468" t="s">
        <v>85</v>
      </c>
      <c r="D33" s="457"/>
      <c r="E33" s="459">
        <v>220</v>
      </c>
      <c r="F33" s="469">
        <v>64</v>
      </c>
      <c r="G33" s="459">
        <f t="shared" si="0"/>
        <v>14080</v>
      </c>
      <c r="H33" s="487"/>
      <c r="I33" s="470"/>
      <c r="J33" s="471">
        <v>921</v>
      </c>
      <c r="K33" s="469"/>
      <c r="L33" s="459">
        <f t="shared" si="2"/>
        <v>0</v>
      </c>
      <c r="M33" s="474">
        <v>464</v>
      </c>
      <c r="N33" s="462">
        <v>44309</v>
      </c>
      <c r="O33" s="463">
        <f t="shared" si="1"/>
        <v>0</v>
      </c>
      <c r="P33" s="464">
        <f t="shared" si="5"/>
        <v>0</v>
      </c>
      <c r="Q33" s="473"/>
      <c r="R33" s="472"/>
      <c r="S33" s="472"/>
      <c r="T33" s="472"/>
      <c r="U33" s="472"/>
      <c r="V33" s="472"/>
      <c r="W33" s="469">
        <v>64</v>
      </c>
      <c r="X33" s="464">
        <f t="shared" si="4"/>
        <v>14080</v>
      </c>
      <c r="Y33" s="191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spans="1:41" s="7" customFormat="1" ht="51" customHeight="1">
      <c r="A34" s="471">
        <v>26</v>
      </c>
      <c r="B34" s="467" t="s">
        <v>230</v>
      </c>
      <c r="C34" s="468" t="s">
        <v>85</v>
      </c>
      <c r="D34" s="457"/>
      <c r="E34" s="459">
        <v>300</v>
      </c>
      <c r="F34" s="469">
        <v>180</v>
      </c>
      <c r="G34" s="459">
        <f t="shared" si="0"/>
        <v>54000</v>
      </c>
      <c r="H34" s="487"/>
      <c r="I34" s="470">
        <v>44299</v>
      </c>
      <c r="J34" s="471">
        <v>709</v>
      </c>
      <c r="K34" s="469"/>
      <c r="L34" s="459">
        <f t="shared" si="2"/>
        <v>0</v>
      </c>
      <c r="M34" s="474">
        <v>375</v>
      </c>
      <c r="N34" s="462">
        <v>44293</v>
      </c>
      <c r="O34" s="463">
        <f t="shared" si="1"/>
        <v>0</v>
      </c>
      <c r="P34" s="464">
        <f t="shared" si="3"/>
        <v>0</v>
      </c>
      <c r="Q34" s="473"/>
      <c r="R34" s="472"/>
      <c r="S34" s="472"/>
      <c r="T34" s="472"/>
      <c r="U34" s="472"/>
      <c r="V34" s="472"/>
      <c r="W34" s="469">
        <v>180</v>
      </c>
      <c r="X34" s="464">
        <f t="shared" si="4"/>
        <v>54000</v>
      </c>
      <c r="Y34" s="191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</row>
    <row r="35" spans="1:41" s="7" customFormat="1" ht="21" customHeight="1">
      <c r="A35" s="477"/>
      <c r="B35" s="476" t="s">
        <v>83</v>
      </c>
      <c r="C35" s="477"/>
      <c r="D35" s="478"/>
      <c r="E35" s="478"/>
      <c r="F35" s="529"/>
      <c r="G35" s="478">
        <f>SUM(G12:G34)</f>
        <v>1009750.7999999999</v>
      </c>
      <c r="H35" s="479"/>
      <c r="I35" s="479"/>
      <c r="J35" s="478"/>
      <c r="K35" s="529"/>
      <c r="L35" s="478">
        <f>SUM(L12:L34)</f>
        <v>0</v>
      </c>
      <c r="M35" s="529"/>
      <c r="N35" s="480"/>
      <c r="O35" s="477"/>
      <c r="P35" s="478">
        <f>SUM(P12:P34)</f>
        <v>41340</v>
      </c>
      <c r="Q35" s="529"/>
      <c r="R35" s="529"/>
      <c r="S35" s="529"/>
      <c r="T35" s="529"/>
      <c r="U35" s="529"/>
      <c r="V35" s="529"/>
      <c r="W35" s="529"/>
      <c r="X35" s="478">
        <f>SUM(X12:X34)</f>
        <v>968410.79999999993</v>
      </c>
      <c r="Y35" s="191">
        <f>G35+L35-P35</f>
        <v>968410.79999999993</v>
      </c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</row>
    <row r="36" spans="1:41" s="7" customFormat="1" ht="21" customHeight="1">
      <c r="A36" s="629" t="s">
        <v>144</v>
      </c>
      <c r="B36" s="629"/>
      <c r="C36" s="629"/>
      <c r="D36" s="629"/>
      <c r="E36" s="629"/>
      <c r="F36" s="629"/>
      <c r="G36" s="629"/>
      <c r="H36" s="629"/>
      <c r="I36" s="629"/>
      <c r="J36" s="629"/>
      <c r="K36" s="629"/>
      <c r="L36" s="629"/>
      <c r="M36" s="629"/>
      <c r="N36" s="629"/>
      <c r="O36" s="629"/>
      <c r="P36" s="629"/>
      <c r="Q36" s="629"/>
      <c r="R36" s="629"/>
      <c r="S36" s="629"/>
      <c r="T36" s="629"/>
      <c r="U36" s="629"/>
      <c r="V36" s="629"/>
      <c r="W36" s="629"/>
      <c r="X36" s="629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</row>
    <row r="37" spans="1:41" s="7" customFormat="1" ht="57.75" customHeight="1">
      <c r="A37" s="359">
        <v>1</v>
      </c>
      <c r="B37" s="544" t="s">
        <v>18</v>
      </c>
      <c r="C37" s="387" t="s">
        <v>85</v>
      </c>
      <c r="D37" s="362" t="s">
        <v>178</v>
      </c>
      <c r="E37" s="545">
        <v>153.69999999999999</v>
      </c>
      <c r="F37" s="406">
        <v>955</v>
      </c>
      <c r="G37" s="363">
        <f>F37*E37</f>
        <v>146783.5</v>
      </c>
      <c r="H37" s="389">
        <v>44889</v>
      </c>
      <c r="I37" s="390"/>
      <c r="J37" s="362"/>
      <c r="K37" s="387"/>
      <c r="L37" s="363"/>
      <c r="M37" s="362">
        <v>64</v>
      </c>
      <c r="N37" s="391">
        <v>44216</v>
      </c>
      <c r="O37" s="368">
        <f>F37+K37-W37</f>
        <v>142</v>
      </c>
      <c r="P37" s="392">
        <f>O37*E37</f>
        <v>21825.399999999998</v>
      </c>
      <c r="Q37" s="362"/>
      <c r="R37" s="362"/>
      <c r="S37" s="362"/>
      <c r="T37" s="362"/>
      <c r="U37" s="393"/>
      <c r="V37" s="394"/>
      <c r="W37" s="406">
        <v>813</v>
      </c>
      <c r="X37" s="363">
        <f>W37*E37</f>
        <v>124958.09999999999</v>
      </c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</row>
    <row r="38" spans="1:41" s="7" customFormat="1" ht="40.5" customHeight="1">
      <c r="A38" s="359">
        <v>2</v>
      </c>
      <c r="B38" s="426" t="s">
        <v>37</v>
      </c>
      <c r="C38" s="546" t="s">
        <v>85</v>
      </c>
      <c r="D38" s="362" t="s">
        <v>182</v>
      </c>
      <c r="E38" s="363" t="s">
        <v>42</v>
      </c>
      <c r="F38" s="387">
        <v>2000</v>
      </c>
      <c r="G38" s="363">
        <f>F38*E38</f>
        <v>297000</v>
      </c>
      <c r="H38" s="389">
        <v>44916</v>
      </c>
      <c r="I38" s="390">
        <v>44230</v>
      </c>
      <c r="J38" s="362">
        <v>172</v>
      </c>
      <c r="K38" s="387"/>
      <c r="L38" s="363">
        <f>K38*E38</f>
        <v>0</v>
      </c>
      <c r="M38" s="362">
        <v>85</v>
      </c>
      <c r="N38" s="391">
        <v>44229</v>
      </c>
      <c r="O38" s="368">
        <f>F38+K38-W38</f>
        <v>0</v>
      </c>
      <c r="P38" s="392">
        <f>O38*E38</f>
        <v>0</v>
      </c>
      <c r="Q38" s="362"/>
      <c r="R38" s="362"/>
      <c r="S38" s="362"/>
      <c r="T38" s="362"/>
      <c r="U38" s="393"/>
      <c r="V38" s="394"/>
      <c r="W38" s="387">
        <v>2000</v>
      </c>
      <c r="X38" s="363">
        <f>W38*E38</f>
        <v>297000</v>
      </c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</row>
    <row r="39" spans="1:41" s="7" customFormat="1" ht="48" customHeight="1">
      <c r="A39" s="359">
        <v>3</v>
      </c>
      <c r="B39" s="426" t="s">
        <v>38</v>
      </c>
      <c r="C39" s="546" t="s">
        <v>85</v>
      </c>
      <c r="D39" s="362" t="s">
        <v>183</v>
      </c>
      <c r="E39" s="363" t="s">
        <v>43</v>
      </c>
      <c r="F39" s="387">
        <v>50</v>
      </c>
      <c r="G39" s="363">
        <f>F39*E39</f>
        <v>10500</v>
      </c>
      <c r="H39" s="389">
        <v>44540</v>
      </c>
      <c r="I39" s="390">
        <v>44230</v>
      </c>
      <c r="J39" s="362">
        <v>172</v>
      </c>
      <c r="K39" s="387"/>
      <c r="L39" s="363">
        <f>K39*E39</f>
        <v>0</v>
      </c>
      <c r="M39" s="362">
        <v>85</v>
      </c>
      <c r="N39" s="391">
        <v>44229</v>
      </c>
      <c r="O39" s="368">
        <f>F39+K39-W39</f>
        <v>0</v>
      </c>
      <c r="P39" s="392">
        <f>O39*E39</f>
        <v>0</v>
      </c>
      <c r="Q39" s="362"/>
      <c r="R39" s="362"/>
      <c r="S39" s="362"/>
      <c r="T39" s="362"/>
      <c r="U39" s="393"/>
      <c r="V39" s="394"/>
      <c r="W39" s="387">
        <v>50</v>
      </c>
      <c r="X39" s="363">
        <f>W39*E39</f>
        <v>10500</v>
      </c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</row>
    <row r="40" spans="1:41" s="7" customFormat="1" ht="80.25" customHeight="1">
      <c r="A40" s="359">
        <v>4</v>
      </c>
      <c r="B40" s="426" t="s">
        <v>39</v>
      </c>
      <c r="C40" s="546" t="s">
        <v>85</v>
      </c>
      <c r="D40" s="362" t="s">
        <v>184</v>
      </c>
      <c r="E40" s="363" t="s">
        <v>44</v>
      </c>
      <c r="F40" s="387">
        <v>900</v>
      </c>
      <c r="G40" s="363">
        <f>F40*E40</f>
        <v>162000</v>
      </c>
      <c r="H40" s="389" t="s">
        <v>185</v>
      </c>
      <c r="I40" s="390">
        <v>44230</v>
      </c>
      <c r="J40" s="362">
        <v>172</v>
      </c>
      <c r="K40" s="387"/>
      <c r="L40" s="363">
        <f>K40*E40</f>
        <v>0</v>
      </c>
      <c r="M40" s="362">
        <v>85</v>
      </c>
      <c r="N40" s="391">
        <v>44229</v>
      </c>
      <c r="O40" s="368">
        <f>F40+K40-W40</f>
        <v>0</v>
      </c>
      <c r="P40" s="392">
        <f>O40*E40</f>
        <v>0</v>
      </c>
      <c r="Q40" s="362"/>
      <c r="R40" s="362"/>
      <c r="S40" s="362"/>
      <c r="T40" s="362"/>
      <c r="U40" s="393"/>
      <c r="V40" s="394"/>
      <c r="W40" s="387">
        <v>900</v>
      </c>
      <c r="X40" s="363">
        <f>W40*E40</f>
        <v>162000</v>
      </c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</row>
    <row r="41" spans="1:41" s="7" customFormat="1" ht="21" customHeight="1">
      <c r="A41" s="395"/>
      <c r="B41" s="427" t="s">
        <v>83</v>
      </c>
      <c r="C41" s="395"/>
      <c r="D41" s="397"/>
      <c r="E41" s="397"/>
      <c r="F41" s="527"/>
      <c r="G41" s="397">
        <f>SUM(G37:G40)</f>
        <v>616283.5</v>
      </c>
      <c r="H41" s="398"/>
      <c r="I41" s="398"/>
      <c r="J41" s="397"/>
      <c r="K41" s="527"/>
      <c r="L41" s="397">
        <f>SUM(L37:L40)</f>
        <v>0</v>
      </c>
      <c r="M41" s="527"/>
      <c r="N41" s="401"/>
      <c r="O41" s="395"/>
      <c r="P41" s="397">
        <f>SUM(P37:P40)</f>
        <v>21825.399999999998</v>
      </c>
      <c r="Q41" s="527"/>
      <c r="R41" s="527"/>
      <c r="S41" s="527"/>
      <c r="T41" s="527"/>
      <c r="U41" s="527"/>
      <c r="V41" s="527"/>
      <c r="W41" s="527"/>
      <c r="X41" s="397">
        <f>SUM(X37:X40)</f>
        <v>594458.1</v>
      </c>
      <c r="Y41" s="191">
        <f>G41+L41-P41</f>
        <v>594458.1</v>
      </c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</row>
    <row r="42" spans="1:41" s="7" customFormat="1" ht="21" customHeight="1">
      <c r="A42" s="629" t="s">
        <v>32</v>
      </c>
      <c r="B42" s="629"/>
      <c r="C42" s="629"/>
      <c r="D42" s="629"/>
      <c r="E42" s="629"/>
      <c r="F42" s="629"/>
      <c r="G42" s="629"/>
      <c r="H42" s="629"/>
      <c r="I42" s="629"/>
      <c r="J42" s="629"/>
      <c r="K42" s="629"/>
      <c r="L42" s="629"/>
      <c r="M42" s="629"/>
      <c r="N42" s="629"/>
      <c r="O42" s="629"/>
      <c r="P42" s="629"/>
      <c r="Q42" s="629"/>
      <c r="R42" s="629"/>
      <c r="S42" s="629"/>
      <c r="T42" s="629"/>
      <c r="U42" s="629"/>
      <c r="V42" s="629"/>
      <c r="W42" s="629"/>
      <c r="X42" s="629"/>
      <c r="Y42" s="191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</row>
    <row r="43" spans="1:41" s="7" customFormat="1" ht="59.25" customHeight="1">
      <c r="A43" s="359">
        <v>1</v>
      </c>
      <c r="B43" s="544" t="s">
        <v>18</v>
      </c>
      <c r="C43" s="387" t="s">
        <v>85</v>
      </c>
      <c r="D43" s="362" t="s">
        <v>246</v>
      </c>
      <c r="E43" s="545">
        <v>153.69999999999999</v>
      </c>
      <c r="F43" s="406">
        <v>2125</v>
      </c>
      <c r="G43" s="363">
        <f>F43*E43</f>
        <v>326612.5</v>
      </c>
      <c r="H43" s="389">
        <v>44889</v>
      </c>
      <c r="I43" s="390"/>
      <c r="J43" s="362"/>
      <c r="K43" s="387"/>
      <c r="L43" s="363"/>
      <c r="M43" s="362">
        <v>64</v>
      </c>
      <c r="N43" s="391">
        <v>44216</v>
      </c>
      <c r="O43" s="368">
        <f>F43+K43-W43</f>
        <v>300</v>
      </c>
      <c r="P43" s="392">
        <f>O43*E43</f>
        <v>46110</v>
      </c>
      <c r="Q43" s="362"/>
      <c r="R43" s="362"/>
      <c r="S43" s="362"/>
      <c r="T43" s="362"/>
      <c r="U43" s="393"/>
      <c r="V43" s="394"/>
      <c r="W43" s="406">
        <v>1825</v>
      </c>
      <c r="X43" s="363">
        <f>W43*E43</f>
        <v>280502.5</v>
      </c>
      <c r="Y43" s="191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</row>
    <row r="44" spans="1:41" s="7" customFormat="1" ht="21" customHeight="1">
      <c r="A44" s="395"/>
      <c r="B44" s="427" t="s">
        <v>83</v>
      </c>
      <c r="C44" s="395"/>
      <c r="D44" s="397"/>
      <c r="E44" s="397"/>
      <c r="F44" s="527"/>
      <c r="G44" s="397">
        <f>SUM(G43)</f>
        <v>326612.5</v>
      </c>
      <c r="H44" s="398"/>
      <c r="I44" s="398"/>
      <c r="J44" s="397"/>
      <c r="K44" s="527"/>
      <c r="L44" s="397">
        <f>SUM(L43)</f>
        <v>0</v>
      </c>
      <c r="M44" s="527"/>
      <c r="N44" s="401"/>
      <c r="O44" s="395"/>
      <c r="P44" s="397">
        <f>SUM(P43)</f>
        <v>46110</v>
      </c>
      <c r="Q44" s="527"/>
      <c r="R44" s="527"/>
      <c r="S44" s="527"/>
      <c r="T44" s="527"/>
      <c r="U44" s="527"/>
      <c r="V44" s="527"/>
      <c r="W44" s="527"/>
      <c r="X44" s="397">
        <f>SUM(X43)</f>
        <v>280502.5</v>
      </c>
      <c r="Y44" s="191">
        <f>G44+L44-P44</f>
        <v>280502.5</v>
      </c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</row>
    <row r="45" spans="1:41" s="7" customFormat="1" ht="21" customHeight="1">
      <c r="A45" s="622" t="s">
        <v>118</v>
      </c>
      <c r="B45" s="622"/>
      <c r="C45" s="622"/>
      <c r="D45" s="622"/>
      <c r="E45" s="622"/>
      <c r="F45" s="622"/>
      <c r="G45" s="622"/>
      <c r="H45" s="622"/>
      <c r="I45" s="622"/>
      <c r="J45" s="622"/>
      <c r="K45" s="622"/>
      <c r="L45" s="622"/>
      <c r="M45" s="622"/>
      <c r="N45" s="622"/>
      <c r="O45" s="622"/>
      <c r="P45" s="622"/>
      <c r="Q45" s="622"/>
      <c r="R45" s="622"/>
      <c r="S45" s="622"/>
      <c r="T45" s="622"/>
      <c r="U45" s="622"/>
      <c r="V45" s="622"/>
      <c r="W45" s="622"/>
      <c r="X45" s="622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</row>
    <row r="46" spans="1:41" s="7" customFormat="1" ht="50.25" customHeight="1">
      <c r="A46" s="359">
        <v>1</v>
      </c>
      <c r="B46" s="360" t="s">
        <v>206</v>
      </c>
      <c r="C46" s="387" t="s">
        <v>85</v>
      </c>
      <c r="D46" s="362"/>
      <c r="E46" s="363">
        <v>300</v>
      </c>
      <c r="F46" s="419">
        <v>7</v>
      </c>
      <c r="G46" s="363">
        <f t="shared" ref="G46:G67" si="6">F46*E46</f>
        <v>2100</v>
      </c>
      <c r="H46" s="390"/>
      <c r="I46" s="451"/>
      <c r="J46" s="359">
        <v>509</v>
      </c>
      <c r="K46" s="419"/>
      <c r="L46" s="363">
        <f>K46*E46</f>
        <v>0</v>
      </c>
      <c r="M46" s="452">
        <v>290</v>
      </c>
      <c r="N46" s="390">
        <v>44277</v>
      </c>
      <c r="O46" s="368">
        <f t="shared" ref="O46:O67" si="7">F46+K46-W46</f>
        <v>0</v>
      </c>
      <c r="P46" s="392">
        <f t="shared" ref="P46:P54" si="8">O46*E46</f>
        <v>0</v>
      </c>
      <c r="Q46" s="409"/>
      <c r="R46" s="410"/>
      <c r="S46" s="410"/>
      <c r="T46" s="410"/>
      <c r="U46" s="410"/>
      <c r="V46" s="410"/>
      <c r="W46" s="419">
        <v>7</v>
      </c>
      <c r="X46" s="392">
        <f t="shared" ref="X46:X54" si="9">W46*E46</f>
        <v>2100</v>
      </c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</row>
    <row r="47" spans="1:41" s="7" customFormat="1" ht="46.5" customHeight="1">
      <c r="A47" s="359">
        <v>2</v>
      </c>
      <c r="B47" s="360" t="s">
        <v>207</v>
      </c>
      <c r="C47" s="387" t="s">
        <v>85</v>
      </c>
      <c r="D47" s="362"/>
      <c r="E47" s="363">
        <v>300</v>
      </c>
      <c r="F47" s="419">
        <v>14</v>
      </c>
      <c r="G47" s="363">
        <f t="shared" si="6"/>
        <v>4200</v>
      </c>
      <c r="H47" s="390"/>
      <c r="I47" s="451"/>
      <c r="J47" s="359">
        <v>509</v>
      </c>
      <c r="K47" s="419"/>
      <c r="L47" s="363">
        <f t="shared" ref="L47:L53" si="10">K47*E47</f>
        <v>0</v>
      </c>
      <c r="M47" s="452">
        <v>290</v>
      </c>
      <c r="N47" s="390">
        <v>44277</v>
      </c>
      <c r="O47" s="368">
        <f t="shared" si="7"/>
        <v>0</v>
      </c>
      <c r="P47" s="392">
        <f t="shared" si="8"/>
        <v>0</v>
      </c>
      <c r="Q47" s="409"/>
      <c r="R47" s="410"/>
      <c r="S47" s="410"/>
      <c r="T47" s="410"/>
      <c r="U47" s="410"/>
      <c r="V47" s="410"/>
      <c r="W47" s="419">
        <v>14</v>
      </c>
      <c r="X47" s="392">
        <f t="shared" si="9"/>
        <v>4200</v>
      </c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</row>
    <row r="48" spans="1:41" s="7" customFormat="1" ht="51.75" customHeight="1">
      <c r="A48" s="359">
        <v>3</v>
      </c>
      <c r="B48" s="360" t="s">
        <v>208</v>
      </c>
      <c r="C48" s="387" t="s">
        <v>85</v>
      </c>
      <c r="D48" s="362"/>
      <c r="E48" s="363">
        <v>300</v>
      </c>
      <c r="F48" s="419">
        <v>1</v>
      </c>
      <c r="G48" s="363">
        <f t="shared" si="6"/>
        <v>300</v>
      </c>
      <c r="H48" s="390"/>
      <c r="I48" s="451"/>
      <c r="J48" s="359">
        <v>509</v>
      </c>
      <c r="K48" s="419"/>
      <c r="L48" s="363">
        <f t="shared" si="10"/>
        <v>0</v>
      </c>
      <c r="M48" s="452">
        <v>290</v>
      </c>
      <c r="N48" s="390">
        <v>44277</v>
      </c>
      <c r="O48" s="368">
        <f t="shared" si="7"/>
        <v>0</v>
      </c>
      <c r="P48" s="392">
        <f t="shared" si="8"/>
        <v>0</v>
      </c>
      <c r="Q48" s="409"/>
      <c r="R48" s="410"/>
      <c r="S48" s="410"/>
      <c r="T48" s="410"/>
      <c r="U48" s="410"/>
      <c r="V48" s="410"/>
      <c r="W48" s="419">
        <v>1</v>
      </c>
      <c r="X48" s="392">
        <f t="shared" si="9"/>
        <v>300</v>
      </c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</row>
    <row r="49" spans="1:41" s="7" customFormat="1" ht="48.75" customHeight="1">
      <c r="A49" s="359">
        <v>4</v>
      </c>
      <c r="B49" s="360" t="s">
        <v>209</v>
      </c>
      <c r="C49" s="387" t="s">
        <v>85</v>
      </c>
      <c r="D49" s="362"/>
      <c r="E49" s="363">
        <v>300</v>
      </c>
      <c r="F49" s="419">
        <v>2</v>
      </c>
      <c r="G49" s="363">
        <f t="shared" si="6"/>
        <v>600</v>
      </c>
      <c r="H49" s="390"/>
      <c r="I49" s="451"/>
      <c r="J49" s="359">
        <v>509</v>
      </c>
      <c r="K49" s="419"/>
      <c r="L49" s="363">
        <f t="shared" si="10"/>
        <v>0</v>
      </c>
      <c r="M49" s="452">
        <v>290</v>
      </c>
      <c r="N49" s="390">
        <v>44277</v>
      </c>
      <c r="O49" s="368">
        <f t="shared" si="7"/>
        <v>0</v>
      </c>
      <c r="P49" s="392">
        <f t="shared" si="8"/>
        <v>0</v>
      </c>
      <c r="Q49" s="409"/>
      <c r="R49" s="410"/>
      <c r="S49" s="410"/>
      <c r="T49" s="410"/>
      <c r="U49" s="410"/>
      <c r="V49" s="410"/>
      <c r="W49" s="419">
        <v>2</v>
      </c>
      <c r="X49" s="392">
        <f t="shared" si="9"/>
        <v>600</v>
      </c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</row>
    <row r="50" spans="1:41" s="7" customFormat="1" ht="30" customHeight="1">
      <c r="A50" s="359">
        <v>5</v>
      </c>
      <c r="B50" s="360" t="s">
        <v>211</v>
      </c>
      <c r="C50" s="387" t="s">
        <v>85</v>
      </c>
      <c r="D50" s="362"/>
      <c r="E50" s="363">
        <v>0.7</v>
      </c>
      <c r="F50" s="419">
        <v>8000</v>
      </c>
      <c r="G50" s="363">
        <f t="shared" si="6"/>
        <v>5600</v>
      </c>
      <c r="H50" s="390"/>
      <c r="I50" s="451"/>
      <c r="J50" s="359">
        <v>593</v>
      </c>
      <c r="K50" s="419"/>
      <c r="L50" s="363">
        <f t="shared" si="10"/>
        <v>0</v>
      </c>
      <c r="M50" s="452">
        <v>314</v>
      </c>
      <c r="N50" s="390">
        <v>44281</v>
      </c>
      <c r="O50" s="368">
        <f t="shared" si="7"/>
        <v>6692</v>
      </c>
      <c r="P50" s="392">
        <f t="shared" si="8"/>
        <v>4684.3999999999996</v>
      </c>
      <c r="Q50" s="409"/>
      <c r="R50" s="410"/>
      <c r="S50" s="410"/>
      <c r="T50" s="410"/>
      <c r="U50" s="410"/>
      <c r="V50" s="410"/>
      <c r="W50" s="419">
        <v>1308</v>
      </c>
      <c r="X50" s="392">
        <f t="shared" si="9"/>
        <v>915.59999999999991</v>
      </c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</row>
    <row r="51" spans="1:41" s="7" customFormat="1" ht="49.5" customHeight="1">
      <c r="A51" s="359">
        <v>6</v>
      </c>
      <c r="B51" s="360" t="s">
        <v>206</v>
      </c>
      <c r="C51" s="387" t="s">
        <v>85</v>
      </c>
      <c r="D51" s="362"/>
      <c r="E51" s="363">
        <v>300</v>
      </c>
      <c r="F51" s="419">
        <v>20</v>
      </c>
      <c r="G51" s="363">
        <f t="shared" si="6"/>
        <v>6000</v>
      </c>
      <c r="H51" s="390"/>
      <c r="I51" s="451"/>
      <c r="J51" s="359">
        <v>593</v>
      </c>
      <c r="K51" s="419"/>
      <c r="L51" s="363">
        <f t="shared" si="10"/>
        <v>0</v>
      </c>
      <c r="M51" s="452">
        <v>314</v>
      </c>
      <c r="N51" s="390">
        <v>44281</v>
      </c>
      <c r="O51" s="368">
        <f t="shared" si="7"/>
        <v>0</v>
      </c>
      <c r="P51" s="392">
        <f t="shared" si="8"/>
        <v>0</v>
      </c>
      <c r="Q51" s="409"/>
      <c r="R51" s="410"/>
      <c r="S51" s="410"/>
      <c r="T51" s="410"/>
      <c r="U51" s="410"/>
      <c r="V51" s="410"/>
      <c r="W51" s="419">
        <v>20</v>
      </c>
      <c r="X51" s="392">
        <f t="shared" si="9"/>
        <v>6000</v>
      </c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</row>
    <row r="52" spans="1:41" s="7" customFormat="1" ht="46.5" customHeight="1">
      <c r="A52" s="359">
        <v>7</v>
      </c>
      <c r="B52" s="360" t="s">
        <v>207</v>
      </c>
      <c r="C52" s="387" t="s">
        <v>85</v>
      </c>
      <c r="D52" s="362"/>
      <c r="E52" s="363">
        <v>300</v>
      </c>
      <c r="F52" s="419">
        <v>100</v>
      </c>
      <c r="G52" s="363">
        <f t="shared" si="6"/>
        <v>30000</v>
      </c>
      <c r="H52" s="390"/>
      <c r="I52" s="451"/>
      <c r="J52" s="359">
        <v>593</v>
      </c>
      <c r="K52" s="419"/>
      <c r="L52" s="363">
        <f t="shared" si="10"/>
        <v>0</v>
      </c>
      <c r="M52" s="452">
        <v>314</v>
      </c>
      <c r="N52" s="390">
        <v>44281</v>
      </c>
      <c r="O52" s="368">
        <f t="shared" si="7"/>
        <v>0</v>
      </c>
      <c r="P52" s="392">
        <f t="shared" si="8"/>
        <v>0</v>
      </c>
      <c r="Q52" s="409"/>
      <c r="R52" s="410"/>
      <c r="S52" s="410"/>
      <c r="T52" s="410"/>
      <c r="U52" s="410"/>
      <c r="V52" s="410"/>
      <c r="W52" s="419">
        <v>100</v>
      </c>
      <c r="X52" s="392">
        <f t="shared" si="9"/>
        <v>30000</v>
      </c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</row>
    <row r="53" spans="1:41" s="7" customFormat="1" ht="49.5" customHeight="1">
      <c r="A53" s="359">
        <v>8</v>
      </c>
      <c r="B53" s="360" t="s">
        <v>208</v>
      </c>
      <c r="C53" s="387" t="s">
        <v>85</v>
      </c>
      <c r="D53" s="362"/>
      <c r="E53" s="363">
        <v>300</v>
      </c>
      <c r="F53" s="419">
        <v>15</v>
      </c>
      <c r="G53" s="363">
        <f t="shared" si="6"/>
        <v>4500</v>
      </c>
      <c r="H53" s="390"/>
      <c r="I53" s="451"/>
      <c r="J53" s="359">
        <v>593</v>
      </c>
      <c r="K53" s="419"/>
      <c r="L53" s="363">
        <f t="shared" si="10"/>
        <v>0</v>
      </c>
      <c r="M53" s="452">
        <v>314</v>
      </c>
      <c r="N53" s="390">
        <v>44281</v>
      </c>
      <c r="O53" s="368">
        <f t="shared" si="7"/>
        <v>0</v>
      </c>
      <c r="P53" s="392">
        <f t="shared" si="8"/>
        <v>0</v>
      </c>
      <c r="Q53" s="409"/>
      <c r="R53" s="410"/>
      <c r="S53" s="410"/>
      <c r="T53" s="410"/>
      <c r="U53" s="410"/>
      <c r="V53" s="410"/>
      <c r="W53" s="419">
        <v>15</v>
      </c>
      <c r="X53" s="392">
        <f t="shared" si="9"/>
        <v>4500</v>
      </c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</row>
    <row r="54" spans="1:41" s="7" customFormat="1" ht="87.75" customHeight="1">
      <c r="A54" s="359">
        <v>9</v>
      </c>
      <c r="B54" s="547" t="s">
        <v>47</v>
      </c>
      <c r="C54" s="548" t="s">
        <v>71</v>
      </c>
      <c r="D54" s="362">
        <v>191220</v>
      </c>
      <c r="E54" s="363">
        <v>9161.4</v>
      </c>
      <c r="F54" s="387">
        <v>15</v>
      </c>
      <c r="G54" s="363">
        <f t="shared" si="6"/>
        <v>137421</v>
      </c>
      <c r="H54" s="390">
        <v>45291</v>
      </c>
      <c r="I54" s="549">
        <v>44244</v>
      </c>
      <c r="J54" s="362">
        <v>234</v>
      </c>
      <c r="K54" s="387"/>
      <c r="L54" s="363">
        <f>E54*K54</f>
        <v>0</v>
      </c>
      <c r="M54" s="411">
        <v>140</v>
      </c>
      <c r="N54" s="391">
        <v>44243</v>
      </c>
      <c r="O54" s="368">
        <f t="shared" si="7"/>
        <v>0</v>
      </c>
      <c r="P54" s="363">
        <f t="shared" si="8"/>
        <v>0</v>
      </c>
      <c r="Q54" s="362"/>
      <c r="R54" s="362"/>
      <c r="S54" s="362"/>
      <c r="T54" s="362"/>
      <c r="U54" s="393"/>
      <c r="V54" s="394"/>
      <c r="W54" s="387">
        <v>15</v>
      </c>
      <c r="X54" s="363">
        <f t="shared" si="9"/>
        <v>137421</v>
      </c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</row>
    <row r="55" spans="1:41" s="7" customFormat="1" ht="84" customHeight="1">
      <c r="A55" s="359">
        <v>10</v>
      </c>
      <c r="B55" s="547" t="s">
        <v>47</v>
      </c>
      <c r="C55" s="548" t="s">
        <v>71</v>
      </c>
      <c r="D55" s="362" t="s">
        <v>189</v>
      </c>
      <c r="E55" s="363">
        <v>9161.4</v>
      </c>
      <c r="F55" s="387">
        <v>25</v>
      </c>
      <c r="G55" s="363">
        <f t="shared" si="6"/>
        <v>229035</v>
      </c>
      <c r="H55" s="390">
        <v>45291</v>
      </c>
      <c r="I55" s="549">
        <v>44244</v>
      </c>
      <c r="J55" s="362">
        <v>252</v>
      </c>
      <c r="K55" s="387"/>
      <c r="L55" s="363">
        <f>E55*K55</f>
        <v>0</v>
      </c>
      <c r="M55" s="411">
        <v>141</v>
      </c>
      <c r="N55" s="391">
        <v>44243</v>
      </c>
      <c r="O55" s="368">
        <f t="shared" si="7"/>
        <v>0</v>
      </c>
      <c r="P55" s="363">
        <f>O55*E55</f>
        <v>0</v>
      </c>
      <c r="Q55" s="362"/>
      <c r="R55" s="362"/>
      <c r="S55" s="362"/>
      <c r="T55" s="362"/>
      <c r="U55" s="393"/>
      <c r="V55" s="394"/>
      <c r="W55" s="387">
        <v>25</v>
      </c>
      <c r="X55" s="363">
        <f t="shared" ref="X55:X67" si="11">W55*E55</f>
        <v>229035</v>
      </c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</row>
    <row r="56" spans="1:41" s="7" customFormat="1" ht="21.75" customHeight="1">
      <c r="A56" s="359">
        <v>11</v>
      </c>
      <c r="B56" s="360" t="s">
        <v>223</v>
      </c>
      <c r="C56" s="387" t="s">
        <v>85</v>
      </c>
      <c r="D56" s="362"/>
      <c r="E56" s="363">
        <v>214.89</v>
      </c>
      <c r="F56" s="387">
        <v>50</v>
      </c>
      <c r="G56" s="363">
        <f t="shared" si="6"/>
        <v>10744.5</v>
      </c>
      <c r="H56" s="390"/>
      <c r="I56" s="549">
        <v>44300</v>
      </c>
      <c r="J56" s="362">
        <v>751</v>
      </c>
      <c r="K56" s="387"/>
      <c r="L56" s="363">
        <f t="shared" ref="L56:L66" si="12">E56*K56</f>
        <v>0</v>
      </c>
      <c r="M56" s="411">
        <v>377</v>
      </c>
      <c r="N56" s="391">
        <v>44293</v>
      </c>
      <c r="O56" s="368">
        <f t="shared" si="7"/>
        <v>0</v>
      </c>
      <c r="P56" s="363">
        <f t="shared" ref="P56:P66" si="13">O56*E56</f>
        <v>0</v>
      </c>
      <c r="Q56" s="362"/>
      <c r="R56" s="362"/>
      <c r="S56" s="362"/>
      <c r="T56" s="362"/>
      <c r="U56" s="393"/>
      <c r="V56" s="394"/>
      <c r="W56" s="387">
        <v>50</v>
      </c>
      <c r="X56" s="363">
        <f t="shared" si="11"/>
        <v>10744.5</v>
      </c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</row>
    <row r="57" spans="1:41" s="7" customFormat="1" ht="21.75" customHeight="1">
      <c r="A57" s="359">
        <v>12</v>
      </c>
      <c r="B57" s="360" t="s">
        <v>224</v>
      </c>
      <c r="C57" s="387" t="s">
        <v>85</v>
      </c>
      <c r="D57" s="362"/>
      <c r="E57" s="363">
        <v>214.89</v>
      </c>
      <c r="F57" s="387">
        <v>150</v>
      </c>
      <c r="G57" s="363">
        <f t="shared" si="6"/>
        <v>32233.499999999996</v>
      </c>
      <c r="H57" s="390"/>
      <c r="I57" s="549">
        <v>44300</v>
      </c>
      <c r="J57" s="362">
        <v>751</v>
      </c>
      <c r="K57" s="387"/>
      <c r="L57" s="363">
        <f t="shared" si="12"/>
        <v>0</v>
      </c>
      <c r="M57" s="411">
        <v>377</v>
      </c>
      <c r="N57" s="391">
        <v>44293</v>
      </c>
      <c r="O57" s="368">
        <f t="shared" si="7"/>
        <v>0</v>
      </c>
      <c r="P57" s="363">
        <f t="shared" si="13"/>
        <v>0</v>
      </c>
      <c r="Q57" s="362"/>
      <c r="R57" s="362"/>
      <c r="S57" s="362"/>
      <c r="T57" s="362"/>
      <c r="U57" s="393"/>
      <c r="V57" s="394"/>
      <c r="W57" s="387">
        <v>150</v>
      </c>
      <c r="X57" s="363">
        <f t="shared" si="11"/>
        <v>32233.499999999996</v>
      </c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</row>
    <row r="58" spans="1:41" s="7" customFormat="1" ht="21.75" customHeight="1">
      <c r="A58" s="359">
        <v>13</v>
      </c>
      <c r="B58" s="360" t="s">
        <v>225</v>
      </c>
      <c r="C58" s="387" t="s">
        <v>85</v>
      </c>
      <c r="D58" s="362"/>
      <c r="E58" s="363">
        <v>214.89</v>
      </c>
      <c r="F58" s="387">
        <v>50</v>
      </c>
      <c r="G58" s="363">
        <f t="shared" si="6"/>
        <v>10744.5</v>
      </c>
      <c r="H58" s="390"/>
      <c r="I58" s="549">
        <v>44300</v>
      </c>
      <c r="J58" s="362">
        <v>751</v>
      </c>
      <c r="K58" s="387"/>
      <c r="L58" s="363">
        <f t="shared" si="12"/>
        <v>0</v>
      </c>
      <c r="M58" s="411">
        <v>377</v>
      </c>
      <c r="N58" s="391">
        <v>44293</v>
      </c>
      <c r="O58" s="368">
        <f t="shared" si="7"/>
        <v>0</v>
      </c>
      <c r="P58" s="363">
        <f t="shared" si="13"/>
        <v>0</v>
      </c>
      <c r="Q58" s="362"/>
      <c r="R58" s="362"/>
      <c r="S58" s="362"/>
      <c r="T58" s="362"/>
      <c r="U58" s="393"/>
      <c r="V58" s="394"/>
      <c r="W58" s="387">
        <v>50</v>
      </c>
      <c r="X58" s="363">
        <f t="shared" si="11"/>
        <v>10744.5</v>
      </c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</row>
    <row r="59" spans="1:41" s="7" customFormat="1" ht="21.75" customHeight="1">
      <c r="A59" s="359">
        <v>14</v>
      </c>
      <c r="B59" s="360" t="s">
        <v>226</v>
      </c>
      <c r="C59" s="387" t="s">
        <v>85</v>
      </c>
      <c r="D59" s="362"/>
      <c r="E59" s="363">
        <v>56.98</v>
      </c>
      <c r="F59" s="387">
        <v>80</v>
      </c>
      <c r="G59" s="363">
        <f t="shared" si="6"/>
        <v>4558.3999999999996</v>
      </c>
      <c r="H59" s="390"/>
      <c r="I59" s="549">
        <v>44300</v>
      </c>
      <c r="J59" s="362">
        <v>751</v>
      </c>
      <c r="K59" s="387"/>
      <c r="L59" s="363">
        <f t="shared" si="12"/>
        <v>0</v>
      </c>
      <c r="M59" s="411">
        <v>377</v>
      </c>
      <c r="N59" s="391">
        <v>44293</v>
      </c>
      <c r="O59" s="368">
        <f t="shared" si="7"/>
        <v>0</v>
      </c>
      <c r="P59" s="363">
        <f t="shared" si="13"/>
        <v>0</v>
      </c>
      <c r="Q59" s="362"/>
      <c r="R59" s="362"/>
      <c r="S59" s="362"/>
      <c r="T59" s="362"/>
      <c r="U59" s="393"/>
      <c r="V59" s="394"/>
      <c r="W59" s="387">
        <v>80</v>
      </c>
      <c r="X59" s="363">
        <f t="shared" si="11"/>
        <v>4558.3999999999996</v>
      </c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</row>
    <row r="60" spans="1:41" s="7" customFormat="1" ht="21.75" customHeight="1">
      <c r="A60" s="359">
        <v>15</v>
      </c>
      <c r="B60" s="360" t="s">
        <v>227</v>
      </c>
      <c r="C60" s="387" t="s">
        <v>85</v>
      </c>
      <c r="D60" s="362"/>
      <c r="E60" s="363">
        <v>56.98</v>
      </c>
      <c r="F60" s="387">
        <v>880</v>
      </c>
      <c r="G60" s="363">
        <f t="shared" si="6"/>
        <v>50142.399999999994</v>
      </c>
      <c r="H60" s="390"/>
      <c r="I60" s="549">
        <v>44300</v>
      </c>
      <c r="J60" s="362">
        <v>751</v>
      </c>
      <c r="K60" s="387"/>
      <c r="L60" s="363">
        <f t="shared" si="12"/>
        <v>0</v>
      </c>
      <c r="M60" s="411">
        <v>377</v>
      </c>
      <c r="N60" s="391">
        <v>44293</v>
      </c>
      <c r="O60" s="368">
        <f t="shared" si="7"/>
        <v>0</v>
      </c>
      <c r="P60" s="363">
        <f t="shared" si="13"/>
        <v>0</v>
      </c>
      <c r="Q60" s="362"/>
      <c r="R60" s="362"/>
      <c r="S60" s="362"/>
      <c r="T60" s="362"/>
      <c r="U60" s="393"/>
      <c r="V60" s="394"/>
      <c r="W60" s="387">
        <v>880</v>
      </c>
      <c r="X60" s="363">
        <f t="shared" si="11"/>
        <v>50142.399999999994</v>
      </c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</row>
    <row r="61" spans="1:41" s="7" customFormat="1" ht="21.75" customHeight="1">
      <c r="A61" s="359">
        <v>16</v>
      </c>
      <c r="B61" s="360" t="s">
        <v>228</v>
      </c>
      <c r="C61" s="387" t="s">
        <v>85</v>
      </c>
      <c r="D61" s="362"/>
      <c r="E61" s="363">
        <v>56.98</v>
      </c>
      <c r="F61" s="387">
        <v>160</v>
      </c>
      <c r="G61" s="363">
        <f t="shared" si="6"/>
        <v>9116.7999999999993</v>
      </c>
      <c r="H61" s="390"/>
      <c r="I61" s="549">
        <v>44300</v>
      </c>
      <c r="J61" s="362">
        <v>751</v>
      </c>
      <c r="K61" s="387"/>
      <c r="L61" s="363">
        <f t="shared" si="12"/>
        <v>0</v>
      </c>
      <c r="M61" s="411">
        <v>377</v>
      </c>
      <c r="N61" s="391">
        <v>44293</v>
      </c>
      <c r="O61" s="368">
        <f t="shared" si="7"/>
        <v>0</v>
      </c>
      <c r="P61" s="363">
        <f t="shared" si="13"/>
        <v>0</v>
      </c>
      <c r="Q61" s="362"/>
      <c r="R61" s="362"/>
      <c r="S61" s="362"/>
      <c r="T61" s="362"/>
      <c r="U61" s="393"/>
      <c r="V61" s="394"/>
      <c r="W61" s="387">
        <v>160</v>
      </c>
      <c r="X61" s="363">
        <f t="shared" si="11"/>
        <v>9116.7999999999993</v>
      </c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</row>
    <row r="62" spans="1:41" s="7" customFormat="1" ht="21.75" customHeight="1">
      <c r="A62" s="359">
        <v>17</v>
      </c>
      <c r="B62" s="360" t="s">
        <v>281</v>
      </c>
      <c r="C62" s="387" t="s">
        <v>85</v>
      </c>
      <c r="D62" s="362"/>
      <c r="E62" s="363">
        <v>220</v>
      </c>
      <c r="F62" s="387">
        <v>61</v>
      </c>
      <c r="G62" s="363">
        <f t="shared" si="6"/>
        <v>13420</v>
      </c>
      <c r="H62" s="390"/>
      <c r="I62" s="549">
        <v>44312</v>
      </c>
      <c r="J62" s="362">
        <v>938</v>
      </c>
      <c r="K62" s="387"/>
      <c r="L62" s="363">
        <f t="shared" si="12"/>
        <v>0</v>
      </c>
      <c r="M62" s="411">
        <v>464</v>
      </c>
      <c r="N62" s="391">
        <v>44309</v>
      </c>
      <c r="O62" s="368">
        <f t="shared" si="7"/>
        <v>0</v>
      </c>
      <c r="P62" s="363">
        <f t="shared" si="13"/>
        <v>0</v>
      </c>
      <c r="Q62" s="362"/>
      <c r="R62" s="362"/>
      <c r="S62" s="362"/>
      <c r="T62" s="362"/>
      <c r="U62" s="393"/>
      <c r="V62" s="394"/>
      <c r="W62" s="387">
        <v>61</v>
      </c>
      <c r="X62" s="363">
        <f t="shared" si="11"/>
        <v>13420</v>
      </c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</row>
    <row r="63" spans="1:41" s="7" customFormat="1" ht="21.75" customHeight="1">
      <c r="A63" s="359">
        <v>18</v>
      </c>
      <c r="B63" s="360" t="s">
        <v>283</v>
      </c>
      <c r="C63" s="387" t="s">
        <v>85</v>
      </c>
      <c r="D63" s="362"/>
      <c r="E63" s="363">
        <v>220</v>
      </c>
      <c r="F63" s="387">
        <v>142</v>
      </c>
      <c r="G63" s="363">
        <f t="shared" si="6"/>
        <v>31240</v>
      </c>
      <c r="H63" s="390"/>
      <c r="I63" s="549">
        <v>44312</v>
      </c>
      <c r="J63" s="362">
        <v>938</v>
      </c>
      <c r="K63" s="387"/>
      <c r="L63" s="363">
        <f t="shared" si="12"/>
        <v>0</v>
      </c>
      <c r="M63" s="411">
        <v>464</v>
      </c>
      <c r="N63" s="391">
        <v>44309</v>
      </c>
      <c r="O63" s="368">
        <f t="shared" si="7"/>
        <v>0</v>
      </c>
      <c r="P63" s="363">
        <f t="shared" si="13"/>
        <v>0</v>
      </c>
      <c r="Q63" s="362"/>
      <c r="R63" s="362"/>
      <c r="S63" s="362"/>
      <c r="T63" s="362"/>
      <c r="U63" s="393"/>
      <c r="V63" s="394"/>
      <c r="W63" s="387">
        <v>142</v>
      </c>
      <c r="X63" s="363">
        <f t="shared" si="11"/>
        <v>31240</v>
      </c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</row>
    <row r="64" spans="1:41" s="7" customFormat="1" ht="21.75" customHeight="1">
      <c r="A64" s="359">
        <v>19</v>
      </c>
      <c r="B64" s="360" t="s">
        <v>284</v>
      </c>
      <c r="C64" s="387" t="s">
        <v>85</v>
      </c>
      <c r="D64" s="362"/>
      <c r="E64" s="363">
        <v>220</v>
      </c>
      <c r="F64" s="387">
        <v>29</v>
      </c>
      <c r="G64" s="363">
        <f t="shared" si="6"/>
        <v>6380</v>
      </c>
      <c r="H64" s="390"/>
      <c r="I64" s="549">
        <v>44312</v>
      </c>
      <c r="J64" s="362">
        <v>938</v>
      </c>
      <c r="K64" s="387"/>
      <c r="L64" s="363">
        <f t="shared" si="12"/>
        <v>0</v>
      </c>
      <c r="M64" s="411">
        <v>464</v>
      </c>
      <c r="N64" s="391">
        <v>44309</v>
      </c>
      <c r="O64" s="368">
        <f t="shared" si="7"/>
        <v>0</v>
      </c>
      <c r="P64" s="363">
        <f t="shared" si="13"/>
        <v>0</v>
      </c>
      <c r="Q64" s="362"/>
      <c r="R64" s="362"/>
      <c r="S64" s="362"/>
      <c r="T64" s="362"/>
      <c r="U64" s="393"/>
      <c r="V64" s="394"/>
      <c r="W64" s="387">
        <v>29</v>
      </c>
      <c r="X64" s="363">
        <f t="shared" si="11"/>
        <v>6380</v>
      </c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</row>
    <row r="65" spans="1:41" s="7" customFormat="1" ht="21.75" customHeight="1">
      <c r="A65" s="359">
        <v>20</v>
      </c>
      <c r="B65" s="360" t="s">
        <v>283</v>
      </c>
      <c r="C65" s="387" t="s">
        <v>85</v>
      </c>
      <c r="D65" s="362"/>
      <c r="E65" s="363">
        <v>220</v>
      </c>
      <c r="F65" s="387">
        <v>98</v>
      </c>
      <c r="G65" s="363">
        <f t="shared" si="6"/>
        <v>21560</v>
      </c>
      <c r="H65" s="390"/>
      <c r="I65" s="549">
        <v>44312</v>
      </c>
      <c r="J65" s="362">
        <v>913</v>
      </c>
      <c r="K65" s="387"/>
      <c r="L65" s="363">
        <f t="shared" si="12"/>
        <v>0</v>
      </c>
      <c r="M65" s="411">
        <v>465</v>
      </c>
      <c r="N65" s="391">
        <v>44309</v>
      </c>
      <c r="O65" s="368">
        <f t="shared" si="7"/>
        <v>0</v>
      </c>
      <c r="P65" s="363">
        <f t="shared" si="13"/>
        <v>0</v>
      </c>
      <c r="Q65" s="362"/>
      <c r="R65" s="362"/>
      <c r="S65" s="362"/>
      <c r="T65" s="362"/>
      <c r="U65" s="393"/>
      <c r="V65" s="394"/>
      <c r="W65" s="387">
        <v>98</v>
      </c>
      <c r="X65" s="363">
        <f t="shared" si="11"/>
        <v>21560</v>
      </c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</row>
    <row r="66" spans="1:41" s="7" customFormat="1" ht="21.75" customHeight="1">
      <c r="A66" s="359">
        <v>21</v>
      </c>
      <c r="B66" s="360" t="s">
        <v>284</v>
      </c>
      <c r="C66" s="387" t="s">
        <v>85</v>
      </c>
      <c r="D66" s="362"/>
      <c r="E66" s="363">
        <v>220</v>
      </c>
      <c r="F66" s="387">
        <v>2</v>
      </c>
      <c r="G66" s="363">
        <f t="shared" si="6"/>
        <v>440</v>
      </c>
      <c r="H66" s="390"/>
      <c r="I66" s="549">
        <v>44312</v>
      </c>
      <c r="J66" s="362">
        <v>913</v>
      </c>
      <c r="K66" s="387"/>
      <c r="L66" s="363">
        <f t="shared" si="12"/>
        <v>0</v>
      </c>
      <c r="M66" s="411">
        <v>465</v>
      </c>
      <c r="N66" s="391">
        <v>44309</v>
      </c>
      <c r="O66" s="368">
        <f t="shared" si="7"/>
        <v>0</v>
      </c>
      <c r="P66" s="363">
        <f t="shared" si="13"/>
        <v>0</v>
      </c>
      <c r="Q66" s="362"/>
      <c r="R66" s="362"/>
      <c r="S66" s="362"/>
      <c r="T66" s="362"/>
      <c r="U66" s="393"/>
      <c r="V66" s="394"/>
      <c r="W66" s="387">
        <v>2</v>
      </c>
      <c r="X66" s="363">
        <f t="shared" si="11"/>
        <v>440</v>
      </c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</row>
    <row r="67" spans="1:41" s="7" customFormat="1" ht="84" customHeight="1">
      <c r="A67" s="359">
        <v>22</v>
      </c>
      <c r="B67" s="360" t="s">
        <v>230</v>
      </c>
      <c r="C67" s="387" t="s">
        <v>85</v>
      </c>
      <c r="D67" s="362"/>
      <c r="E67" s="363">
        <v>300</v>
      </c>
      <c r="F67" s="387">
        <v>60</v>
      </c>
      <c r="G67" s="363">
        <f t="shared" si="6"/>
        <v>18000</v>
      </c>
      <c r="H67" s="390"/>
      <c r="I67" s="549">
        <v>44295</v>
      </c>
      <c r="J67" s="362">
        <v>726</v>
      </c>
      <c r="K67" s="387"/>
      <c r="L67" s="363">
        <f>K67*E67</f>
        <v>0</v>
      </c>
      <c r="M67" s="411">
        <v>375</v>
      </c>
      <c r="N67" s="391">
        <v>44293</v>
      </c>
      <c r="O67" s="368">
        <f t="shared" si="7"/>
        <v>0</v>
      </c>
      <c r="P67" s="363">
        <f>O67*E67</f>
        <v>0</v>
      </c>
      <c r="Q67" s="362"/>
      <c r="R67" s="362"/>
      <c r="S67" s="362"/>
      <c r="T67" s="362"/>
      <c r="U67" s="393"/>
      <c r="V67" s="394"/>
      <c r="W67" s="387">
        <v>60</v>
      </c>
      <c r="X67" s="363">
        <f t="shared" si="11"/>
        <v>18000</v>
      </c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</row>
    <row r="68" spans="1:41" s="7" customFormat="1" ht="21" customHeight="1">
      <c r="A68" s="428"/>
      <c r="B68" s="396" t="s">
        <v>83</v>
      </c>
      <c r="C68" s="395"/>
      <c r="D68" s="395"/>
      <c r="E68" s="397"/>
      <c r="F68" s="395"/>
      <c r="G68" s="397">
        <f>SUM(G46:G67)</f>
        <v>628336.10000000009</v>
      </c>
      <c r="H68" s="398"/>
      <c r="I68" s="399"/>
      <c r="J68" s="395"/>
      <c r="K68" s="527"/>
      <c r="L68" s="397">
        <f>SUM(L46:L67)</f>
        <v>0</v>
      </c>
      <c r="M68" s="527"/>
      <c r="N68" s="401"/>
      <c r="O68" s="395"/>
      <c r="P68" s="397">
        <f>SUM(P46:P67)</f>
        <v>4684.3999999999996</v>
      </c>
      <c r="Q68" s="402"/>
      <c r="R68" s="527"/>
      <c r="S68" s="527"/>
      <c r="T68" s="527"/>
      <c r="U68" s="527"/>
      <c r="V68" s="527"/>
      <c r="W68" s="395"/>
      <c r="X68" s="397">
        <f>SUM(X46:X67)</f>
        <v>623651.70000000007</v>
      </c>
      <c r="Y68" s="191">
        <f>G68+L68-P68</f>
        <v>623651.70000000007</v>
      </c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</row>
    <row r="69" spans="1:41" s="7" customFormat="1" ht="21" customHeight="1">
      <c r="A69" s="601" t="s">
        <v>131</v>
      </c>
      <c r="B69" s="601"/>
      <c r="C69" s="601"/>
      <c r="D69" s="601"/>
      <c r="E69" s="601"/>
      <c r="F69" s="601"/>
      <c r="G69" s="601"/>
      <c r="H69" s="601"/>
      <c r="I69" s="601"/>
      <c r="J69" s="601"/>
      <c r="K69" s="601"/>
      <c r="L69" s="601"/>
      <c r="M69" s="601"/>
      <c r="N69" s="601"/>
      <c r="O69" s="601"/>
      <c r="P69" s="601"/>
      <c r="Q69" s="601"/>
      <c r="R69" s="601"/>
      <c r="S69" s="601"/>
      <c r="T69" s="601"/>
      <c r="U69" s="601"/>
      <c r="V69" s="601"/>
      <c r="W69" s="601"/>
      <c r="X69" s="601"/>
      <c r="Y69" s="191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</row>
    <row r="70" spans="1:41" s="212" customFormat="1" ht="105.75" customHeight="1">
      <c r="A70" s="489">
        <v>1</v>
      </c>
      <c r="B70" s="490" t="s">
        <v>39</v>
      </c>
      <c r="C70" s="491" t="s">
        <v>85</v>
      </c>
      <c r="D70" s="492" t="s">
        <v>204</v>
      </c>
      <c r="E70" s="493">
        <v>180</v>
      </c>
      <c r="F70" s="494">
        <v>1550</v>
      </c>
      <c r="G70" s="495">
        <f>E70*F70</f>
        <v>279000</v>
      </c>
      <c r="H70" s="496">
        <v>44913</v>
      </c>
      <c r="I70" s="497">
        <v>44278</v>
      </c>
      <c r="J70" s="489">
        <v>547</v>
      </c>
      <c r="K70" s="498"/>
      <c r="L70" s="495">
        <f>K70*E70</f>
        <v>0</v>
      </c>
      <c r="M70" s="498">
        <v>291</v>
      </c>
      <c r="N70" s="461">
        <v>44277</v>
      </c>
      <c r="O70" s="499">
        <f>F70+K70-W70</f>
        <v>207</v>
      </c>
      <c r="P70" s="495">
        <f>O70*E70</f>
        <v>37260</v>
      </c>
      <c r="Q70" s="500"/>
      <c r="R70" s="498"/>
      <c r="S70" s="498"/>
      <c r="T70" s="498"/>
      <c r="U70" s="498"/>
      <c r="V70" s="498"/>
      <c r="W70" s="489">
        <v>1343</v>
      </c>
      <c r="X70" s="495">
        <f>W70*E70</f>
        <v>241740</v>
      </c>
      <c r="Y70" s="210"/>
      <c r="Z70" s="211"/>
      <c r="AA70" s="211"/>
      <c r="AB70" s="211"/>
      <c r="AC70" s="211"/>
      <c r="AD70" s="211"/>
      <c r="AE70" s="211"/>
      <c r="AF70" s="211"/>
      <c r="AG70" s="211"/>
      <c r="AH70" s="211"/>
      <c r="AI70" s="211"/>
      <c r="AJ70" s="211"/>
      <c r="AK70" s="211"/>
      <c r="AL70" s="211"/>
      <c r="AM70" s="211"/>
      <c r="AN70" s="211"/>
      <c r="AO70" s="211"/>
    </row>
    <row r="71" spans="1:41" s="212" customFormat="1" ht="21" customHeight="1">
      <c r="A71" s="501"/>
      <c r="B71" s="502"/>
      <c r="C71" s="501"/>
      <c r="D71" s="501"/>
      <c r="E71" s="503"/>
      <c r="F71" s="501"/>
      <c r="G71" s="503">
        <f>SUM(G70)</f>
        <v>279000</v>
      </c>
      <c r="H71" s="504"/>
      <c r="I71" s="505"/>
      <c r="J71" s="501"/>
      <c r="K71" s="506"/>
      <c r="L71" s="503">
        <f>SUM(L70)</f>
        <v>0</v>
      </c>
      <c r="M71" s="506"/>
      <c r="N71" s="507"/>
      <c r="O71" s="501"/>
      <c r="P71" s="503">
        <f>SUM(P70)</f>
        <v>37260</v>
      </c>
      <c r="Q71" s="508"/>
      <c r="R71" s="506"/>
      <c r="S71" s="506"/>
      <c r="T71" s="506"/>
      <c r="U71" s="506"/>
      <c r="V71" s="506"/>
      <c r="W71" s="501"/>
      <c r="X71" s="503">
        <f>SUM(X70)</f>
        <v>241740</v>
      </c>
      <c r="Y71" s="221">
        <f>G71+L71-P71</f>
        <v>241740</v>
      </c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</row>
    <row r="72" spans="1:41" s="7" customFormat="1" ht="21" customHeight="1">
      <c r="A72" s="630" t="s">
        <v>133</v>
      </c>
      <c r="B72" s="630"/>
      <c r="C72" s="630"/>
      <c r="D72" s="630"/>
      <c r="E72" s="630"/>
      <c r="F72" s="630"/>
      <c r="G72" s="630"/>
      <c r="H72" s="630"/>
      <c r="I72" s="630"/>
      <c r="J72" s="630"/>
      <c r="K72" s="630"/>
      <c r="L72" s="630"/>
      <c r="M72" s="630"/>
      <c r="N72" s="630"/>
      <c r="O72" s="630"/>
      <c r="P72" s="630"/>
      <c r="Q72" s="630"/>
      <c r="R72" s="630"/>
      <c r="S72" s="630"/>
      <c r="T72" s="630"/>
      <c r="U72" s="630"/>
      <c r="V72" s="630"/>
      <c r="W72" s="630"/>
      <c r="X72" s="630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</row>
    <row r="73" spans="1:41" s="7" customFormat="1" ht="78" customHeight="1">
      <c r="A73" s="116">
        <v>1</v>
      </c>
      <c r="B73" s="195" t="s">
        <v>39</v>
      </c>
      <c r="C73" s="144" t="s">
        <v>85</v>
      </c>
      <c r="D73" s="117" t="s">
        <v>204</v>
      </c>
      <c r="E73" s="118">
        <v>180</v>
      </c>
      <c r="F73" s="134">
        <v>150</v>
      </c>
      <c r="G73" s="118">
        <f>E73*F73</f>
        <v>27000</v>
      </c>
      <c r="H73" s="138">
        <v>44913</v>
      </c>
      <c r="I73" s="121">
        <v>44281</v>
      </c>
      <c r="J73" s="117">
        <v>483</v>
      </c>
      <c r="K73" s="134">
        <v>0</v>
      </c>
      <c r="L73" s="118">
        <f>K73*E73</f>
        <v>0</v>
      </c>
      <c r="M73" s="117">
        <v>291</v>
      </c>
      <c r="N73" s="135">
        <v>44277</v>
      </c>
      <c r="O73" s="122">
        <f>F73+K73-W73</f>
        <v>0</v>
      </c>
      <c r="P73" s="123">
        <f>O73*E73</f>
        <v>0</v>
      </c>
      <c r="Q73" s="124"/>
      <c r="R73" s="120"/>
      <c r="S73" s="120"/>
      <c r="T73" s="120"/>
      <c r="U73" s="120"/>
      <c r="V73" s="120"/>
      <c r="W73" s="381">
        <v>150</v>
      </c>
      <c r="X73" s="123">
        <f>W73*E73</f>
        <v>27000</v>
      </c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</row>
    <row r="74" spans="1:41" s="7" customFormat="1" ht="21" customHeight="1">
      <c r="A74" s="152"/>
      <c r="B74" s="139" t="s">
        <v>83</v>
      </c>
      <c r="C74" s="137"/>
      <c r="D74" s="140"/>
      <c r="E74" s="140"/>
      <c r="F74" s="532"/>
      <c r="G74" s="140">
        <f>SUM(G73:G73)</f>
        <v>27000</v>
      </c>
      <c r="H74" s="141"/>
      <c r="I74" s="141"/>
      <c r="J74" s="140"/>
      <c r="K74" s="532"/>
      <c r="L74" s="140">
        <f>SUM(L73:L73)</f>
        <v>0</v>
      </c>
      <c r="M74" s="532"/>
      <c r="N74" s="142"/>
      <c r="O74" s="137"/>
      <c r="P74" s="140">
        <f>SUM(P73:P73)</f>
        <v>0</v>
      </c>
      <c r="Q74" s="155"/>
      <c r="R74" s="532"/>
      <c r="S74" s="532"/>
      <c r="T74" s="532"/>
      <c r="U74" s="532"/>
      <c r="V74" s="532"/>
      <c r="W74" s="532"/>
      <c r="X74" s="140">
        <f>SUM(X73:X73)</f>
        <v>27000</v>
      </c>
      <c r="Y74" s="191">
        <f>G74+L74-P74</f>
        <v>27000</v>
      </c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</row>
    <row r="75" spans="1:41" s="7" customFormat="1" ht="21" customHeight="1">
      <c r="A75" s="622" t="s">
        <v>130</v>
      </c>
      <c r="B75" s="622"/>
      <c r="C75" s="622"/>
      <c r="D75" s="622"/>
      <c r="E75" s="622"/>
      <c r="F75" s="622"/>
      <c r="G75" s="622"/>
      <c r="H75" s="622"/>
      <c r="I75" s="622"/>
      <c r="J75" s="622"/>
      <c r="K75" s="622"/>
      <c r="L75" s="622"/>
      <c r="M75" s="622"/>
      <c r="N75" s="622"/>
      <c r="O75" s="622"/>
      <c r="P75" s="622"/>
      <c r="Q75" s="622"/>
      <c r="R75" s="622"/>
      <c r="S75" s="622"/>
      <c r="T75" s="622"/>
      <c r="U75" s="622"/>
      <c r="V75" s="622"/>
      <c r="W75" s="622"/>
      <c r="X75" s="622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</row>
    <row r="76" spans="1:41" s="7" customFormat="1" ht="71.25" customHeight="1">
      <c r="A76" s="359">
        <v>1</v>
      </c>
      <c r="B76" s="360" t="s">
        <v>39</v>
      </c>
      <c r="C76" s="387" t="s">
        <v>85</v>
      </c>
      <c r="D76" s="362" t="s">
        <v>204</v>
      </c>
      <c r="E76" s="363">
        <v>180</v>
      </c>
      <c r="F76" s="406">
        <v>400</v>
      </c>
      <c r="G76" s="363">
        <f>F76*E76</f>
        <v>72000</v>
      </c>
      <c r="H76" s="390">
        <v>44913</v>
      </c>
      <c r="I76" s="390">
        <v>44281</v>
      </c>
      <c r="J76" s="359">
        <v>484</v>
      </c>
      <c r="K76" s="438">
        <v>0</v>
      </c>
      <c r="L76" s="363">
        <f>K76*E76</f>
        <v>0</v>
      </c>
      <c r="M76" s="410">
        <v>291</v>
      </c>
      <c r="N76" s="390">
        <v>44277</v>
      </c>
      <c r="O76" s="368">
        <f>F76+K76-W76</f>
        <v>1</v>
      </c>
      <c r="P76" s="392">
        <f>O76*E76</f>
        <v>180</v>
      </c>
      <c r="Q76" s="437"/>
      <c r="R76" s="410"/>
      <c r="S76" s="410"/>
      <c r="T76" s="410"/>
      <c r="U76" s="410"/>
      <c r="V76" s="410"/>
      <c r="W76" s="410">
        <v>399</v>
      </c>
      <c r="X76" s="392">
        <f>W76*E76</f>
        <v>71820</v>
      </c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</row>
    <row r="77" spans="1:41" s="7" customFormat="1" ht="21" customHeight="1">
      <c r="A77" s="395"/>
      <c r="B77" s="396" t="s">
        <v>83</v>
      </c>
      <c r="C77" s="395"/>
      <c r="D77" s="395"/>
      <c r="E77" s="397"/>
      <c r="F77" s="395"/>
      <c r="G77" s="397">
        <f>SUM(G76:G76)</f>
        <v>72000</v>
      </c>
      <c r="H77" s="398"/>
      <c r="I77" s="399"/>
      <c r="J77" s="395"/>
      <c r="K77" s="527"/>
      <c r="L77" s="397">
        <f>SUM(L76:L76)</f>
        <v>0</v>
      </c>
      <c r="M77" s="527"/>
      <c r="N77" s="401"/>
      <c r="O77" s="395"/>
      <c r="P77" s="397">
        <f>SUM(P76:P76)</f>
        <v>180</v>
      </c>
      <c r="Q77" s="402"/>
      <c r="R77" s="527"/>
      <c r="S77" s="527"/>
      <c r="T77" s="527"/>
      <c r="U77" s="527"/>
      <c r="V77" s="527"/>
      <c r="W77" s="395"/>
      <c r="X77" s="397">
        <f>SUM(X76:X76)</f>
        <v>71820</v>
      </c>
      <c r="Y77" s="191">
        <f>G77+L77-P77</f>
        <v>71820</v>
      </c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</row>
    <row r="78" spans="1:41" s="7" customFormat="1" ht="21" customHeight="1">
      <c r="A78" s="622" t="s">
        <v>134</v>
      </c>
      <c r="B78" s="622"/>
      <c r="C78" s="622"/>
      <c r="D78" s="622"/>
      <c r="E78" s="622"/>
      <c r="F78" s="622"/>
      <c r="G78" s="622"/>
      <c r="H78" s="622"/>
      <c r="I78" s="622"/>
      <c r="J78" s="622"/>
      <c r="K78" s="622"/>
      <c r="L78" s="622"/>
      <c r="M78" s="622"/>
      <c r="N78" s="622"/>
      <c r="O78" s="622"/>
      <c r="P78" s="622"/>
      <c r="Q78" s="622"/>
      <c r="R78" s="622"/>
      <c r="S78" s="622"/>
      <c r="T78" s="622"/>
      <c r="U78" s="622"/>
      <c r="V78" s="622"/>
      <c r="W78" s="622"/>
      <c r="X78" s="622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</row>
    <row r="79" spans="1:41" s="7" customFormat="1" ht="79.5" customHeight="1">
      <c r="A79" s="359">
        <v>1</v>
      </c>
      <c r="B79" s="360" t="s">
        <v>39</v>
      </c>
      <c r="C79" s="387" t="s">
        <v>85</v>
      </c>
      <c r="D79" s="362" t="s">
        <v>204</v>
      </c>
      <c r="E79" s="363">
        <v>180</v>
      </c>
      <c r="F79" s="419">
        <v>956</v>
      </c>
      <c r="G79" s="363">
        <f>E79*F79</f>
        <v>172080</v>
      </c>
      <c r="H79" s="389">
        <v>44913</v>
      </c>
      <c r="I79" s="390">
        <v>44284</v>
      </c>
      <c r="J79" s="362">
        <v>485</v>
      </c>
      <c r="K79" s="406">
        <v>0</v>
      </c>
      <c r="L79" s="363">
        <f>K79*E79</f>
        <v>0</v>
      </c>
      <c r="M79" s="362">
        <v>291</v>
      </c>
      <c r="N79" s="391">
        <v>44277</v>
      </c>
      <c r="O79" s="368">
        <f>F79+K79-W79</f>
        <v>48</v>
      </c>
      <c r="P79" s="392">
        <f>O79*E79</f>
        <v>8640</v>
      </c>
      <c r="Q79" s="409"/>
      <c r="R79" s="410"/>
      <c r="S79" s="410"/>
      <c r="T79" s="410"/>
      <c r="U79" s="410"/>
      <c r="V79" s="410"/>
      <c r="W79" s="419">
        <v>908</v>
      </c>
      <c r="X79" s="392">
        <f>W79*E79</f>
        <v>163440</v>
      </c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</row>
    <row r="80" spans="1:41" s="7" customFormat="1" ht="21" customHeight="1">
      <c r="A80" s="428"/>
      <c r="B80" s="427" t="s">
        <v>83</v>
      </c>
      <c r="C80" s="395"/>
      <c r="D80" s="397"/>
      <c r="E80" s="397"/>
      <c r="F80" s="527"/>
      <c r="G80" s="397">
        <f>SUM(G79:G79)</f>
        <v>172080</v>
      </c>
      <c r="H80" s="398"/>
      <c r="I80" s="398"/>
      <c r="J80" s="397"/>
      <c r="K80" s="527"/>
      <c r="L80" s="397">
        <f>SUM(L79:L79)</f>
        <v>0</v>
      </c>
      <c r="M80" s="527"/>
      <c r="N80" s="401"/>
      <c r="O80" s="395"/>
      <c r="P80" s="397">
        <f>SUM(P79:P79)</f>
        <v>8640</v>
      </c>
      <c r="Q80" s="402"/>
      <c r="R80" s="527"/>
      <c r="S80" s="527"/>
      <c r="T80" s="527"/>
      <c r="U80" s="527"/>
      <c r="V80" s="527"/>
      <c r="W80" s="527"/>
      <c r="X80" s="397">
        <f>SUM(X79:X79)</f>
        <v>163440</v>
      </c>
      <c r="Y80" s="191">
        <f>G80+L80-P80</f>
        <v>163440</v>
      </c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</row>
    <row r="81" spans="1:41" s="7" customFormat="1" ht="21" customHeight="1">
      <c r="A81" s="622" t="s">
        <v>135</v>
      </c>
      <c r="B81" s="622"/>
      <c r="C81" s="622"/>
      <c r="D81" s="622"/>
      <c r="E81" s="622"/>
      <c r="F81" s="622"/>
      <c r="G81" s="622"/>
      <c r="H81" s="622"/>
      <c r="I81" s="622"/>
      <c r="J81" s="622"/>
      <c r="K81" s="622"/>
      <c r="L81" s="622"/>
      <c r="M81" s="622"/>
      <c r="N81" s="622"/>
      <c r="O81" s="622"/>
      <c r="P81" s="622"/>
      <c r="Q81" s="622"/>
      <c r="R81" s="622"/>
      <c r="S81" s="622"/>
      <c r="T81" s="622"/>
      <c r="U81" s="622"/>
      <c r="V81" s="622"/>
      <c r="W81" s="622"/>
      <c r="X81" s="622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</row>
    <row r="82" spans="1:41" s="7" customFormat="1" ht="75.75" customHeight="1">
      <c r="A82" s="359">
        <v>1</v>
      </c>
      <c r="B82" s="360" t="s">
        <v>39</v>
      </c>
      <c r="C82" s="387" t="s">
        <v>85</v>
      </c>
      <c r="D82" s="362" t="s">
        <v>204</v>
      </c>
      <c r="E82" s="363">
        <v>180</v>
      </c>
      <c r="F82" s="419">
        <v>462</v>
      </c>
      <c r="G82" s="363">
        <f>E82*F82</f>
        <v>83160</v>
      </c>
      <c r="H82" s="404">
        <v>44913</v>
      </c>
      <c r="I82" s="390">
        <v>44278</v>
      </c>
      <c r="J82" s="362">
        <v>486</v>
      </c>
      <c r="K82" s="406">
        <v>0</v>
      </c>
      <c r="L82" s="363">
        <f>K82*E82</f>
        <v>0</v>
      </c>
      <c r="M82" s="362">
        <v>291</v>
      </c>
      <c r="N82" s="391">
        <v>44277</v>
      </c>
      <c r="O82" s="368">
        <f>F82+K82-W82</f>
        <v>15</v>
      </c>
      <c r="P82" s="392">
        <f>O82*E82</f>
        <v>2700</v>
      </c>
      <c r="Q82" s="409"/>
      <c r="R82" s="410"/>
      <c r="S82" s="410"/>
      <c r="T82" s="410"/>
      <c r="U82" s="410"/>
      <c r="V82" s="410"/>
      <c r="W82" s="419">
        <v>447</v>
      </c>
      <c r="X82" s="392">
        <f>W82*E82</f>
        <v>80460</v>
      </c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</row>
    <row r="83" spans="1:41" s="7" customFormat="1" ht="21" customHeight="1">
      <c r="A83" s="428"/>
      <c r="B83" s="427" t="s">
        <v>83</v>
      </c>
      <c r="C83" s="395"/>
      <c r="D83" s="397"/>
      <c r="E83" s="397"/>
      <c r="F83" s="527"/>
      <c r="G83" s="397">
        <f>SUM(G82:G82)</f>
        <v>83160</v>
      </c>
      <c r="H83" s="398"/>
      <c r="I83" s="398"/>
      <c r="J83" s="397"/>
      <c r="K83" s="527"/>
      <c r="L83" s="397">
        <f>SUM(L82:L82)</f>
        <v>0</v>
      </c>
      <c r="M83" s="527"/>
      <c r="N83" s="401"/>
      <c r="O83" s="395"/>
      <c r="P83" s="397">
        <f>SUM(P82:P82)</f>
        <v>2700</v>
      </c>
      <c r="Q83" s="402"/>
      <c r="R83" s="527"/>
      <c r="S83" s="527"/>
      <c r="T83" s="527"/>
      <c r="U83" s="527"/>
      <c r="V83" s="527"/>
      <c r="W83" s="527"/>
      <c r="X83" s="397">
        <f>SUM(X82:X82)</f>
        <v>80460</v>
      </c>
      <c r="Y83" s="191">
        <f>G83+L83-P83</f>
        <v>80460</v>
      </c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</row>
    <row r="84" spans="1:41" s="7" customFormat="1" ht="21" customHeight="1">
      <c r="A84" s="622" t="s">
        <v>129</v>
      </c>
      <c r="B84" s="622"/>
      <c r="C84" s="622"/>
      <c r="D84" s="622"/>
      <c r="E84" s="622"/>
      <c r="F84" s="622"/>
      <c r="G84" s="622"/>
      <c r="H84" s="622"/>
      <c r="I84" s="622"/>
      <c r="J84" s="622"/>
      <c r="K84" s="622"/>
      <c r="L84" s="622"/>
      <c r="M84" s="622"/>
      <c r="N84" s="622"/>
      <c r="O84" s="622"/>
      <c r="P84" s="622"/>
      <c r="Q84" s="622"/>
      <c r="R84" s="622"/>
      <c r="S84" s="622"/>
      <c r="T84" s="622"/>
      <c r="U84" s="622"/>
      <c r="V84" s="622"/>
      <c r="W84" s="622"/>
      <c r="X84" s="622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</row>
    <row r="85" spans="1:41" s="7" customFormat="1" ht="75.75" customHeight="1">
      <c r="A85" s="359">
        <v>1</v>
      </c>
      <c r="B85" s="360" t="s">
        <v>39</v>
      </c>
      <c r="C85" s="387" t="s">
        <v>85</v>
      </c>
      <c r="D85" s="362" t="s">
        <v>204</v>
      </c>
      <c r="E85" s="363">
        <v>180</v>
      </c>
      <c r="F85" s="406">
        <v>1445</v>
      </c>
      <c r="G85" s="363">
        <f>F85*E85</f>
        <v>260100</v>
      </c>
      <c r="H85" s="390">
        <v>44548</v>
      </c>
      <c r="I85" s="430">
        <v>44279</v>
      </c>
      <c r="J85" s="359">
        <v>487</v>
      </c>
      <c r="K85" s="438">
        <v>0</v>
      </c>
      <c r="L85" s="363">
        <f>K85*E85</f>
        <v>0</v>
      </c>
      <c r="M85" s="410">
        <v>291</v>
      </c>
      <c r="N85" s="390">
        <v>44277</v>
      </c>
      <c r="O85" s="368">
        <f>F85+K85-W85</f>
        <v>205</v>
      </c>
      <c r="P85" s="392">
        <f>O85*E85</f>
        <v>36900</v>
      </c>
      <c r="Q85" s="409"/>
      <c r="R85" s="410"/>
      <c r="S85" s="410"/>
      <c r="T85" s="410"/>
      <c r="U85" s="410"/>
      <c r="V85" s="438"/>
      <c r="W85" s="438">
        <v>1240</v>
      </c>
      <c r="X85" s="392">
        <f>W85*E85</f>
        <v>223200</v>
      </c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</row>
    <row r="86" spans="1:41" s="7" customFormat="1" ht="21" customHeight="1">
      <c r="A86" s="395"/>
      <c r="B86" s="396" t="s">
        <v>83</v>
      </c>
      <c r="C86" s="439"/>
      <c r="D86" s="395"/>
      <c r="E86" s="397"/>
      <c r="F86" s="395"/>
      <c r="G86" s="397">
        <f>SUM(G85:G85)</f>
        <v>260100</v>
      </c>
      <c r="H86" s="398"/>
      <c r="I86" s="399"/>
      <c r="J86" s="395"/>
      <c r="K86" s="527"/>
      <c r="L86" s="397">
        <f>SUM(L85:L85)</f>
        <v>0</v>
      </c>
      <c r="M86" s="527"/>
      <c r="N86" s="401"/>
      <c r="O86" s="395"/>
      <c r="P86" s="397">
        <f>SUM(P85:P85)</f>
        <v>36900</v>
      </c>
      <c r="Q86" s="402"/>
      <c r="R86" s="527"/>
      <c r="S86" s="527"/>
      <c r="T86" s="527"/>
      <c r="U86" s="527"/>
      <c r="V86" s="527"/>
      <c r="W86" s="527"/>
      <c r="X86" s="397">
        <f>SUM(X85:X85)</f>
        <v>223200</v>
      </c>
      <c r="Y86" s="191">
        <f>G86+L86-P86</f>
        <v>223200</v>
      </c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</row>
    <row r="87" spans="1:41" s="7" customFormat="1" ht="21" customHeight="1">
      <c r="A87" s="601" t="s">
        <v>67</v>
      </c>
      <c r="B87" s="601"/>
      <c r="C87" s="601"/>
      <c r="D87" s="601"/>
      <c r="E87" s="601"/>
      <c r="F87" s="601"/>
      <c r="G87" s="601"/>
      <c r="H87" s="601"/>
      <c r="I87" s="601"/>
      <c r="J87" s="601"/>
      <c r="K87" s="601"/>
      <c r="L87" s="601"/>
      <c r="M87" s="601"/>
      <c r="N87" s="601"/>
      <c r="O87" s="601"/>
      <c r="P87" s="601"/>
      <c r="Q87" s="601"/>
      <c r="R87" s="601"/>
      <c r="S87" s="601"/>
      <c r="T87" s="601"/>
      <c r="U87" s="601"/>
      <c r="V87" s="601"/>
      <c r="W87" s="601"/>
      <c r="X87" s="601"/>
      <c r="Y87" s="191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</row>
    <row r="88" spans="1:41" s="7" customFormat="1" ht="72.75" customHeight="1">
      <c r="A88" s="471">
        <v>1</v>
      </c>
      <c r="B88" s="467" t="s">
        <v>39</v>
      </c>
      <c r="C88" s="468" t="s">
        <v>85</v>
      </c>
      <c r="D88" s="457" t="s">
        <v>204</v>
      </c>
      <c r="E88" s="459">
        <v>180</v>
      </c>
      <c r="F88" s="458">
        <v>460</v>
      </c>
      <c r="G88" s="459">
        <f>F88*E88</f>
        <v>82800</v>
      </c>
      <c r="H88" s="461">
        <v>44548</v>
      </c>
      <c r="I88" s="470">
        <v>44279</v>
      </c>
      <c r="J88" s="471">
        <v>488</v>
      </c>
      <c r="K88" s="535">
        <v>0</v>
      </c>
      <c r="L88" s="459">
        <f>K88*E88</f>
        <v>0</v>
      </c>
      <c r="M88" s="472">
        <v>291</v>
      </c>
      <c r="N88" s="461">
        <v>44277</v>
      </c>
      <c r="O88" s="463">
        <f>F88+K88-W88</f>
        <v>143</v>
      </c>
      <c r="P88" s="464">
        <f>O88*E88</f>
        <v>25740</v>
      </c>
      <c r="Q88" s="473"/>
      <c r="R88" s="472"/>
      <c r="S88" s="472"/>
      <c r="T88" s="472"/>
      <c r="U88" s="472"/>
      <c r="V88" s="535"/>
      <c r="W88" s="535">
        <v>317</v>
      </c>
      <c r="X88" s="464">
        <f>W88*E88</f>
        <v>57060</v>
      </c>
      <c r="Y88" s="191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</row>
    <row r="89" spans="1:41" s="7" customFormat="1" ht="21" customHeight="1">
      <c r="A89" s="477"/>
      <c r="B89" s="485" t="s">
        <v>83</v>
      </c>
      <c r="C89" s="536"/>
      <c r="D89" s="477"/>
      <c r="E89" s="478"/>
      <c r="F89" s="477"/>
      <c r="G89" s="478">
        <f>SUM(G87:G88)</f>
        <v>82800</v>
      </c>
      <c r="H89" s="479"/>
      <c r="I89" s="486"/>
      <c r="J89" s="477"/>
      <c r="K89" s="529"/>
      <c r="L89" s="478">
        <f>SUM(L87:L88)</f>
        <v>0</v>
      </c>
      <c r="M89" s="529"/>
      <c r="N89" s="480"/>
      <c r="O89" s="477"/>
      <c r="P89" s="478">
        <f>SUM(P87:P88)</f>
        <v>25740</v>
      </c>
      <c r="Q89" s="481"/>
      <c r="R89" s="529"/>
      <c r="S89" s="529"/>
      <c r="T89" s="529"/>
      <c r="U89" s="529"/>
      <c r="V89" s="529"/>
      <c r="W89" s="529"/>
      <c r="X89" s="478">
        <f>SUM(X87:X88)</f>
        <v>57060</v>
      </c>
      <c r="Y89" s="191">
        <f>G89+L89-P89</f>
        <v>57060</v>
      </c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</row>
    <row r="90" spans="1:41" s="7" customFormat="1" ht="21" customHeight="1">
      <c r="A90" s="622" t="s">
        <v>12</v>
      </c>
      <c r="B90" s="622"/>
      <c r="C90" s="622"/>
      <c r="D90" s="622"/>
      <c r="E90" s="622"/>
      <c r="F90" s="622"/>
      <c r="G90" s="622"/>
      <c r="H90" s="622"/>
      <c r="I90" s="622"/>
      <c r="J90" s="622"/>
      <c r="K90" s="622"/>
      <c r="L90" s="622"/>
      <c r="M90" s="622"/>
      <c r="N90" s="622"/>
      <c r="O90" s="622"/>
      <c r="P90" s="622"/>
      <c r="Q90" s="622"/>
      <c r="R90" s="622"/>
      <c r="S90" s="622"/>
      <c r="T90" s="622"/>
      <c r="U90" s="622"/>
      <c r="V90" s="622"/>
      <c r="W90" s="622"/>
      <c r="X90" s="622"/>
      <c r="Y90" s="191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</row>
    <row r="91" spans="1:41" s="7" customFormat="1" ht="75.75" customHeight="1">
      <c r="A91" s="359">
        <v>1</v>
      </c>
      <c r="B91" s="360" t="s">
        <v>39</v>
      </c>
      <c r="C91" s="387" t="s">
        <v>85</v>
      </c>
      <c r="D91" s="362" t="s">
        <v>204</v>
      </c>
      <c r="E91" s="363">
        <v>180</v>
      </c>
      <c r="F91" s="406">
        <v>525</v>
      </c>
      <c r="G91" s="363">
        <f>F91*E91</f>
        <v>94500</v>
      </c>
      <c r="H91" s="390">
        <v>44548</v>
      </c>
      <c r="I91" s="430">
        <v>44279</v>
      </c>
      <c r="J91" s="359">
        <v>489</v>
      </c>
      <c r="K91" s="438">
        <v>0</v>
      </c>
      <c r="L91" s="363">
        <f>K91*E91</f>
        <v>0</v>
      </c>
      <c r="M91" s="410">
        <v>291</v>
      </c>
      <c r="N91" s="390">
        <v>44277</v>
      </c>
      <c r="O91" s="368">
        <f>F91+K91-W91</f>
        <v>76</v>
      </c>
      <c r="P91" s="392">
        <f>O91*E91</f>
        <v>13680</v>
      </c>
      <c r="Q91" s="409"/>
      <c r="R91" s="410"/>
      <c r="S91" s="410"/>
      <c r="T91" s="410"/>
      <c r="U91" s="410"/>
      <c r="V91" s="438"/>
      <c r="W91" s="438">
        <v>449</v>
      </c>
      <c r="X91" s="392">
        <f>W91*E91</f>
        <v>80820</v>
      </c>
      <c r="Y91" s="191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</row>
    <row r="92" spans="1:41" s="7" customFormat="1" ht="21" customHeight="1">
      <c r="A92" s="395"/>
      <c r="B92" s="396" t="s">
        <v>83</v>
      </c>
      <c r="C92" s="439"/>
      <c r="D92" s="395"/>
      <c r="E92" s="397"/>
      <c r="F92" s="395"/>
      <c r="G92" s="397">
        <f>SUM(G90:G91)</f>
        <v>94500</v>
      </c>
      <c r="H92" s="398"/>
      <c r="I92" s="399"/>
      <c r="J92" s="395"/>
      <c r="K92" s="527"/>
      <c r="L92" s="397">
        <f>SUM(L90:L91)</f>
        <v>0</v>
      </c>
      <c r="M92" s="527"/>
      <c r="N92" s="401"/>
      <c r="O92" s="395"/>
      <c r="P92" s="397">
        <f>SUM(P90:P91)</f>
        <v>13680</v>
      </c>
      <c r="Q92" s="402"/>
      <c r="R92" s="527"/>
      <c r="S92" s="527"/>
      <c r="T92" s="527"/>
      <c r="U92" s="527"/>
      <c r="V92" s="527"/>
      <c r="W92" s="527"/>
      <c r="X92" s="397">
        <f>SUM(X90:X91)</f>
        <v>80820</v>
      </c>
      <c r="Y92" s="191">
        <f>G92+L92-P92</f>
        <v>80820</v>
      </c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</row>
    <row r="93" spans="1:41" s="7" customFormat="1" ht="21" customHeight="1">
      <c r="A93" s="601" t="s">
        <v>128</v>
      </c>
      <c r="B93" s="601"/>
      <c r="C93" s="601"/>
      <c r="D93" s="601"/>
      <c r="E93" s="601"/>
      <c r="F93" s="601"/>
      <c r="G93" s="601"/>
      <c r="H93" s="601"/>
      <c r="I93" s="601"/>
      <c r="J93" s="601"/>
      <c r="K93" s="601"/>
      <c r="L93" s="601"/>
      <c r="M93" s="601"/>
      <c r="N93" s="601"/>
      <c r="O93" s="601"/>
      <c r="P93" s="601"/>
      <c r="Q93" s="601"/>
      <c r="R93" s="601"/>
      <c r="S93" s="601"/>
      <c r="T93" s="601"/>
      <c r="U93" s="601"/>
      <c r="V93" s="601"/>
      <c r="W93" s="601"/>
      <c r="X93" s="601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</row>
    <row r="94" spans="1:41" s="7" customFormat="1" ht="56.25" customHeight="1">
      <c r="A94" s="471">
        <v>1</v>
      </c>
      <c r="B94" s="550" t="s">
        <v>18</v>
      </c>
      <c r="C94" s="468" t="s">
        <v>85</v>
      </c>
      <c r="D94" s="457" t="s">
        <v>178</v>
      </c>
      <c r="E94" s="551">
        <v>153.69999999999999</v>
      </c>
      <c r="F94" s="458">
        <v>137</v>
      </c>
      <c r="G94" s="459">
        <f t="shared" ref="G94:G121" si="14">F94*E94</f>
        <v>21056.899999999998</v>
      </c>
      <c r="H94" s="460">
        <v>44889</v>
      </c>
      <c r="I94" s="461"/>
      <c r="J94" s="457"/>
      <c r="K94" s="468"/>
      <c r="L94" s="459"/>
      <c r="M94" s="457">
        <v>64</v>
      </c>
      <c r="N94" s="462">
        <v>44216</v>
      </c>
      <c r="O94" s="463">
        <f>F94+K94-W94</f>
        <v>0</v>
      </c>
      <c r="P94" s="464">
        <f>O94*E94</f>
        <v>0</v>
      </c>
      <c r="Q94" s="457"/>
      <c r="R94" s="457"/>
      <c r="S94" s="457"/>
      <c r="T94" s="457"/>
      <c r="U94" s="465"/>
      <c r="V94" s="466"/>
      <c r="W94" s="458">
        <v>137</v>
      </c>
      <c r="X94" s="459">
        <f>W94*E94</f>
        <v>21056.899999999998</v>
      </c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</row>
    <row r="95" spans="1:41" s="7" customFormat="1" ht="46.5" customHeight="1">
      <c r="A95" s="471">
        <v>2</v>
      </c>
      <c r="B95" s="552" t="s">
        <v>37</v>
      </c>
      <c r="C95" s="468" t="s">
        <v>85</v>
      </c>
      <c r="D95" s="457" t="s">
        <v>182</v>
      </c>
      <c r="E95" s="459" t="s">
        <v>42</v>
      </c>
      <c r="F95" s="468">
        <v>183</v>
      </c>
      <c r="G95" s="459">
        <f t="shared" si="14"/>
        <v>27175.5</v>
      </c>
      <c r="H95" s="460">
        <v>44916</v>
      </c>
      <c r="I95" s="461">
        <v>44251</v>
      </c>
      <c r="J95" s="457">
        <v>260</v>
      </c>
      <c r="K95" s="468"/>
      <c r="L95" s="459">
        <f>K95*E95</f>
        <v>0</v>
      </c>
      <c r="M95" s="457">
        <v>176</v>
      </c>
      <c r="N95" s="462">
        <v>44249</v>
      </c>
      <c r="O95" s="463">
        <f>F95+K95-W95</f>
        <v>131</v>
      </c>
      <c r="P95" s="464">
        <f>O95*E95</f>
        <v>19453.5</v>
      </c>
      <c r="Q95" s="457"/>
      <c r="R95" s="457"/>
      <c r="S95" s="457"/>
      <c r="T95" s="457"/>
      <c r="U95" s="465"/>
      <c r="V95" s="466"/>
      <c r="W95" s="468">
        <v>52</v>
      </c>
      <c r="X95" s="459">
        <f>W95*E95</f>
        <v>7722</v>
      </c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</row>
    <row r="96" spans="1:41" s="7" customFormat="1" ht="30" customHeight="1">
      <c r="A96" s="471">
        <v>4</v>
      </c>
      <c r="B96" s="467" t="s">
        <v>200</v>
      </c>
      <c r="C96" s="468" t="s">
        <v>85</v>
      </c>
      <c r="D96" s="457"/>
      <c r="E96" s="459">
        <v>896.5</v>
      </c>
      <c r="F96" s="468">
        <v>20</v>
      </c>
      <c r="G96" s="459">
        <f t="shared" si="14"/>
        <v>17930</v>
      </c>
      <c r="H96" s="509"/>
      <c r="I96" s="461">
        <v>44272</v>
      </c>
      <c r="J96" s="457">
        <v>356</v>
      </c>
      <c r="K96" s="468"/>
      <c r="L96" s="459">
        <f>K96*E96</f>
        <v>0</v>
      </c>
      <c r="M96" s="457">
        <v>262</v>
      </c>
      <c r="N96" s="462">
        <v>44267</v>
      </c>
      <c r="O96" s="463">
        <f t="shared" ref="O96:O121" si="15">F96+K96-W96</f>
        <v>0</v>
      </c>
      <c r="P96" s="464">
        <f t="shared" ref="P96:P121" si="16">O96*E96</f>
        <v>0</v>
      </c>
      <c r="Q96" s="473"/>
      <c r="R96" s="472"/>
      <c r="S96" s="472"/>
      <c r="T96" s="472"/>
      <c r="U96" s="472"/>
      <c r="V96" s="472"/>
      <c r="W96" s="468">
        <v>20</v>
      </c>
      <c r="X96" s="464">
        <f t="shared" ref="X96:X121" si="17">W96*E96</f>
        <v>17930</v>
      </c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</row>
    <row r="97" spans="1:41" s="7" customFormat="1" ht="33" customHeight="1">
      <c r="A97" s="471">
        <v>5</v>
      </c>
      <c r="B97" s="467" t="s">
        <v>202</v>
      </c>
      <c r="C97" s="468" t="s">
        <v>85</v>
      </c>
      <c r="D97" s="457"/>
      <c r="E97" s="459">
        <v>896.5</v>
      </c>
      <c r="F97" s="468">
        <v>50</v>
      </c>
      <c r="G97" s="459">
        <f t="shared" si="14"/>
        <v>44825</v>
      </c>
      <c r="H97" s="509"/>
      <c r="I97" s="461">
        <v>44272</v>
      </c>
      <c r="J97" s="457">
        <v>356</v>
      </c>
      <c r="K97" s="468"/>
      <c r="L97" s="459">
        <f t="shared" ref="L97:L121" si="18">K97*E97</f>
        <v>0</v>
      </c>
      <c r="M97" s="457">
        <v>262</v>
      </c>
      <c r="N97" s="462">
        <v>44267</v>
      </c>
      <c r="O97" s="463">
        <f t="shared" si="15"/>
        <v>0</v>
      </c>
      <c r="P97" s="464">
        <f t="shared" si="16"/>
        <v>0</v>
      </c>
      <c r="Q97" s="473"/>
      <c r="R97" s="472"/>
      <c r="S97" s="472"/>
      <c r="T97" s="472"/>
      <c r="U97" s="472"/>
      <c r="V97" s="472"/>
      <c r="W97" s="468">
        <v>50</v>
      </c>
      <c r="X97" s="464">
        <f t="shared" si="17"/>
        <v>44825</v>
      </c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</row>
    <row r="98" spans="1:41" s="7" customFormat="1" ht="25.5" customHeight="1">
      <c r="A98" s="471">
        <v>6</v>
      </c>
      <c r="B98" s="467" t="s">
        <v>203</v>
      </c>
      <c r="C98" s="468" t="s">
        <v>85</v>
      </c>
      <c r="D98" s="457"/>
      <c r="E98" s="459">
        <v>896.5</v>
      </c>
      <c r="F98" s="468">
        <v>10</v>
      </c>
      <c r="G98" s="459">
        <f t="shared" si="14"/>
        <v>8965</v>
      </c>
      <c r="H98" s="509"/>
      <c r="I98" s="461">
        <v>44272</v>
      </c>
      <c r="J98" s="457">
        <v>356</v>
      </c>
      <c r="K98" s="468"/>
      <c r="L98" s="459">
        <f t="shared" si="18"/>
        <v>0</v>
      </c>
      <c r="M98" s="457">
        <v>262</v>
      </c>
      <c r="N98" s="462">
        <v>44267</v>
      </c>
      <c r="O98" s="463">
        <f t="shared" si="15"/>
        <v>0</v>
      </c>
      <c r="P98" s="464">
        <f t="shared" si="16"/>
        <v>0</v>
      </c>
      <c r="Q98" s="473"/>
      <c r="R98" s="472"/>
      <c r="S98" s="472"/>
      <c r="T98" s="472"/>
      <c r="U98" s="472"/>
      <c r="V98" s="472"/>
      <c r="W98" s="468">
        <v>10</v>
      </c>
      <c r="X98" s="464">
        <f t="shared" si="17"/>
        <v>8965</v>
      </c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</row>
    <row r="99" spans="1:41" s="7" customFormat="1" ht="27.75" customHeight="1">
      <c r="A99" s="471">
        <v>7</v>
      </c>
      <c r="B99" s="467" t="s">
        <v>196</v>
      </c>
      <c r="C99" s="468" t="s">
        <v>197</v>
      </c>
      <c r="D99" s="457"/>
      <c r="E99" s="459">
        <v>12</v>
      </c>
      <c r="F99" s="468">
        <v>8000</v>
      </c>
      <c r="G99" s="459">
        <f t="shared" si="14"/>
        <v>96000</v>
      </c>
      <c r="H99" s="509"/>
      <c r="I99" s="461">
        <v>44272</v>
      </c>
      <c r="J99" s="457">
        <v>356</v>
      </c>
      <c r="K99" s="468"/>
      <c r="L99" s="459">
        <f t="shared" si="18"/>
        <v>0</v>
      </c>
      <c r="M99" s="457">
        <v>262</v>
      </c>
      <c r="N99" s="462">
        <v>44267</v>
      </c>
      <c r="O99" s="463">
        <f t="shared" si="15"/>
        <v>0</v>
      </c>
      <c r="P99" s="464">
        <f t="shared" si="16"/>
        <v>0</v>
      </c>
      <c r="Q99" s="473"/>
      <c r="R99" s="472"/>
      <c r="S99" s="472"/>
      <c r="T99" s="472"/>
      <c r="U99" s="472"/>
      <c r="V99" s="472"/>
      <c r="W99" s="468">
        <v>8000</v>
      </c>
      <c r="X99" s="464">
        <f t="shared" si="17"/>
        <v>96000</v>
      </c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</row>
    <row r="100" spans="1:41" s="7" customFormat="1" ht="21" customHeight="1">
      <c r="A100" s="471">
        <v>8</v>
      </c>
      <c r="B100" s="467" t="s">
        <v>199</v>
      </c>
      <c r="C100" s="468" t="s">
        <v>197</v>
      </c>
      <c r="D100" s="457"/>
      <c r="E100" s="459">
        <v>12</v>
      </c>
      <c r="F100" s="468">
        <v>8000</v>
      </c>
      <c r="G100" s="459">
        <f t="shared" si="14"/>
        <v>96000</v>
      </c>
      <c r="H100" s="509"/>
      <c r="I100" s="461">
        <v>44272</v>
      </c>
      <c r="J100" s="457">
        <v>356</v>
      </c>
      <c r="K100" s="468"/>
      <c r="L100" s="459">
        <f t="shared" si="18"/>
        <v>0</v>
      </c>
      <c r="M100" s="457">
        <v>262</v>
      </c>
      <c r="N100" s="462">
        <v>44267</v>
      </c>
      <c r="O100" s="463">
        <f t="shared" si="15"/>
        <v>0</v>
      </c>
      <c r="P100" s="464">
        <f t="shared" si="16"/>
        <v>0</v>
      </c>
      <c r="Q100" s="473"/>
      <c r="R100" s="472"/>
      <c r="S100" s="472"/>
      <c r="T100" s="472"/>
      <c r="U100" s="472"/>
      <c r="V100" s="472"/>
      <c r="W100" s="468">
        <v>8000</v>
      </c>
      <c r="X100" s="464">
        <f t="shared" si="17"/>
        <v>96000</v>
      </c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</row>
    <row r="101" spans="1:41" s="7" customFormat="1" ht="49.5" customHeight="1">
      <c r="A101" s="471">
        <v>9</v>
      </c>
      <c r="B101" s="467" t="s">
        <v>206</v>
      </c>
      <c r="C101" s="468" t="s">
        <v>85</v>
      </c>
      <c r="D101" s="457"/>
      <c r="E101" s="459">
        <v>300</v>
      </c>
      <c r="F101" s="468">
        <v>78</v>
      </c>
      <c r="G101" s="459">
        <f t="shared" si="14"/>
        <v>23400</v>
      </c>
      <c r="H101" s="487">
        <v>44503</v>
      </c>
      <c r="I101" s="461">
        <v>44280</v>
      </c>
      <c r="J101" s="457">
        <v>493</v>
      </c>
      <c r="K101" s="468"/>
      <c r="L101" s="459">
        <f t="shared" si="18"/>
        <v>0</v>
      </c>
      <c r="M101" s="457">
        <v>290</v>
      </c>
      <c r="N101" s="462">
        <v>44277</v>
      </c>
      <c r="O101" s="463">
        <f t="shared" si="15"/>
        <v>0</v>
      </c>
      <c r="P101" s="464">
        <f t="shared" si="16"/>
        <v>0</v>
      </c>
      <c r="Q101" s="473"/>
      <c r="R101" s="472"/>
      <c r="S101" s="472"/>
      <c r="T101" s="472"/>
      <c r="U101" s="472"/>
      <c r="V101" s="472"/>
      <c r="W101" s="468">
        <v>78</v>
      </c>
      <c r="X101" s="464">
        <f t="shared" si="17"/>
        <v>23400</v>
      </c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</row>
    <row r="102" spans="1:41" s="7" customFormat="1" ht="48" customHeight="1">
      <c r="A102" s="471">
        <v>10</v>
      </c>
      <c r="B102" s="467" t="s">
        <v>207</v>
      </c>
      <c r="C102" s="468" t="s">
        <v>85</v>
      </c>
      <c r="D102" s="457"/>
      <c r="E102" s="459">
        <v>300</v>
      </c>
      <c r="F102" s="468">
        <v>148</v>
      </c>
      <c r="G102" s="459">
        <f t="shared" si="14"/>
        <v>44400</v>
      </c>
      <c r="H102" s="487">
        <v>44503</v>
      </c>
      <c r="I102" s="461">
        <v>44280</v>
      </c>
      <c r="J102" s="457">
        <v>493</v>
      </c>
      <c r="K102" s="468"/>
      <c r="L102" s="459">
        <f t="shared" si="18"/>
        <v>0</v>
      </c>
      <c r="M102" s="457">
        <v>290</v>
      </c>
      <c r="N102" s="462">
        <v>44277</v>
      </c>
      <c r="O102" s="463">
        <f t="shared" si="15"/>
        <v>0</v>
      </c>
      <c r="P102" s="464">
        <f t="shared" si="16"/>
        <v>0</v>
      </c>
      <c r="Q102" s="473"/>
      <c r="R102" s="472"/>
      <c r="S102" s="472"/>
      <c r="T102" s="472"/>
      <c r="U102" s="472"/>
      <c r="V102" s="472"/>
      <c r="W102" s="468">
        <v>148</v>
      </c>
      <c r="X102" s="464">
        <f t="shared" si="17"/>
        <v>44400</v>
      </c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</row>
    <row r="103" spans="1:41" s="7" customFormat="1" ht="45" customHeight="1">
      <c r="A103" s="471">
        <v>11</v>
      </c>
      <c r="B103" s="467" t="s">
        <v>208</v>
      </c>
      <c r="C103" s="468" t="s">
        <v>85</v>
      </c>
      <c r="D103" s="457"/>
      <c r="E103" s="459">
        <v>300</v>
      </c>
      <c r="F103" s="468">
        <v>5</v>
      </c>
      <c r="G103" s="459">
        <f t="shared" si="14"/>
        <v>1500</v>
      </c>
      <c r="H103" s="487">
        <v>44503</v>
      </c>
      <c r="I103" s="461">
        <v>44280</v>
      </c>
      <c r="J103" s="457">
        <v>493</v>
      </c>
      <c r="K103" s="468"/>
      <c r="L103" s="459">
        <f t="shared" si="18"/>
        <v>0</v>
      </c>
      <c r="M103" s="457">
        <v>290</v>
      </c>
      <c r="N103" s="462">
        <v>44277</v>
      </c>
      <c r="O103" s="463">
        <f t="shared" si="15"/>
        <v>0</v>
      </c>
      <c r="P103" s="464">
        <f t="shared" si="16"/>
        <v>0</v>
      </c>
      <c r="Q103" s="473"/>
      <c r="R103" s="472"/>
      <c r="S103" s="472"/>
      <c r="T103" s="472"/>
      <c r="U103" s="472"/>
      <c r="V103" s="472"/>
      <c r="W103" s="468">
        <v>5</v>
      </c>
      <c r="X103" s="464">
        <f t="shared" si="17"/>
        <v>1500</v>
      </c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</row>
    <row r="104" spans="1:41" s="7" customFormat="1" ht="51.75" customHeight="1">
      <c r="A104" s="471">
        <v>12</v>
      </c>
      <c r="B104" s="467" t="s">
        <v>209</v>
      </c>
      <c r="C104" s="468" t="s">
        <v>85</v>
      </c>
      <c r="D104" s="457"/>
      <c r="E104" s="459">
        <v>300</v>
      </c>
      <c r="F104" s="468">
        <v>18</v>
      </c>
      <c r="G104" s="459">
        <f t="shared" si="14"/>
        <v>5400</v>
      </c>
      <c r="H104" s="487">
        <v>44503</v>
      </c>
      <c r="I104" s="461">
        <v>44280</v>
      </c>
      <c r="J104" s="457">
        <v>493</v>
      </c>
      <c r="K104" s="468"/>
      <c r="L104" s="459">
        <f t="shared" si="18"/>
        <v>0</v>
      </c>
      <c r="M104" s="457">
        <v>290</v>
      </c>
      <c r="N104" s="462">
        <v>44277</v>
      </c>
      <c r="O104" s="463">
        <f t="shared" si="15"/>
        <v>0</v>
      </c>
      <c r="P104" s="464">
        <f t="shared" si="16"/>
        <v>0</v>
      </c>
      <c r="Q104" s="473"/>
      <c r="R104" s="472"/>
      <c r="S104" s="472"/>
      <c r="T104" s="472"/>
      <c r="U104" s="472"/>
      <c r="V104" s="472"/>
      <c r="W104" s="468">
        <v>18</v>
      </c>
      <c r="X104" s="464">
        <f t="shared" si="17"/>
        <v>5400</v>
      </c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</row>
    <row r="105" spans="1:41" s="7" customFormat="1" ht="57.75" customHeight="1">
      <c r="A105" s="471">
        <v>13</v>
      </c>
      <c r="B105" s="467" t="s">
        <v>39</v>
      </c>
      <c r="C105" s="468" t="s">
        <v>85</v>
      </c>
      <c r="D105" s="457" t="s">
        <v>204</v>
      </c>
      <c r="E105" s="459">
        <v>180</v>
      </c>
      <c r="F105" s="468">
        <v>317</v>
      </c>
      <c r="G105" s="459">
        <f t="shared" si="14"/>
        <v>57060</v>
      </c>
      <c r="H105" s="487">
        <v>44913</v>
      </c>
      <c r="I105" s="461">
        <v>44280</v>
      </c>
      <c r="J105" s="457">
        <v>391</v>
      </c>
      <c r="K105" s="468"/>
      <c r="L105" s="459">
        <f t="shared" si="18"/>
        <v>0</v>
      </c>
      <c r="M105" s="457">
        <v>291</v>
      </c>
      <c r="N105" s="462">
        <v>44277</v>
      </c>
      <c r="O105" s="463">
        <f t="shared" si="15"/>
        <v>237</v>
      </c>
      <c r="P105" s="464">
        <f t="shared" si="16"/>
        <v>42660</v>
      </c>
      <c r="Q105" s="473"/>
      <c r="R105" s="472"/>
      <c r="S105" s="472"/>
      <c r="T105" s="472"/>
      <c r="U105" s="472"/>
      <c r="V105" s="472"/>
      <c r="W105" s="468">
        <v>80</v>
      </c>
      <c r="X105" s="464">
        <f t="shared" si="17"/>
        <v>14400</v>
      </c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</row>
    <row r="106" spans="1:41" s="7" customFormat="1" ht="36.75" customHeight="1">
      <c r="A106" s="471">
        <v>14</v>
      </c>
      <c r="B106" s="467" t="s">
        <v>211</v>
      </c>
      <c r="C106" s="468" t="s">
        <v>85</v>
      </c>
      <c r="D106" s="457"/>
      <c r="E106" s="459">
        <v>0.7</v>
      </c>
      <c r="F106" s="468">
        <v>90000</v>
      </c>
      <c r="G106" s="459">
        <f t="shared" si="14"/>
        <v>62999.999999999993</v>
      </c>
      <c r="H106" s="460"/>
      <c r="I106" s="461">
        <v>44284</v>
      </c>
      <c r="J106" s="457">
        <v>576</v>
      </c>
      <c r="K106" s="468"/>
      <c r="L106" s="459">
        <f t="shared" si="18"/>
        <v>0</v>
      </c>
      <c r="M106" s="457">
        <v>314</v>
      </c>
      <c r="N106" s="462">
        <v>44281</v>
      </c>
      <c r="O106" s="463">
        <f t="shared" si="15"/>
        <v>0</v>
      </c>
      <c r="P106" s="464">
        <f t="shared" si="16"/>
        <v>0</v>
      </c>
      <c r="Q106" s="473"/>
      <c r="R106" s="472"/>
      <c r="S106" s="472"/>
      <c r="T106" s="472"/>
      <c r="U106" s="472"/>
      <c r="V106" s="472"/>
      <c r="W106" s="468">
        <v>90000</v>
      </c>
      <c r="X106" s="464">
        <f t="shared" si="17"/>
        <v>62999.999999999993</v>
      </c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</row>
    <row r="107" spans="1:41" s="7" customFormat="1" ht="50.25" customHeight="1">
      <c r="A107" s="471">
        <v>15</v>
      </c>
      <c r="B107" s="467" t="s">
        <v>206</v>
      </c>
      <c r="C107" s="468" t="s">
        <v>85</v>
      </c>
      <c r="D107" s="457"/>
      <c r="E107" s="459">
        <v>300</v>
      </c>
      <c r="F107" s="468">
        <v>300</v>
      </c>
      <c r="G107" s="459">
        <f t="shared" si="14"/>
        <v>90000</v>
      </c>
      <c r="H107" s="460"/>
      <c r="I107" s="461">
        <v>44284</v>
      </c>
      <c r="J107" s="457">
        <v>576</v>
      </c>
      <c r="K107" s="468"/>
      <c r="L107" s="459">
        <f t="shared" si="18"/>
        <v>0</v>
      </c>
      <c r="M107" s="457">
        <v>314</v>
      </c>
      <c r="N107" s="462">
        <v>44281</v>
      </c>
      <c r="O107" s="463">
        <f t="shared" si="15"/>
        <v>0</v>
      </c>
      <c r="P107" s="464">
        <f t="shared" si="16"/>
        <v>0</v>
      </c>
      <c r="Q107" s="473"/>
      <c r="R107" s="472"/>
      <c r="S107" s="472"/>
      <c r="T107" s="472"/>
      <c r="U107" s="472"/>
      <c r="V107" s="472"/>
      <c r="W107" s="468">
        <v>300</v>
      </c>
      <c r="X107" s="464">
        <f t="shared" si="17"/>
        <v>90000</v>
      </c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</row>
    <row r="108" spans="1:41" s="7" customFormat="1" ht="47.25" customHeight="1">
      <c r="A108" s="471">
        <v>16</v>
      </c>
      <c r="B108" s="467" t="s">
        <v>207</v>
      </c>
      <c r="C108" s="468" t="s">
        <v>85</v>
      </c>
      <c r="D108" s="457"/>
      <c r="E108" s="459">
        <v>300</v>
      </c>
      <c r="F108" s="468">
        <v>950</v>
      </c>
      <c r="G108" s="459">
        <f t="shared" si="14"/>
        <v>285000</v>
      </c>
      <c r="H108" s="460"/>
      <c r="I108" s="461">
        <v>44284</v>
      </c>
      <c r="J108" s="457">
        <v>576</v>
      </c>
      <c r="K108" s="468"/>
      <c r="L108" s="459">
        <f t="shared" si="18"/>
        <v>0</v>
      </c>
      <c r="M108" s="457">
        <v>314</v>
      </c>
      <c r="N108" s="462">
        <v>44281</v>
      </c>
      <c r="O108" s="463">
        <f t="shared" si="15"/>
        <v>0</v>
      </c>
      <c r="P108" s="464">
        <f t="shared" si="16"/>
        <v>0</v>
      </c>
      <c r="Q108" s="473"/>
      <c r="R108" s="472"/>
      <c r="S108" s="472"/>
      <c r="T108" s="472"/>
      <c r="U108" s="472"/>
      <c r="V108" s="472"/>
      <c r="W108" s="468">
        <v>950</v>
      </c>
      <c r="X108" s="464">
        <f t="shared" si="17"/>
        <v>285000</v>
      </c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</row>
    <row r="109" spans="1:41" s="7" customFormat="1" ht="21" customHeight="1">
      <c r="A109" s="471">
        <v>17</v>
      </c>
      <c r="B109" s="467" t="s">
        <v>208</v>
      </c>
      <c r="C109" s="468" t="s">
        <v>85</v>
      </c>
      <c r="D109" s="457"/>
      <c r="E109" s="459">
        <v>300</v>
      </c>
      <c r="F109" s="468">
        <v>140</v>
      </c>
      <c r="G109" s="459">
        <f t="shared" si="14"/>
        <v>42000</v>
      </c>
      <c r="H109" s="460"/>
      <c r="I109" s="461">
        <v>44284</v>
      </c>
      <c r="J109" s="457">
        <v>576</v>
      </c>
      <c r="K109" s="468"/>
      <c r="L109" s="459">
        <f t="shared" si="18"/>
        <v>0</v>
      </c>
      <c r="M109" s="457">
        <v>314</v>
      </c>
      <c r="N109" s="462">
        <v>44281</v>
      </c>
      <c r="O109" s="463">
        <f t="shared" si="15"/>
        <v>0</v>
      </c>
      <c r="P109" s="464">
        <f t="shared" si="16"/>
        <v>0</v>
      </c>
      <c r="Q109" s="473"/>
      <c r="R109" s="472"/>
      <c r="S109" s="472"/>
      <c r="T109" s="472"/>
      <c r="U109" s="472"/>
      <c r="V109" s="472"/>
      <c r="W109" s="468">
        <v>140</v>
      </c>
      <c r="X109" s="464">
        <f t="shared" si="17"/>
        <v>42000</v>
      </c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</row>
    <row r="110" spans="1:41" s="7" customFormat="1" ht="21" customHeight="1">
      <c r="A110" s="471">
        <v>18</v>
      </c>
      <c r="B110" s="467" t="s">
        <v>230</v>
      </c>
      <c r="C110" s="468" t="s">
        <v>85</v>
      </c>
      <c r="D110" s="457"/>
      <c r="E110" s="459">
        <v>300</v>
      </c>
      <c r="F110" s="468">
        <v>720</v>
      </c>
      <c r="G110" s="459">
        <f t="shared" si="14"/>
        <v>216000</v>
      </c>
      <c r="H110" s="460"/>
      <c r="I110" s="461">
        <v>44300</v>
      </c>
      <c r="J110" s="457">
        <v>710</v>
      </c>
      <c r="K110" s="468"/>
      <c r="L110" s="459">
        <f t="shared" si="18"/>
        <v>0</v>
      </c>
      <c r="M110" s="457">
        <v>375</v>
      </c>
      <c r="N110" s="462">
        <v>44293</v>
      </c>
      <c r="O110" s="463">
        <f t="shared" si="15"/>
        <v>390</v>
      </c>
      <c r="P110" s="464">
        <f t="shared" si="16"/>
        <v>117000</v>
      </c>
      <c r="Q110" s="473"/>
      <c r="R110" s="472"/>
      <c r="S110" s="472"/>
      <c r="T110" s="472"/>
      <c r="U110" s="472"/>
      <c r="V110" s="472"/>
      <c r="W110" s="468">
        <v>330</v>
      </c>
      <c r="X110" s="464">
        <f t="shared" si="17"/>
        <v>99000</v>
      </c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</row>
    <row r="111" spans="1:41" s="7" customFormat="1" ht="21" customHeight="1">
      <c r="A111" s="471">
        <v>19</v>
      </c>
      <c r="B111" s="467" t="s">
        <v>283</v>
      </c>
      <c r="C111" s="468" t="s">
        <v>85</v>
      </c>
      <c r="D111" s="457"/>
      <c r="E111" s="459">
        <v>220</v>
      </c>
      <c r="F111" s="468">
        <v>764</v>
      </c>
      <c r="G111" s="459">
        <f t="shared" si="14"/>
        <v>168080</v>
      </c>
      <c r="H111" s="460"/>
      <c r="I111" s="461"/>
      <c r="J111" s="457">
        <v>897</v>
      </c>
      <c r="K111" s="468"/>
      <c r="L111" s="459">
        <f t="shared" si="18"/>
        <v>0</v>
      </c>
      <c r="M111" s="474">
        <v>465</v>
      </c>
      <c r="N111" s="462">
        <v>44309</v>
      </c>
      <c r="O111" s="463">
        <f t="shared" si="15"/>
        <v>0</v>
      </c>
      <c r="P111" s="464">
        <f t="shared" si="16"/>
        <v>0</v>
      </c>
      <c r="Q111" s="473"/>
      <c r="R111" s="472"/>
      <c r="S111" s="472"/>
      <c r="T111" s="472"/>
      <c r="U111" s="472"/>
      <c r="V111" s="472"/>
      <c r="W111" s="468">
        <v>764</v>
      </c>
      <c r="X111" s="464">
        <f t="shared" si="17"/>
        <v>168080</v>
      </c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</row>
    <row r="112" spans="1:41" s="7" customFormat="1" ht="21" customHeight="1">
      <c r="A112" s="471">
        <v>20</v>
      </c>
      <c r="B112" s="467" t="s">
        <v>284</v>
      </c>
      <c r="C112" s="468" t="s">
        <v>85</v>
      </c>
      <c r="D112" s="457"/>
      <c r="E112" s="459">
        <v>220</v>
      </c>
      <c r="F112" s="468">
        <v>19</v>
      </c>
      <c r="G112" s="459">
        <f t="shared" si="14"/>
        <v>4180</v>
      </c>
      <c r="H112" s="460"/>
      <c r="I112" s="461"/>
      <c r="J112" s="457">
        <v>897</v>
      </c>
      <c r="K112" s="468"/>
      <c r="L112" s="459">
        <f t="shared" si="18"/>
        <v>0</v>
      </c>
      <c r="M112" s="474">
        <v>465</v>
      </c>
      <c r="N112" s="462">
        <v>44309</v>
      </c>
      <c r="O112" s="463">
        <f t="shared" si="15"/>
        <v>0</v>
      </c>
      <c r="P112" s="464">
        <f t="shared" si="16"/>
        <v>0</v>
      </c>
      <c r="Q112" s="473"/>
      <c r="R112" s="472"/>
      <c r="S112" s="472"/>
      <c r="T112" s="472"/>
      <c r="U112" s="472"/>
      <c r="V112" s="472"/>
      <c r="W112" s="468">
        <v>19</v>
      </c>
      <c r="X112" s="464">
        <f t="shared" si="17"/>
        <v>4180</v>
      </c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</row>
    <row r="113" spans="1:41" s="7" customFormat="1" ht="21" customHeight="1">
      <c r="A113" s="471">
        <v>21</v>
      </c>
      <c r="B113" s="467" t="s">
        <v>281</v>
      </c>
      <c r="C113" s="468" t="s">
        <v>85</v>
      </c>
      <c r="D113" s="457"/>
      <c r="E113" s="459">
        <v>220</v>
      </c>
      <c r="F113" s="468">
        <v>474</v>
      </c>
      <c r="G113" s="459">
        <f t="shared" si="14"/>
        <v>104280</v>
      </c>
      <c r="H113" s="460"/>
      <c r="I113" s="461"/>
      <c r="J113" s="457">
        <v>922</v>
      </c>
      <c r="K113" s="468"/>
      <c r="L113" s="459">
        <f t="shared" si="18"/>
        <v>0</v>
      </c>
      <c r="M113" s="474">
        <v>464</v>
      </c>
      <c r="N113" s="462">
        <v>44309</v>
      </c>
      <c r="O113" s="463">
        <f t="shared" si="15"/>
        <v>0</v>
      </c>
      <c r="P113" s="464">
        <f t="shared" si="16"/>
        <v>0</v>
      </c>
      <c r="Q113" s="473"/>
      <c r="R113" s="472"/>
      <c r="S113" s="472"/>
      <c r="T113" s="472"/>
      <c r="U113" s="472"/>
      <c r="V113" s="472"/>
      <c r="W113" s="468">
        <v>474</v>
      </c>
      <c r="X113" s="464">
        <f t="shared" si="17"/>
        <v>104280</v>
      </c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</row>
    <row r="114" spans="1:41" s="7" customFormat="1" ht="21" customHeight="1">
      <c r="A114" s="471">
        <v>22</v>
      </c>
      <c r="B114" s="467" t="s">
        <v>283</v>
      </c>
      <c r="C114" s="468" t="s">
        <v>85</v>
      </c>
      <c r="D114" s="457"/>
      <c r="E114" s="459">
        <v>220</v>
      </c>
      <c r="F114" s="468">
        <v>1103</v>
      </c>
      <c r="G114" s="459">
        <f t="shared" si="14"/>
        <v>242660</v>
      </c>
      <c r="H114" s="460"/>
      <c r="I114" s="461"/>
      <c r="J114" s="457">
        <v>922</v>
      </c>
      <c r="K114" s="468"/>
      <c r="L114" s="459">
        <f t="shared" si="18"/>
        <v>0</v>
      </c>
      <c r="M114" s="474">
        <v>464</v>
      </c>
      <c r="N114" s="462">
        <v>44309</v>
      </c>
      <c r="O114" s="463">
        <f t="shared" si="15"/>
        <v>0</v>
      </c>
      <c r="P114" s="464">
        <f t="shared" si="16"/>
        <v>0</v>
      </c>
      <c r="Q114" s="473"/>
      <c r="R114" s="472"/>
      <c r="S114" s="472"/>
      <c r="T114" s="472"/>
      <c r="U114" s="472"/>
      <c r="V114" s="472"/>
      <c r="W114" s="468">
        <v>1103</v>
      </c>
      <c r="X114" s="464">
        <f t="shared" si="17"/>
        <v>242660</v>
      </c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</row>
    <row r="115" spans="1:41" s="7" customFormat="1" ht="21" customHeight="1">
      <c r="A115" s="471">
        <v>23</v>
      </c>
      <c r="B115" s="467" t="s">
        <v>284</v>
      </c>
      <c r="C115" s="468" t="s">
        <v>85</v>
      </c>
      <c r="D115" s="457"/>
      <c r="E115" s="459">
        <v>220</v>
      </c>
      <c r="F115" s="468">
        <v>223</v>
      </c>
      <c r="G115" s="459">
        <f t="shared" si="14"/>
        <v>49060</v>
      </c>
      <c r="H115" s="460"/>
      <c r="I115" s="461"/>
      <c r="J115" s="457">
        <v>922</v>
      </c>
      <c r="K115" s="468"/>
      <c r="L115" s="459">
        <f t="shared" si="18"/>
        <v>0</v>
      </c>
      <c r="M115" s="474">
        <v>464</v>
      </c>
      <c r="N115" s="462">
        <v>44309</v>
      </c>
      <c r="O115" s="463">
        <f t="shared" si="15"/>
        <v>0</v>
      </c>
      <c r="P115" s="464">
        <f t="shared" si="16"/>
        <v>0</v>
      </c>
      <c r="Q115" s="473"/>
      <c r="R115" s="472"/>
      <c r="S115" s="472"/>
      <c r="T115" s="472"/>
      <c r="U115" s="472"/>
      <c r="V115" s="472"/>
      <c r="W115" s="468">
        <v>223</v>
      </c>
      <c r="X115" s="464">
        <f t="shared" si="17"/>
        <v>49060</v>
      </c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</row>
    <row r="116" spans="1:41" s="7" customFormat="1" ht="21" customHeight="1">
      <c r="A116" s="471">
        <v>24</v>
      </c>
      <c r="B116" s="467" t="s">
        <v>223</v>
      </c>
      <c r="C116" s="468" t="s">
        <v>85</v>
      </c>
      <c r="D116" s="457"/>
      <c r="E116" s="459">
        <v>214.89</v>
      </c>
      <c r="F116" s="468">
        <v>180</v>
      </c>
      <c r="G116" s="459">
        <f t="shared" si="14"/>
        <v>38680.199999999997</v>
      </c>
      <c r="H116" s="460"/>
      <c r="I116" s="461">
        <v>44302</v>
      </c>
      <c r="J116" s="457">
        <v>735</v>
      </c>
      <c r="K116" s="468"/>
      <c r="L116" s="459">
        <f t="shared" si="18"/>
        <v>0</v>
      </c>
      <c r="M116" s="457">
        <v>377</v>
      </c>
      <c r="N116" s="462">
        <v>44293</v>
      </c>
      <c r="O116" s="463">
        <f t="shared" si="15"/>
        <v>10</v>
      </c>
      <c r="P116" s="464">
        <f t="shared" si="16"/>
        <v>2148.8999999999996</v>
      </c>
      <c r="Q116" s="473"/>
      <c r="R116" s="472"/>
      <c r="S116" s="472"/>
      <c r="T116" s="472"/>
      <c r="U116" s="472"/>
      <c r="V116" s="472"/>
      <c r="W116" s="468">
        <v>170</v>
      </c>
      <c r="X116" s="464">
        <f t="shared" si="17"/>
        <v>36531.299999999996</v>
      </c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</row>
    <row r="117" spans="1:41" s="7" customFormat="1" ht="21" customHeight="1">
      <c r="A117" s="471">
        <v>25</v>
      </c>
      <c r="B117" s="467" t="s">
        <v>224</v>
      </c>
      <c r="C117" s="468" t="s">
        <v>85</v>
      </c>
      <c r="D117" s="457"/>
      <c r="E117" s="459">
        <v>214.89</v>
      </c>
      <c r="F117" s="468">
        <v>770</v>
      </c>
      <c r="G117" s="459">
        <f t="shared" si="14"/>
        <v>165465.29999999999</v>
      </c>
      <c r="H117" s="460"/>
      <c r="I117" s="461">
        <v>44302</v>
      </c>
      <c r="J117" s="457">
        <v>735</v>
      </c>
      <c r="K117" s="468"/>
      <c r="L117" s="459">
        <f t="shared" si="18"/>
        <v>0</v>
      </c>
      <c r="M117" s="457">
        <v>377</v>
      </c>
      <c r="N117" s="462">
        <v>44293</v>
      </c>
      <c r="O117" s="463">
        <f t="shared" si="15"/>
        <v>11</v>
      </c>
      <c r="P117" s="464">
        <f t="shared" si="16"/>
        <v>2363.79</v>
      </c>
      <c r="Q117" s="473"/>
      <c r="R117" s="472"/>
      <c r="S117" s="472"/>
      <c r="T117" s="472"/>
      <c r="U117" s="472"/>
      <c r="V117" s="472"/>
      <c r="W117" s="468">
        <v>759</v>
      </c>
      <c r="X117" s="464">
        <f t="shared" si="17"/>
        <v>163101.50999999998</v>
      </c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</row>
    <row r="118" spans="1:41" s="7" customFormat="1" ht="21" customHeight="1">
      <c r="A118" s="471">
        <v>26</v>
      </c>
      <c r="B118" s="467" t="s">
        <v>225</v>
      </c>
      <c r="C118" s="468" t="s">
        <v>85</v>
      </c>
      <c r="D118" s="457"/>
      <c r="E118" s="459">
        <v>214.89</v>
      </c>
      <c r="F118" s="468">
        <v>100</v>
      </c>
      <c r="G118" s="459">
        <f t="shared" si="14"/>
        <v>21489</v>
      </c>
      <c r="H118" s="460"/>
      <c r="I118" s="461">
        <v>44302</v>
      </c>
      <c r="J118" s="457">
        <v>735</v>
      </c>
      <c r="K118" s="468"/>
      <c r="L118" s="459">
        <f t="shared" si="18"/>
        <v>0</v>
      </c>
      <c r="M118" s="457">
        <v>377</v>
      </c>
      <c r="N118" s="462">
        <v>44293</v>
      </c>
      <c r="O118" s="463">
        <f t="shared" si="15"/>
        <v>0</v>
      </c>
      <c r="P118" s="464">
        <f t="shared" si="16"/>
        <v>0</v>
      </c>
      <c r="Q118" s="473"/>
      <c r="R118" s="472"/>
      <c r="S118" s="472"/>
      <c r="T118" s="472"/>
      <c r="U118" s="472"/>
      <c r="V118" s="472"/>
      <c r="W118" s="468">
        <v>100</v>
      </c>
      <c r="X118" s="464">
        <f t="shared" si="17"/>
        <v>21489</v>
      </c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</row>
    <row r="119" spans="1:41" s="7" customFormat="1" ht="21" customHeight="1">
      <c r="A119" s="471">
        <v>27</v>
      </c>
      <c r="B119" s="467" t="s">
        <v>226</v>
      </c>
      <c r="C119" s="468" t="s">
        <v>85</v>
      </c>
      <c r="D119" s="457"/>
      <c r="E119" s="459">
        <v>56.98</v>
      </c>
      <c r="F119" s="468">
        <v>1305</v>
      </c>
      <c r="G119" s="459">
        <f t="shared" si="14"/>
        <v>74358.899999999994</v>
      </c>
      <c r="H119" s="460"/>
      <c r="I119" s="461">
        <v>44302</v>
      </c>
      <c r="J119" s="457">
        <v>735</v>
      </c>
      <c r="K119" s="468"/>
      <c r="L119" s="459">
        <f t="shared" si="18"/>
        <v>0</v>
      </c>
      <c r="M119" s="457">
        <v>377</v>
      </c>
      <c r="N119" s="462">
        <v>44293</v>
      </c>
      <c r="O119" s="463">
        <f t="shared" si="15"/>
        <v>5</v>
      </c>
      <c r="P119" s="464">
        <f t="shared" si="16"/>
        <v>284.89999999999998</v>
      </c>
      <c r="Q119" s="473"/>
      <c r="R119" s="472"/>
      <c r="S119" s="472"/>
      <c r="T119" s="472"/>
      <c r="U119" s="472"/>
      <c r="V119" s="472"/>
      <c r="W119" s="468">
        <v>1300</v>
      </c>
      <c r="X119" s="464">
        <f t="shared" si="17"/>
        <v>74074</v>
      </c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</row>
    <row r="120" spans="1:41" s="7" customFormat="1" ht="21" customHeight="1">
      <c r="A120" s="471">
        <v>28</v>
      </c>
      <c r="B120" s="467" t="s">
        <v>227</v>
      </c>
      <c r="C120" s="468" t="s">
        <v>85</v>
      </c>
      <c r="D120" s="457"/>
      <c r="E120" s="459">
        <v>56.98</v>
      </c>
      <c r="F120" s="468">
        <v>4570</v>
      </c>
      <c r="G120" s="459">
        <f t="shared" si="14"/>
        <v>260398.59999999998</v>
      </c>
      <c r="H120" s="460"/>
      <c r="I120" s="461">
        <v>44302</v>
      </c>
      <c r="J120" s="457">
        <v>735</v>
      </c>
      <c r="K120" s="468"/>
      <c r="L120" s="459">
        <f t="shared" si="18"/>
        <v>0</v>
      </c>
      <c r="M120" s="457">
        <v>377</v>
      </c>
      <c r="N120" s="462">
        <v>44293</v>
      </c>
      <c r="O120" s="463">
        <f t="shared" si="15"/>
        <v>410</v>
      </c>
      <c r="P120" s="464">
        <f t="shared" si="16"/>
        <v>23361.8</v>
      </c>
      <c r="Q120" s="473"/>
      <c r="R120" s="472"/>
      <c r="S120" s="472"/>
      <c r="T120" s="472"/>
      <c r="U120" s="472"/>
      <c r="V120" s="472"/>
      <c r="W120" s="468">
        <v>4160</v>
      </c>
      <c r="X120" s="464">
        <f t="shared" si="17"/>
        <v>237036.79999999999</v>
      </c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</row>
    <row r="121" spans="1:41" s="7" customFormat="1" ht="21" customHeight="1">
      <c r="A121" s="471">
        <v>29</v>
      </c>
      <c r="B121" s="467" t="s">
        <v>228</v>
      </c>
      <c r="C121" s="468" t="s">
        <v>85</v>
      </c>
      <c r="D121" s="457"/>
      <c r="E121" s="459">
        <v>56.98</v>
      </c>
      <c r="F121" s="468">
        <v>680</v>
      </c>
      <c r="G121" s="459">
        <f t="shared" si="14"/>
        <v>38746.400000000001</v>
      </c>
      <c r="H121" s="460"/>
      <c r="I121" s="461">
        <v>44302</v>
      </c>
      <c r="J121" s="457">
        <v>735</v>
      </c>
      <c r="K121" s="468"/>
      <c r="L121" s="459">
        <f t="shared" si="18"/>
        <v>0</v>
      </c>
      <c r="M121" s="457">
        <v>377</v>
      </c>
      <c r="N121" s="462">
        <v>44293</v>
      </c>
      <c r="O121" s="463">
        <f t="shared" si="15"/>
        <v>10</v>
      </c>
      <c r="P121" s="464">
        <f t="shared" si="16"/>
        <v>569.79999999999995</v>
      </c>
      <c r="Q121" s="473"/>
      <c r="R121" s="472"/>
      <c r="S121" s="472"/>
      <c r="T121" s="472"/>
      <c r="U121" s="472"/>
      <c r="V121" s="472"/>
      <c r="W121" s="468">
        <v>670</v>
      </c>
      <c r="X121" s="464">
        <f t="shared" si="17"/>
        <v>38176.6</v>
      </c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</row>
    <row r="122" spans="1:41" s="7" customFormat="1" ht="21" customHeight="1">
      <c r="A122" s="477"/>
      <c r="B122" s="476" t="s">
        <v>83</v>
      </c>
      <c r="C122" s="477"/>
      <c r="D122" s="478"/>
      <c r="E122" s="478"/>
      <c r="F122" s="529"/>
      <c r="G122" s="478">
        <f>SUM(G94:G121)</f>
        <v>2307110.7999999998</v>
      </c>
      <c r="H122" s="479"/>
      <c r="I122" s="479"/>
      <c r="J122" s="478"/>
      <c r="K122" s="529"/>
      <c r="L122" s="478">
        <f>SUM(L94:L121)</f>
        <v>0</v>
      </c>
      <c r="M122" s="529"/>
      <c r="N122" s="480"/>
      <c r="O122" s="477"/>
      <c r="P122" s="478">
        <f>SUM(P94:P121)</f>
        <v>207842.68999999997</v>
      </c>
      <c r="Q122" s="481"/>
      <c r="R122" s="529"/>
      <c r="S122" s="529"/>
      <c r="T122" s="529"/>
      <c r="U122" s="529"/>
      <c r="V122" s="529"/>
      <c r="W122" s="529"/>
      <c r="X122" s="478">
        <f>SUM(X94:X121)</f>
        <v>2099268.11</v>
      </c>
      <c r="Y122" s="191">
        <f>G122+L122-P122</f>
        <v>2099268.11</v>
      </c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</row>
    <row r="123" spans="1:41" s="7" customFormat="1" ht="21" customHeight="1">
      <c r="A123" s="622" t="s">
        <v>136</v>
      </c>
      <c r="B123" s="622"/>
      <c r="C123" s="622"/>
      <c r="D123" s="622"/>
      <c r="E123" s="622"/>
      <c r="F123" s="622"/>
      <c r="G123" s="622"/>
      <c r="H123" s="622"/>
      <c r="I123" s="622"/>
      <c r="J123" s="622"/>
      <c r="K123" s="622"/>
      <c r="L123" s="622"/>
      <c r="M123" s="622"/>
      <c r="N123" s="622"/>
      <c r="O123" s="622"/>
      <c r="P123" s="622"/>
      <c r="Q123" s="622"/>
      <c r="R123" s="622"/>
      <c r="S123" s="622"/>
      <c r="T123" s="622"/>
      <c r="U123" s="622"/>
      <c r="V123" s="622"/>
      <c r="W123" s="622"/>
      <c r="X123" s="622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</row>
    <row r="124" spans="1:41" s="7" customFormat="1" ht="43.5" customHeight="1">
      <c r="A124" s="359">
        <v>1</v>
      </c>
      <c r="B124" s="426" t="s">
        <v>37</v>
      </c>
      <c r="C124" s="387" t="s">
        <v>85</v>
      </c>
      <c r="D124" s="362" t="s">
        <v>253</v>
      </c>
      <c r="E124" s="363" t="s">
        <v>42</v>
      </c>
      <c r="F124" s="387">
        <v>64</v>
      </c>
      <c r="G124" s="363">
        <f t="shared" ref="G124:G130" si="19">E124*F124</f>
        <v>9504</v>
      </c>
      <c r="H124" s="404">
        <v>44230</v>
      </c>
      <c r="I124" s="390">
        <v>44230</v>
      </c>
      <c r="J124" s="362">
        <v>123</v>
      </c>
      <c r="K124" s="387"/>
      <c r="L124" s="363">
        <f>K124*E124</f>
        <v>0</v>
      </c>
      <c r="M124" s="362">
        <v>85</v>
      </c>
      <c r="N124" s="391">
        <v>44229</v>
      </c>
      <c r="O124" s="368">
        <f t="shared" ref="O124:O130" si="20">F124+K124-W124</f>
        <v>16</v>
      </c>
      <c r="P124" s="392">
        <f t="shared" ref="P124:P130" si="21">O124*E124</f>
        <v>2376</v>
      </c>
      <c r="Q124" s="362"/>
      <c r="R124" s="362"/>
      <c r="S124" s="362"/>
      <c r="T124" s="362"/>
      <c r="U124" s="393"/>
      <c r="V124" s="394"/>
      <c r="W124" s="387">
        <v>48</v>
      </c>
      <c r="X124" s="363">
        <f t="shared" ref="X124:X130" si="22">W124*E124</f>
        <v>7128</v>
      </c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</row>
    <row r="125" spans="1:41" s="7" customFormat="1" ht="54" customHeight="1">
      <c r="A125" s="359">
        <v>4</v>
      </c>
      <c r="B125" s="360" t="s">
        <v>207</v>
      </c>
      <c r="C125" s="387" t="s">
        <v>85</v>
      </c>
      <c r="D125" s="362"/>
      <c r="E125" s="363">
        <v>300</v>
      </c>
      <c r="F125" s="387">
        <v>174</v>
      </c>
      <c r="G125" s="363">
        <f t="shared" si="19"/>
        <v>52200</v>
      </c>
      <c r="H125" s="404">
        <v>44503</v>
      </c>
      <c r="I125" s="390">
        <v>44278</v>
      </c>
      <c r="J125" s="362">
        <v>548</v>
      </c>
      <c r="K125" s="387"/>
      <c r="L125" s="363">
        <f t="shared" ref="L125:L130" si="23">K125*E125</f>
        <v>0</v>
      </c>
      <c r="M125" s="362">
        <v>290</v>
      </c>
      <c r="N125" s="391">
        <v>44277</v>
      </c>
      <c r="O125" s="368">
        <f t="shared" si="20"/>
        <v>0</v>
      </c>
      <c r="P125" s="392">
        <f t="shared" si="21"/>
        <v>0</v>
      </c>
      <c r="Q125" s="362"/>
      <c r="R125" s="362"/>
      <c r="S125" s="362"/>
      <c r="T125" s="362"/>
      <c r="U125" s="393"/>
      <c r="V125" s="394"/>
      <c r="W125" s="387">
        <v>174</v>
      </c>
      <c r="X125" s="363">
        <f t="shared" si="22"/>
        <v>52200</v>
      </c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</row>
    <row r="126" spans="1:41" s="7" customFormat="1" ht="76.5" customHeight="1">
      <c r="A126" s="359">
        <v>7</v>
      </c>
      <c r="B126" s="360" t="s">
        <v>39</v>
      </c>
      <c r="C126" s="387" t="s">
        <v>85</v>
      </c>
      <c r="D126" s="362" t="s">
        <v>204</v>
      </c>
      <c r="E126" s="363">
        <v>180</v>
      </c>
      <c r="F126" s="387">
        <v>691</v>
      </c>
      <c r="G126" s="363">
        <f t="shared" si="19"/>
        <v>124380</v>
      </c>
      <c r="H126" s="404">
        <v>44913</v>
      </c>
      <c r="I126" s="390">
        <v>44278</v>
      </c>
      <c r="J126" s="362">
        <v>392</v>
      </c>
      <c r="K126" s="387"/>
      <c r="L126" s="363">
        <f t="shared" si="23"/>
        <v>0</v>
      </c>
      <c r="M126" s="362">
        <v>291</v>
      </c>
      <c r="N126" s="391">
        <v>44277</v>
      </c>
      <c r="O126" s="368">
        <f t="shared" si="20"/>
        <v>607</v>
      </c>
      <c r="P126" s="392">
        <f t="shared" si="21"/>
        <v>109260</v>
      </c>
      <c r="Q126" s="362"/>
      <c r="R126" s="362"/>
      <c r="S126" s="362"/>
      <c r="T126" s="362"/>
      <c r="U126" s="393"/>
      <c r="V126" s="394"/>
      <c r="W126" s="387">
        <v>84</v>
      </c>
      <c r="X126" s="363">
        <f t="shared" si="22"/>
        <v>15120</v>
      </c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</row>
    <row r="127" spans="1:41" s="7" customFormat="1" ht="30.75" customHeight="1">
      <c r="A127" s="359">
        <v>8</v>
      </c>
      <c r="B127" s="360" t="s">
        <v>211</v>
      </c>
      <c r="C127" s="387" t="s">
        <v>85</v>
      </c>
      <c r="D127" s="362"/>
      <c r="E127" s="363">
        <v>0.7</v>
      </c>
      <c r="F127" s="387">
        <v>28685</v>
      </c>
      <c r="G127" s="363">
        <f t="shared" si="19"/>
        <v>20079.5</v>
      </c>
      <c r="H127" s="404"/>
      <c r="I127" s="390">
        <v>44285</v>
      </c>
      <c r="J127" s="362">
        <v>577</v>
      </c>
      <c r="K127" s="387"/>
      <c r="L127" s="363">
        <f t="shared" si="23"/>
        <v>0</v>
      </c>
      <c r="M127" s="362">
        <v>314</v>
      </c>
      <c r="N127" s="391">
        <v>44281</v>
      </c>
      <c r="O127" s="368">
        <f t="shared" si="20"/>
        <v>5985</v>
      </c>
      <c r="P127" s="392">
        <f t="shared" si="21"/>
        <v>4189.5</v>
      </c>
      <c r="Q127" s="362"/>
      <c r="R127" s="362"/>
      <c r="S127" s="362"/>
      <c r="T127" s="362"/>
      <c r="U127" s="393"/>
      <c r="V127" s="394"/>
      <c r="W127" s="387">
        <v>22700</v>
      </c>
      <c r="X127" s="363">
        <f t="shared" si="22"/>
        <v>15889.999999999998</v>
      </c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</row>
    <row r="128" spans="1:41" s="7" customFormat="1" ht="50.25" customHeight="1">
      <c r="A128" s="359">
        <v>9</v>
      </c>
      <c r="B128" s="360" t="s">
        <v>206</v>
      </c>
      <c r="C128" s="387" t="s">
        <v>85</v>
      </c>
      <c r="D128" s="362"/>
      <c r="E128" s="363">
        <v>300</v>
      </c>
      <c r="F128" s="387">
        <v>70</v>
      </c>
      <c r="G128" s="363">
        <f t="shared" si="19"/>
        <v>21000</v>
      </c>
      <c r="H128" s="404"/>
      <c r="I128" s="390">
        <v>44285</v>
      </c>
      <c r="J128" s="362">
        <v>577</v>
      </c>
      <c r="K128" s="387"/>
      <c r="L128" s="363">
        <f t="shared" si="23"/>
        <v>0</v>
      </c>
      <c r="M128" s="362">
        <v>314</v>
      </c>
      <c r="N128" s="391">
        <v>44281</v>
      </c>
      <c r="O128" s="368">
        <f t="shared" si="20"/>
        <v>0</v>
      </c>
      <c r="P128" s="392">
        <f t="shared" si="21"/>
        <v>0</v>
      </c>
      <c r="Q128" s="362"/>
      <c r="R128" s="362"/>
      <c r="S128" s="362"/>
      <c r="T128" s="362"/>
      <c r="U128" s="393"/>
      <c r="V128" s="394"/>
      <c r="W128" s="387">
        <v>70</v>
      </c>
      <c r="X128" s="363">
        <f t="shared" si="22"/>
        <v>21000</v>
      </c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</row>
    <row r="129" spans="1:41" s="7" customFormat="1" ht="51" customHeight="1">
      <c r="A129" s="359">
        <v>10</v>
      </c>
      <c r="B129" s="360" t="s">
        <v>207</v>
      </c>
      <c r="C129" s="387" t="s">
        <v>85</v>
      </c>
      <c r="D129" s="362"/>
      <c r="E129" s="363">
        <v>300</v>
      </c>
      <c r="F129" s="387">
        <v>751</v>
      </c>
      <c r="G129" s="363">
        <f t="shared" si="19"/>
        <v>225300</v>
      </c>
      <c r="H129" s="404"/>
      <c r="I129" s="390">
        <v>44285</v>
      </c>
      <c r="J129" s="362">
        <v>577</v>
      </c>
      <c r="K129" s="387"/>
      <c r="L129" s="363">
        <f t="shared" si="23"/>
        <v>0</v>
      </c>
      <c r="M129" s="362">
        <v>314</v>
      </c>
      <c r="N129" s="391">
        <v>44281</v>
      </c>
      <c r="O129" s="368">
        <f t="shared" si="20"/>
        <v>0</v>
      </c>
      <c r="P129" s="392">
        <f t="shared" si="21"/>
        <v>0</v>
      </c>
      <c r="Q129" s="362"/>
      <c r="R129" s="362"/>
      <c r="S129" s="362"/>
      <c r="T129" s="362"/>
      <c r="U129" s="393"/>
      <c r="V129" s="394"/>
      <c r="W129" s="387">
        <v>751</v>
      </c>
      <c r="X129" s="363">
        <f t="shared" si="22"/>
        <v>225300</v>
      </c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</row>
    <row r="130" spans="1:41" s="7" customFormat="1" ht="50.25" customHeight="1">
      <c r="A130" s="359">
        <v>11</v>
      </c>
      <c r="B130" s="360" t="s">
        <v>208</v>
      </c>
      <c r="C130" s="387" t="s">
        <v>85</v>
      </c>
      <c r="D130" s="362"/>
      <c r="E130" s="363">
        <v>300</v>
      </c>
      <c r="F130" s="387">
        <v>80</v>
      </c>
      <c r="G130" s="363">
        <f t="shared" si="19"/>
        <v>24000</v>
      </c>
      <c r="H130" s="404"/>
      <c r="I130" s="390">
        <v>44285</v>
      </c>
      <c r="J130" s="362">
        <v>577</v>
      </c>
      <c r="K130" s="387"/>
      <c r="L130" s="363">
        <f t="shared" si="23"/>
        <v>0</v>
      </c>
      <c r="M130" s="362">
        <v>314</v>
      </c>
      <c r="N130" s="391">
        <v>44281</v>
      </c>
      <c r="O130" s="368">
        <f t="shared" si="20"/>
        <v>5</v>
      </c>
      <c r="P130" s="392">
        <f t="shared" si="21"/>
        <v>1500</v>
      </c>
      <c r="Q130" s="362"/>
      <c r="R130" s="362"/>
      <c r="S130" s="362"/>
      <c r="T130" s="362"/>
      <c r="U130" s="393"/>
      <c r="V130" s="394"/>
      <c r="W130" s="387">
        <v>75</v>
      </c>
      <c r="X130" s="363">
        <f t="shared" si="22"/>
        <v>22500</v>
      </c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</row>
    <row r="131" spans="1:41" s="7" customFormat="1" ht="21" customHeight="1">
      <c r="A131" s="428"/>
      <c r="B131" s="427" t="s">
        <v>83</v>
      </c>
      <c r="C131" s="395"/>
      <c r="D131" s="397"/>
      <c r="E131" s="397"/>
      <c r="F131" s="527"/>
      <c r="G131" s="397">
        <f>SUM(G124:G130)</f>
        <v>476463.5</v>
      </c>
      <c r="H131" s="398"/>
      <c r="I131" s="398"/>
      <c r="J131" s="397"/>
      <c r="K131" s="527"/>
      <c r="L131" s="397">
        <f>SUM(L124:L130)</f>
        <v>0</v>
      </c>
      <c r="M131" s="527"/>
      <c r="N131" s="401"/>
      <c r="O131" s="395"/>
      <c r="P131" s="397">
        <f>SUM(P124:P130)</f>
        <v>117325.5</v>
      </c>
      <c r="Q131" s="402"/>
      <c r="R131" s="527"/>
      <c r="S131" s="527"/>
      <c r="T131" s="527"/>
      <c r="U131" s="527"/>
      <c r="V131" s="527"/>
      <c r="W131" s="527"/>
      <c r="X131" s="397">
        <f>SUM(X124:X130)</f>
        <v>359138</v>
      </c>
      <c r="Y131" s="191">
        <f>G131+L131-P131</f>
        <v>359138</v>
      </c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</row>
    <row r="132" spans="1:41" s="7" customFormat="1" ht="21" customHeight="1">
      <c r="A132" s="622" t="s">
        <v>127</v>
      </c>
      <c r="B132" s="622"/>
      <c r="C132" s="622"/>
      <c r="D132" s="622"/>
      <c r="E132" s="622"/>
      <c r="F132" s="622"/>
      <c r="G132" s="622"/>
      <c r="H132" s="622"/>
      <c r="I132" s="622"/>
      <c r="J132" s="622"/>
      <c r="K132" s="622"/>
      <c r="L132" s="622"/>
      <c r="M132" s="622"/>
      <c r="N132" s="622"/>
      <c r="O132" s="622"/>
      <c r="P132" s="622"/>
      <c r="Q132" s="622"/>
      <c r="R132" s="622"/>
      <c r="S132" s="622"/>
      <c r="T132" s="622"/>
      <c r="U132" s="622"/>
      <c r="V132" s="622"/>
      <c r="W132" s="622"/>
      <c r="X132" s="622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</row>
    <row r="133" spans="1:41" s="7" customFormat="1" ht="30.75" customHeight="1">
      <c r="A133" s="359">
        <v>4</v>
      </c>
      <c r="B133" s="360" t="s">
        <v>200</v>
      </c>
      <c r="C133" s="387" t="s">
        <v>85</v>
      </c>
      <c r="D133" s="362"/>
      <c r="E133" s="363">
        <v>896.5</v>
      </c>
      <c r="F133" s="406">
        <v>18</v>
      </c>
      <c r="G133" s="363">
        <f t="shared" ref="G133:G154" si="24">F133*E133</f>
        <v>16137</v>
      </c>
      <c r="H133" s="408"/>
      <c r="I133" s="390">
        <v>44272</v>
      </c>
      <c r="J133" s="362">
        <v>357</v>
      </c>
      <c r="K133" s="406"/>
      <c r="L133" s="363">
        <f>K133*E133</f>
        <v>0</v>
      </c>
      <c r="M133" s="362">
        <v>262</v>
      </c>
      <c r="N133" s="391">
        <v>44267</v>
      </c>
      <c r="O133" s="368">
        <f t="shared" ref="O133:O154" si="25">F133+K133-W133</f>
        <v>0</v>
      </c>
      <c r="P133" s="392">
        <f t="shared" ref="P133:P154" si="26">O133*E133</f>
        <v>0</v>
      </c>
      <c r="Q133" s="409"/>
      <c r="R133" s="410"/>
      <c r="S133" s="410"/>
      <c r="T133" s="410"/>
      <c r="U133" s="410"/>
      <c r="V133" s="410"/>
      <c r="W133" s="406">
        <v>18</v>
      </c>
      <c r="X133" s="392">
        <f t="shared" ref="X133:X154" si="27">W133*E133</f>
        <v>16137</v>
      </c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</row>
    <row r="134" spans="1:41" s="7" customFormat="1" ht="37.5" customHeight="1">
      <c r="A134" s="359">
        <v>5</v>
      </c>
      <c r="B134" s="360" t="s">
        <v>202</v>
      </c>
      <c r="C134" s="387" t="s">
        <v>85</v>
      </c>
      <c r="D134" s="362"/>
      <c r="E134" s="363">
        <v>896.5</v>
      </c>
      <c r="F134" s="406">
        <v>44</v>
      </c>
      <c r="G134" s="363">
        <f t="shared" si="24"/>
        <v>39446</v>
      </c>
      <c r="H134" s="408"/>
      <c r="I134" s="390">
        <v>44272</v>
      </c>
      <c r="J134" s="362">
        <v>357</v>
      </c>
      <c r="K134" s="406"/>
      <c r="L134" s="363">
        <f t="shared" ref="L134:L154" si="28">K134*E134</f>
        <v>0</v>
      </c>
      <c r="M134" s="362">
        <v>262</v>
      </c>
      <c r="N134" s="391">
        <v>44267</v>
      </c>
      <c r="O134" s="368">
        <f t="shared" si="25"/>
        <v>0</v>
      </c>
      <c r="P134" s="392">
        <f t="shared" si="26"/>
        <v>0</v>
      </c>
      <c r="Q134" s="409"/>
      <c r="R134" s="410"/>
      <c r="S134" s="410"/>
      <c r="T134" s="410"/>
      <c r="U134" s="410"/>
      <c r="V134" s="410"/>
      <c r="W134" s="406">
        <v>44</v>
      </c>
      <c r="X134" s="392">
        <f t="shared" si="27"/>
        <v>39446</v>
      </c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</row>
    <row r="135" spans="1:41" s="7" customFormat="1" ht="27" customHeight="1">
      <c r="A135" s="359">
        <v>7</v>
      </c>
      <c r="B135" s="360" t="s">
        <v>196</v>
      </c>
      <c r="C135" s="387" t="s">
        <v>197</v>
      </c>
      <c r="D135" s="362"/>
      <c r="E135" s="363">
        <v>12</v>
      </c>
      <c r="F135" s="406">
        <v>8000</v>
      </c>
      <c r="G135" s="363">
        <f t="shared" si="24"/>
        <v>96000</v>
      </c>
      <c r="H135" s="408"/>
      <c r="I135" s="390">
        <v>44272</v>
      </c>
      <c r="J135" s="362">
        <v>357</v>
      </c>
      <c r="K135" s="406"/>
      <c r="L135" s="363">
        <f t="shared" si="28"/>
        <v>0</v>
      </c>
      <c r="M135" s="362">
        <v>262</v>
      </c>
      <c r="N135" s="391">
        <v>44267</v>
      </c>
      <c r="O135" s="368">
        <f t="shared" si="25"/>
        <v>0</v>
      </c>
      <c r="P135" s="392">
        <f t="shared" si="26"/>
        <v>0</v>
      </c>
      <c r="Q135" s="409"/>
      <c r="R135" s="410"/>
      <c r="S135" s="410"/>
      <c r="T135" s="410"/>
      <c r="U135" s="410"/>
      <c r="V135" s="410"/>
      <c r="W135" s="406">
        <v>8000</v>
      </c>
      <c r="X135" s="392">
        <f t="shared" si="27"/>
        <v>96000</v>
      </c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</row>
    <row r="136" spans="1:41" s="7" customFormat="1" ht="29.25" customHeight="1">
      <c r="A136" s="359">
        <v>8</v>
      </c>
      <c r="B136" s="360" t="s">
        <v>199</v>
      </c>
      <c r="C136" s="387" t="s">
        <v>197</v>
      </c>
      <c r="D136" s="362"/>
      <c r="E136" s="363">
        <v>12</v>
      </c>
      <c r="F136" s="406">
        <v>8000</v>
      </c>
      <c r="G136" s="363">
        <f t="shared" si="24"/>
        <v>96000</v>
      </c>
      <c r="H136" s="408"/>
      <c r="I136" s="390">
        <v>44272</v>
      </c>
      <c r="J136" s="362">
        <v>357</v>
      </c>
      <c r="K136" s="406"/>
      <c r="L136" s="363">
        <f t="shared" si="28"/>
        <v>0</v>
      </c>
      <c r="M136" s="362">
        <v>262</v>
      </c>
      <c r="N136" s="391">
        <v>44267</v>
      </c>
      <c r="O136" s="368">
        <f t="shared" si="25"/>
        <v>0</v>
      </c>
      <c r="P136" s="392">
        <f t="shared" si="26"/>
        <v>0</v>
      </c>
      <c r="Q136" s="409"/>
      <c r="R136" s="410"/>
      <c r="S136" s="410"/>
      <c r="T136" s="410"/>
      <c r="U136" s="410"/>
      <c r="V136" s="410"/>
      <c r="W136" s="406">
        <v>8000</v>
      </c>
      <c r="X136" s="392">
        <f t="shared" si="27"/>
        <v>96000</v>
      </c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</row>
    <row r="137" spans="1:41" s="7" customFormat="1" ht="50.25" customHeight="1">
      <c r="A137" s="359">
        <v>9</v>
      </c>
      <c r="B137" s="360" t="s">
        <v>206</v>
      </c>
      <c r="C137" s="387" t="s">
        <v>85</v>
      </c>
      <c r="D137" s="362"/>
      <c r="E137" s="363">
        <v>300</v>
      </c>
      <c r="F137" s="406">
        <v>64</v>
      </c>
      <c r="G137" s="363">
        <f t="shared" si="24"/>
        <v>19200</v>
      </c>
      <c r="H137" s="404">
        <v>44503</v>
      </c>
      <c r="I137" s="390">
        <v>44280</v>
      </c>
      <c r="J137" s="362">
        <v>494</v>
      </c>
      <c r="K137" s="406"/>
      <c r="L137" s="363">
        <f t="shared" si="28"/>
        <v>0</v>
      </c>
      <c r="M137" s="362">
        <v>290</v>
      </c>
      <c r="N137" s="391">
        <v>44277</v>
      </c>
      <c r="O137" s="368">
        <f t="shared" si="25"/>
        <v>0</v>
      </c>
      <c r="P137" s="392">
        <f t="shared" si="26"/>
        <v>0</v>
      </c>
      <c r="Q137" s="409"/>
      <c r="R137" s="410"/>
      <c r="S137" s="410"/>
      <c r="T137" s="410"/>
      <c r="U137" s="410"/>
      <c r="V137" s="410"/>
      <c r="W137" s="406">
        <v>64</v>
      </c>
      <c r="X137" s="392">
        <f t="shared" si="27"/>
        <v>19200</v>
      </c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</row>
    <row r="138" spans="1:41" s="7" customFormat="1" ht="48" customHeight="1">
      <c r="A138" s="359">
        <v>10</v>
      </c>
      <c r="B138" s="360" t="s">
        <v>207</v>
      </c>
      <c r="C138" s="387" t="s">
        <v>85</v>
      </c>
      <c r="D138" s="362"/>
      <c r="E138" s="363">
        <v>300</v>
      </c>
      <c r="F138" s="406">
        <v>50</v>
      </c>
      <c r="G138" s="363">
        <f t="shared" si="24"/>
        <v>15000</v>
      </c>
      <c r="H138" s="404">
        <v>44503</v>
      </c>
      <c r="I138" s="390">
        <v>44280</v>
      </c>
      <c r="J138" s="362">
        <v>494</v>
      </c>
      <c r="K138" s="406"/>
      <c r="L138" s="363">
        <f t="shared" si="28"/>
        <v>0</v>
      </c>
      <c r="M138" s="362">
        <v>290</v>
      </c>
      <c r="N138" s="391">
        <v>44277</v>
      </c>
      <c r="O138" s="368">
        <f t="shared" si="25"/>
        <v>0</v>
      </c>
      <c r="P138" s="392">
        <f t="shared" si="26"/>
        <v>0</v>
      </c>
      <c r="Q138" s="409"/>
      <c r="R138" s="410"/>
      <c r="S138" s="410"/>
      <c r="T138" s="410"/>
      <c r="U138" s="410"/>
      <c r="V138" s="410"/>
      <c r="W138" s="406">
        <v>50</v>
      </c>
      <c r="X138" s="392">
        <f t="shared" si="27"/>
        <v>15000</v>
      </c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</row>
    <row r="139" spans="1:41" s="7" customFormat="1" ht="33.75" customHeight="1">
      <c r="A139" s="359">
        <v>14</v>
      </c>
      <c r="B139" s="360" t="s">
        <v>211</v>
      </c>
      <c r="C139" s="387" t="s">
        <v>85</v>
      </c>
      <c r="D139" s="362"/>
      <c r="E139" s="363">
        <v>0.7</v>
      </c>
      <c r="F139" s="406">
        <v>79000</v>
      </c>
      <c r="G139" s="363">
        <f t="shared" si="24"/>
        <v>55300</v>
      </c>
      <c r="H139" s="389"/>
      <c r="I139" s="390">
        <v>44285</v>
      </c>
      <c r="J139" s="362">
        <v>578</v>
      </c>
      <c r="K139" s="406"/>
      <c r="L139" s="363">
        <f t="shared" si="28"/>
        <v>0</v>
      </c>
      <c r="M139" s="362">
        <v>314</v>
      </c>
      <c r="N139" s="391">
        <v>44281</v>
      </c>
      <c r="O139" s="368">
        <f t="shared" si="25"/>
        <v>0</v>
      </c>
      <c r="P139" s="392">
        <f t="shared" si="26"/>
        <v>0</v>
      </c>
      <c r="Q139" s="409"/>
      <c r="R139" s="410"/>
      <c r="S139" s="410"/>
      <c r="T139" s="410"/>
      <c r="U139" s="410"/>
      <c r="V139" s="410"/>
      <c r="W139" s="406">
        <v>79000</v>
      </c>
      <c r="X139" s="392">
        <f t="shared" si="27"/>
        <v>55300</v>
      </c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</row>
    <row r="140" spans="1:41" s="7" customFormat="1" ht="54" customHeight="1">
      <c r="A140" s="359">
        <v>15</v>
      </c>
      <c r="B140" s="360" t="s">
        <v>206</v>
      </c>
      <c r="C140" s="387" t="s">
        <v>85</v>
      </c>
      <c r="D140" s="362"/>
      <c r="E140" s="363">
        <v>300</v>
      </c>
      <c r="F140" s="406">
        <v>180</v>
      </c>
      <c r="G140" s="363">
        <f t="shared" si="24"/>
        <v>54000</v>
      </c>
      <c r="H140" s="389"/>
      <c r="I140" s="390">
        <v>44285</v>
      </c>
      <c r="J140" s="362">
        <v>578</v>
      </c>
      <c r="K140" s="406"/>
      <c r="L140" s="363">
        <f t="shared" si="28"/>
        <v>0</v>
      </c>
      <c r="M140" s="362">
        <v>314</v>
      </c>
      <c r="N140" s="391">
        <v>44281</v>
      </c>
      <c r="O140" s="368">
        <f t="shared" si="25"/>
        <v>0</v>
      </c>
      <c r="P140" s="392">
        <f t="shared" si="26"/>
        <v>0</v>
      </c>
      <c r="Q140" s="409"/>
      <c r="R140" s="410"/>
      <c r="S140" s="410"/>
      <c r="T140" s="410"/>
      <c r="U140" s="410"/>
      <c r="V140" s="410"/>
      <c r="W140" s="406">
        <v>180</v>
      </c>
      <c r="X140" s="392">
        <f t="shared" si="27"/>
        <v>54000</v>
      </c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</row>
    <row r="141" spans="1:41" s="7" customFormat="1" ht="45" customHeight="1">
      <c r="A141" s="359">
        <v>16</v>
      </c>
      <c r="B141" s="360" t="s">
        <v>207</v>
      </c>
      <c r="C141" s="387" t="s">
        <v>85</v>
      </c>
      <c r="D141" s="362"/>
      <c r="E141" s="363">
        <v>300</v>
      </c>
      <c r="F141" s="406">
        <v>532</v>
      </c>
      <c r="G141" s="363">
        <f t="shared" si="24"/>
        <v>159600</v>
      </c>
      <c r="H141" s="389"/>
      <c r="I141" s="390">
        <v>44285</v>
      </c>
      <c r="J141" s="362">
        <v>578</v>
      </c>
      <c r="K141" s="406"/>
      <c r="L141" s="363">
        <f t="shared" si="28"/>
        <v>0</v>
      </c>
      <c r="M141" s="362">
        <v>314</v>
      </c>
      <c r="N141" s="391">
        <v>44281</v>
      </c>
      <c r="O141" s="368">
        <f t="shared" si="25"/>
        <v>18</v>
      </c>
      <c r="P141" s="392">
        <f t="shared" si="26"/>
        <v>5400</v>
      </c>
      <c r="Q141" s="409"/>
      <c r="R141" s="410"/>
      <c r="S141" s="410"/>
      <c r="T141" s="410"/>
      <c r="U141" s="410"/>
      <c r="V141" s="410"/>
      <c r="W141" s="406">
        <v>514</v>
      </c>
      <c r="X141" s="392">
        <f t="shared" si="27"/>
        <v>154200</v>
      </c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</row>
    <row r="142" spans="1:41" s="7" customFormat="1" ht="51.75" customHeight="1">
      <c r="A142" s="359">
        <v>17</v>
      </c>
      <c r="B142" s="360" t="s">
        <v>208</v>
      </c>
      <c r="C142" s="387" t="s">
        <v>85</v>
      </c>
      <c r="D142" s="362"/>
      <c r="E142" s="363">
        <v>300</v>
      </c>
      <c r="F142" s="406">
        <v>19</v>
      </c>
      <c r="G142" s="363">
        <f t="shared" si="24"/>
        <v>5700</v>
      </c>
      <c r="H142" s="389"/>
      <c r="I142" s="390">
        <v>44285</v>
      </c>
      <c r="J142" s="362">
        <v>578</v>
      </c>
      <c r="K142" s="406"/>
      <c r="L142" s="363">
        <f t="shared" si="28"/>
        <v>0</v>
      </c>
      <c r="M142" s="362">
        <v>314</v>
      </c>
      <c r="N142" s="391">
        <v>44281</v>
      </c>
      <c r="O142" s="368">
        <f t="shared" si="25"/>
        <v>0</v>
      </c>
      <c r="P142" s="392">
        <f t="shared" si="26"/>
        <v>0</v>
      </c>
      <c r="Q142" s="409"/>
      <c r="R142" s="410"/>
      <c r="S142" s="410"/>
      <c r="T142" s="410"/>
      <c r="U142" s="410"/>
      <c r="V142" s="410"/>
      <c r="W142" s="406">
        <v>19</v>
      </c>
      <c r="X142" s="392">
        <f t="shared" si="27"/>
        <v>5700</v>
      </c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</row>
    <row r="143" spans="1:41" s="7" customFormat="1" ht="51.75" customHeight="1">
      <c r="A143" s="359">
        <v>18</v>
      </c>
      <c r="B143" s="360" t="s">
        <v>230</v>
      </c>
      <c r="C143" s="387" t="s">
        <v>85</v>
      </c>
      <c r="D143" s="362"/>
      <c r="E143" s="363">
        <v>300</v>
      </c>
      <c r="F143" s="406">
        <v>630</v>
      </c>
      <c r="G143" s="363">
        <f t="shared" si="24"/>
        <v>189000</v>
      </c>
      <c r="H143" s="389"/>
      <c r="I143" s="390">
        <v>44300</v>
      </c>
      <c r="J143" s="362">
        <v>711</v>
      </c>
      <c r="K143" s="406"/>
      <c r="L143" s="363">
        <f t="shared" si="28"/>
        <v>0</v>
      </c>
      <c r="M143" s="362">
        <v>375</v>
      </c>
      <c r="N143" s="391">
        <v>44293</v>
      </c>
      <c r="O143" s="368">
        <f t="shared" si="25"/>
        <v>0</v>
      </c>
      <c r="P143" s="392">
        <f t="shared" si="26"/>
        <v>0</v>
      </c>
      <c r="Q143" s="409"/>
      <c r="R143" s="410"/>
      <c r="S143" s="410"/>
      <c r="T143" s="410"/>
      <c r="U143" s="410"/>
      <c r="V143" s="410"/>
      <c r="W143" s="406">
        <v>630</v>
      </c>
      <c r="X143" s="392">
        <f t="shared" si="27"/>
        <v>189000</v>
      </c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</row>
    <row r="144" spans="1:41" s="7" customFormat="1" ht="51.75" customHeight="1">
      <c r="A144" s="359">
        <v>19</v>
      </c>
      <c r="B144" s="360" t="s">
        <v>283</v>
      </c>
      <c r="C144" s="387" t="s">
        <v>85</v>
      </c>
      <c r="D144" s="362"/>
      <c r="E144" s="363">
        <v>220</v>
      </c>
      <c r="F144" s="406">
        <v>694</v>
      </c>
      <c r="G144" s="363">
        <f t="shared" si="24"/>
        <v>152680</v>
      </c>
      <c r="H144" s="389"/>
      <c r="I144" s="390"/>
      <c r="J144" s="362">
        <v>898</v>
      </c>
      <c r="K144" s="406"/>
      <c r="L144" s="363">
        <f t="shared" si="28"/>
        <v>0</v>
      </c>
      <c r="M144" s="411">
        <v>465</v>
      </c>
      <c r="N144" s="391">
        <v>44309</v>
      </c>
      <c r="O144" s="368">
        <f t="shared" si="25"/>
        <v>5</v>
      </c>
      <c r="P144" s="392">
        <f t="shared" si="26"/>
        <v>1100</v>
      </c>
      <c r="Q144" s="409"/>
      <c r="R144" s="410"/>
      <c r="S144" s="410"/>
      <c r="T144" s="410"/>
      <c r="U144" s="410"/>
      <c r="V144" s="410"/>
      <c r="W144" s="406">
        <v>689</v>
      </c>
      <c r="X144" s="392">
        <f t="shared" si="27"/>
        <v>151580</v>
      </c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</row>
    <row r="145" spans="1:41" s="7" customFormat="1" ht="51.75" customHeight="1">
      <c r="A145" s="359">
        <v>20</v>
      </c>
      <c r="B145" s="360" t="s">
        <v>284</v>
      </c>
      <c r="C145" s="387" t="s">
        <v>85</v>
      </c>
      <c r="D145" s="362"/>
      <c r="E145" s="363">
        <v>220</v>
      </c>
      <c r="F145" s="406">
        <v>17</v>
      </c>
      <c r="G145" s="363">
        <f t="shared" si="24"/>
        <v>3740</v>
      </c>
      <c r="H145" s="389"/>
      <c r="I145" s="390"/>
      <c r="J145" s="362">
        <v>898</v>
      </c>
      <c r="K145" s="406"/>
      <c r="L145" s="363">
        <f t="shared" si="28"/>
        <v>0</v>
      </c>
      <c r="M145" s="411">
        <v>465</v>
      </c>
      <c r="N145" s="391">
        <v>44309</v>
      </c>
      <c r="O145" s="368">
        <f t="shared" si="25"/>
        <v>0</v>
      </c>
      <c r="P145" s="392">
        <f t="shared" si="26"/>
        <v>0</v>
      </c>
      <c r="Q145" s="409"/>
      <c r="R145" s="410"/>
      <c r="S145" s="410"/>
      <c r="T145" s="410"/>
      <c r="U145" s="410"/>
      <c r="V145" s="410"/>
      <c r="W145" s="406">
        <v>17</v>
      </c>
      <c r="X145" s="392">
        <f t="shared" si="27"/>
        <v>3740</v>
      </c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</row>
    <row r="146" spans="1:41" s="7" customFormat="1" ht="51.75" customHeight="1">
      <c r="A146" s="359">
        <v>21</v>
      </c>
      <c r="B146" s="360" t="s">
        <v>281</v>
      </c>
      <c r="C146" s="387" t="s">
        <v>85</v>
      </c>
      <c r="D146" s="362"/>
      <c r="E146" s="363">
        <v>220</v>
      </c>
      <c r="F146" s="406">
        <v>433</v>
      </c>
      <c r="G146" s="363">
        <f t="shared" si="24"/>
        <v>95260</v>
      </c>
      <c r="H146" s="389"/>
      <c r="I146" s="390"/>
      <c r="J146" s="362">
        <v>923</v>
      </c>
      <c r="K146" s="406"/>
      <c r="L146" s="363">
        <f t="shared" si="28"/>
        <v>0</v>
      </c>
      <c r="M146" s="411">
        <v>464</v>
      </c>
      <c r="N146" s="391">
        <v>44309</v>
      </c>
      <c r="O146" s="368">
        <f t="shared" si="25"/>
        <v>0</v>
      </c>
      <c r="P146" s="392">
        <f t="shared" si="26"/>
        <v>0</v>
      </c>
      <c r="Q146" s="409"/>
      <c r="R146" s="410"/>
      <c r="S146" s="410"/>
      <c r="T146" s="410"/>
      <c r="U146" s="410"/>
      <c r="V146" s="410"/>
      <c r="W146" s="406">
        <v>433</v>
      </c>
      <c r="X146" s="392">
        <f t="shared" si="27"/>
        <v>95260</v>
      </c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</row>
    <row r="147" spans="1:41" s="7" customFormat="1" ht="51.75" customHeight="1">
      <c r="A147" s="359">
        <v>22</v>
      </c>
      <c r="B147" s="360" t="s">
        <v>283</v>
      </c>
      <c r="C147" s="387" t="s">
        <v>85</v>
      </c>
      <c r="D147" s="362"/>
      <c r="E147" s="363">
        <v>220</v>
      </c>
      <c r="F147" s="406">
        <v>1008</v>
      </c>
      <c r="G147" s="363">
        <f t="shared" si="24"/>
        <v>221760</v>
      </c>
      <c r="H147" s="389"/>
      <c r="I147" s="390"/>
      <c r="J147" s="362">
        <v>923</v>
      </c>
      <c r="K147" s="406"/>
      <c r="L147" s="363">
        <f t="shared" si="28"/>
        <v>0</v>
      </c>
      <c r="M147" s="411">
        <v>464</v>
      </c>
      <c r="N147" s="391">
        <v>44309</v>
      </c>
      <c r="O147" s="368">
        <f t="shared" si="25"/>
        <v>0</v>
      </c>
      <c r="P147" s="392">
        <f t="shared" si="26"/>
        <v>0</v>
      </c>
      <c r="Q147" s="409"/>
      <c r="R147" s="410"/>
      <c r="S147" s="410"/>
      <c r="T147" s="410"/>
      <c r="U147" s="410"/>
      <c r="V147" s="410"/>
      <c r="W147" s="406">
        <v>1008</v>
      </c>
      <c r="X147" s="392">
        <f t="shared" si="27"/>
        <v>221760</v>
      </c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</row>
    <row r="148" spans="1:41" s="7" customFormat="1" ht="51.75" customHeight="1">
      <c r="A148" s="359">
        <v>23</v>
      </c>
      <c r="B148" s="360" t="s">
        <v>284</v>
      </c>
      <c r="C148" s="387" t="s">
        <v>85</v>
      </c>
      <c r="D148" s="362"/>
      <c r="E148" s="363">
        <v>220</v>
      </c>
      <c r="F148" s="406">
        <v>204</v>
      </c>
      <c r="G148" s="363">
        <f t="shared" si="24"/>
        <v>44880</v>
      </c>
      <c r="H148" s="389"/>
      <c r="I148" s="390"/>
      <c r="J148" s="362">
        <v>923</v>
      </c>
      <c r="K148" s="406"/>
      <c r="L148" s="363">
        <f t="shared" si="28"/>
        <v>0</v>
      </c>
      <c r="M148" s="411">
        <v>464</v>
      </c>
      <c r="N148" s="391">
        <v>44309</v>
      </c>
      <c r="O148" s="368">
        <f t="shared" si="25"/>
        <v>0</v>
      </c>
      <c r="P148" s="392">
        <f t="shared" si="26"/>
        <v>0</v>
      </c>
      <c r="Q148" s="409"/>
      <c r="R148" s="410"/>
      <c r="S148" s="410"/>
      <c r="T148" s="410"/>
      <c r="U148" s="410"/>
      <c r="V148" s="410"/>
      <c r="W148" s="406">
        <v>204</v>
      </c>
      <c r="X148" s="392">
        <f t="shared" si="27"/>
        <v>44880</v>
      </c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</row>
    <row r="149" spans="1:41" s="7" customFormat="1" ht="51.75" customHeight="1">
      <c r="A149" s="359">
        <v>24</v>
      </c>
      <c r="B149" s="360" t="s">
        <v>223</v>
      </c>
      <c r="C149" s="387" t="s">
        <v>85</v>
      </c>
      <c r="D149" s="362"/>
      <c r="E149" s="363">
        <v>214.89</v>
      </c>
      <c r="F149" s="406">
        <v>200</v>
      </c>
      <c r="G149" s="363">
        <f t="shared" si="24"/>
        <v>42978</v>
      </c>
      <c r="H149" s="389"/>
      <c r="I149" s="390">
        <v>44305</v>
      </c>
      <c r="J149" s="362">
        <v>736</v>
      </c>
      <c r="K149" s="406"/>
      <c r="L149" s="363">
        <f t="shared" si="28"/>
        <v>0</v>
      </c>
      <c r="M149" s="362">
        <v>377</v>
      </c>
      <c r="N149" s="391">
        <v>44293</v>
      </c>
      <c r="O149" s="368">
        <f t="shared" si="25"/>
        <v>0</v>
      </c>
      <c r="P149" s="392">
        <f t="shared" si="26"/>
        <v>0</v>
      </c>
      <c r="Q149" s="409"/>
      <c r="R149" s="410"/>
      <c r="S149" s="410"/>
      <c r="T149" s="410"/>
      <c r="U149" s="410"/>
      <c r="V149" s="410"/>
      <c r="W149" s="406">
        <v>200</v>
      </c>
      <c r="X149" s="392">
        <f t="shared" si="27"/>
        <v>42978</v>
      </c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</row>
    <row r="150" spans="1:41" s="7" customFormat="1" ht="51.75" customHeight="1">
      <c r="A150" s="359">
        <v>25</v>
      </c>
      <c r="B150" s="360" t="s">
        <v>224</v>
      </c>
      <c r="C150" s="387" t="s">
        <v>85</v>
      </c>
      <c r="D150" s="362"/>
      <c r="E150" s="363">
        <v>214.89</v>
      </c>
      <c r="F150" s="406">
        <v>700</v>
      </c>
      <c r="G150" s="363">
        <f t="shared" si="24"/>
        <v>150423</v>
      </c>
      <c r="H150" s="389"/>
      <c r="I150" s="390">
        <v>44305</v>
      </c>
      <c r="J150" s="362">
        <v>736</v>
      </c>
      <c r="K150" s="406"/>
      <c r="L150" s="363">
        <f t="shared" si="28"/>
        <v>0</v>
      </c>
      <c r="M150" s="362">
        <v>377</v>
      </c>
      <c r="N150" s="391">
        <v>44293</v>
      </c>
      <c r="O150" s="368">
        <f t="shared" si="25"/>
        <v>0</v>
      </c>
      <c r="P150" s="392">
        <f t="shared" si="26"/>
        <v>0</v>
      </c>
      <c r="Q150" s="409"/>
      <c r="R150" s="410"/>
      <c r="S150" s="410"/>
      <c r="T150" s="410"/>
      <c r="U150" s="410"/>
      <c r="V150" s="410"/>
      <c r="W150" s="406">
        <v>700</v>
      </c>
      <c r="X150" s="392">
        <f t="shared" si="27"/>
        <v>150423</v>
      </c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</row>
    <row r="151" spans="1:41" s="7" customFormat="1" ht="51.75" customHeight="1">
      <c r="A151" s="359">
        <v>26</v>
      </c>
      <c r="B151" s="360" t="s">
        <v>225</v>
      </c>
      <c r="C151" s="387" t="s">
        <v>85</v>
      </c>
      <c r="D151" s="362"/>
      <c r="E151" s="363">
        <v>214.89</v>
      </c>
      <c r="F151" s="406">
        <v>100</v>
      </c>
      <c r="G151" s="363">
        <f t="shared" si="24"/>
        <v>21489</v>
      </c>
      <c r="H151" s="389"/>
      <c r="I151" s="390">
        <v>44305</v>
      </c>
      <c r="J151" s="362">
        <v>736</v>
      </c>
      <c r="K151" s="406"/>
      <c r="L151" s="363">
        <f t="shared" si="28"/>
        <v>0</v>
      </c>
      <c r="M151" s="362">
        <v>377</v>
      </c>
      <c r="N151" s="391">
        <v>44293</v>
      </c>
      <c r="O151" s="368">
        <f t="shared" si="25"/>
        <v>0</v>
      </c>
      <c r="P151" s="392">
        <f t="shared" si="26"/>
        <v>0</v>
      </c>
      <c r="Q151" s="409"/>
      <c r="R151" s="410"/>
      <c r="S151" s="410"/>
      <c r="T151" s="410"/>
      <c r="U151" s="410"/>
      <c r="V151" s="410"/>
      <c r="W151" s="406">
        <v>100</v>
      </c>
      <c r="X151" s="392">
        <f t="shared" si="27"/>
        <v>21489</v>
      </c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</row>
    <row r="152" spans="1:41" s="7" customFormat="1" ht="51.75" customHeight="1">
      <c r="A152" s="359">
        <v>27</v>
      </c>
      <c r="B152" s="360" t="s">
        <v>226</v>
      </c>
      <c r="C152" s="387" t="s">
        <v>85</v>
      </c>
      <c r="D152" s="362"/>
      <c r="E152" s="363">
        <v>56.98</v>
      </c>
      <c r="F152" s="406">
        <v>1280</v>
      </c>
      <c r="G152" s="363">
        <f t="shared" si="24"/>
        <v>72934.399999999994</v>
      </c>
      <c r="H152" s="389"/>
      <c r="I152" s="390">
        <v>44305</v>
      </c>
      <c r="J152" s="362">
        <v>736</v>
      </c>
      <c r="K152" s="406"/>
      <c r="L152" s="363">
        <f t="shared" si="28"/>
        <v>0</v>
      </c>
      <c r="M152" s="362">
        <v>377</v>
      </c>
      <c r="N152" s="391">
        <v>44293</v>
      </c>
      <c r="O152" s="368">
        <f t="shared" si="25"/>
        <v>0</v>
      </c>
      <c r="P152" s="392">
        <f t="shared" si="26"/>
        <v>0</v>
      </c>
      <c r="Q152" s="409"/>
      <c r="R152" s="410"/>
      <c r="S152" s="410"/>
      <c r="T152" s="410"/>
      <c r="U152" s="410"/>
      <c r="V152" s="410"/>
      <c r="W152" s="406">
        <v>1280</v>
      </c>
      <c r="X152" s="392">
        <f t="shared" si="27"/>
        <v>72934.399999999994</v>
      </c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</row>
    <row r="153" spans="1:41" s="7" customFormat="1" ht="51.75" customHeight="1">
      <c r="A153" s="359">
        <v>28</v>
      </c>
      <c r="B153" s="360" t="s">
        <v>227</v>
      </c>
      <c r="C153" s="387" t="s">
        <v>85</v>
      </c>
      <c r="D153" s="362"/>
      <c r="E153" s="363">
        <v>56.98</v>
      </c>
      <c r="F153" s="406">
        <v>3639</v>
      </c>
      <c r="G153" s="363">
        <f t="shared" si="24"/>
        <v>207350.22</v>
      </c>
      <c r="H153" s="389"/>
      <c r="I153" s="390">
        <v>44305</v>
      </c>
      <c r="J153" s="362">
        <v>736</v>
      </c>
      <c r="K153" s="406"/>
      <c r="L153" s="363">
        <f t="shared" si="28"/>
        <v>0</v>
      </c>
      <c r="M153" s="362">
        <v>377</v>
      </c>
      <c r="N153" s="391">
        <v>44293</v>
      </c>
      <c r="O153" s="368">
        <f t="shared" si="25"/>
        <v>145</v>
      </c>
      <c r="P153" s="392">
        <f t="shared" si="26"/>
        <v>8262.1</v>
      </c>
      <c r="Q153" s="409"/>
      <c r="R153" s="410"/>
      <c r="S153" s="410"/>
      <c r="T153" s="410"/>
      <c r="U153" s="410"/>
      <c r="V153" s="410"/>
      <c r="W153" s="406">
        <v>3494</v>
      </c>
      <c r="X153" s="392">
        <f t="shared" si="27"/>
        <v>199088.12</v>
      </c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</row>
    <row r="154" spans="1:41" s="7" customFormat="1" ht="51.75" customHeight="1">
      <c r="A154" s="359">
        <v>29</v>
      </c>
      <c r="B154" s="360" t="s">
        <v>228</v>
      </c>
      <c r="C154" s="387" t="s">
        <v>85</v>
      </c>
      <c r="D154" s="362"/>
      <c r="E154" s="363">
        <v>56.98</v>
      </c>
      <c r="F154" s="406">
        <v>621</v>
      </c>
      <c r="G154" s="363">
        <f t="shared" si="24"/>
        <v>35384.579999999994</v>
      </c>
      <c r="H154" s="389"/>
      <c r="I154" s="390">
        <v>44305</v>
      </c>
      <c r="J154" s="362">
        <v>736</v>
      </c>
      <c r="K154" s="406"/>
      <c r="L154" s="363">
        <f t="shared" si="28"/>
        <v>0</v>
      </c>
      <c r="M154" s="362">
        <v>377</v>
      </c>
      <c r="N154" s="391">
        <v>44293</v>
      </c>
      <c r="O154" s="368">
        <f t="shared" si="25"/>
        <v>0</v>
      </c>
      <c r="P154" s="392">
        <f t="shared" si="26"/>
        <v>0</v>
      </c>
      <c r="Q154" s="409"/>
      <c r="R154" s="410"/>
      <c r="S154" s="410"/>
      <c r="T154" s="410"/>
      <c r="U154" s="410"/>
      <c r="V154" s="410"/>
      <c r="W154" s="406">
        <v>621</v>
      </c>
      <c r="X154" s="392">
        <f t="shared" si="27"/>
        <v>35384.579999999994</v>
      </c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</row>
    <row r="155" spans="1:41" s="7" customFormat="1" ht="21" customHeight="1">
      <c r="A155" s="395"/>
      <c r="B155" s="427" t="s">
        <v>83</v>
      </c>
      <c r="C155" s="395"/>
      <c r="D155" s="397"/>
      <c r="E155" s="397"/>
      <c r="F155" s="527"/>
      <c r="G155" s="397">
        <f>SUM(G133:G154)</f>
        <v>1794262.2</v>
      </c>
      <c r="H155" s="398"/>
      <c r="I155" s="398"/>
      <c r="J155" s="397"/>
      <c r="K155" s="527"/>
      <c r="L155" s="397">
        <f>SUM(L133:L154)</f>
        <v>0</v>
      </c>
      <c r="M155" s="527"/>
      <c r="N155" s="401"/>
      <c r="O155" s="395"/>
      <c r="P155" s="397">
        <f>SUM(P133:P154)</f>
        <v>14762.1</v>
      </c>
      <c r="Q155" s="402"/>
      <c r="R155" s="527"/>
      <c r="S155" s="527"/>
      <c r="T155" s="527"/>
      <c r="U155" s="527"/>
      <c r="V155" s="527"/>
      <c r="W155" s="527"/>
      <c r="X155" s="397">
        <f>SUM(X133:X154)</f>
        <v>1779500.1</v>
      </c>
      <c r="Y155" s="191">
        <f>G155+L155-P155</f>
        <v>1779500.0999999999</v>
      </c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</row>
    <row r="156" spans="1:41" s="7" customFormat="1" ht="21" customHeight="1">
      <c r="A156" s="622" t="s">
        <v>120</v>
      </c>
      <c r="B156" s="622"/>
      <c r="C156" s="622"/>
      <c r="D156" s="622"/>
      <c r="E156" s="622"/>
      <c r="F156" s="622"/>
      <c r="G156" s="622"/>
      <c r="H156" s="622"/>
      <c r="I156" s="622"/>
      <c r="J156" s="622"/>
      <c r="K156" s="622"/>
      <c r="L156" s="622"/>
      <c r="M156" s="622"/>
      <c r="N156" s="622"/>
      <c r="O156" s="622"/>
      <c r="P156" s="622"/>
      <c r="Q156" s="622"/>
      <c r="R156" s="622"/>
      <c r="S156" s="622"/>
      <c r="T156" s="622"/>
      <c r="U156" s="622"/>
      <c r="V156" s="622"/>
      <c r="W156" s="622"/>
      <c r="X156" s="622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</row>
    <row r="157" spans="1:41" s="7" customFormat="1" ht="56.25" customHeight="1">
      <c r="A157" s="359">
        <v>1</v>
      </c>
      <c r="B157" s="360" t="s">
        <v>46</v>
      </c>
      <c r="C157" s="387" t="s">
        <v>71</v>
      </c>
      <c r="D157" s="362" t="s">
        <v>193</v>
      </c>
      <c r="E157" s="363">
        <v>9269.75</v>
      </c>
      <c r="F157" s="387">
        <v>14</v>
      </c>
      <c r="G157" s="363">
        <f t="shared" ref="G157:G177" si="29">F157*E157</f>
        <v>129776.5</v>
      </c>
      <c r="H157" s="404">
        <v>44947</v>
      </c>
      <c r="I157" s="549">
        <v>44244</v>
      </c>
      <c r="J157" s="362">
        <v>205</v>
      </c>
      <c r="K157" s="387"/>
      <c r="L157" s="363">
        <f>E157*K157</f>
        <v>0</v>
      </c>
      <c r="M157" s="411">
        <v>139</v>
      </c>
      <c r="N157" s="391">
        <v>44243</v>
      </c>
      <c r="O157" s="368">
        <f>F157+K157-W157</f>
        <v>1</v>
      </c>
      <c r="P157" s="363">
        <f t="shared" ref="P157:P177" si="30">O157*E157</f>
        <v>9269.75</v>
      </c>
      <c r="Q157" s="362"/>
      <c r="R157" s="362"/>
      <c r="S157" s="362"/>
      <c r="T157" s="362"/>
      <c r="U157" s="393"/>
      <c r="V157" s="394"/>
      <c r="W157" s="387">
        <v>13</v>
      </c>
      <c r="X157" s="363">
        <f t="shared" ref="X157:X177" si="31">W157*E157</f>
        <v>120506.75</v>
      </c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</row>
    <row r="158" spans="1:41" s="7" customFormat="1" ht="45.75" customHeight="1">
      <c r="A158" s="359">
        <v>2</v>
      </c>
      <c r="B158" s="426" t="s">
        <v>37</v>
      </c>
      <c r="C158" s="546" t="s">
        <v>85</v>
      </c>
      <c r="D158" s="362" t="s">
        <v>182</v>
      </c>
      <c r="E158" s="363" t="s">
        <v>42</v>
      </c>
      <c r="F158" s="387">
        <v>1000</v>
      </c>
      <c r="G158" s="363">
        <f t="shared" si="29"/>
        <v>148500</v>
      </c>
      <c r="H158" s="389">
        <v>44916</v>
      </c>
      <c r="I158" s="390">
        <v>44230</v>
      </c>
      <c r="J158" s="362">
        <v>125</v>
      </c>
      <c r="K158" s="387"/>
      <c r="L158" s="363">
        <f>K158*E158</f>
        <v>0</v>
      </c>
      <c r="M158" s="362">
        <v>85</v>
      </c>
      <c r="N158" s="391">
        <v>44229</v>
      </c>
      <c r="O158" s="368">
        <f>F158+K158-W158</f>
        <v>0</v>
      </c>
      <c r="P158" s="392">
        <f t="shared" si="30"/>
        <v>0</v>
      </c>
      <c r="Q158" s="362"/>
      <c r="R158" s="362"/>
      <c r="S158" s="362"/>
      <c r="T158" s="362"/>
      <c r="U158" s="393"/>
      <c r="V158" s="394"/>
      <c r="W158" s="387">
        <v>1000</v>
      </c>
      <c r="X158" s="363">
        <f t="shared" si="31"/>
        <v>148500</v>
      </c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</row>
    <row r="159" spans="1:41" s="7" customFormat="1" ht="78.75" customHeight="1">
      <c r="A159" s="359">
        <v>3</v>
      </c>
      <c r="B159" s="426" t="s">
        <v>39</v>
      </c>
      <c r="C159" s="546" t="s">
        <v>85</v>
      </c>
      <c r="D159" s="362" t="s">
        <v>184</v>
      </c>
      <c r="E159" s="363" t="s">
        <v>44</v>
      </c>
      <c r="F159" s="387">
        <v>100</v>
      </c>
      <c r="G159" s="363">
        <f t="shared" si="29"/>
        <v>18000</v>
      </c>
      <c r="H159" s="389" t="s">
        <v>185</v>
      </c>
      <c r="I159" s="390">
        <v>44230</v>
      </c>
      <c r="J159" s="362">
        <v>125</v>
      </c>
      <c r="K159" s="387"/>
      <c r="L159" s="363">
        <f>K159*E159</f>
        <v>0</v>
      </c>
      <c r="M159" s="362">
        <v>85</v>
      </c>
      <c r="N159" s="391">
        <v>44229</v>
      </c>
      <c r="O159" s="368">
        <f>F159+K159-W159</f>
        <v>0</v>
      </c>
      <c r="P159" s="392">
        <f t="shared" si="30"/>
        <v>0</v>
      </c>
      <c r="Q159" s="362"/>
      <c r="R159" s="362"/>
      <c r="S159" s="362"/>
      <c r="T159" s="362"/>
      <c r="U159" s="393"/>
      <c r="V159" s="394"/>
      <c r="W159" s="387">
        <v>100</v>
      </c>
      <c r="X159" s="363">
        <f t="shared" si="31"/>
        <v>18000</v>
      </c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</row>
    <row r="160" spans="1:41" s="7" customFormat="1" ht="78.75" customHeight="1">
      <c r="A160" s="359">
        <v>5</v>
      </c>
      <c r="B160" s="547" t="s">
        <v>47</v>
      </c>
      <c r="C160" s="548" t="s">
        <v>71</v>
      </c>
      <c r="D160" s="362" t="s">
        <v>189</v>
      </c>
      <c r="E160" s="363">
        <v>9161.4</v>
      </c>
      <c r="F160" s="387">
        <v>24</v>
      </c>
      <c r="G160" s="363">
        <f t="shared" si="29"/>
        <v>219873.59999999998</v>
      </c>
      <c r="H160" s="404">
        <v>45291</v>
      </c>
      <c r="I160" s="549">
        <v>44244</v>
      </c>
      <c r="J160" s="362">
        <v>240</v>
      </c>
      <c r="K160" s="387"/>
      <c r="L160" s="363">
        <f>E160*K160</f>
        <v>0</v>
      </c>
      <c r="M160" s="411">
        <v>141</v>
      </c>
      <c r="N160" s="391">
        <v>44243</v>
      </c>
      <c r="O160" s="368">
        <f>F160+K160-W160</f>
        <v>6</v>
      </c>
      <c r="P160" s="363">
        <f>O160*E160</f>
        <v>54968.399999999994</v>
      </c>
      <c r="Q160" s="362"/>
      <c r="R160" s="362"/>
      <c r="S160" s="362"/>
      <c r="T160" s="362"/>
      <c r="U160" s="393"/>
      <c r="V160" s="394"/>
      <c r="W160" s="387">
        <v>18</v>
      </c>
      <c r="X160" s="363">
        <f>W160*E160</f>
        <v>164905.19999999998</v>
      </c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</row>
    <row r="161" spans="1:41" s="7" customFormat="1" ht="32.25" customHeight="1">
      <c r="A161" s="359">
        <v>6</v>
      </c>
      <c r="B161" s="360" t="s">
        <v>200</v>
      </c>
      <c r="C161" s="387" t="s">
        <v>85</v>
      </c>
      <c r="D161" s="362"/>
      <c r="E161" s="363">
        <v>896.5</v>
      </c>
      <c r="F161" s="387">
        <v>17</v>
      </c>
      <c r="G161" s="363">
        <f t="shared" si="29"/>
        <v>15240.5</v>
      </c>
      <c r="H161" s="404"/>
      <c r="I161" s="390">
        <v>44272</v>
      </c>
      <c r="J161" s="362">
        <v>358</v>
      </c>
      <c r="K161" s="387"/>
      <c r="L161" s="363">
        <f>K161*E161</f>
        <v>0</v>
      </c>
      <c r="M161" s="362">
        <v>262</v>
      </c>
      <c r="N161" s="391">
        <v>44267</v>
      </c>
      <c r="O161" s="368">
        <f t="shared" ref="O161:O177" si="32">F161+K161-W161</f>
        <v>0</v>
      </c>
      <c r="P161" s="392">
        <f t="shared" si="30"/>
        <v>0</v>
      </c>
      <c r="Q161" s="402"/>
      <c r="R161" s="527"/>
      <c r="S161" s="527"/>
      <c r="T161" s="527"/>
      <c r="U161" s="527"/>
      <c r="V161" s="527"/>
      <c r="W161" s="387">
        <v>17</v>
      </c>
      <c r="X161" s="392">
        <f t="shared" si="31"/>
        <v>15240.5</v>
      </c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</row>
    <row r="162" spans="1:41" s="7" customFormat="1" ht="33" customHeight="1">
      <c r="A162" s="359">
        <v>7</v>
      </c>
      <c r="B162" s="360" t="s">
        <v>202</v>
      </c>
      <c r="C162" s="387" t="s">
        <v>85</v>
      </c>
      <c r="D162" s="362"/>
      <c r="E162" s="363">
        <v>896.5</v>
      </c>
      <c r="F162" s="387">
        <v>98</v>
      </c>
      <c r="G162" s="363">
        <f t="shared" si="29"/>
        <v>87857</v>
      </c>
      <c r="H162" s="404"/>
      <c r="I162" s="390">
        <v>44272</v>
      </c>
      <c r="J162" s="362">
        <v>358</v>
      </c>
      <c r="K162" s="387"/>
      <c r="L162" s="363">
        <f t="shared" ref="L162:L177" si="33">K162*E162</f>
        <v>0</v>
      </c>
      <c r="M162" s="362">
        <v>262</v>
      </c>
      <c r="N162" s="391">
        <v>44267</v>
      </c>
      <c r="O162" s="368">
        <f t="shared" si="32"/>
        <v>0</v>
      </c>
      <c r="P162" s="392">
        <f t="shared" si="30"/>
        <v>0</v>
      </c>
      <c r="Q162" s="402"/>
      <c r="R162" s="527"/>
      <c r="S162" s="527"/>
      <c r="T162" s="527"/>
      <c r="U162" s="527"/>
      <c r="V162" s="527"/>
      <c r="W162" s="387">
        <v>98</v>
      </c>
      <c r="X162" s="392">
        <f t="shared" si="31"/>
        <v>87857</v>
      </c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</row>
    <row r="163" spans="1:41" s="7" customFormat="1" ht="21" customHeight="1">
      <c r="A163" s="359">
        <v>9</v>
      </c>
      <c r="B163" s="360" t="s">
        <v>199</v>
      </c>
      <c r="C163" s="387" t="s">
        <v>197</v>
      </c>
      <c r="D163" s="362"/>
      <c r="E163" s="363">
        <v>12</v>
      </c>
      <c r="F163" s="387">
        <v>7090</v>
      </c>
      <c r="G163" s="363">
        <f t="shared" si="29"/>
        <v>85080</v>
      </c>
      <c r="H163" s="404"/>
      <c r="I163" s="390">
        <v>44272</v>
      </c>
      <c r="J163" s="362">
        <v>358</v>
      </c>
      <c r="K163" s="387"/>
      <c r="L163" s="363">
        <f t="shared" si="33"/>
        <v>0</v>
      </c>
      <c r="M163" s="362">
        <v>262</v>
      </c>
      <c r="N163" s="391">
        <v>44267</v>
      </c>
      <c r="O163" s="368">
        <f t="shared" si="32"/>
        <v>1263</v>
      </c>
      <c r="P163" s="392">
        <f t="shared" si="30"/>
        <v>15156</v>
      </c>
      <c r="Q163" s="402"/>
      <c r="R163" s="527"/>
      <c r="S163" s="527"/>
      <c r="T163" s="527"/>
      <c r="U163" s="527"/>
      <c r="V163" s="527"/>
      <c r="W163" s="387">
        <v>5827</v>
      </c>
      <c r="X163" s="392">
        <f t="shared" si="31"/>
        <v>69924</v>
      </c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</row>
    <row r="164" spans="1:41" s="7" customFormat="1" ht="35.25" customHeight="1">
      <c r="A164" s="359">
        <v>13</v>
      </c>
      <c r="B164" s="360" t="s">
        <v>211</v>
      </c>
      <c r="C164" s="387" t="s">
        <v>85</v>
      </c>
      <c r="D164" s="362"/>
      <c r="E164" s="363">
        <v>0.7</v>
      </c>
      <c r="F164" s="412" t="s">
        <v>318</v>
      </c>
      <c r="G164" s="363">
        <f t="shared" si="29"/>
        <v>100064.29999999999</v>
      </c>
      <c r="H164" s="404"/>
      <c r="I164" s="390">
        <v>44285</v>
      </c>
      <c r="J164" s="362">
        <v>579</v>
      </c>
      <c r="K164" s="387"/>
      <c r="L164" s="363">
        <f t="shared" si="33"/>
        <v>0</v>
      </c>
      <c r="M164" s="362">
        <v>314</v>
      </c>
      <c r="N164" s="391">
        <v>44281</v>
      </c>
      <c r="O164" s="368">
        <f t="shared" si="32"/>
        <v>12190</v>
      </c>
      <c r="P164" s="392">
        <f t="shared" si="30"/>
        <v>8533</v>
      </c>
      <c r="Q164" s="402"/>
      <c r="R164" s="527"/>
      <c r="S164" s="527"/>
      <c r="T164" s="527"/>
      <c r="U164" s="527"/>
      <c r="V164" s="527"/>
      <c r="W164" s="412" t="s">
        <v>334</v>
      </c>
      <c r="X164" s="392">
        <f t="shared" si="31"/>
        <v>91531.299999999988</v>
      </c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</row>
    <row r="165" spans="1:41" s="7" customFormat="1" ht="51" customHeight="1">
      <c r="A165" s="359">
        <v>15</v>
      </c>
      <c r="B165" s="360" t="s">
        <v>207</v>
      </c>
      <c r="C165" s="387" t="s">
        <v>85</v>
      </c>
      <c r="D165" s="362"/>
      <c r="E165" s="363">
        <v>300</v>
      </c>
      <c r="F165" s="387">
        <v>1544</v>
      </c>
      <c r="G165" s="363">
        <f t="shared" si="29"/>
        <v>463200</v>
      </c>
      <c r="H165" s="404"/>
      <c r="I165" s="390">
        <v>44285</v>
      </c>
      <c r="J165" s="362">
        <v>579</v>
      </c>
      <c r="K165" s="387"/>
      <c r="L165" s="363">
        <f t="shared" si="33"/>
        <v>0</v>
      </c>
      <c r="M165" s="362">
        <v>314</v>
      </c>
      <c r="N165" s="391">
        <v>44281</v>
      </c>
      <c r="O165" s="368">
        <f t="shared" si="32"/>
        <v>40</v>
      </c>
      <c r="P165" s="392">
        <f t="shared" si="30"/>
        <v>12000</v>
      </c>
      <c r="Q165" s="402"/>
      <c r="R165" s="527"/>
      <c r="S165" s="527"/>
      <c r="T165" s="527"/>
      <c r="U165" s="527"/>
      <c r="V165" s="527"/>
      <c r="W165" s="387">
        <v>1504</v>
      </c>
      <c r="X165" s="392">
        <f t="shared" si="31"/>
        <v>451200</v>
      </c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</row>
    <row r="166" spans="1:41" s="7" customFormat="1" ht="48.75" customHeight="1">
      <c r="A166" s="359">
        <v>17</v>
      </c>
      <c r="B166" s="360" t="s">
        <v>223</v>
      </c>
      <c r="C166" s="387" t="s">
        <v>85</v>
      </c>
      <c r="D166" s="362"/>
      <c r="E166" s="363">
        <v>214.89</v>
      </c>
      <c r="F166" s="387">
        <v>300</v>
      </c>
      <c r="G166" s="363">
        <f t="shared" si="29"/>
        <v>64466.999999999993</v>
      </c>
      <c r="H166" s="404"/>
      <c r="I166" s="390">
        <v>44300</v>
      </c>
      <c r="J166" s="362">
        <v>737</v>
      </c>
      <c r="K166" s="387"/>
      <c r="L166" s="363">
        <f t="shared" si="33"/>
        <v>0</v>
      </c>
      <c r="M166" s="362">
        <v>377</v>
      </c>
      <c r="N166" s="391">
        <v>44293</v>
      </c>
      <c r="O166" s="368">
        <f t="shared" si="32"/>
        <v>0</v>
      </c>
      <c r="P166" s="392">
        <f t="shared" si="30"/>
        <v>0</v>
      </c>
      <c r="Q166" s="402"/>
      <c r="R166" s="527"/>
      <c r="S166" s="527"/>
      <c r="T166" s="527"/>
      <c r="U166" s="527"/>
      <c r="V166" s="527"/>
      <c r="W166" s="387">
        <v>300</v>
      </c>
      <c r="X166" s="392">
        <f t="shared" si="31"/>
        <v>64466.999999999993</v>
      </c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</row>
    <row r="167" spans="1:41" s="7" customFormat="1" ht="48.75" customHeight="1">
      <c r="A167" s="359">
        <v>18</v>
      </c>
      <c r="B167" s="360" t="s">
        <v>224</v>
      </c>
      <c r="C167" s="387" t="s">
        <v>85</v>
      </c>
      <c r="D167" s="362"/>
      <c r="E167" s="363">
        <v>214.89</v>
      </c>
      <c r="F167" s="387">
        <v>900</v>
      </c>
      <c r="G167" s="363">
        <f t="shared" si="29"/>
        <v>193401</v>
      </c>
      <c r="H167" s="404"/>
      <c r="I167" s="390">
        <v>44300</v>
      </c>
      <c r="J167" s="362">
        <v>737</v>
      </c>
      <c r="K167" s="387"/>
      <c r="L167" s="363">
        <f t="shared" si="33"/>
        <v>0</v>
      </c>
      <c r="M167" s="362">
        <v>377</v>
      </c>
      <c r="N167" s="391">
        <v>44293</v>
      </c>
      <c r="O167" s="368">
        <f t="shared" si="32"/>
        <v>0</v>
      </c>
      <c r="P167" s="392">
        <f t="shared" si="30"/>
        <v>0</v>
      </c>
      <c r="Q167" s="402"/>
      <c r="R167" s="527"/>
      <c r="S167" s="527"/>
      <c r="T167" s="527"/>
      <c r="U167" s="527"/>
      <c r="V167" s="527"/>
      <c r="W167" s="387">
        <v>900</v>
      </c>
      <c r="X167" s="392">
        <f t="shared" si="31"/>
        <v>193401</v>
      </c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</row>
    <row r="168" spans="1:41" s="7" customFormat="1" ht="48.75" customHeight="1">
      <c r="A168" s="359">
        <v>19</v>
      </c>
      <c r="B168" s="360" t="s">
        <v>225</v>
      </c>
      <c r="C168" s="387" t="s">
        <v>85</v>
      </c>
      <c r="D168" s="362"/>
      <c r="E168" s="363">
        <v>214.89</v>
      </c>
      <c r="F168" s="387">
        <v>150</v>
      </c>
      <c r="G168" s="363">
        <f t="shared" si="29"/>
        <v>32233.499999999996</v>
      </c>
      <c r="H168" s="404"/>
      <c r="I168" s="390">
        <v>44300</v>
      </c>
      <c r="J168" s="362">
        <v>737</v>
      </c>
      <c r="K168" s="387"/>
      <c r="L168" s="363">
        <f t="shared" si="33"/>
        <v>0</v>
      </c>
      <c r="M168" s="362">
        <v>377</v>
      </c>
      <c r="N168" s="391">
        <v>44293</v>
      </c>
      <c r="O168" s="368">
        <f t="shared" si="32"/>
        <v>0</v>
      </c>
      <c r="P168" s="392">
        <f t="shared" si="30"/>
        <v>0</v>
      </c>
      <c r="Q168" s="402"/>
      <c r="R168" s="527"/>
      <c r="S168" s="527"/>
      <c r="T168" s="527"/>
      <c r="U168" s="527"/>
      <c r="V168" s="527"/>
      <c r="W168" s="387">
        <v>150</v>
      </c>
      <c r="X168" s="392">
        <f t="shared" si="31"/>
        <v>32233.499999999996</v>
      </c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</row>
    <row r="169" spans="1:41" s="7" customFormat="1" ht="48.75" customHeight="1">
      <c r="A169" s="359">
        <v>20</v>
      </c>
      <c r="B169" s="360" t="s">
        <v>226</v>
      </c>
      <c r="C169" s="387" t="s">
        <v>85</v>
      </c>
      <c r="D169" s="362"/>
      <c r="E169" s="363">
        <v>56.98</v>
      </c>
      <c r="F169" s="387">
        <v>2400</v>
      </c>
      <c r="G169" s="363">
        <f t="shared" si="29"/>
        <v>136752</v>
      </c>
      <c r="H169" s="404"/>
      <c r="I169" s="390">
        <v>44300</v>
      </c>
      <c r="J169" s="362">
        <v>737</v>
      </c>
      <c r="K169" s="387"/>
      <c r="L169" s="363">
        <f t="shared" si="33"/>
        <v>0</v>
      </c>
      <c r="M169" s="362">
        <v>377</v>
      </c>
      <c r="N169" s="391">
        <v>44293</v>
      </c>
      <c r="O169" s="368">
        <f t="shared" si="32"/>
        <v>0</v>
      </c>
      <c r="P169" s="392">
        <f t="shared" si="30"/>
        <v>0</v>
      </c>
      <c r="Q169" s="402"/>
      <c r="R169" s="527"/>
      <c r="S169" s="527"/>
      <c r="T169" s="527"/>
      <c r="U169" s="527"/>
      <c r="V169" s="527"/>
      <c r="W169" s="387">
        <v>2400</v>
      </c>
      <c r="X169" s="392">
        <f t="shared" si="31"/>
        <v>136752</v>
      </c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</row>
    <row r="170" spans="1:41" s="7" customFormat="1" ht="48.75" customHeight="1">
      <c r="A170" s="359">
        <v>21</v>
      </c>
      <c r="B170" s="360" t="s">
        <v>227</v>
      </c>
      <c r="C170" s="387" t="s">
        <v>85</v>
      </c>
      <c r="D170" s="362"/>
      <c r="E170" s="363">
        <v>56.98</v>
      </c>
      <c r="F170" s="387">
        <v>7440</v>
      </c>
      <c r="G170" s="363">
        <f t="shared" si="29"/>
        <v>423931.19999999995</v>
      </c>
      <c r="H170" s="404"/>
      <c r="I170" s="390">
        <v>44300</v>
      </c>
      <c r="J170" s="362">
        <v>737</v>
      </c>
      <c r="K170" s="387"/>
      <c r="L170" s="363">
        <f t="shared" si="33"/>
        <v>0</v>
      </c>
      <c r="M170" s="362">
        <v>377</v>
      </c>
      <c r="N170" s="391">
        <v>44293</v>
      </c>
      <c r="O170" s="368">
        <f t="shared" si="32"/>
        <v>0</v>
      </c>
      <c r="P170" s="392">
        <f t="shared" si="30"/>
        <v>0</v>
      </c>
      <c r="Q170" s="402"/>
      <c r="R170" s="527"/>
      <c r="S170" s="527"/>
      <c r="T170" s="527"/>
      <c r="U170" s="527"/>
      <c r="V170" s="527"/>
      <c r="W170" s="387">
        <v>7440</v>
      </c>
      <c r="X170" s="392">
        <f t="shared" si="31"/>
        <v>423931.19999999995</v>
      </c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</row>
    <row r="171" spans="1:41" s="7" customFormat="1" ht="48.75" customHeight="1">
      <c r="A171" s="359">
        <v>22</v>
      </c>
      <c r="B171" s="360" t="s">
        <v>228</v>
      </c>
      <c r="C171" s="387" t="s">
        <v>85</v>
      </c>
      <c r="D171" s="362"/>
      <c r="E171" s="363">
        <v>56.98</v>
      </c>
      <c r="F171" s="387">
        <v>880</v>
      </c>
      <c r="G171" s="363">
        <f t="shared" si="29"/>
        <v>50142.399999999994</v>
      </c>
      <c r="H171" s="404"/>
      <c r="I171" s="390">
        <v>44300</v>
      </c>
      <c r="J171" s="362">
        <v>737</v>
      </c>
      <c r="K171" s="387"/>
      <c r="L171" s="363">
        <f t="shared" si="33"/>
        <v>0</v>
      </c>
      <c r="M171" s="362">
        <v>377</v>
      </c>
      <c r="N171" s="391">
        <v>44293</v>
      </c>
      <c r="O171" s="368">
        <f t="shared" si="32"/>
        <v>0</v>
      </c>
      <c r="P171" s="392">
        <f t="shared" si="30"/>
        <v>0</v>
      </c>
      <c r="Q171" s="402"/>
      <c r="R171" s="527"/>
      <c r="S171" s="527"/>
      <c r="T171" s="527"/>
      <c r="U171" s="527"/>
      <c r="V171" s="527"/>
      <c r="W171" s="387">
        <v>880</v>
      </c>
      <c r="X171" s="392">
        <f t="shared" si="31"/>
        <v>50142.399999999994</v>
      </c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</row>
    <row r="172" spans="1:41" s="7" customFormat="1" ht="48.75" customHeight="1">
      <c r="A172" s="359">
        <v>23</v>
      </c>
      <c r="B172" s="360" t="s">
        <v>283</v>
      </c>
      <c r="C172" s="387" t="s">
        <v>85</v>
      </c>
      <c r="D172" s="362"/>
      <c r="E172" s="363">
        <v>220</v>
      </c>
      <c r="F172" s="387">
        <v>994</v>
      </c>
      <c r="G172" s="363">
        <f t="shared" si="29"/>
        <v>218680</v>
      </c>
      <c r="H172" s="404"/>
      <c r="I172" s="390">
        <v>44312</v>
      </c>
      <c r="J172" s="362">
        <v>899</v>
      </c>
      <c r="K172" s="387"/>
      <c r="L172" s="363">
        <f t="shared" si="33"/>
        <v>0</v>
      </c>
      <c r="M172" s="411">
        <v>465</v>
      </c>
      <c r="N172" s="391">
        <v>44309</v>
      </c>
      <c r="O172" s="368">
        <f t="shared" si="32"/>
        <v>0</v>
      </c>
      <c r="P172" s="392">
        <f t="shared" si="30"/>
        <v>0</v>
      </c>
      <c r="Q172" s="402"/>
      <c r="R172" s="527"/>
      <c r="S172" s="527"/>
      <c r="T172" s="527"/>
      <c r="U172" s="527"/>
      <c r="V172" s="527"/>
      <c r="W172" s="387">
        <v>994</v>
      </c>
      <c r="X172" s="392">
        <f t="shared" si="31"/>
        <v>218680</v>
      </c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</row>
    <row r="173" spans="1:41" s="7" customFormat="1" ht="48.75" customHeight="1">
      <c r="A173" s="359">
        <v>24</v>
      </c>
      <c r="B173" s="360" t="s">
        <v>284</v>
      </c>
      <c r="C173" s="387" t="s">
        <v>85</v>
      </c>
      <c r="D173" s="362"/>
      <c r="E173" s="363">
        <v>220</v>
      </c>
      <c r="F173" s="387">
        <v>21</v>
      </c>
      <c r="G173" s="363">
        <f t="shared" si="29"/>
        <v>4620</v>
      </c>
      <c r="H173" s="404"/>
      <c r="I173" s="390">
        <v>44312</v>
      </c>
      <c r="J173" s="362">
        <v>899</v>
      </c>
      <c r="K173" s="387"/>
      <c r="L173" s="363">
        <f t="shared" si="33"/>
        <v>0</v>
      </c>
      <c r="M173" s="411">
        <v>465</v>
      </c>
      <c r="N173" s="391">
        <v>44309</v>
      </c>
      <c r="O173" s="368">
        <f t="shared" si="32"/>
        <v>0</v>
      </c>
      <c r="P173" s="392">
        <f t="shared" si="30"/>
        <v>0</v>
      </c>
      <c r="Q173" s="402"/>
      <c r="R173" s="527"/>
      <c r="S173" s="527"/>
      <c r="T173" s="527"/>
      <c r="U173" s="527"/>
      <c r="V173" s="527"/>
      <c r="W173" s="387">
        <v>21</v>
      </c>
      <c r="X173" s="392">
        <f t="shared" si="31"/>
        <v>4620</v>
      </c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</row>
    <row r="174" spans="1:41" s="7" customFormat="1" ht="48.75" customHeight="1">
      <c r="A174" s="359">
        <v>25</v>
      </c>
      <c r="B174" s="360" t="s">
        <v>281</v>
      </c>
      <c r="C174" s="387" t="s">
        <v>85</v>
      </c>
      <c r="D174" s="362"/>
      <c r="E174" s="363">
        <v>220</v>
      </c>
      <c r="F174" s="387">
        <v>616</v>
      </c>
      <c r="G174" s="363">
        <f t="shared" si="29"/>
        <v>135520</v>
      </c>
      <c r="H174" s="404"/>
      <c r="I174" s="390">
        <v>44312</v>
      </c>
      <c r="J174" s="362">
        <v>924</v>
      </c>
      <c r="K174" s="387"/>
      <c r="L174" s="363">
        <f t="shared" si="33"/>
        <v>0</v>
      </c>
      <c r="M174" s="411">
        <v>464</v>
      </c>
      <c r="N174" s="391">
        <v>44309</v>
      </c>
      <c r="O174" s="368">
        <f t="shared" si="32"/>
        <v>0</v>
      </c>
      <c r="P174" s="392">
        <f t="shared" si="30"/>
        <v>0</v>
      </c>
      <c r="Q174" s="402"/>
      <c r="R174" s="527"/>
      <c r="S174" s="527"/>
      <c r="T174" s="527"/>
      <c r="U174" s="527"/>
      <c r="V174" s="527"/>
      <c r="W174" s="387">
        <v>616</v>
      </c>
      <c r="X174" s="392">
        <f t="shared" si="31"/>
        <v>135520</v>
      </c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</row>
    <row r="175" spans="1:41" s="7" customFormat="1" ht="48.75" customHeight="1">
      <c r="A175" s="359">
        <v>26</v>
      </c>
      <c r="B175" s="360" t="s">
        <v>283</v>
      </c>
      <c r="C175" s="387" t="s">
        <v>85</v>
      </c>
      <c r="D175" s="362"/>
      <c r="E175" s="363">
        <v>220</v>
      </c>
      <c r="F175" s="387">
        <v>1434</v>
      </c>
      <c r="G175" s="363">
        <f t="shared" si="29"/>
        <v>315480</v>
      </c>
      <c r="H175" s="404"/>
      <c r="I175" s="390">
        <v>44312</v>
      </c>
      <c r="J175" s="362">
        <v>924</v>
      </c>
      <c r="K175" s="387"/>
      <c r="L175" s="363">
        <f t="shared" si="33"/>
        <v>0</v>
      </c>
      <c r="M175" s="411">
        <v>464</v>
      </c>
      <c r="N175" s="391">
        <v>44309</v>
      </c>
      <c r="O175" s="368">
        <f t="shared" si="32"/>
        <v>0</v>
      </c>
      <c r="P175" s="392">
        <f t="shared" si="30"/>
        <v>0</v>
      </c>
      <c r="Q175" s="402"/>
      <c r="R175" s="527"/>
      <c r="S175" s="527"/>
      <c r="T175" s="527"/>
      <c r="U175" s="527"/>
      <c r="V175" s="527"/>
      <c r="W175" s="387">
        <v>1434</v>
      </c>
      <c r="X175" s="392">
        <f t="shared" si="31"/>
        <v>315480</v>
      </c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</row>
    <row r="176" spans="1:41" s="7" customFormat="1" ht="48.75" customHeight="1">
      <c r="A176" s="359">
        <v>27</v>
      </c>
      <c r="B176" s="360" t="s">
        <v>284</v>
      </c>
      <c r="C176" s="387" t="s">
        <v>85</v>
      </c>
      <c r="D176" s="362"/>
      <c r="E176" s="363">
        <v>220</v>
      </c>
      <c r="F176" s="387">
        <v>289</v>
      </c>
      <c r="G176" s="363">
        <f t="shared" si="29"/>
        <v>63580</v>
      </c>
      <c r="H176" s="404"/>
      <c r="I176" s="390">
        <v>44312</v>
      </c>
      <c r="J176" s="362">
        <v>924</v>
      </c>
      <c r="K176" s="387"/>
      <c r="L176" s="363">
        <f t="shared" si="33"/>
        <v>0</v>
      </c>
      <c r="M176" s="411">
        <v>464</v>
      </c>
      <c r="N176" s="391">
        <v>44309</v>
      </c>
      <c r="O176" s="368">
        <f t="shared" si="32"/>
        <v>0</v>
      </c>
      <c r="P176" s="392">
        <f t="shared" si="30"/>
        <v>0</v>
      </c>
      <c r="Q176" s="402"/>
      <c r="R176" s="527"/>
      <c r="S176" s="527"/>
      <c r="T176" s="527"/>
      <c r="U176" s="527"/>
      <c r="V176" s="527"/>
      <c r="W176" s="387">
        <v>289</v>
      </c>
      <c r="X176" s="392">
        <f t="shared" si="31"/>
        <v>63580</v>
      </c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</row>
    <row r="177" spans="1:41" s="7" customFormat="1" ht="48.75" customHeight="1">
      <c r="A177" s="359">
        <v>28</v>
      </c>
      <c r="B177" s="360" t="s">
        <v>230</v>
      </c>
      <c r="C177" s="387" t="s">
        <v>85</v>
      </c>
      <c r="D177" s="362"/>
      <c r="E177" s="363">
        <v>300</v>
      </c>
      <c r="F177" s="387">
        <v>905</v>
      </c>
      <c r="G177" s="363">
        <f t="shared" si="29"/>
        <v>271500</v>
      </c>
      <c r="H177" s="404"/>
      <c r="I177" s="390">
        <v>44300</v>
      </c>
      <c r="J177" s="362">
        <v>712</v>
      </c>
      <c r="K177" s="387"/>
      <c r="L177" s="363">
        <f t="shared" si="33"/>
        <v>0</v>
      </c>
      <c r="M177" s="362">
        <v>375</v>
      </c>
      <c r="N177" s="391">
        <v>44293</v>
      </c>
      <c r="O177" s="368">
        <f t="shared" si="32"/>
        <v>30</v>
      </c>
      <c r="P177" s="392">
        <f t="shared" si="30"/>
        <v>9000</v>
      </c>
      <c r="Q177" s="402"/>
      <c r="R177" s="527"/>
      <c r="S177" s="527"/>
      <c r="T177" s="527"/>
      <c r="U177" s="527"/>
      <c r="V177" s="527"/>
      <c r="W177" s="387">
        <v>875</v>
      </c>
      <c r="X177" s="392">
        <f t="shared" si="31"/>
        <v>262500</v>
      </c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</row>
    <row r="178" spans="1:41" s="7" customFormat="1" ht="21" customHeight="1">
      <c r="A178" s="359"/>
      <c r="B178" s="427" t="s">
        <v>83</v>
      </c>
      <c r="C178" s="395"/>
      <c r="D178" s="397"/>
      <c r="E178" s="397"/>
      <c r="F178" s="527"/>
      <c r="G178" s="397">
        <f>SUM(G157:G177)</f>
        <v>3177898.9999999995</v>
      </c>
      <c r="H178" s="398"/>
      <c r="I178" s="398"/>
      <c r="J178" s="397"/>
      <c r="K178" s="527"/>
      <c r="L178" s="397">
        <f>SUM(L157:L177)</f>
        <v>0</v>
      </c>
      <c r="M178" s="527"/>
      <c r="N178" s="401"/>
      <c r="O178" s="395"/>
      <c r="P178" s="397">
        <f>SUM(P157:P177)</f>
        <v>108927.15</v>
      </c>
      <c r="Q178" s="402"/>
      <c r="R178" s="527"/>
      <c r="S178" s="527"/>
      <c r="T178" s="527"/>
      <c r="U178" s="527"/>
      <c r="V178" s="527"/>
      <c r="W178" s="527"/>
      <c r="X178" s="397">
        <f>SUM(X157:X177)</f>
        <v>3068971.8499999996</v>
      </c>
      <c r="Y178" s="191">
        <f>G178+L178-P178</f>
        <v>3068971.8499999996</v>
      </c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</row>
    <row r="179" spans="1:41" s="7" customFormat="1" ht="21" customHeight="1" thickBot="1">
      <c r="A179" s="601" t="s">
        <v>137</v>
      </c>
      <c r="B179" s="601"/>
      <c r="C179" s="601"/>
      <c r="D179" s="601"/>
      <c r="E179" s="601"/>
      <c r="F179" s="601"/>
      <c r="G179" s="601"/>
      <c r="H179" s="601"/>
      <c r="I179" s="601"/>
      <c r="J179" s="601"/>
      <c r="K179" s="601"/>
      <c r="L179" s="601"/>
      <c r="M179" s="601"/>
      <c r="N179" s="601"/>
      <c r="O179" s="601"/>
      <c r="P179" s="601"/>
      <c r="Q179" s="601"/>
      <c r="R179" s="601"/>
      <c r="S179" s="601"/>
      <c r="T179" s="601"/>
      <c r="U179" s="601"/>
      <c r="V179" s="601"/>
      <c r="W179" s="601"/>
      <c r="X179" s="601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</row>
    <row r="180" spans="1:41" s="7" customFormat="1" ht="30.75" customHeight="1">
      <c r="A180" s="455">
        <v>2</v>
      </c>
      <c r="B180" s="553" t="s">
        <v>16</v>
      </c>
      <c r="C180" s="456" t="s">
        <v>71</v>
      </c>
      <c r="D180" s="457" t="s">
        <v>174</v>
      </c>
      <c r="E180" s="535">
        <v>672.96078</v>
      </c>
      <c r="F180" s="458">
        <v>12</v>
      </c>
      <c r="G180" s="459">
        <f t="shared" ref="G180:G206" si="34">F180*E180</f>
        <v>8075.5293600000005</v>
      </c>
      <c r="H180" s="460">
        <v>44742</v>
      </c>
      <c r="I180" s="461"/>
      <c r="J180" s="457"/>
      <c r="K180" s="468"/>
      <c r="L180" s="459"/>
      <c r="M180" s="457">
        <v>7</v>
      </c>
      <c r="N180" s="462">
        <v>44202</v>
      </c>
      <c r="O180" s="463">
        <f>F180+K180-W180</f>
        <v>0</v>
      </c>
      <c r="P180" s="464">
        <f>O180*E180</f>
        <v>0</v>
      </c>
      <c r="Q180" s="457"/>
      <c r="R180" s="457"/>
      <c r="S180" s="457"/>
      <c r="T180" s="457"/>
      <c r="U180" s="465"/>
      <c r="V180" s="466"/>
      <c r="W180" s="458">
        <v>12</v>
      </c>
      <c r="X180" s="459">
        <f t="shared" ref="X180:X206" si="35">W180*E180</f>
        <v>8075.5293600000005</v>
      </c>
      <c r="Y180" s="191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</row>
    <row r="181" spans="1:41" s="7" customFormat="1" ht="60.75" customHeight="1">
      <c r="A181" s="455">
        <v>3</v>
      </c>
      <c r="B181" s="467" t="s">
        <v>46</v>
      </c>
      <c r="C181" s="468" t="s">
        <v>71</v>
      </c>
      <c r="D181" s="457" t="s">
        <v>193</v>
      </c>
      <c r="E181" s="459">
        <v>9269.75</v>
      </c>
      <c r="F181" s="468">
        <v>39</v>
      </c>
      <c r="G181" s="459">
        <f t="shared" si="34"/>
        <v>361520.25</v>
      </c>
      <c r="H181" s="460">
        <v>44947</v>
      </c>
      <c r="I181" s="488">
        <v>44244</v>
      </c>
      <c r="J181" s="457">
        <v>206</v>
      </c>
      <c r="K181" s="468"/>
      <c r="L181" s="459">
        <f>E181*K181</f>
        <v>0</v>
      </c>
      <c r="M181" s="474">
        <v>139</v>
      </c>
      <c r="N181" s="462">
        <v>44243</v>
      </c>
      <c r="O181" s="463">
        <f>F181+K181-W181</f>
        <v>0</v>
      </c>
      <c r="P181" s="459">
        <f>O181*E181</f>
        <v>0</v>
      </c>
      <c r="Q181" s="457"/>
      <c r="R181" s="457"/>
      <c r="S181" s="457"/>
      <c r="T181" s="457"/>
      <c r="U181" s="465"/>
      <c r="V181" s="466"/>
      <c r="W181" s="468">
        <v>39</v>
      </c>
      <c r="X181" s="459">
        <f t="shared" si="35"/>
        <v>361520.25</v>
      </c>
      <c r="Y181" s="191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</row>
    <row r="182" spans="1:41" s="7" customFormat="1" ht="32.25" customHeight="1">
      <c r="A182" s="455">
        <v>7</v>
      </c>
      <c r="B182" s="467" t="s">
        <v>200</v>
      </c>
      <c r="C182" s="468" t="s">
        <v>85</v>
      </c>
      <c r="D182" s="457"/>
      <c r="E182" s="459">
        <v>896.5</v>
      </c>
      <c r="F182" s="469">
        <v>9</v>
      </c>
      <c r="G182" s="459">
        <f t="shared" si="34"/>
        <v>8068.5</v>
      </c>
      <c r="H182" s="460"/>
      <c r="I182" s="470">
        <v>44271</v>
      </c>
      <c r="J182" s="471">
        <v>359</v>
      </c>
      <c r="K182" s="469"/>
      <c r="L182" s="459">
        <f>K182*E182</f>
        <v>0</v>
      </c>
      <c r="M182" s="472">
        <v>262</v>
      </c>
      <c r="N182" s="461">
        <v>44267</v>
      </c>
      <c r="O182" s="463">
        <f t="shared" ref="O182:O206" si="36">F182+K182-W182</f>
        <v>4</v>
      </c>
      <c r="P182" s="464">
        <f t="shared" ref="P182:P206" si="37">O182*E182</f>
        <v>3586</v>
      </c>
      <c r="Q182" s="473"/>
      <c r="R182" s="472"/>
      <c r="S182" s="472"/>
      <c r="T182" s="472"/>
      <c r="U182" s="472"/>
      <c r="V182" s="472"/>
      <c r="W182" s="469">
        <v>5</v>
      </c>
      <c r="X182" s="464">
        <f t="shared" si="35"/>
        <v>4482.5</v>
      </c>
      <c r="Y182" s="191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</row>
    <row r="183" spans="1:41" s="7" customFormat="1" ht="36.75" customHeight="1">
      <c r="A183" s="455">
        <v>8</v>
      </c>
      <c r="B183" s="467" t="s">
        <v>202</v>
      </c>
      <c r="C183" s="468" t="s">
        <v>85</v>
      </c>
      <c r="D183" s="457"/>
      <c r="E183" s="459">
        <v>896.5</v>
      </c>
      <c r="F183" s="469">
        <v>60</v>
      </c>
      <c r="G183" s="459">
        <f t="shared" si="34"/>
        <v>53790</v>
      </c>
      <c r="H183" s="460"/>
      <c r="I183" s="470">
        <v>44271</v>
      </c>
      <c r="J183" s="471">
        <v>359</v>
      </c>
      <c r="K183" s="469"/>
      <c r="L183" s="459">
        <f t="shared" ref="L183:L206" si="38">K183*E183</f>
        <v>0</v>
      </c>
      <c r="M183" s="472">
        <v>262</v>
      </c>
      <c r="N183" s="461">
        <v>44267</v>
      </c>
      <c r="O183" s="463">
        <f t="shared" si="36"/>
        <v>0</v>
      </c>
      <c r="P183" s="464">
        <f t="shared" si="37"/>
        <v>0</v>
      </c>
      <c r="Q183" s="473"/>
      <c r="R183" s="472"/>
      <c r="S183" s="472"/>
      <c r="T183" s="472"/>
      <c r="U183" s="472"/>
      <c r="V183" s="472"/>
      <c r="W183" s="469">
        <v>60</v>
      </c>
      <c r="X183" s="464">
        <f t="shared" si="35"/>
        <v>53790</v>
      </c>
      <c r="Y183" s="191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</row>
    <row r="184" spans="1:41" s="7" customFormat="1" ht="25.5" customHeight="1">
      <c r="A184" s="455">
        <v>9</v>
      </c>
      <c r="B184" s="467" t="s">
        <v>203</v>
      </c>
      <c r="C184" s="468" t="s">
        <v>85</v>
      </c>
      <c r="D184" s="457"/>
      <c r="E184" s="459">
        <v>896.5</v>
      </c>
      <c r="F184" s="469">
        <v>10</v>
      </c>
      <c r="G184" s="459">
        <f t="shared" si="34"/>
        <v>8965</v>
      </c>
      <c r="H184" s="460"/>
      <c r="I184" s="470">
        <v>44271</v>
      </c>
      <c r="J184" s="471">
        <v>359</v>
      </c>
      <c r="K184" s="469"/>
      <c r="L184" s="459">
        <f t="shared" si="38"/>
        <v>0</v>
      </c>
      <c r="M184" s="472">
        <v>262</v>
      </c>
      <c r="N184" s="461">
        <v>44267</v>
      </c>
      <c r="O184" s="463">
        <f t="shared" si="36"/>
        <v>3</v>
      </c>
      <c r="P184" s="464">
        <f t="shared" si="37"/>
        <v>2689.5</v>
      </c>
      <c r="Q184" s="473"/>
      <c r="R184" s="472"/>
      <c r="S184" s="472"/>
      <c r="T184" s="472"/>
      <c r="U184" s="472"/>
      <c r="V184" s="472"/>
      <c r="W184" s="469">
        <v>7</v>
      </c>
      <c r="X184" s="464">
        <f t="shared" si="35"/>
        <v>6275.5</v>
      </c>
      <c r="Y184" s="191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</row>
    <row r="185" spans="1:41" s="7" customFormat="1" ht="24.75" customHeight="1">
      <c r="A185" s="455">
        <v>10</v>
      </c>
      <c r="B185" s="467" t="s">
        <v>196</v>
      </c>
      <c r="C185" s="468" t="s">
        <v>197</v>
      </c>
      <c r="D185" s="457"/>
      <c r="E185" s="459">
        <v>12</v>
      </c>
      <c r="F185" s="469">
        <v>6415</v>
      </c>
      <c r="G185" s="459">
        <f t="shared" si="34"/>
        <v>76980</v>
      </c>
      <c r="H185" s="460"/>
      <c r="I185" s="470">
        <v>44271</v>
      </c>
      <c r="J185" s="471">
        <v>359</v>
      </c>
      <c r="K185" s="469"/>
      <c r="L185" s="459">
        <f t="shared" si="38"/>
        <v>0</v>
      </c>
      <c r="M185" s="472">
        <v>262</v>
      </c>
      <c r="N185" s="461">
        <v>44267</v>
      </c>
      <c r="O185" s="463">
        <f t="shared" si="36"/>
        <v>6321</v>
      </c>
      <c r="P185" s="464">
        <f t="shared" si="37"/>
        <v>75852</v>
      </c>
      <c r="Q185" s="473"/>
      <c r="R185" s="472"/>
      <c r="S185" s="472"/>
      <c r="T185" s="472"/>
      <c r="U185" s="472"/>
      <c r="V185" s="472"/>
      <c r="W185" s="469">
        <v>94</v>
      </c>
      <c r="X185" s="464">
        <f t="shared" si="35"/>
        <v>1128</v>
      </c>
      <c r="Y185" s="191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</row>
    <row r="186" spans="1:41" s="7" customFormat="1" ht="26.25" customHeight="1">
      <c r="A186" s="455">
        <v>11</v>
      </c>
      <c r="B186" s="467" t="s">
        <v>199</v>
      </c>
      <c r="C186" s="468" t="s">
        <v>197</v>
      </c>
      <c r="D186" s="457"/>
      <c r="E186" s="459">
        <v>12</v>
      </c>
      <c r="F186" s="469">
        <v>6150</v>
      </c>
      <c r="G186" s="459">
        <f t="shared" si="34"/>
        <v>73800</v>
      </c>
      <c r="H186" s="460"/>
      <c r="I186" s="470">
        <v>44271</v>
      </c>
      <c r="J186" s="471">
        <v>359</v>
      </c>
      <c r="K186" s="469"/>
      <c r="L186" s="459">
        <f t="shared" si="38"/>
        <v>0</v>
      </c>
      <c r="M186" s="472">
        <v>262</v>
      </c>
      <c r="N186" s="461">
        <v>44267</v>
      </c>
      <c r="O186" s="463">
        <f t="shared" si="36"/>
        <v>6150</v>
      </c>
      <c r="P186" s="464">
        <f t="shared" si="37"/>
        <v>73800</v>
      </c>
      <c r="Q186" s="473"/>
      <c r="R186" s="472"/>
      <c r="S186" s="472"/>
      <c r="T186" s="472"/>
      <c r="U186" s="472"/>
      <c r="V186" s="472"/>
      <c r="W186" s="469">
        <v>0</v>
      </c>
      <c r="X186" s="464">
        <f t="shared" si="35"/>
        <v>0</v>
      </c>
      <c r="Y186" s="191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</row>
    <row r="187" spans="1:41" s="7" customFormat="1" ht="51" customHeight="1">
      <c r="A187" s="455">
        <v>12</v>
      </c>
      <c r="B187" s="467" t="s">
        <v>206</v>
      </c>
      <c r="C187" s="468" t="s">
        <v>85</v>
      </c>
      <c r="D187" s="457"/>
      <c r="E187" s="459">
        <v>300</v>
      </c>
      <c r="F187" s="469">
        <v>66</v>
      </c>
      <c r="G187" s="459">
        <f t="shared" si="34"/>
        <v>19800</v>
      </c>
      <c r="H187" s="460">
        <v>44503</v>
      </c>
      <c r="I187" s="470">
        <v>44279</v>
      </c>
      <c r="J187" s="471">
        <v>496</v>
      </c>
      <c r="K187" s="469"/>
      <c r="L187" s="459">
        <f t="shared" si="38"/>
        <v>0</v>
      </c>
      <c r="M187" s="472">
        <v>290</v>
      </c>
      <c r="N187" s="461">
        <v>44277</v>
      </c>
      <c r="O187" s="463">
        <f t="shared" si="36"/>
        <v>0</v>
      </c>
      <c r="P187" s="464">
        <f t="shared" si="37"/>
        <v>0</v>
      </c>
      <c r="Q187" s="473"/>
      <c r="R187" s="472"/>
      <c r="S187" s="472"/>
      <c r="T187" s="472"/>
      <c r="U187" s="472"/>
      <c r="V187" s="472"/>
      <c r="W187" s="469">
        <v>66</v>
      </c>
      <c r="X187" s="464">
        <f t="shared" si="35"/>
        <v>19800</v>
      </c>
      <c r="Y187" s="191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</row>
    <row r="188" spans="1:41" s="7" customFormat="1" ht="48.75" customHeight="1">
      <c r="A188" s="455">
        <v>13</v>
      </c>
      <c r="B188" s="467" t="s">
        <v>207</v>
      </c>
      <c r="C188" s="468" t="s">
        <v>85</v>
      </c>
      <c r="D188" s="457"/>
      <c r="E188" s="459">
        <v>300</v>
      </c>
      <c r="F188" s="469">
        <v>70</v>
      </c>
      <c r="G188" s="459">
        <f t="shared" si="34"/>
        <v>21000</v>
      </c>
      <c r="H188" s="460">
        <v>44503</v>
      </c>
      <c r="I188" s="470">
        <v>44279</v>
      </c>
      <c r="J188" s="471">
        <v>496</v>
      </c>
      <c r="K188" s="469"/>
      <c r="L188" s="459">
        <f t="shared" si="38"/>
        <v>0</v>
      </c>
      <c r="M188" s="472">
        <v>290</v>
      </c>
      <c r="N188" s="461">
        <v>44277</v>
      </c>
      <c r="O188" s="463">
        <f t="shared" si="36"/>
        <v>50</v>
      </c>
      <c r="P188" s="464">
        <f t="shared" si="37"/>
        <v>15000</v>
      </c>
      <c r="Q188" s="473"/>
      <c r="R188" s="472"/>
      <c r="S188" s="472"/>
      <c r="T188" s="472"/>
      <c r="U188" s="472"/>
      <c r="V188" s="472"/>
      <c r="W188" s="469">
        <v>20</v>
      </c>
      <c r="X188" s="464">
        <f t="shared" si="35"/>
        <v>6000</v>
      </c>
      <c r="Y188" s="191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</row>
    <row r="189" spans="1:41" s="7" customFormat="1" ht="53.25" customHeight="1">
      <c r="A189" s="455">
        <v>15</v>
      </c>
      <c r="B189" s="467" t="s">
        <v>209</v>
      </c>
      <c r="C189" s="468" t="s">
        <v>85</v>
      </c>
      <c r="D189" s="457"/>
      <c r="E189" s="459">
        <v>300</v>
      </c>
      <c r="F189" s="469">
        <v>16</v>
      </c>
      <c r="G189" s="459">
        <f t="shared" si="34"/>
        <v>4800</v>
      </c>
      <c r="H189" s="460">
        <v>44503</v>
      </c>
      <c r="I189" s="470">
        <v>44279</v>
      </c>
      <c r="J189" s="471">
        <v>496</v>
      </c>
      <c r="K189" s="469"/>
      <c r="L189" s="459">
        <f t="shared" si="38"/>
        <v>0</v>
      </c>
      <c r="M189" s="472">
        <v>290</v>
      </c>
      <c r="N189" s="461">
        <v>44277</v>
      </c>
      <c r="O189" s="463">
        <f t="shared" si="36"/>
        <v>0</v>
      </c>
      <c r="P189" s="464">
        <f t="shared" si="37"/>
        <v>0</v>
      </c>
      <c r="Q189" s="473"/>
      <c r="R189" s="472"/>
      <c r="S189" s="472"/>
      <c r="T189" s="472"/>
      <c r="U189" s="472"/>
      <c r="V189" s="472"/>
      <c r="W189" s="469">
        <v>16</v>
      </c>
      <c r="X189" s="464">
        <f t="shared" si="35"/>
        <v>4800</v>
      </c>
      <c r="Y189" s="191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</row>
    <row r="190" spans="1:41" s="7" customFormat="1" ht="72.75" customHeight="1">
      <c r="A190" s="455">
        <v>16</v>
      </c>
      <c r="B190" s="467" t="s">
        <v>39</v>
      </c>
      <c r="C190" s="468" t="s">
        <v>85</v>
      </c>
      <c r="D190" s="457" t="s">
        <v>204</v>
      </c>
      <c r="E190" s="459">
        <v>180</v>
      </c>
      <c r="F190" s="469">
        <v>515</v>
      </c>
      <c r="G190" s="459">
        <f t="shared" si="34"/>
        <v>92700</v>
      </c>
      <c r="H190" s="460">
        <v>44913</v>
      </c>
      <c r="I190" s="470">
        <v>44279</v>
      </c>
      <c r="J190" s="471">
        <v>395</v>
      </c>
      <c r="K190" s="469"/>
      <c r="L190" s="459">
        <f t="shared" si="38"/>
        <v>0</v>
      </c>
      <c r="M190" s="472">
        <v>291</v>
      </c>
      <c r="N190" s="461">
        <v>44277</v>
      </c>
      <c r="O190" s="463">
        <f t="shared" si="36"/>
        <v>95</v>
      </c>
      <c r="P190" s="464">
        <f t="shared" si="37"/>
        <v>17100</v>
      </c>
      <c r="Q190" s="473"/>
      <c r="R190" s="472"/>
      <c r="S190" s="472"/>
      <c r="T190" s="472"/>
      <c r="U190" s="472"/>
      <c r="V190" s="472"/>
      <c r="W190" s="469">
        <v>420</v>
      </c>
      <c r="X190" s="464">
        <f t="shared" si="35"/>
        <v>75600</v>
      </c>
      <c r="Y190" s="191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</row>
    <row r="191" spans="1:41" s="7" customFormat="1" ht="21" customHeight="1">
      <c r="A191" s="455">
        <v>17</v>
      </c>
      <c r="B191" s="467" t="s">
        <v>211</v>
      </c>
      <c r="C191" s="468" t="s">
        <v>85</v>
      </c>
      <c r="D191" s="457"/>
      <c r="E191" s="459">
        <v>0.7</v>
      </c>
      <c r="F191" s="469">
        <v>78000</v>
      </c>
      <c r="G191" s="459">
        <f t="shared" si="34"/>
        <v>54600</v>
      </c>
      <c r="H191" s="460"/>
      <c r="I191" s="470"/>
      <c r="J191" s="471">
        <v>580</v>
      </c>
      <c r="K191" s="469"/>
      <c r="L191" s="459">
        <f t="shared" si="38"/>
        <v>0</v>
      </c>
      <c r="M191" s="472">
        <v>314</v>
      </c>
      <c r="N191" s="461">
        <v>44281</v>
      </c>
      <c r="O191" s="463">
        <f t="shared" si="36"/>
        <v>5805</v>
      </c>
      <c r="P191" s="464">
        <f t="shared" si="37"/>
        <v>4063.4999999999995</v>
      </c>
      <c r="Q191" s="473"/>
      <c r="R191" s="472"/>
      <c r="S191" s="472"/>
      <c r="T191" s="472"/>
      <c r="U191" s="472"/>
      <c r="V191" s="472"/>
      <c r="W191" s="469">
        <v>72195</v>
      </c>
      <c r="X191" s="464">
        <f t="shared" si="35"/>
        <v>50536.5</v>
      </c>
      <c r="Y191" s="191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</row>
    <row r="192" spans="1:41" s="7" customFormat="1" ht="53.25" customHeight="1">
      <c r="A192" s="455">
        <v>18</v>
      </c>
      <c r="B192" s="467" t="s">
        <v>206</v>
      </c>
      <c r="C192" s="468" t="s">
        <v>85</v>
      </c>
      <c r="D192" s="457"/>
      <c r="E192" s="459">
        <v>300</v>
      </c>
      <c r="F192" s="469">
        <v>180</v>
      </c>
      <c r="G192" s="459">
        <f t="shared" si="34"/>
        <v>54000</v>
      </c>
      <c r="H192" s="460"/>
      <c r="I192" s="470"/>
      <c r="J192" s="471">
        <v>580</v>
      </c>
      <c r="K192" s="469"/>
      <c r="L192" s="459">
        <f t="shared" si="38"/>
        <v>0</v>
      </c>
      <c r="M192" s="472">
        <v>314</v>
      </c>
      <c r="N192" s="461">
        <v>44281</v>
      </c>
      <c r="O192" s="463">
        <f t="shared" si="36"/>
        <v>0</v>
      </c>
      <c r="P192" s="464">
        <f t="shared" si="37"/>
        <v>0</v>
      </c>
      <c r="Q192" s="473"/>
      <c r="R192" s="472"/>
      <c r="S192" s="472"/>
      <c r="T192" s="472"/>
      <c r="U192" s="472"/>
      <c r="V192" s="472"/>
      <c r="W192" s="469">
        <v>180</v>
      </c>
      <c r="X192" s="464">
        <f t="shared" si="35"/>
        <v>54000</v>
      </c>
      <c r="Y192" s="191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</row>
    <row r="193" spans="1:41" s="7" customFormat="1" ht="48.75" customHeight="1">
      <c r="A193" s="455">
        <v>19</v>
      </c>
      <c r="B193" s="467" t="s">
        <v>207</v>
      </c>
      <c r="C193" s="468" t="s">
        <v>85</v>
      </c>
      <c r="D193" s="457"/>
      <c r="E193" s="459">
        <v>300</v>
      </c>
      <c r="F193" s="469">
        <v>790</v>
      </c>
      <c r="G193" s="459">
        <f t="shared" si="34"/>
        <v>237000</v>
      </c>
      <c r="H193" s="460"/>
      <c r="I193" s="470"/>
      <c r="J193" s="471">
        <v>580</v>
      </c>
      <c r="K193" s="469"/>
      <c r="L193" s="459">
        <f t="shared" si="38"/>
        <v>0</v>
      </c>
      <c r="M193" s="472">
        <v>314</v>
      </c>
      <c r="N193" s="461">
        <v>44281</v>
      </c>
      <c r="O193" s="463">
        <f t="shared" si="36"/>
        <v>0</v>
      </c>
      <c r="P193" s="464">
        <f t="shared" si="37"/>
        <v>0</v>
      </c>
      <c r="Q193" s="473"/>
      <c r="R193" s="472"/>
      <c r="S193" s="472"/>
      <c r="T193" s="472"/>
      <c r="U193" s="472"/>
      <c r="V193" s="472"/>
      <c r="W193" s="469">
        <v>790</v>
      </c>
      <c r="X193" s="464">
        <f t="shared" si="35"/>
        <v>237000</v>
      </c>
      <c r="Y193" s="191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</row>
    <row r="194" spans="1:41" s="7" customFormat="1" ht="56.25" customHeight="1">
      <c r="A194" s="455">
        <v>20</v>
      </c>
      <c r="B194" s="467" t="s">
        <v>208</v>
      </c>
      <c r="C194" s="468" t="s">
        <v>85</v>
      </c>
      <c r="D194" s="457"/>
      <c r="E194" s="459">
        <v>300</v>
      </c>
      <c r="F194" s="469">
        <v>52</v>
      </c>
      <c r="G194" s="459">
        <f t="shared" si="34"/>
        <v>15600</v>
      </c>
      <c r="H194" s="460"/>
      <c r="I194" s="470"/>
      <c r="J194" s="471">
        <v>580</v>
      </c>
      <c r="K194" s="469"/>
      <c r="L194" s="459">
        <f t="shared" si="38"/>
        <v>0</v>
      </c>
      <c r="M194" s="472">
        <v>314</v>
      </c>
      <c r="N194" s="461">
        <v>44281</v>
      </c>
      <c r="O194" s="463">
        <f t="shared" si="36"/>
        <v>1</v>
      </c>
      <c r="P194" s="464">
        <f t="shared" si="37"/>
        <v>300</v>
      </c>
      <c r="Q194" s="473"/>
      <c r="R194" s="472"/>
      <c r="S194" s="472"/>
      <c r="T194" s="472"/>
      <c r="U194" s="472"/>
      <c r="V194" s="472"/>
      <c r="W194" s="469">
        <v>51</v>
      </c>
      <c r="X194" s="464">
        <f t="shared" si="35"/>
        <v>15300</v>
      </c>
      <c r="Y194" s="191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</row>
    <row r="195" spans="1:41" s="7" customFormat="1" ht="56.25" customHeight="1">
      <c r="A195" s="455">
        <v>21</v>
      </c>
      <c r="B195" s="467" t="s">
        <v>223</v>
      </c>
      <c r="C195" s="468" t="s">
        <v>85</v>
      </c>
      <c r="D195" s="457"/>
      <c r="E195" s="459">
        <v>214.89</v>
      </c>
      <c r="F195" s="469">
        <v>200</v>
      </c>
      <c r="G195" s="459">
        <f t="shared" si="34"/>
        <v>42978</v>
      </c>
      <c r="H195" s="460"/>
      <c r="I195" s="470">
        <v>44301</v>
      </c>
      <c r="J195" s="471">
        <v>738</v>
      </c>
      <c r="K195" s="469"/>
      <c r="L195" s="459">
        <f t="shared" si="38"/>
        <v>0</v>
      </c>
      <c r="M195" s="472">
        <v>377</v>
      </c>
      <c r="N195" s="461">
        <v>44293</v>
      </c>
      <c r="O195" s="463">
        <f t="shared" si="36"/>
        <v>0</v>
      </c>
      <c r="P195" s="464">
        <f t="shared" si="37"/>
        <v>0</v>
      </c>
      <c r="Q195" s="473"/>
      <c r="R195" s="472"/>
      <c r="S195" s="472"/>
      <c r="T195" s="472"/>
      <c r="U195" s="472"/>
      <c r="V195" s="472"/>
      <c r="W195" s="469">
        <v>200</v>
      </c>
      <c r="X195" s="464">
        <f t="shared" si="35"/>
        <v>42978</v>
      </c>
      <c r="Y195" s="191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</row>
    <row r="196" spans="1:41" s="7" customFormat="1" ht="56.25" customHeight="1">
      <c r="A196" s="455">
        <v>22</v>
      </c>
      <c r="B196" s="467" t="s">
        <v>224</v>
      </c>
      <c r="C196" s="468" t="s">
        <v>85</v>
      </c>
      <c r="D196" s="457"/>
      <c r="E196" s="459">
        <v>214.89</v>
      </c>
      <c r="F196" s="469">
        <v>600</v>
      </c>
      <c r="G196" s="459">
        <f t="shared" si="34"/>
        <v>128933.99999999999</v>
      </c>
      <c r="H196" s="460"/>
      <c r="I196" s="470">
        <v>44301</v>
      </c>
      <c r="J196" s="471">
        <v>738</v>
      </c>
      <c r="K196" s="469"/>
      <c r="L196" s="459">
        <f t="shared" si="38"/>
        <v>0</v>
      </c>
      <c r="M196" s="472">
        <v>377</v>
      </c>
      <c r="N196" s="461">
        <v>44293</v>
      </c>
      <c r="O196" s="463">
        <f t="shared" si="36"/>
        <v>0</v>
      </c>
      <c r="P196" s="464">
        <f t="shared" si="37"/>
        <v>0</v>
      </c>
      <c r="Q196" s="473"/>
      <c r="R196" s="472"/>
      <c r="S196" s="472"/>
      <c r="T196" s="472"/>
      <c r="U196" s="472"/>
      <c r="V196" s="472"/>
      <c r="W196" s="469">
        <v>600</v>
      </c>
      <c r="X196" s="464">
        <f t="shared" si="35"/>
        <v>128933.99999999999</v>
      </c>
      <c r="Y196" s="191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</row>
    <row r="197" spans="1:41" s="7" customFormat="1" ht="56.25" customHeight="1">
      <c r="A197" s="455">
        <v>23</v>
      </c>
      <c r="B197" s="467" t="s">
        <v>225</v>
      </c>
      <c r="C197" s="468" t="s">
        <v>85</v>
      </c>
      <c r="D197" s="457"/>
      <c r="E197" s="459">
        <v>214.89</v>
      </c>
      <c r="F197" s="469">
        <v>100</v>
      </c>
      <c r="G197" s="459">
        <f t="shared" si="34"/>
        <v>21489</v>
      </c>
      <c r="H197" s="460"/>
      <c r="I197" s="470">
        <v>44301</v>
      </c>
      <c r="J197" s="471">
        <v>738</v>
      </c>
      <c r="K197" s="469"/>
      <c r="L197" s="459">
        <f t="shared" si="38"/>
        <v>0</v>
      </c>
      <c r="M197" s="472">
        <v>377</v>
      </c>
      <c r="N197" s="461">
        <v>44293</v>
      </c>
      <c r="O197" s="463">
        <f t="shared" si="36"/>
        <v>0</v>
      </c>
      <c r="P197" s="464">
        <f t="shared" si="37"/>
        <v>0</v>
      </c>
      <c r="Q197" s="473"/>
      <c r="R197" s="472"/>
      <c r="S197" s="472"/>
      <c r="T197" s="472"/>
      <c r="U197" s="472"/>
      <c r="V197" s="472"/>
      <c r="W197" s="469">
        <v>100</v>
      </c>
      <c r="X197" s="464">
        <f t="shared" si="35"/>
        <v>21489</v>
      </c>
      <c r="Y197" s="191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</row>
    <row r="198" spans="1:41" s="7" customFormat="1" ht="56.25" customHeight="1">
      <c r="A198" s="455">
        <v>24</v>
      </c>
      <c r="B198" s="467" t="s">
        <v>226</v>
      </c>
      <c r="C198" s="468" t="s">
        <v>85</v>
      </c>
      <c r="D198" s="457"/>
      <c r="E198" s="459">
        <v>56.98</v>
      </c>
      <c r="F198" s="469">
        <v>1200</v>
      </c>
      <c r="G198" s="459">
        <f t="shared" si="34"/>
        <v>68376</v>
      </c>
      <c r="H198" s="460"/>
      <c r="I198" s="470">
        <v>44301</v>
      </c>
      <c r="J198" s="471">
        <v>738</v>
      </c>
      <c r="K198" s="469"/>
      <c r="L198" s="459">
        <f t="shared" si="38"/>
        <v>0</v>
      </c>
      <c r="M198" s="472">
        <v>377</v>
      </c>
      <c r="N198" s="461">
        <v>44293</v>
      </c>
      <c r="O198" s="463">
        <f t="shared" si="36"/>
        <v>0</v>
      </c>
      <c r="P198" s="464">
        <f t="shared" si="37"/>
        <v>0</v>
      </c>
      <c r="Q198" s="473"/>
      <c r="R198" s="472"/>
      <c r="S198" s="472"/>
      <c r="T198" s="472"/>
      <c r="U198" s="472"/>
      <c r="V198" s="472"/>
      <c r="W198" s="469">
        <v>1200</v>
      </c>
      <c r="X198" s="464">
        <f t="shared" si="35"/>
        <v>68376</v>
      </c>
      <c r="Y198" s="191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</row>
    <row r="199" spans="1:41" s="7" customFormat="1" ht="56.25" customHeight="1">
      <c r="A199" s="455">
        <v>25</v>
      </c>
      <c r="B199" s="467" t="s">
        <v>227</v>
      </c>
      <c r="C199" s="468" t="s">
        <v>85</v>
      </c>
      <c r="D199" s="457"/>
      <c r="E199" s="459">
        <v>56.98</v>
      </c>
      <c r="F199" s="469">
        <v>3840</v>
      </c>
      <c r="G199" s="459">
        <f t="shared" si="34"/>
        <v>218803.19999999998</v>
      </c>
      <c r="H199" s="460"/>
      <c r="I199" s="470">
        <v>44301</v>
      </c>
      <c r="J199" s="471">
        <v>738</v>
      </c>
      <c r="K199" s="469"/>
      <c r="L199" s="459">
        <f t="shared" si="38"/>
        <v>0</v>
      </c>
      <c r="M199" s="472">
        <v>377</v>
      </c>
      <c r="N199" s="461">
        <v>44293</v>
      </c>
      <c r="O199" s="463">
        <f t="shared" si="36"/>
        <v>0</v>
      </c>
      <c r="P199" s="464">
        <f t="shared" si="37"/>
        <v>0</v>
      </c>
      <c r="Q199" s="473"/>
      <c r="R199" s="472"/>
      <c r="S199" s="472"/>
      <c r="T199" s="472"/>
      <c r="U199" s="472"/>
      <c r="V199" s="472"/>
      <c r="W199" s="469">
        <v>3840</v>
      </c>
      <c r="X199" s="464">
        <f t="shared" si="35"/>
        <v>218803.19999999998</v>
      </c>
      <c r="Y199" s="191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</row>
    <row r="200" spans="1:41" s="7" customFormat="1" ht="56.25" customHeight="1">
      <c r="A200" s="455">
        <v>26</v>
      </c>
      <c r="B200" s="467" t="s">
        <v>228</v>
      </c>
      <c r="C200" s="468" t="s">
        <v>85</v>
      </c>
      <c r="D200" s="457"/>
      <c r="E200" s="459">
        <v>56.98</v>
      </c>
      <c r="F200" s="469">
        <v>480</v>
      </c>
      <c r="G200" s="459">
        <f t="shared" si="34"/>
        <v>27350.399999999998</v>
      </c>
      <c r="H200" s="460"/>
      <c r="I200" s="470">
        <v>44301</v>
      </c>
      <c r="J200" s="471">
        <v>738</v>
      </c>
      <c r="K200" s="469"/>
      <c r="L200" s="459">
        <f t="shared" si="38"/>
        <v>0</v>
      </c>
      <c r="M200" s="472">
        <v>377</v>
      </c>
      <c r="N200" s="461">
        <v>44293</v>
      </c>
      <c r="O200" s="463">
        <f t="shared" si="36"/>
        <v>0</v>
      </c>
      <c r="P200" s="464">
        <f t="shared" si="37"/>
        <v>0</v>
      </c>
      <c r="Q200" s="473"/>
      <c r="R200" s="472"/>
      <c r="S200" s="472"/>
      <c r="T200" s="472"/>
      <c r="U200" s="472"/>
      <c r="V200" s="472"/>
      <c r="W200" s="469">
        <v>480</v>
      </c>
      <c r="X200" s="464">
        <f t="shared" si="35"/>
        <v>27350.399999999998</v>
      </c>
      <c r="Y200" s="191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</row>
    <row r="201" spans="1:41" s="7" customFormat="1" ht="56.25" customHeight="1">
      <c r="A201" s="455">
        <v>27</v>
      </c>
      <c r="B201" s="467" t="s">
        <v>283</v>
      </c>
      <c r="C201" s="468" t="s">
        <v>85</v>
      </c>
      <c r="D201" s="457"/>
      <c r="E201" s="459">
        <v>220</v>
      </c>
      <c r="F201" s="469">
        <v>590</v>
      </c>
      <c r="G201" s="459">
        <f t="shared" si="34"/>
        <v>129800</v>
      </c>
      <c r="H201" s="460"/>
      <c r="I201" s="470">
        <v>44312</v>
      </c>
      <c r="J201" s="471">
        <v>900</v>
      </c>
      <c r="K201" s="469"/>
      <c r="L201" s="459">
        <f t="shared" si="38"/>
        <v>0</v>
      </c>
      <c r="M201" s="474">
        <v>465</v>
      </c>
      <c r="N201" s="462">
        <v>44309</v>
      </c>
      <c r="O201" s="463">
        <f t="shared" si="36"/>
        <v>110</v>
      </c>
      <c r="P201" s="464">
        <f t="shared" si="37"/>
        <v>24200</v>
      </c>
      <c r="Q201" s="473"/>
      <c r="R201" s="472"/>
      <c r="S201" s="472"/>
      <c r="T201" s="472"/>
      <c r="U201" s="472"/>
      <c r="V201" s="472"/>
      <c r="W201" s="469">
        <v>480</v>
      </c>
      <c r="X201" s="464">
        <f t="shared" si="35"/>
        <v>105600</v>
      </c>
      <c r="Y201" s="191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</row>
    <row r="202" spans="1:41" s="7" customFormat="1" ht="56.25" customHeight="1">
      <c r="A202" s="455">
        <v>28</v>
      </c>
      <c r="B202" s="467" t="s">
        <v>284</v>
      </c>
      <c r="C202" s="468" t="s">
        <v>85</v>
      </c>
      <c r="D202" s="457"/>
      <c r="E202" s="459">
        <v>220</v>
      </c>
      <c r="F202" s="469">
        <v>14</v>
      </c>
      <c r="G202" s="459">
        <f t="shared" si="34"/>
        <v>3080</v>
      </c>
      <c r="H202" s="460"/>
      <c r="I202" s="470">
        <v>44312</v>
      </c>
      <c r="J202" s="471">
        <v>900</v>
      </c>
      <c r="K202" s="469"/>
      <c r="L202" s="459">
        <f t="shared" si="38"/>
        <v>0</v>
      </c>
      <c r="M202" s="474">
        <v>465</v>
      </c>
      <c r="N202" s="462">
        <v>44309</v>
      </c>
      <c r="O202" s="463">
        <f t="shared" si="36"/>
        <v>5</v>
      </c>
      <c r="P202" s="464">
        <f t="shared" si="37"/>
        <v>1100</v>
      </c>
      <c r="Q202" s="473"/>
      <c r="R202" s="472"/>
      <c r="S202" s="472"/>
      <c r="T202" s="472"/>
      <c r="U202" s="472"/>
      <c r="V202" s="472"/>
      <c r="W202" s="469">
        <v>9</v>
      </c>
      <c r="X202" s="464">
        <f t="shared" si="35"/>
        <v>1980</v>
      </c>
      <c r="Y202" s="191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</row>
    <row r="203" spans="1:41" s="7" customFormat="1" ht="56.25" customHeight="1">
      <c r="A203" s="455">
        <v>29</v>
      </c>
      <c r="B203" s="467" t="s">
        <v>281</v>
      </c>
      <c r="C203" s="468" t="s">
        <v>85</v>
      </c>
      <c r="D203" s="457"/>
      <c r="E203" s="459">
        <v>220</v>
      </c>
      <c r="F203" s="469">
        <v>361</v>
      </c>
      <c r="G203" s="459">
        <f t="shared" si="34"/>
        <v>79420</v>
      </c>
      <c r="H203" s="460"/>
      <c r="I203" s="470">
        <v>44312</v>
      </c>
      <c r="J203" s="471">
        <v>925</v>
      </c>
      <c r="K203" s="469"/>
      <c r="L203" s="459">
        <f t="shared" si="38"/>
        <v>0</v>
      </c>
      <c r="M203" s="474">
        <v>464</v>
      </c>
      <c r="N203" s="462">
        <v>44309</v>
      </c>
      <c r="O203" s="463">
        <f t="shared" si="36"/>
        <v>6</v>
      </c>
      <c r="P203" s="464">
        <f t="shared" si="37"/>
        <v>1320</v>
      </c>
      <c r="Q203" s="473"/>
      <c r="R203" s="472"/>
      <c r="S203" s="472"/>
      <c r="T203" s="472"/>
      <c r="U203" s="472"/>
      <c r="V203" s="472"/>
      <c r="W203" s="469">
        <v>355</v>
      </c>
      <c r="X203" s="464">
        <f t="shared" si="35"/>
        <v>78100</v>
      </c>
      <c r="Y203" s="191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</row>
    <row r="204" spans="1:41" s="7" customFormat="1" ht="56.25" customHeight="1">
      <c r="A204" s="455">
        <v>30</v>
      </c>
      <c r="B204" s="467" t="s">
        <v>283</v>
      </c>
      <c r="C204" s="468" t="s">
        <v>85</v>
      </c>
      <c r="D204" s="457"/>
      <c r="E204" s="459">
        <v>220</v>
      </c>
      <c r="F204" s="469">
        <v>851</v>
      </c>
      <c r="G204" s="459">
        <f t="shared" si="34"/>
        <v>187220</v>
      </c>
      <c r="H204" s="460"/>
      <c r="I204" s="470">
        <v>44312</v>
      </c>
      <c r="J204" s="471">
        <v>925</v>
      </c>
      <c r="K204" s="469"/>
      <c r="L204" s="459">
        <f t="shared" si="38"/>
        <v>0</v>
      </c>
      <c r="M204" s="474">
        <v>464</v>
      </c>
      <c r="N204" s="462">
        <v>44309</v>
      </c>
      <c r="O204" s="463">
        <f t="shared" si="36"/>
        <v>0</v>
      </c>
      <c r="P204" s="464">
        <f t="shared" si="37"/>
        <v>0</v>
      </c>
      <c r="Q204" s="473"/>
      <c r="R204" s="472"/>
      <c r="S204" s="472"/>
      <c r="T204" s="472"/>
      <c r="U204" s="472"/>
      <c r="V204" s="472"/>
      <c r="W204" s="469">
        <v>851</v>
      </c>
      <c r="X204" s="464">
        <f t="shared" si="35"/>
        <v>187220</v>
      </c>
      <c r="Y204" s="191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</row>
    <row r="205" spans="1:41" s="7" customFormat="1" ht="56.25" customHeight="1">
      <c r="A205" s="455">
        <v>31</v>
      </c>
      <c r="B205" s="467" t="s">
        <v>284</v>
      </c>
      <c r="C205" s="468" t="s">
        <v>85</v>
      </c>
      <c r="D205" s="457"/>
      <c r="E205" s="459">
        <v>220</v>
      </c>
      <c r="F205" s="469">
        <v>172</v>
      </c>
      <c r="G205" s="459">
        <f t="shared" si="34"/>
        <v>37840</v>
      </c>
      <c r="H205" s="460"/>
      <c r="I205" s="470">
        <v>44312</v>
      </c>
      <c r="J205" s="471">
        <v>925</v>
      </c>
      <c r="K205" s="469"/>
      <c r="L205" s="459">
        <f t="shared" si="38"/>
        <v>0</v>
      </c>
      <c r="M205" s="474">
        <v>464</v>
      </c>
      <c r="N205" s="462">
        <v>44309</v>
      </c>
      <c r="O205" s="463">
        <f t="shared" si="36"/>
        <v>0</v>
      </c>
      <c r="P205" s="464">
        <f t="shared" si="37"/>
        <v>0</v>
      </c>
      <c r="Q205" s="473"/>
      <c r="R205" s="472"/>
      <c r="S205" s="472"/>
      <c r="T205" s="472"/>
      <c r="U205" s="472"/>
      <c r="V205" s="472"/>
      <c r="W205" s="469">
        <v>172</v>
      </c>
      <c r="X205" s="464">
        <f t="shared" si="35"/>
        <v>37840</v>
      </c>
      <c r="Y205" s="191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</row>
    <row r="206" spans="1:41" s="7" customFormat="1" ht="56.25" customHeight="1">
      <c r="A206" s="455">
        <v>32</v>
      </c>
      <c r="B206" s="467" t="s">
        <v>230</v>
      </c>
      <c r="C206" s="468" t="s">
        <v>85</v>
      </c>
      <c r="D206" s="457"/>
      <c r="E206" s="459">
        <v>300</v>
      </c>
      <c r="F206" s="469">
        <v>400</v>
      </c>
      <c r="G206" s="459">
        <f t="shared" si="34"/>
        <v>120000</v>
      </c>
      <c r="H206" s="460"/>
      <c r="I206" s="470">
        <v>44294</v>
      </c>
      <c r="J206" s="471">
        <v>713</v>
      </c>
      <c r="K206" s="469"/>
      <c r="L206" s="459">
        <f t="shared" si="38"/>
        <v>0</v>
      </c>
      <c r="M206" s="472">
        <v>375</v>
      </c>
      <c r="N206" s="461">
        <v>44293</v>
      </c>
      <c r="O206" s="463">
        <f t="shared" si="36"/>
        <v>350</v>
      </c>
      <c r="P206" s="464">
        <f t="shared" si="37"/>
        <v>105000</v>
      </c>
      <c r="Q206" s="473"/>
      <c r="R206" s="472"/>
      <c r="S206" s="472"/>
      <c r="T206" s="472"/>
      <c r="U206" s="472"/>
      <c r="V206" s="472"/>
      <c r="W206" s="469">
        <v>50</v>
      </c>
      <c r="X206" s="464">
        <f t="shared" si="35"/>
        <v>15000</v>
      </c>
      <c r="Y206" s="191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</row>
    <row r="207" spans="1:41" s="7" customFormat="1" ht="21" customHeight="1">
      <c r="A207" s="475"/>
      <c r="B207" s="476" t="s">
        <v>83</v>
      </c>
      <c r="C207" s="477"/>
      <c r="D207" s="478"/>
      <c r="E207" s="478"/>
      <c r="F207" s="529"/>
      <c r="G207" s="478">
        <f>SUM(G180:G206)</f>
        <v>2155989.8793599997</v>
      </c>
      <c r="H207" s="479"/>
      <c r="I207" s="479"/>
      <c r="J207" s="478"/>
      <c r="K207" s="529"/>
      <c r="L207" s="478">
        <f>SUM(L180:L206)</f>
        <v>0</v>
      </c>
      <c r="M207" s="529"/>
      <c r="N207" s="480"/>
      <c r="O207" s="477"/>
      <c r="P207" s="478">
        <f>SUM(P180:P206)</f>
        <v>324011</v>
      </c>
      <c r="Q207" s="481"/>
      <c r="R207" s="529"/>
      <c r="S207" s="529"/>
      <c r="T207" s="529"/>
      <c r="U207" s="529"/>
      <c r="V207" s="529"/>
      <c r="W207" s="529"/>
      <c r="X207" s="478">
        <f>SUM(X180:X206)</f>
        <v>1831978.8793599999</v>
      </c>
      <c r="Y207" s="191">
        <f>G207+L207-P207</f>
        <v>1831978.8793599997</v>
      </c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</row>
    <row r="208" spans="1:41" s="7" customFormat="1" ht="21" customHeight="1">
      <c r="A208" s="622" t="s">
        <v>121</v>
      </c>
      <c r="B208" s="622"/>
      <c r="C208" s="622"/>
      <c r="D208" s="622"/>
      <c r="E208" s="622"/>
      <c r="F208" s="622"/>
      <c r="G208" s="622"/>
      <c r="H208" s="622"/>
      <c r="I208" s="622"/>
      <c r="J208" s="622"/>
      <c r="K208" s="622"/>
      <c r="L208" s="622"/>
      <c r="M208" s="622"/>
      <c r="N208" s="622"/>
      <c r="O208" s="622"/>
      <c r="P208" s="622"/>
      <c r="Q208" s="622"/>
      <c r="R208" s="622"/>
      <c r="S208" s="622"/>
      <c r="T208" s="622"/>
      <c r="U208" s="622"/>
      <c r="V208" s="622"/>
      <c r="W208" s="622"/>
      <c r="X208" s="622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</row>
    <row r="209" spans="1:41" s="7" customFormat="1" ht="51.75" customHeight="1">
      <c r="A209" s="422">
        <v>1</v>
      </c>
      <c r="B209" s="544" t="s">
        <v>18</v>
      </c>
      <c r="C209" s="387" t="s">
        <v>85</v>
      </c>
      <c r="D209" s="362" t="s">
        <v>178</v>
      </c>
      <c r="E209" s="545">
        <v>153.69999999999999</v>
      </c>
      <c r="F209" s="406">
        <v>199</v>
      </c>
      <c r="G209" s="363">
        <f t="shared" ref="G209:G235" si="39">F209*E209</f>
        <v>30586.3</v>
      </c>
      <c r="H209" s="362" t="s">
        <v>178</v>
      </c>
      <c r="I209" s="390"/>
      <c r="J209" s="362"/>
      <c r="K209" s="387"/>
      <c r="L209" s="363"/>
      <c r="M209" s="362">
        <v>64</v>
      </c>
      <c r="N209" s="391">
        <v>44216</v>
      </c>
      <c r="O209" s="368">
        <f t="shared" ref="O209:O235" si="40">F209+K209-W209</f>
        <v>56</v>
      </c>
      <c r="P209" s="392">
        <f t="shared" ref="P209:P235" si="41">O209*E209</f>
        <v>8607.1999999999989</v>
      </c>
      <c r="Q209" s="362"/>
      <c r="R209" s="362"/>
      <c r="S209" s="362"/>
      <c r="T209" s="362"/>
      <c r="U209" s="393"/>
      <c r="V209" s="394"/>
      <c r="W209" s="406">
        <v>143</v>
      </c>
      <c r="X209" s="363">
        <f t="shared" ref="X209:X235" si="42">W209*E209</f>
        <v>21979.1</v>
      </c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</row>
    <row r="210" spans="1:41" s="7" customFormat="1" ht="63.75" customHeight="1">
      <c r="A210" s="422">
        <v>2</v>
      </c>
      <c r="B210" s="360" t="s">
        <v>46</v>
      </c>
      <c r="C210" s="387" t="s">
        <v>71</v>
      </c>
      <c r="D210" s="362"/>
      <c r="E210" s="363">
        <v>9269.75</v>
      </c>
      <c r="F210" s="387">
        <v>11</v>
      </c>
      <c r="G210" s="363">
        <f t="shared" si="39"/>
        <v>101967.25</v>
      </c>
      <c r="H210" s="394"/>
      <c r="I210" s="549">
        <v>44244</v>
      </c>
      <c r="J210" s="362">
        <v>207</v>
      </c>
      <c r="K210" s="387"/>
      <c r="L210" s="363">
        <f>E210*K210</f>
        <v>0</v>
      </c>
      <c r="M210" s="411">
        <v>139</v>
      </c>
      <c r="N210" s="391">
        <v>44243</v>
      </c>
      <c r="O210" s="368">
        <f t="shared" si="40"/>
        <v>0</v>
      </c>
      <c r="P210" s="363">
        <f t="shared" si="41"/>
        <v>0</v>
      </c>
      <c r="Q210" s="362"/>
      <c r="R210" s="362"/>
      <c r="S210" s="362"/>
      <c r="T210" s="362"/>
      <c r="U210" s="393"/>
      <c r="V210" s="394"/>
      <c r="W210" s="387">
        <v>11</v>
      </c>
      <c r="X210" s="363">
        <f t="shared" si="42"/>
        <v>101967.25</v>
      </c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</row>
    <row r="211" spans="1:41" s="7" customFormat="1" ht="35.25" customHeight="1">
      <c r="A211" s="422">
        <v>3</v>
      </c>
      <c r="B211" s="360" t="s">
        <v>200</v>
      </c>
      <c r="C211" s="387" t="s">
        <v>85</v>
      </c>
      <c r="D211" s="362"/>
      <c r="E211" s="363">
        <v>896.5</v>
      </c>
      <c r="F211" s="387">
        <v>20</v>
      </c>
      <c r="G211" s="363">
        <f t="shared" si="39"/>
        <v>17930</v>
      </c>
      <c r="H211" s="408"/>
      <c r="I211" s="390">
        <v>44271</v>
      </c>
      <c r="J211" s="362">
        <v>360</v>
      </c>
      <c r="K211" s="387"/>
      <c r="L211" s="363">
        <f>K211*E211</f>
        <v>0</v>
      </c>
      <c r="M211" s="362">
        <v>262</v>
      </c>
      <c r="N211" s="391">
        <v>44267</v>
      </c>
      <c r="O211" s="368">
        <f t="shared" si="40"/>
        <v>0</v>
      </c>
      <c r="P211" s="363">
        <f t="shared" si="41"/>
        <v>0</v>
      </c>
      <c r="Q211" s="362"/>
      <c r="R211" s="362"/>
      <c r="S211" s="362"/>
      <c r="T211" s="362"/>
      <c r="U211" s="393"/>
      <c r="V211" s="394"/>
      <c r="W211" s="387">
        <v>20</v>
      </c>
      <c r="X211" s="363">
        <f t="shared" si="42"/>
        <v>17930</v>
      </c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</row>
    <row r="212" spans="1:41" s="7" customFormat="1" ht="40.5" customHeight="1">
      <c r="A212" s="422">
        <v>4</v>
      </c>
      <c r="B212" s="360" t="s">
        <v>202</v>
      </c>
      <c r="C212" s="387" t="s">
        <v>85</v>
      </c>
      <c r="D212" s="362"/>
      <c r="E212" s="363">
        <v>896.5</v>
      </c>
      <c r="F212" s="387">
        <v>20</v>
      </c>
      <c r="G212" s="363">
        <f t="shared" si="39"/>
        <v>17930</v>
      </c>
      <c r="H212" s="408"/>
      <c r="I212" s="390">
        <v>44271</v>
      </c>
      <c r="J212" s="362">
        <v>360</v>
      </c>
      <c r="K212" s="387"/>
      <c r="L212" s="363">
        <f t="shared" ref="L212:L221" si="43">K212*E212</f>
        <v>0</v>
      </c>
      <c r="M212" s="362">
        <v>262</v>
      </c>
      <c r="N212" s="391">
        <v>44267</v>
      </c>
      <c r="O212" s="368">
        <f t="shared" si="40"/>
        <v>0</v>
      </c>
      <c r="P212" s="363">
        <f t="shared" si="41"/>
        <v>0</v>
      </c>
      <c r="Q212" s="362"/>
      <c r="R212" s="362"/>
      <c r="S212" s="362"/>
      <c r="T212" s="362"/>
      <c r="U212" s="393"/>
      <c r="V212" s="394"/>
      <c r="W212" s="387">
        <v>20</v>
      </c>
      <c r="X212" s="363">
        <f t="shared" si="42"/>
        <v>17930</v>
      </c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</row>
    <row r="213" spans="1:41" s="7" customFormat="1" ht="21" customHeight="1">
      <c r="A213" s="422">
        <v>5</v>
      </c>
      <c r="B213" s="360" t="s">
        <v>203</v>
      </c>
      <c r="C213" s="387" t="s">
        <v>85</v>
      </c>
      <c r="D213" s="362"/>
      <c r="E213" s="363">
        <v>896.5</v>
      </c>
      <c r="F213" s="387">
        <v>5</v>
      </c>
      <c r="G213" s="363">
        <f t="shared" si="39"/>
        <v>4482.5</v>
      </c>
      <c r="H213" s="408"/>
      <c r="I213" s="390">
        <v>44271</v>
      </c>
      <c r="J213" s="362">
        <v>360</v>
      </c>
      <c r="K213" s="387"/>
      <c r="L213" s="363">
        <f t="shared" si="43"/>
        <v>0</v>
      </c>
      <c r="M213" s="362">
        <v>262</v>
      </c>
      <c r="N213" s="391">
        <v>44267</v>
      </c>
      <c r="O213" s="368">
        <f t="shared" si="40"/>
        <v>0</v>
      </c>
      <c r="P213" s="363">
        <f t="shared" si="41"/>
        <v>0</v>
      </c>
      <c r="Q213" s="362"/>
      <c r="R213" s="362"/>
      <c r="S213" s="362"/>
      <c r="T213" s="362"/>
      <c r="U213" s="393"/>
      <c r="V213" s="394"/>
      <c r="W213" s="387">
        <v>5</v>
      </c>
      <c r="X213" s="363">
        <f t="shared" si="42"/>
        <v>4482.5</v>
      </c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</row>
    <row r="214" spans="1:41" s="7" customFormat="1" ht="21" customHeight="1">
      <c r="A214" s="422">
        <v>6</v>
      </c>
      <c r="B214" s="360" t="s">
        <v>196</v>
      </c>
      <c r="C214" s="387" t="s">
        <v>197</v>
      </c>
      <c r="D214" s="362"/>
      <c r="E214" s="363">
        <v>12</v>
      </c>
      <c r="F214" s="387">
        <v>6150</v>
      </c>
      <c r="G214" s="363">
        <f t="shared" si="39"/>
        <v>73800</v>
      </c>
      <c r="H214" s="408"/>
      <c r="I214" s="390">
        <v>44271</v>
      </c>
      <c r="J214" s="362">
        <v>360</v>
      </c>
      <c r="K214" s="387"/>
      <c r="L214" s="363">
        <f t="shared" si="43"/>
        <v>0</v>
      </c>
      <c r="M214" s="362">
        <v>262</v>
      </c>
      <c r="N214" s="391">
        <v>44267</v>
      </c>
      <c r="O214" s="368">
        <f t="shared" si="40"/>
        <v>950</v>
      </c>
      <c r="P214" s="363">
        <f t="shared" si="41"/>
        <v>11400</v>
      </c>
      <c r="Q214" s="362"/>
      <c r="R214" s="362"/>
      <c r="S214" s="362"/>
      <c r="T214" s="362"/>
      <c r="U214" s="393"/>
      <c r="V214" s="394"/>
      <c r="W214" s="387">
        <v>5200</v>
      </c>
      <c r="X214" s="363">
        <f t="shared" si="42"/>
        <v>62400</v>
      </c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</row>
    <row r="215" spans="1:41" s="7" customFormat="1" ht="21" customHeight="1">
      <c r="A215" s="422">
        <v>7</v>
      </c>
      <c r="B215" s="360" t="s">
        <v>199</v>
      </c>
      <c r="C215" s="387" t="s">
        <v>197</v>
      </c>
      <c r="D215" s="362"/>
      <c r="E215" s="363">
        <v>12</v>
      </c>
      <c r="F215" s="387">
        <v>9200</v>
      </c>
      <c r="G215" s="363">
        <f t="shared" si="39"/>
        <v>110400</v>
      </c>
      <c r="H215" s="408"/>
      <c r="I215" s="390">
        <v>44271</v>
      </c>
      <c r="J215" s="362">
        <v>360</v>
      </c>
      <c r="K215" s="387"/>
      <c r="L215" s="363">
        <f t="shared" si="43"/>
        <v>0</v>
      </c>
      <c r="M215" s="362">
        <v>262</v>
      </c>
      <c r="N215" s="391">
        <v>44267</v>
      </c>
      <c r="O215" s="368">
        <f t="shared" si="40"/>
        <v>0</v>
      </c>
      <c r="P215" s="363">
        <f t="shared" si="41"/>
        <v>0</v>
      </c>
      <c r="Q215" s="362"/>
      <c r="R215" s="362"/>
      <c r="S215" s="362"/>
      <c r="T215" s="362"/>
      <c r="U215" s="393"/>
      <c r="V215" s="394"/>
      <c r="W215" s="387">
        <v>9200</v>
      </c>
      <c r="X215" s="363">
        <f t="shared" si="42"/>
        <v>110400</v>
      </c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</row>
    <row r="216" spans="1:41" s="7" customFormat="1" ht="48.75" customHeight="1">
      <c r="A216" s="422">
        <v>8</v>
      </c>
      <c r="B216" s="360" t="s">
        <v>206</v>
      </c>
      <c r="C216" s="387" t="s">
        <v>85</v>
      </c>
      <c r="D216" s="362"/>
      <c r="E216" s="363">
        <v>300</v>
      </c>
      <c r="F216" s="387">
        <v>86</v>
      </c>
      <c r="G216" s="363">
        <f t="shared" si="39"/>
        <v>25800</v>
      </c>
      <c r="H216" s="404">
        <v>44503</v>
      </c>
      <c r="I216" s="390">
        <v>44278</v>
      </c>
      <c r="J216" s="362">
        <v>497</v>
      </c>
      <c r="K216" s="387"/>
      <c r="L216" s="363">
        <f t="shared" si="43"/>
        <v>0</v>
      </c>
      <c r="M216" s="362">
        <v>290</v>
      </c>
      <c r="N216" s="391">
        <v>44277</v>
      </c>
      <c r="O216" s="368">
        <f t="shared" si="40"/>
        <v>0</v>
      </c>
      <c r="P216" s="363">
        <f t="shared" si="41"/>
        <v>0</v>
      </c>
      <c r="Q216" s="362"/>
      <c r="R216" s="362"/>
      <c r="S216" s="362"/>
      <c r="T216" s="362"/>
      <c r="U216" s="393"/>
      <c r="V216" s="394"/>
      <c r="W216" s="387">
        <v>86</v>
      </c>
      <c r="X216" s="363">
        <f t="shared" si="42"/>
        <v>25800</v>
      </c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</row>
    <row r="217" spans="1:41" s="7" customFormat="1" ht="73.5" customHeight="1">
      <c r="A217" s="422">
        <v>12</v>
      </c>
      <c r="B217" s="360" t="s">
        <v>39</v>
      </c>
      <c r="C217" s="387" t="s">
        <v>85</v>
      </c>
      <c r="D217" s="362" t="s">
        <v>204</v>
      </c>
      <c r="E217" s="363">
        <v>180</v>
      </c>
      <c r="F217" s="387">
        <v>900</v>
      </c>
      <c r="G217" s="363">
        <f t="shared" si="39"/>
        <v>162000</v>
      </c>
      <c r="H217" s="404">
        <v>44913</v>
      </c>
      <c r="I217" s="390">
        <v>44278</v>
      </c>
      <c r="J217" s="362">
        <v>396</v>
      </c>
      <c r="K217" s="387"/>
      <c r="L217" s="363">
        <f t="shared" si="43"/>
        <v>0</v>
      </c>
      <c r="M217" s="362">
        <v>291</v>
      </c>
      <c r="N217" s="391">
        <v>44277</v>
      </c>
      <c r="O217" s="368">
        <f t="shared" si="40"/>
        <v>0</v>
      </c>
      <c r="P217" s="363">
        <f t="shared" si="41"/>
        <v>0</v>
      </c>
      <c r="Q217" s="362"/>
      <c r="R217" s="362"/>
      <c r="S217" s="362"/>
      <c r="T217" s="362"/>
      <c r="U217" s="393"/>
      <c r="V217" s="394"/>
      <c r="W217" s="387">
        <v>900</v>
      </c>
      <c r="X217" s="363">
        <f t="shared" si="42"/>
        <v>162000</v>
      </c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</row>
    <row r="218" spans="1:41" s="7" customFormat="1" ht="24.75" customHeight="1">
      <c r="A218" s="422">
        <v>13</v>
      </c>
      <c r="B218" s="360" t="s">
        <v>211</v>
      </c>
      <c r="C218" s="387" t="s">
        <v>85</v>
      </c>
      <c r="D218" s="362"/>
      <c r="E218" s="363">
        <v>0.7</v>
      </c>
      <c r="F218" s="412" t="s">
        <v>234</v>
      </c>
      <c r="G218" s="363">
        <f t="shared" si="39"/>
        <v>70000</v>
      </c>
      <c r="H218" s="389"/>
      <c r="I218" s="390">
        <v>44284</v>
      </c>
      <c r="J218" s="362">
        <v>581</v>
      </c>
      <c r="K218" s="387"/>
      <c r="L218" s="363">
        <f t="shared" si="43"/>
        <v>0</v>
      </c>
      <c r="M218" s="362">
        <v>314</v>
      </c>
      <c r="N218" s="391">
        <v>44281</v>
      </c>
      <c r="O218" s="368">
        <f t="shared" si="40"/>
        <v>8420</v>
      </c>
      <c r="P218" s="363">
        <f t="shared" si="41"/>
        <v>5894</v>
      </c>
      <c r="Q218" s="362"/>
      <c r="R218" s="362"/>
      <c r="S218" s="362"/>
      <c r="T218" s="362"/>
      <c r="U218" s="393"/>
      <c r="V218" s="394"/>
      <c r="W218" s="412" t="s">
        <v>333</v>
      </c>
      <c r="X218" s="363">
        <f t="shared" si="42"/>
        <v>64105.999999999993</v>
      </c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</row>
    <row r="219" spans="1:41" s="7" customFormat="1" ht="51.75" customHeight="1">
      <c r="A219" s="422">
        <v>14</v>
      </c>
      <c r="B219" s="360" t="s">
        <v>206</v>
      </c>
      <c r="C219" s="387" t="s">
        <v>85</v>
      </c>
      <c r="D219" s="362"/>
      <c r="E219" s="363">
        <v>300</v>
      </c>
      <c r="F219" s="387">
        <v>300</v>
      </c>
      <c r="G219" s="363">
        <f t="shared" si="39"/>
        <v>90000</v>
      </c>
      <c r="H219" s="389"/>
      <c r="I219" s="390">
        <v>44284</v>
      </c>
      <c r="J219" s="362">
        <v>581</v>
      </c>
      <c r="K219" s="387"/>
      <c r="L219" s="363">
        <f t="shared" si="43"/>
        <v>0</v>
      </c>
      <c r="M219" s="362">
        <v>314</v>
      </c>
      <c r="N219" s="391">
        <v>44281</v>
      </c>
      <c r="O219" s="368">
        <f t="shared" si="40"/>
        <v>0</v>
      </c>
      <c r="P219" s="363">
        <f t="shared" si="41"/>
        <v>0</v>
      </c>
      <c r="Q219" s="362"/>
      <c r="R219" s="362"/>
      <c r="S219" s="362"/>
      <c r="T219" s="362"/>
      <c r="U219" s="393"/>
      <c r="V219" s="394"/>
      <c r="W219" s="387">
        <v>300</v>
      </c>
      <c r="X219" s="363">
        <f t="shared" si="42"/>
        <v>90000</v>
      </c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</row>
    <row r="220" spans="1:41" s="7" customFormat="1" ht="51" customHeight="1">
      <c r="A220" s="422">
        <v>15</v>
      </c>
      <c r="B220" s="360" t="s">
        <v>207</v>
      </c>
      <c r="C220" s="387" t="s">
        <v>85</v>
      </c>
      <c r="D220" s="362"/>
      <c r="E220" s="363">
        <v>300</v>
      </c>
      <c r="F220" s="387">
        <v>370</v>
      </c>
      <c r="G220" s="363">
        <f t="shared" si="39"/>
        <v>111000</v>
      </c>
      <c r="H220" s="389"/>
      <c r="I220" s="390">
        <v>44284</v>
      </c>
      <c r="J220" s="362">
        <v>581</v>
      </c>
      <c r="K220" s="387"/>
      <c r="L220" s="363">
        <f t="shared" si="43"/>
        <v>0</v>
      </c>
      <c r="M220" s="362">
        <v>314</v>
      </c>
      <c r="N220" s="391">
        <v>44281</v>
      </c>
      <c r="O220" s="368">
        <f t="shared" si="40"/>
        <v>104</v>
      </c>
      <c r="P220" s="363">
        <f t="shared" si="41"/>
        <v>31200</v>
      </c>
      <c r="Q220" s="362"/>
      <c r="R220" s="362"/>
      <c r="S220" s="362"/>
      <c r="T220" s="362"/>
      <c r="U220" s="393"/>
      <c r="V220" s="394"/>
      <c r="W220" s="387">
        <v>266</v>
      </c>
      <c r="X220" s="363">
        <f t="shared" si="42"/>
        <v>79800</v>
      </c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</row>
    <row r="221" spans="1:41" s="7" customFormat="1" ht="48.75" customHeight="1">
      <c r="A221" s="422">
        <v>16</v>
      </c>
      <c r="B221" s="360" t="s">
        <v>208</v>
      </c>
      <c r="C221" s="387" t="s">
        <v>85</v>
      </c>
      <c r="D221" s="362"/>
      <c r="E221" s="363">
        <v>300</v>
      </c>
      <c r="F221" s="387">
        <v>80</v>
      </c>
      <c r="G221" s="363">
        <f t="shared" si="39"/>
        <v>24000</v>
      </c>
      <c r="H221" s="389"/>
      <c r="I221" s="390">
        <v>44284</v>
      </c>
      <c r="J221" s="362">
        <v>581</v>
      </c>
      <c r="K221" s="387"/>
      <c r="L221" s="363">
        <f t="shared" si="43"/>
        <v>0</v>
      </c>
      <c r="M221" s="362">
        <v>314</v>
      </c>
      <c r="N221" s="391">
        <v>44281</v>
      </c>
      <c r="O221" s="368">
        <f t="shared" si="40"/>
        <v>80</v>
      </c>
      <c r="P221" s="363">
        <f t="shared" si="41"/>
        <v>24000</v>
      </c>
      <c r="Q221" s="362"/>
      <c r="R221" s="362"/>
      <c r="S221" s="362"/>
      <c r="T221" s="362"/>
      <c r="U221" s="393"/>
      <c r="V221" s="394"/>
      <c r="W221" s="387">
        <v>0</v>
      </c>
      <c r="X221" s="363">
        <f t="shared" si="42"/>
        <v>0</v>
      </c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</row>
    <row r="222" spans="1:41" s="7" customFormat="1" ht="42" customHeight="1">
      <c r="A222" s="422">
        <v>17</v>
      </c>
      <c r="B222" s="554" t="s">
        <v>37</v>
      </c>
      <c r="C222" s="387" t="s">
        <v>85</v>
      </c>
      <c r="D222" s="362" t="s">
        <v>182</v>
      </c>
      <c r="E222" s="363" t="s">
        <v>42</v>
      </c>
      <c r="F222" s="387">
        <v>600</v>
      </c>
      <c r="G222" s="363">
        <f t="shared" si="39"/>
        <v>89100</v>
      </c>
      <c r="H222" s="389">
        <v>44916</v>
      </c>
      <c r="I222" s="390">
        <v>44230</v>
      </c>
      <c r="J222" s="362">
        <v>127</v>
      </c>
      <c r="K222" s="387"/>
      <c r="L222" s="363">
        <f>K222*E222</f>
        <v>0</v>
      </c>
      <c r="M222" s="362">
        <v>85</v>
      </c>
      <c r="N222" s="391">
        <v>44229</v>
      </c>
      <c r="O222" s="368">
        <f t="shared" si="40"/>
        <v>600</v>
      </c>
      <c r="P222" s="392">
        <f t="shared" si="41"/>
        <v>89100</v>
      </c>
      <c r="Q222" s="362"/>
      <c r="R222" s="362"/>
      <c r="S222" s="362"/>
      <c r="T222" s="362"/>
      <c r="U222" s="393"/>
      <c r="V222" s="394"/>
      <c r="W222" s="387">
        <v>0</v>
      </c>
      <c r="X222" s="363">
        <f t="shared" si="42"/>
        <v>0</v>
      </c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</row>
    <row r="223" spans="1:41" s="7" customFormat="1" ht="81.75" customHeight="1">
      <c r="A223" s="422">
        <v>18</v>
      </c>
      <c r="B223" s="554" t="s">
        <v>39</v>
      </c>
      <c r="C223" s="387" t="s">
        <v>85</v>
      </c>
      <c r="D223" s="362" t="s">
        <v>184</v>
      </c>
      <c r="E223" s="363" t="s">
        <v>44</v>
      </c>
      <c r="F223" s="387">
        <v>600</v>
      </c>
      <c r="G223" s="363">
        <f t="shared" si="39"/>
        <v>108000</v>
      </c>
      <c r="H223" s="389" t="s">
        <v>185</v>
      </c>
      <c r="I223" s="390">
        <v>44230</v>
      </c>
      <c r="J223" s="362">
        <v>127</v>
      </c>
      <c r="K223" s="387"/>
      <c r="L223" s="363">
        <f>K223*E223</f>
        <v>0</v>
      </c>
      <c r="M223" s="362">
        <v>85</v>
      </c>
      <c r="N223" s="391">
        <v>44229</v>
      </c>
      <c r="O223" s="368">
        <f t="shared" si="40"/>
        <v>0</v>
      </c>
      <c r="P223" s="392">
        <f t="shared" si="41"/>
        <v>0</v>
      </c>
      <c r="Q223" s="362"/>
      <c r="R223" s="362"/>
      <c r="S223" s="362"/>
      <c r="T223" s="362"/>
      <c r="U223" s="393"/>
      <c r="V223" s="394"/>
      <c r="W223" s="387">
        <v>600</v>
      </c>
      <c r="X223" s="363">
        <f t="shared" si="42"/>
        <v>108000</v>
      </c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</row>
    <row r="224" spans="1:41" s="7" customFormat="1" ht="42.75" customHeight="1">
      <c r="A224" s="422">
        <v>19</v>
      </c>
      <c r="B224" s="360" t="s">
        <v>223</v>
      </c>
      <c r="C224" s="387" t="s">
        <v>85</v>
      </c>
      <c r="D224" s="362"/>
      <c r="E224" s="363">
        <v>214.89</v>
      </c>
      <c r="F224" s="387">
        <v>200</v>
      </c>
      <c r="G224" s="363">
        <f t="shared" si="39"/>
        <v>42978</v>
      </c>
      <c r="H224" s="389"/>
      <c r="I224" s="390">
        <v>44298</v>
      </c>
      <c r="J224" s="362">
        <v>739</v>
      </c>
      <c r="K224" s="387"/>
      <c r="L224" s="363">
        <f t="shared" ref="L224:L234" si="44">K224*E224</f>
        <v>0</v>
      </c>
      <c r="M224" s="362">
        <v>377</v>
      </c>
      <c r="N224" s="391">
        <v>44293</v>
      </c>
      <c r="O224" s="368">
        <f t="shared" si="40"/>
        <v>0</v>
      </c>
      <c r="P224" s="392">
        <f t="shared" si="41"/>
        <v>0</v>
      </c>
      <c r="Q224" s="362"/>
      <c r="R224" s="362"/>
      <c r="S224" s="362"/>
      <c r="T224" s="362"/>
      <c r="U224" s="393"/>
      <c r="V224" s="394"/>
      <c r="W224" s="387">
        <v>200</v>
      </c>
      <c r="X224" s="363">
        <f t="shared" si="42"/>
        <v>42978</v>
      </c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</row>
    <row r="225" spans="1:41" s="7" customFormat="1" ht="43.5" customHeight="1">
      <c r="A225" s="422">
        <v>20</v>
      </c>
      <c r="B225" s="360" t="s">
        <v>224</v>
      </c>
      <c r="C225" s="387" t="s">
        <v>85</v>
      </c>
      <c r="D225" s="362"/>
      <c r="E225" s="363">
        <v>214.89</v>
      </c>
      <c r="F225" s="387">
        <v>400</v>
      </c>
      <c r="G225" s="363">
        <f t="shared" si="39"/>
        <v>85956</v>
      </c>
      <c r="H225" s="389"/>
      <c r="I225" s="390">
        <v>44298</v>
      </c>
      <c r="J225" s="362">
        <v>739</v>
      </c>
      <c r="K225" s="387"/>
      <c r="L225" s="363">
        <f t="shared" si="44"/>
        <v>0</v>
      </c>
      <c r="M225" s="362">
        <v>377</v>
      </c>
      <c r="N225" s="391">
        <v>44293</v>
      </c>
      <c r="O225" s="368">
        <f t="shared" si="40"/>
        <v>160</v>
      </c>
      <c r="P225" s="392">
        <f t="shared" si="41"/>
        <v>34382.399999999994</v>
      </c>
      <c r="Q225" s="362"/>
      <c r="R225" s="362"/>
      <c r="S225" s="362"/>
      <c r="T225" s="362"/>
      <c r="U225" s="393"/>
      <c r="V225" s="394"/>
      <c r="W225" s="387">
        <v>240</v>
      </c>
      <c r="X225" s="363">
        <f t="shared" si="42"/>
        <v>51573.599999999999</v>
      </c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</row>
    <row r="226" spans="1:41" s="7" customFormat="1" ht="38.25" customHeight="1">
      <c r="A226" s="422">
        <v>21</v>
      </c>
      <c r="B226" s="360" t="s">
        <v>225</v>
      </c>
      <c r="C226" s="387" t="s">
        <v>85</v>
      </c>
      <c r="D226" s="362"/>
      <c r="E226" s="363">
        <v>214.89</v>
      </c>
      <c r="F226" s="387">
        <v>100</v>
      </c>
      <c r="G226" s="363">
        <f t="shared" si="39"/>
        <v>21489</v>
      </c>
      <c r="H226" s="389"/>
      <c r="I226" s="390">
        <v>44298</v>
      </c>
      <c r="J226" s="362">
        <v>739</v>
      </c>
      <c r="K226" s="387"/>
      <c r="L226" s="363">
        <f t="shared" si="44"/>
        <v>0</v>
      </c>
      <c r="M226" s="362">
        <v>377</v>
      </c>
      <c r="N226" s="391">
        <v>44293</v>
      </c>
      <c r="O226" s="368">
        <f t="shared" si="40"/>
        <v>0</v>
      </c>
      <c r="P226" s="392">
        <f t="shared" si="41"/>
        <v>0</v>
      </c>
      <c r="Q226" s="362"/>
      <c r="R226" s="362"/>
      <c r="S226" s="362"/>
      <c r="T226" s="362"/>
      <c r="U226" s="393"/>
      <c r="V226" s="394"/>
      <c r="W226" s="387">
        <v>100</v>
      </c>
      <c r="X226" s="363">
        <f t="shared" si="42"/>
        <v>21489</v>
      </c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</row>
    <row r="227" spans="1:41" s="7" customFormat="1" ht="38.25" customHeight="1">
      <c r="A227" s="422">
        <v>22</v>
      </c>
      <c r="B227" s="360" t="s">
        <v>226</v>
      </c>
      <c r="C227" s="387" t="s">
        <v>85</v>
      </c>
      <c r="D227" s="362"/>
      <c r="E227" s="363">
        <v>56.98</v>
      </c>
      <c r="F227" s="387">
        <v>1360</v>
      </c>
      <c r="G227" s="363">
        <f t="shared" si="39"/>
        <v>77492.800000000003</v>
      </c>
      <c r="H227" s="389"/>
      <c r="I227" s="390">
        <v>44298</v>
      </c>
      <c r="J227" s="362">
        <v>739</v>
      </c>
      <c r="K227" s="387"/>
      <c r="L227" s="363">
        <f t="shared" si="44"/>
        <v>0</v>
      </c>
      <c r="M227" s="362">
        <v>377</v>
      </c>
      <c r="N227" s="391">
        <v>44293</v>
      </c>
      <c r="O227" s="368">
        <f t="shared" si="40"/>
        <v>0</v>
      </c>
      <c r="P227" s="392">
        <f t="shared" si="41"/>
        <v>0</v>
      </c>
      <c r="Q227" s="362"/>
      <c r="R227" s="362"/>
      <c r="S227" s="362"/>
      <c r="T227" s="362"/>
      <c r="U227" s="393"/>
      <c r="V227" s="394"/>
      <c r="W227" s="387">
        <v>1360</v>
      </c>
      <c r="X227" s="363">
        <f t="shared" si="42"/>
        <v>77492.800000000003</v>
      </c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</row>
    <row r="228" spans="1:41" s="7" customFormat="1" ht="38.25" customHeight="1">
      <c r="A228" s="422">
        <v>23</v>
      </c>
      <c r="B228" s="360" t="s">
        <v>227</v>
      </c>
      <c r="C228" s="387" t="s">
        <v>85</v>
      </c>
      <c r="D228" s="362"/>
      <c r="E228" s="363">
        <v>56.98</v>
      </c>
      <c r="F228" s="387">
        <v>4560</v>
      </c>
      <c r="G228" s="363">
        <f t="shared" si="39"/>
        <v>259828.8</v>
      </c>
      <c r="H228" s="389"/>
      <c r="I228" s="390">
        <v>44298</v>
      </c>
      <c r="J228" s="362">
        <v>739</v>
      </c>
      <c r="K228" s="387"/>
      <c r="L228" s="363">
        <f t="shared" si="44"/>
        <v>0</v>
      </c>
      <c r="M228" s="362">
        <v>377</v>
      </c>
      <c r="N228" s="391">
        <v>44293</v>
      </c>
      <c r="O228" s="368">
        <f t="shared" si="40"/>
        <v>240</v>
      </c>
      <c r="P228" s="392">
        <f t="shared" si="41"/>
        <v>13675.199999999999</v>
      </c>
      <c r="Q228" s="362"/>
      <c r="R228" s="362"/>
      <c r="S228" s="362"/>
      <c r="T228" s="362"/>
      <c r="U228" s="393"/>
      <c r="V228" s="394"/>
      <c r="W228" s="387">
        <v>4320</v>
      </c>
      <c r="X228" s="363">
        <f t="shared" si="42"/>
        <v>246153.59999999998</v>
      </c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</row>
    <row r="229" spans="1:41" s="7" customFormat="1" ht="38.25" customHeight="1">
      <c r="A229" s="422">
        <v>24</v>
      </c>
      <c r="B229" s="360" t="s">
        <v>228</v>
      </c>
      <c r="C229" s="387" t="s">
        <v>85</v>
      </c>
      <c r="D229" s="362"/>
      <c r="E229" s="363">
        <v>56.98</v>
      </c>
      <c r="F229" s="387">
        <v>640</v>
      </c>
      <c r="G229" s="363">
        <f t="shared" si="39"/>
        <v>36467.199999999997</v>
      </c>
      <c r="H229" s="389"/>
      <c r="I229" s="390">
        <v>44298</v>
      </c>
      <c r="J229" s="362">
        <v>739</v>
      </c>
      <c r="K229" s="387"/>
      <c r="L229" s="363">
        <f t="shared" si="44"/>
        <v>0</v>
      </c>
      <c r="M229" s="362">
        <v>377</v>
      </c>
      <c r="N229" s="391">
        <v>44293</v>
      </c>
      <c r="O229" s="368">
        <f t="shared" si="40"/>
        <v>0</v>
      </c>
      <c r="P229" s="392">
        <f t="shared" si="41"/>
        <v>0</v>
      </c>
      <c r="Q229" s="362"/>
      <c r="R229" s="362"/>
      <c r="S229" s="362"/>
      <c r="T229" s="362"/>
      <c r="U229" s="393"/>
      <c r="V229" s="394"/>
      <c r="W229" s="387">
        <v>640</v>
      </c>
      <c r="X229" s="363">
        <f t="shared" si="42"/>
        <v>36467.199999999997</v>
      </c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</row>
    <row r="230" spans="1:41" s="7" customFormat="1" ht="38.25" customHeight="1">
      <c r="A230" s="422">
        <v>25</v>
      </c>
      <c r="B230" s="360" t="s">
        <v>283</v>
      </c>
      <c r="C230" s="387" t="s">
        <v>85</v>
      </c>
      <c r="D230" s="362"/>
      <c r="E230" s="363">
        <v>220</v>
      </c>
      <c r="F230" s="387">
        <v>764</v>
      </c>
      <c r="G230" s="363">
        <f t="shared" si="39"/>
        <v>168080</v>
      </c>
      <c r="H230" s="389"/>
      <c r="I230" s="390"/>
      <c r="J230" s="362">
        <v>901</v>
      </c>
      <c r="K230" s="387"/>
      <c r="L230" s="363">
        <f t="shared" si="44"/>
        <v>0</v>
      </c>
      <c r="M230" s="411">
        <v>465</v>
      </c>
      <c r="N230" s="391">
        <v>44309</v>
      </c>
      <c r="O230" s="368">
        <f t="shared" si="40"/>
        <v>0</v>
      </c>
      <c r="P230" s="392">
        <f t="shared" si="41"/>
        <v>0</v>
      </c>
      <c r="Q230" s="362"/>
      <c r="R230" s="362"/>
      <c r="S230" s="362"/>
      <c r="T230" s="362"/>
      <c r="U230" s="393"/>
      <c r="V230" s="394"/>
      <c r="W230" s="387">
        <v>764</v>
      </c>
      <c r="X230" s="363">
        <f t="shared" si="42"/>
        <v>168080</v>
      </c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</row>
    <row r="231" spans="1:41" s="7" customFormat="1" ht="38.25" customHeight="1">
      <c r="A231" s="422">
        <v>26</v>
      </c>
      <c r="B231" s="360" t="s">
        <v>284</v>
      </c>
      <c r="C231" s="387" t="s">
        <v>85</v>
      </c>
      <c r="D231" s="362"/>
      <c r="E231" s="363">
        <v>220</v>
      </c>
      <c r="F231" s="387">
        <v>19</v>
      </c>
      <c r="G231" s="363">
        <f t="shared" si="39"/>
        <v>4180</v>
      </c>
      <c r="H231" s="389"/>
      <c r="I231" s="390"/>
      <c r="J231" s="362">
        <v>901</v>
      </c>
      <c r="K231" s="387"/>
      <c r="L231" s="363">
        <f t="shared" si="44"/>
        <v>0</v>
      </c>
      <c r="M231" s="411">
        <v>465</v>
      </c>
      <c r="N231" s="391">
        <v>44309</v>
      </c>
      <c r="O231" s="368">
        <f t="shared" si="40"/>
        <v>0</v>
      </c>
      <c r="P231" s="392">
        <f t="shared" si="41"/>
        <v>0</v>
      </c>
      <c r="Q231" s="362"/>
      <c r="R231" s="362"/>
      <c r="S231" s="362"/>
      <c r="T231" s="362"/>
      <c r="U231" s="393"/>
      <c r="V231" s="394"/>
      <c r="W231" s="387">
        <v>19</v>
      </c>
      <c r="X231" s="363">
        <f t="shared" si="42"/>
        <v>4180</v>
      </c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</row>
    <row r="232" spans="1:41" s="7" customFormat="1" ht="38.25" customHeight="1">
      <c r="A232" s="422">
        <v>27</v>
      </c>
      <c r="B232" s="360" t="s">
        <v>281</v>
      </c>
      <c r="C232" s="387" t="s">
        <v>85</v>
      </c>
      <c r="D232" s="362"/>
      <c r="E232" s="363">
        <v>220</v>
      </c>
      <c r="F232" s="387">
        <v>474</v>
      </c>
      <c r="G232" s="363">
        <f t="shared" si="39"/>
        <v>104280</v>
      </c>
      <c r="H232" s="389"/>
      <c r="I232" s="390"/>
      <c r="J232" s="362">
        <v>926</v>
      </c>
      <c r="K232" s="387"/>
      <c r="L232" s="363">
        <f t="shared" si="44"/>
        <v>0</v>
      </c>
      <c r="M232" s="411">
        <v>464</v>
      </c>
      <c r="N232" s="391">
        <v>44309</v>
      </c>
      <c r="O232" s="368">
        <f t="shared" si="40"/>
        <v>0</v>
      </c>
      <c r="P232" s="392">
        <f t="shared" si="41"/>
        <v>0</v>
      </c>
      <c r="Q232" s="362"/>
      <c r="R232" s="362"/>
      <c r="S232" s="362"/>
      <c r="T232" s="362"/>
      <c r="U232" s="393"/>
      <c r="V232" s="394"/>
      <c r="W232" s="387">
        <v>474</v>
      </c>
      <c r="X232" s="363">
        <f t="shared" si="42"/>
        <v>104280</v>
      </c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</row>
    <row r="233" spans="1:41" s="7" customFormat="1" ht="38.25" customHeight="1">
      <c r="A233" s="422">
        <v>28</v>
      </c>
      <c r="B233" s="360" t="s">
        <v>283</v>
      </c>
      <c r="C233" s="387" t="s">
        <v>85</v>
      </c>
      <c r="D233" s="362"/>
      <c r="E233" s="363">
        <v>220</v>
      </c>
      <c r="F233" s="387">
        <v>1103</v>
      </c>
      <c r="G233" s="363">
        <f t="shared" si="39"/>
        <v>242660</v>
      </c>
      <c r="H233" s="389"/>
      <c r="I233" s="390"/>
      <c r="J233" s="362">
        <v>926</v>
      </c>
      <c r="K233" s="387"/>
      <c r="L233" s="363">
        <f t="shared" si="44"/>
        <v>0</v>
      </c>
      <c r="M233" s="411">
        <v>464</v>
      </c>
      <c r="N233" s="391">
        <v>44309</v>
      </c>
      <c r="O233" s="368">
        <f t="shared" si="40"/>
        <v>0</v>
      </c>
      <c r="P233" s="392">
        <f t="shared" si="41"/>
        <v>0</v>
      </c>
      <c r="Q233" s="362"/>
      <c r="R233" s="362"/>
      <c r="S233" s="362"/>
      <c r="T233" s="362"/>
      <c r="U233" s="393"/>
      <c r="V233" s="394"/>
      <c r="W233" s="387">
        <v>1103</v>
      </c>
      <c r="X233" s="363">
        <f t="shared" si="42"/>
        <v>242660</v>
      </c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</row>
    <row r="234" spans="1:41" s="7" customFormat="1" ht="38.25" customHeight="1">
      <c r="A234" s="422">
        <v>29</v>
      </c>
      <c r="B234" s="360" t="s">
        <v>284</v>
      </c>
      <c r="C234" s="387" t="s">
        <v>85</v>
      </c>
      <c r="D234" s="362"/>
      <c r="E234" s="363">
        <v>220</v>
      </c>
      <c r="F234" s="387">
        <v>223</v>
      </c>
      <c r="G234" s="363">
        <f t="shared" si="39"/>
        <v>49060</v>
      </c>
      <c r="H234" s="389"/>
      <c r="I234" s="390"/>
      <c r="J234" s="362">
        <v>926</v>
      </c>
      <c r="K234" s="387"/>
      <c r="L234" s="363">
        <f t="shared" si="44"/>
        <v>0</v>
      </c>
      <c r="M234" s="411">
        <v>464</v>
      </c>
      <c r="N234" s="391">
        <v>44309</v>
      </c>
      <c r="O234" s="368">
        <f t="shared" si="40"/>
        <v>0</v>
      </c>
      <c r="P234" s="392">
        <f t="shared" si="41"/>
        <v>0</v>
      </c>
      <c r="Q234" s="362"/>
      <c r="R234" s="362"/>
      <c r="S234" s="362"/>
      <c r="T234" s="362"/>
      <c r="U234" s="393"/>
      <c r="V234" s="394"/>
      <c r="W234" s="387">
        <v>223</v>
      </c>
      <c r="X234" s="363">
        <f t="shared" si="42"/>
        <v>49060</v>
      </c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</row>
    <row r="235" spans="1:41" s="7" customFormat="1" ht="38.25" customHeight="1">
      <c r="A235" s="422">
        <v>30</v>
      </c>
      <c r="B235" s="360" t="s">
        <v>230</v>
      </c>
      <c r="C235" s="387" t="s">
        <v>85</v>
      </c>
      <c r="D235" s="362"/>
      <c r="E235" s="363">
        <v>300</v>
      </c>
      <c r="F235" s="387">
        <v>222</v>
      </c>
      <c r="G235" s="363">
        <f t="shared" si="39"/>
        <v>66600</v>
      </c>
      <c r="H235" s="389"/>
      <c r="I235" s="390">
        <v>44295</v>
      </c>
      <c r="J235" s="362">
        <v>714</v>
      </c>
      <c r="K235" s="387"/>
      <c r="L235" s="363">
        <f>K235*E235</f>
        <v>0</v>
      </c>
      <c r="M235" s="362">
        <v>375</v>
      </c>
      <c r="N235" s="391">
        <v>44293</v>
      </c>
      <c r="O235" s="368">
        <f t="shared" si="40"/>
        <v>0</v>
      </c>
      <c r="P235" s="392">
        <f t="shared" si="41"/>
        <v>0</v>
      </c>
      <c r="Q235" s="362"/>
      <c r="R235" s="362"/>
      <c r="S235" s="362"/>
      <c r="T235" s="362"/>
      <c r="U235" s="393"/>
      <c r="V235" s="394"/>
      <c r="W235" s="387">
        <v>222</v>
      </c>
      <c r="X235" s="363">
        <f t="shared" si="42"/>
        <v>66600</v>
      </c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</row>
    <row r="236" spans="1:41" s="7" customFormat="1" ht="21" customHeight="1">
      <c r="A236" s="428"/>
      <c r="B236" s="427" t="s">
        <v>83</v>
      </c>
      <c r="C236" s="395"/>
      <c r="D236" s="397"/>
      <c r="E236" s="397"/>
      <c r="F236" s="527"/>
      <c r="G236" s="397">
        <f>SUM(G209:G235)</f>
        <v>2196067.85</v>
      </c>
      <c r="H236" s="398"/>
      <c r="I236" s="398"/>
      <c r="J236" s="397"/>
      <c r="K236" s="527"/>
      <c r="L236" s="397">
        <f>SUM(L209:L235)</f>
        <v>0</v>
      </c>
      <c r="M236" s="527"/>
      <c r="N236" s="401"/>
      <c r="O236" s="395"/>
      <c r="P236" s="397">
        <f>SUM(P209:P235)</f>
        <v>218258.80000000002</v>
      </c>
      <c r="Q236" s="402"/>
      <c r="R236" s="527"/>
      <c r="S236" s="527"/>
      <c r="T236" s="527"/>
      <c r="U236" s="527"/>
      <c r="V236" s="527"/>
      <c r="W236" s="527"/>
      <c r="X236" s="397">
        <f>SUM(X209:X235)</f>
        <v>1977809.05</v>
      </c>
      <c r="Y236" s="191">
        <f>G236+L236-P236</f>
        <v>1977809.05</v>
      </c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</row>
    <row r="237" spans="1:41" s="7" customFormat="1" ht="21" customHeight="1">
      <c r="A237" s="634" t="s">
        <v>126</v>
      </c>
      <c r="B237" s="635"/>
      <c r="C237" s="635"/>
      <c r="D237" s="635"/>
      <c r="E237" s="635"/>
      <c r="F237" s="635"/>
      <c r="G237" s="635"/>
      <c r="H237" s="635"/>
      <c r="I237" s="635"/>
      <c r="J237" s="635"/>
      <c r="K237" s="635"/>
      <c r="L237" s="635"/>
      <c r="M237" s="635"/>
      <c r="N237" s="635"/>
      <c r="O237" s="635"/>
      <c r="P237" s="635"/>
      <c r="Q237" s="635"/>
      <c r="R237" s="635"/>
      <c r="S237" s="635"/>
      <c r="T237" s="635"/>
      <c r="U237" s="635"/>
      <c r="V237" s="635"/>
      <c r="W237" s="635"/>
      <c r="X237" s="636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</row>
    <row r="238" spans="1:41" s="7" customFormat="1" ht="57.75" customHeight="1">
      <c r="A238" s="471">
        <v>1</v>
      </c>
      <c r="B238" s="550" t="s">
        <v>18</v>
      </c>
      <c r="C238" s="468" t="s">
        <v>85</v>
      </c>
      <c r="D238" s="457" t="s">
        <v>179</v>
      </c>
      <c r="E238" s="551">
        <v>153.69999999999999</v>
      </c>
      <c r="F238" s="458">
        <v>750</v>
      </c>
      <c r="G238" s="459">
        <f t="shared" ref="G238:G264" si="45">F238*E238</f>
        <v>115274.99999999999</v>
      </c>
      <c r="H238" s="460">
        <v>44889</v>
      </c>
      <c r="I238" s="461"/>
      <c r="J238" s="457"/>
      <c r="K238" s="468"/>
      <c r="L238" s="459"/>
      <c r="M238" s="457">
        <v>64</v>
      </c>
      <c r="N238" s="462">
        <v>44216</v>
      </c>
      <c r="O238" s="463">
        <f>F238+K238-W238</f>
        <v>0</v>
      </c>
      <c r="P238" s="464">
        <f t="shared" ref="P238:P264" si="46">O238*E238</f>
        <v>0</v>
      </c>
      <c r="Q238" s="457"/>
      <c r="R238" s="457"/>
      <c r="S238" s="457"/>
      <c r="T238" s="457"/>
      <c r="U238" s="465"/>
      <c r="V238" s="466"/>
      <c r="W238" s="458">
        <v>750</v>
      </c>
      <c r="X238" s="459">
        <f t="shared" ref="X238:X264" si="47">W238*E238</f>
        <v>115274.99999999999</v>
      </c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</row>
    <row r="239" spans="1:41" s="7" customFormat="1" ht="46.5" customHeight="1">
      <c r="A239" s="471">
        <v>2</v>
      </c>
      <c r="B239" s="467" t="s">
        <v>200</v>
      </c>
      <c r="C239" s="468" t="s">
        <v>85</v>
      </c>
      <c r="D239" s="457"/>
      <c r="E239" s="459">
        <v>896.5</v>
      </c>
      <c r="F239" s="468">
        <v>20</v>
      </c>
      <c r="G239" s="459">
        <f t="shared" si="45"/>
        <v>17930</v>
      </c>
      <c r="H239" s="460"/>
      <c r="I239" s="461">
        <v>44273</v>
      </c>
      <c r="J239" s="457">
        <v>361</v>
      </c>
      <c r="K239" s="468"/>
      <c r="L239" s="459">
        <f>K239*E239</f>
        <v>0</v>
      </c>
      <c r="M239" s="457">
        <v>262</v>
      </c>
      <c r="N239" s="462">
        <v>44267</v>
      </c>
      <c r="O239" s="463">
        <f t="shared" ref="O239:O264" si="48">F239+K239-W239</f>
        <v>0</v>
      </c>
      <c r="P239" s="459">
        <f t="shared" si="46"/>
        <v>0</v>
      </c>
      <c r="Q239" s="457"/>
      <c r="R239" s="457"/>
      <c r="S239" s="457"/>
      <c r="T239" s="457"/>
      <c r="U239" s="465"/>
      <c r="V239" s="466"/>
      <c r="W239" s="468">
        <v>20</v>
      </c>
      <c r="X239" s="459">
        <f t="shared" si="47"/>
        <v>17930</v>
      </c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</row>
    <row r="240" spans="1:41" s="7" customFormat="1" ht="35.25" customHeight="1">
      <c r="A240" s="471">
        <v>3</v>
      </c>
      <c r="B240" s="467" t="s">
        <v>202</v>
      </c>
      <c r="C240" s="468" t="s">
        <v>85</v>
      </c>
      <c r="D240" s="457"/>
      <c r="E240" s="459">
        <v>896.5</v>
      </c>
      <c r="F240" s="468">
        <v>50</v>
      </c>
      <c r="G240" s="459">
        <f t="shared" si="45"/>
        <v>44825</v>
      </c>
      <c r="H240" s="460"/>
      <c r="I240" s="461">
        <v>44273</v>
      </c>
      <c r="J240" s="457">
        <v>361</v>
      </c>
      <c r="K240" s="468"/>
      <c r="L240" s="459">
        <f t="shared" ref="L240:L249" si="49">K240*E240</f>
        <v>0</v>
      </c>
      <c r="M240" s="457">
        <v>262</v>
      </c>
      <c r="N240" s="462">
        <v>44267</v>
      </c>
      <c r="O240" s="463">
        <f t="shared" si="48"/>
        <v>0</v>
      </c>
      <c r="P240" s="459">
        <f t="shared" si="46"/>
        <v>0</v>
      </c>
      <c r="Q240" s="457"/>
      <c r="R240" s="457"/>
      <c r="S240" s="457"/>
      <c r="T240" s="457"/>
      <c r="U240" s="465"/>
      <c r="V240" s="466"/>
      <c r="W240" s="468">
        <v>50</v>
      </c>
      <c r="X240" s="459">
        <f t="shared" si="47"/>
        <v>44825</v>
      </c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</row>
    <row r="241" spans="1:41" s="7" customFormat="1" ht="34.5" customHeight="1">
      <c r="A241" s="471">
        <v>4</v>
      </c>
      <c r="B241" s="467" t="s">
        <v>203</v>
      </c>
      <c r="C241" s="468" t="s">
        <v>85</v>
      </c>
      <c r="D241" s="457"/>
      <c r="E241" s="459">
        <v>896.5</v>
      </c>
      <c r="F241" s="468">
        <v>10</v>
      </c>
      <c r="G241" s="459">
        <f t="shared" si="45"/>
        <v>8965</v>
      </c>
      <c r="H241" s="460"/>
      <c r="I241" s="461">
        <v>44273</v>
      </c>
      <c r="J241" s="457">
        <v>361</v>
      </c>
      <c r="K241" s="468"/>
      <c r="L241" s="459">
        <f t="shared" si="49"/>
        <v>0</v>
      </c>
      <c r="M241" s="457">
        <v>262</v>
      </c>
      <c r="N241" s="462">
        <v>44267</v>
      </c>
      <c r="O241" s="463">
        <f t="shared" si="48"/>
        <v>0</v>
      </c>
      <c r="P241" s="459">
        <f t="shared" si="46"/>
        <v>0</v>
      </c>
      <c r="Q241" s="457"/>
      <c r="R241" s="457"/>
      <c r="S241" s="457"/>
      <c r="T241" s="457"/>
      <c r="U241" s="465"/>
      <c r="V241" s="466"/>
      <c r="W241" s="468">
        <v>10</v>
      </c>
      <c r="X241" s="459">
        <f t="shared" si="47"/>
        <v>8965</v>
      </c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</row>
    <row r="242" spans="1:41" s="7" customFormat="1" ht="21" customHeight="1">
      <c r="A242" s="471">
        <v>5</v>
      </c>
      <c r="B242" s="467" t="s">
        <v>196</v>
      </c>
      <c r="C242" s="468" t="s">
        <v>197</v>
      </c>
      <c r="D242" s="457"/>
      <c r="E242" s="459">
        <v>12</v>
      </c>
      <c r="F242" s="468">
        <v>3150</v>
      </c>
      <c r="G242" s="459">
        <f t="shared" si="45"/>
        <v>37800</v>
      </c>
      <c r="H242" s="460"/>
      <c r="I242" s="461">
        <v>44273</v>
      </c>
      <c r="J242" s="457">
        <v>361</v>
      </c>
      <c r="K242" s="468"/>
      <c r="L242" s="459">
        <f t="shared" si="49"/>
        <v>0</v>
      </c>
      <c r="M242" s="457">
        <v>262</v>
      </c>
      <c r="N242" s="462">
        <v>44267</v>
      </c>
      <c r="O242" s="463">
        <f t="shared" si="48"/>
        <v>2400</v>
      </c>
      <c r="P242" s="459">
        <f t="shared" si="46"/>
        <v>28800</v>
      </c>
      <c r="Q242" s="457"/>
      <c r="R242" s="457"/>
      <c r="S242" s="457"/>
      <c r="T242" s="457"/>
      <c r="U242" s="465"/>
      <c r="V242" s="466"/>
      <c r="W242" s="468">
        <v>750</v>
      </c>
      <c r="X242" s="459">
        <f t="shared" si="47"/>
        <v>9000</v>
      </c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</row>
    <row r="243" spans="1:41" s="7" customFormat="1" ht="21" customHeight="1">
      <c r="A243" s="471">
        <v>6</v>
      </c>
      <c r="B243" s="467" t="s">
        <v>199</v>
      </c>
      <c r="C243" s="468" t="s">
        <v>197</v>
      </c>
      <c r="D243" s="457"/>
      <c r="E243" s="459">
        <v>12</v>
      </c>
      <c r="F243" s="468">
        <v>6450</v>
      </c>
      <c r="G243" s="459">
        <f t="shared" si="45"/>
        <v>77400</v>
      </c>
      <c r="H243" s="460"/>
      <c r="I243" s="461">
        <v>44273</v>
      </c>
      <c r="J243" s="457">
        <v>361</v>
      </c>
      <c r="K243" s="468"/>
      <c r="L243" s="459">
        <f t="shared" si="49"/>
        <v>0</v>
      </c>
      <c r="M243" s="457">
        <v>262</v>
      </c>
      <c r="N243" s="462">
        <v>44267</v>
      </c>
      <c r="O243" s="463">
        <f t="shared" si="48"/>
        <v>1650</v>
      </c>
      <c r="P243" s="459">
        <f t="shared" si="46"/>
        <v>19800</v>
      </c>
      <c r="Q243" s="457"/>
      <c r="R243" s="457"/>
      <c r="S243" s="457"/>
      <c r="T243" s="457"/>
      <c r="U243" s="465"/>
      <c r="V243" s="466"/>
      <c r="W243" s="468">
        <v>4800</v>
      </c>
      <c r="X243" s="459">
        <f t="shared" si="47"/>
        <v>57600</v>
      </c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</row>
    <row r="244" spans="1:41" s="7" customFormat="1" ht="46.5" customHeight="1">
      <c r="A244" s="471">
        <v>7</v>
      </c>
      <c r="B244" s="467" t="s">
        <v>206</v>
      </c>
      <c r="C244" s="468" t="s">
        <v>85</v>
      </c>
      <c r="D244" s="457"/>
      <c r="E244" s="459">
        <v>300</v>
      </c>
      <c r="F244" s="468">
        <v>4</v>
      </c>
      <c r="G244" s="459">
        <f t="shared" si="45"/>
        <v>1200</v>
      </c>
      <c r="H244" s="460"/>
      <c r="I244" s="461">
        <v>44286</v>
      </c>
      <c r="J244" s="457">
        <v>498</v>
      </c>
      <c r="K244" s="468"/>
      <c r="L244" s="459">
        <f t="shared" si="49"/>
        <v>0</v>
      </c>
      <c r="M244" s="457">
        <v>290</v>
      </c>
      <c r="N244" s="462">
        <v>44277</v>
      </c>
      <c r="O244" s="463">
        <f t="shared" si="48"/>
        <v>0</v>
      </c>
      <c r="P244" s="459">
        <f t="shared" si="46"/>
        <v>0</v>
      </c>
      <c r="Q244" s="457"/>
      <c r="R244" s="457"/>
      <c r="S244" s="457"/>
      <c r="T244" s="457"/>
      <c r="U244" s="465"/>
      <c r="V244" s="466"/>
      <c r="W244" s="468">
        <v>4</v>
      </c>
      <c r="X244" s="459">
        <f t="shared" si="47"/>
        <v>1200</v>
      </c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</row>
    <row r="245" spans="1:41" s="7" customFormat="1" ht="79.5" customHeight="1">
      <c r="A245" s="471">
        <v>11</v>
      </c>
      <c r="B245" s="467" t="s">
        <v>39</v>
      </c>
      <c r="C245" s="468" t="s">
        <v>85</v>
      </c>
      <c r="D245" s="457" t="s">
        <v>204</v>
      </c>
      <c r="E245" s="459">
        <v>180</v>
      </c>
      <c r="F245" s="468">
        <v>550</v>
      </c>
      <c r="G245" s="459">
        <f t="shared" si="45"/>
        <v>99000</v>
      </c>
      <c r="H245" s="460">
        <v>44913</v>
      </c>
      <c r="I245" s="461"/>
      <c r="J245" s="457">
        <v>397</v>
      </c>
      <c r="K245" s="468"/>
      <c r="L245" s="459">
        <f t="shared" si="49"/>
        <v>0</v>
      </c>
      <c r="M245" s="457">
        <v>291</v>
      </c>
      <c r="N245" s="462">
        <v>44277</v>
      </c>
      <c r="O245" s="463">
        <f t="shared" si="48"/>
        <v>0</v>
      </c>
      <c r="P245" s="459">
        <f t="shared" si="46"/>
        <v>0</v>
      </c>
      <c r="Q245" s="457"/>
      <c r="R245" s="457"/>
      <c r="S245" s="457"/>
      <c r="T245" s="457"/>
      <c r="U245" s="465"/>
      <c r="V245" s="466"/>
      <c r="W245" s="468">
        <v>550</v>
      </c>
      <c r="X245" s="459">
        <f t="shared" si="47"/>
        <v>99000</v>
      </c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</row>
    <row r="246" spans="1:41" s="7" customFormat="1" ht="24" customHeight="1">
      <c r="A246" s="471">
        <v>12</v>
      </c>
      <c r="B246" s="467" t="s">
        <v>211</v>
      </c>
      <c r="C246" s="468" t="s">
        <v>85</v>
      </c>
      <c r="D246" s="457"/>
      <c r="E246" s="459">
        <v>0.7</v>
      </c>
      <c r="F246" s="468">
        <v>64000</v>
      </c>
      <c r="G246" s="459">
        <f t="shared" si="45"/>
        <v>44800</v>
      </c>
      <c r="H246" s="460"/>
      <c r="I246" s="461">
        <v>44286</v>
      </c>
      <c r="J246" s="457">
        <v>582</v>
      </c>
      <c r="K246" s="468"/>
      <c r="L246" s="459">
        <f t="shared" si="49"/>
        <v>0</v>
      </c>
      <c r="M246" s="457">
        <v>314</v>
      </c>
      <c r="N246" s="462">
        <v>44281</v>
      </c>
      <c r="O246" s="463">
        <f t="shared" si="48"/>
        <v>0</v>
      </c>
      <c r="P246" s="459">
        <f t="shared" si="46"/>
        <v>0</v>
      </c>
      <c r="Q246" s="457"/>
      <c r="R246" s="457"/>
      <c r="S246" s="457"/>
      <c r="T246" s="457"/>
      <c r="U246" s="465"/>
      <c r="V246" s="466"/>
      <c r="W246" s="468">
        <v>64000</v>
      </c>
      <c r="X246" s="459">
        <f t="shared" si="47"/>
        <v>44800</v>
      </c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</row>
    <row r="247" spans="1:41" s="7" customFormat="1" ht="55.5" customHeight="1">
      <c r="A247" s="471">
        <v>13</v>
      </c>
      <c r="B247" s="467" t="s">
        <v>206</v>
      </c>
      <c r="C247" s="468" t="s">
        <v>85</v>
      </c>
      <c r="D247" s="457"/>
      <c r="E247" s="459">
        <v>300</v>
      </c>
      <c r="F247" s="468">
        <v>200</v>
      </c>
      <c r="G247" s="459">
        <f t="shared" si="45"/>
        <v>60000</v>
      </c>
      <c r="H247" s="460"/>
      <c r="I247" s="461">
        <v>44286</v>
      </c>
      <c r="J247" s="457">
        <v>582</v>
      </c>
      <c r="K247" s="468"/>
      <c r="L247" s="459">
        <f t="shared" si="49"/>
        <v>0</v>
      </c>
      <c r="M247" s="457">
        <v>314</v>
      </c>
      <c r="N247" s="462">
        <v>44281</v>
      </c>
      <c r="O247" s="463">
        <f t="shared" si="48"/>
        <v>0</v>
      </c>
      <c r="P247" s="459">
        <f t="shared" si="46"/>
        <v>0</v>
      </c>
      <c r="Q247" s="457"/>
      <c r="R247" s="457"/>
      <c r="S247" s="457"/>
      <c r="T247" s="457"/>
      <c r="U247" s="465"/>
      <c r="V247" s="466"/>
      <c r="W247" s="468">
        <v>200</v>
      </c>
      <c r="X247" s="459">
        <f t="shared" si="47"/>
        <v>60000</v>
      </c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</row>
    <row r="248" spans="1:41" s="7" customFormat="1" ht="52.5" customHeight="1">
      <c r="A248" s="471">
        <v>14</v>
      </c>
      <c r="B248" s="467" t="s">
        <v>207</v>
      </c>
      <c r="C248" s="468" t="s">
        <v>85</v>
      </c>
      <c r="D248" s="457"/>
      <c r="E248" s="459">
        <v>300</v>
      </c>
      <c r="F248" s="468">
        <v>567</v>
      </c>
      <c r="G248" s="459">
        <f t="shared" si="45"/>
        <v>170100</v>
      </c>
      <c r="H248" s="460"/>
      <c r="I248" s="461">
        <v>44286</v>
      </c>
      <c r="J248" s="457">
        <v>582</v>
      </c>
      <c r="K248" s="468"/>
      <c r="L248" s="459">
        <f t="shared" si="49"/>
        <v>0</v>
      </c>
      <c r="M248" s="457">
        <v>314</v>
      </c>
      <c r="N248" s="462">
        <v>44281</v>
      </c>
      <c r="O248" s="463">
        <f t="shared" si="48"/>
        <v>0</v>
      </c>
      <c r="P248" s="459">
        <f t="shared" si="46"/>
        <v>0</v>
      </c>
      <c r="Q248" s="457"/>
      <c r="R248" s="457"/>
      <c r="S248" s="457"/>
      <c r="T248" s="457"/>
      <c r="U248" s="465"/>
      <c r="V248" s="466"/>
      <c r="W248" s="468">
        <v>567</v>
      </c>
      <c r="X248" s="459">
        <f t="shared" si="47"/>
        <v>170100</v>
      </c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</row>
    <row r="249" spans="1:41" s="7" customFormat="1" ht="53.25" customHeight="1">
      <c r="A249" s="471">
        <v>15</v>
      </c>
      <c r="B249" s="467" t="s">
        <v>208</v>
      </c>
      <c r="C249" s="468" t="s">
        <v>85</v>
      </c>
      <c r="D249" s="457"/>
      <c r="E249" s="459">
        <v>300</v>
      </c>
      <c r="F249" s="468">
        <v>51</v>
      </c>
      <c r="G249" s="459">
        <f t="shared" si="45"/>
        <v>15300</v>
      </c>
      <c r="H249" s="460"/>
      <c r="I249" s="461">
        <v>44286</v>
      </c>
      <c r="J249" s="457">
        <v>582</v>
      </c>
      <c r="K249" s="468"/>
      <c r="L249" s="459">
        <f t="shared" si="49"/>
        <v>0</v>
      </c>
      <c r="M249" s="457">
        <v>314</v>
      </c>
      <c r="N249" s="462">
        <v>44281</v>
      </c>
      <c r="O249" s="463">
        <f t="shared" si="48"/>
        <v>0</v>
      </c>
      <c r="P249" s="459">
        <f t="shared" si="46"/>
        <v>0</v>
      </c>
      <c r="Q249" s="457"/>
      <c r="R249" s="457"/>
      <c r="S249" s="457"/>
      <c r="T249" s="457"/>
      <c r="U249" s="465"/>
      <c r="V249" s="466"/>
      <c r="W249" s="468">
        <v>51</v>
      </c>
      <c r="X249" s="459">
        <f t="shared" si="47"/>
        <v>15300</v>
      </c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</row>
    <row r="250" spans="1:41" s="7" customFormat="1" ht="56.25" customHeight="1">
      <c r="A250" s="471">
        <v>16</v>
      </c>
      <c r="B250" s="467" t="s">
        <v>46</v>
      </c>
      <c r="C250" s="468" t="s">
        <v>71</v>
      </c>
      <c r="D250" s="457"/>
      <c r="E250" s="459">
        <v>9269.75</v>
      </c>
      <c r="F250" s="468">
        <v>1</v>
      </c>
      <c r="G250" s="459">
        <f t="shared" si="45"/>
        <v>9269.75</v>
      </c>
      <c r="H250" s="460"/>
      <c r="I250" s="488">
        <v>44244</v>
      </c>
      <c r="J250" s="457">
        <v>208</v>
      </c>
      <c r="K250" s="468"/>
      <c r="L250" s="459">
        <f>E250*K250</f>
        <v>0</v>
      </c>
      <c r="M250" s="474">
        <v>139</v>
      </c>
      <c r="N250" s="462">
        <v>44243</v>
      </c>
      <c r="O250" s="463">
        <f t="shared" si="48"/>
        <v>0</v>
      </c>
      <c r="P250" s="459">
        <f t="shared" si="46"/>
        <v>0</v>
      </c>
      <c r="Q250" s="457"/>
      <c r="R250" s="457"/>
      <c r="S250" s="457"/>
      <c r="T250" s="457"/>
      <c r="U250" s="465"/>
      <c r="V250" s="466"/>
      <c r="W250" s="468">
        <v>1</v>
      </c>
      <c r="X250" s="459">
        <f t="shared" si="47"/>
        <v>9269.75</v>
      </c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</row>
    <row r="251" spans="1:41" s="7" customFormat="1" ht="45.75" customHeight="1">
      <c r="A251" s="471">
        <v>17</v>
      </c>
      <c r="B251" s="552" t="s">
        <v>37</v>
      </c>
      <c r="C251" s="468" t="s">
        <v>85</v>
      </c>
      <c r="D251" s="457" t="s">
        <v>182</v>
      </c>
      <c r="E251" s="459" t="s">
        <v>42</v>
      </c>
      <c r="F251" s="468">
        <v>600</v>
      </c>
      <c r="G251" s="459">
        <f t="shared" si="45"/>
        <v>89100</v>
      </c>
      <c r="H251" s="460">
        <v>44916</v>
      </c>
      <c r="I251" s="461">
        <v>44231</v>
      </c>
      <c r="J251" s="457">
        <v>128</v>
      </c>
      <c r="K251" s="468"/>
      <c r="L251" s="459">
        <f t="shared" ref="L251:L258" si="50">K251*E251</f>
        <v>0</v>
      </c>
      <c r="M251" s="457">
        <v>85</v>
      </c>
      <c r="N251" s="462">
        <v>44229</v>
      </c>
      <c r="O251" s="463">
        <f t="shared" si="48"/>
        <v>0</v>
      </c>
      <c r="P251" s="464">
        <f t="shared" si="46"/>
        <v>0</v>
      </c>
      <c r="Q251" s="457"/>
      <c r="R251" s="457"/>
      <c r="S251" s="457"/>
      <c r="T251" s="457"/>
      <c r="U251" s="465"/>
      <c r="V251" s="466"/>
      <c r="W251" s="468">
        <v>600</v>
      </c>
      <c r="X251" s="459">
        <f t="shared" si="47"/>
        <v>89100</v>
      </c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</row>
    <row r="252" spans="1:41" s="7" customFormat="1" ht="75" customHeight="1">
      <c r="A252" s="471">
        <v>19</v>
      </c>
      <c r="B252" s="552" t="s">
        <v>39</v>
      </c>
      <c r="C252" s="468" t="s">
        <v>85</v>
      </c>
      <c r="D252" s="457" t="s">
        <v>184</v>
      </c>
      <c r="E252" s="459" t="s">
        <v>44</v>
      </c>
      <c r="F252" s="468">
        <v>415</v>
      </c>
      <c r="G252" s="459">
        <f t="shared" si="45"/>
        <v>74700</v>
      </c>
      <c r="H252" s="460" t="s">
        <v>185</v>
      </c>
      <c r="I252" s="461">
        <v>44231</v>
      </c>
      <c r="J252" s="457">
        <v>128</v>
      </c>
      <c r="K252" s="468"/>
      <c r="L252" s="459">
        <f t="shared" si="50"/>
        <v>0</v>
      </c>
      <c r="M252" s="457">
        <v>85</v>
      </c>
      <c r="N252" s="462">
        <v>44229</v>
      </c>
      <c r="O252" s="463">
        <f t="shared" si="48"/>
        <v>102</v>
      </c>
      <c r="P252" s="464">
        <f t="shared" si="46"/>
        <v>18360</v>
      </c>
      <c r="Q252" s="457"/>
      <c r="R252" s="457"/>
      <c r="S252" s="457"/>
      <c r="T252" s="457"/>
      <c r="U252" s="465"/>
      <c r="V252" s="466"/>
      <c r="W252" s="468">
        <v>313</v>
      </c>
      <c r="X252" s="459">
        <f t="shared" si="47"/>
        <v>56340</v>
      </c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</row>
    <row r="253" spans="1:41" s="7" customFormat="1" ht="32.25" customHeight="1">
      <c r="A253" s="471">
        <v>20</v>
      </c>
      <c r="B253" s="467" t="s">
        <v>230</v>
      </c>
      <c r="C253" s="468" t="s">
        <v>85</v>
      </c>
      <c r="D253" s="457"/>
      <c r="E253" s="459">
        <v>300</v>
      </c>
      <c r="F253" s="468">
        <v>450</v>
      </c>
      <c r="G253" s="459">
        <f t="shared" si="45"/>
        <v>135000</v>
      </c>
      <c r="H253" s="460"/>
      <c r="I253" s="461">
        <v>44305</v>
      </c>
      <c r="J253" s="457">
        <v>715</v>
      </c>
      <c r="K253" s="468"/>
      <c r="L253" s="459">
        <f t="shared" si="50"/>
        <v>0</v>
      </c>
      <c r="M253" s="457">
        <v>375</v>
      </c>
      <c r="N253" s="462">
        <v>44293</v>
      </c>
      <c r="O253" s="463">
        <f t="shared" si="48"/>
        <v>0</v>
      </c>
      <c r="P253" s="464">
        <f t="shared" si="46"/>
        <v>0</v>
      </c>
      <c r="Q253" s="457"/>
      <c r="R253" s="457"/>
      <c r="S253" s="457"/>
      <c r="T253" s="457"/>
      <c r="U253" s="465"/>
      <c r="V253" s="466"/>
      <c r="W253" s="468">
        <v>450</v>
      </c>
      <c r="X253" s="459">
        <f t="shared" si="47"/>
        <v>135000</v>
      </c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</row>
    <row r="254" spans="1:41" s="7" customFormat="1" ht="32.25" customHeight="1">
      <c r="A254" s="471">
        <v>21</v>
      </c>
      <c r="B254" s="467" t="s">
        <v>283</v>
      </c>
      <c r="C254" s="468" t="s">
        <v>85</v>
      </c>
      <c r="D254" s="457"/>
      <c r="E254" s="459">
        <v>220</v>
      </c>
      <c r="F254" s="468">
        <v>487</v>
      </c>
      <c r="G254" s="459">
        <f t="shared" si="45"/>
        <v>107140</v>
      </c>
      <c r="H254" s="460"/>
      <c r="I254" s="461"/>
      <c r="J254" s="457">
        <v>902</v>
      </c>
      <c r="K254" s="468"/>
      <c r="L254" s="459">
        <f t="shared" si="50"/>
        <v>0</v>
      </c>
      <c r="M254" s="474">
        <v>465</v>
      </c>
      <c r="N254" s="462">
        <v>44309</v>
      </c>
      <c r="O254" s="463">
        <f t="shared" si="48"/>
        <v>0</v>
      </c>
      <c r="P254" s="464">
        <f t="shared" si="46"/>
        <v>0</v>
      </c>
      <c r="Q254" s="457"/>
      <c r="R254" s="457"/>
      <c r="S254" s="457"/>
      <c r="T254" s="457"/>
      <c r="U254" s="465"/>
      <c r="V254" s="466"/>
      <c r="W254" s="468">
        <v>487</v>
      </c>
      <c r="X254" s="459">
        <f t="shared" si="47"/>
        <v>107140</v>
      </c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</row>
    <row r="255" spans="1:41" s="7" customFormat="1" ht="32.25" customHeight="1">
      <c r="A255" s="471">
        <v>22</v>
      </c>
      <c r="B255" s="467" t="s">
        <v>284</v>
      </c>
      <c r="C255" s="468" t="s">
        <v>85</v>
      </c>
      <c r="D255" s="457"/>
      <c r="E255" s="459">
        <v>220</v>
      </c>
      <c r="F255" s="468">
        <v>12</v>
      </c>
      <c r="G255" s="459">
        <f t="shared" si="45"/>
        <v>2640</v>
      </c>
      <c r="H255" s="460"/>
      <c r="I255" s="461"/>
      <c r="J255" s="457">
        <v>902</v>
      </c>
      <c r="K255" s="468"/>
      <c r="L255" s="459">
        <f t="shared" si="50"/>
        <v>0</v>
      </c>
      <c r="M255" s="474">
        <v>465</v>
      </c>
      <c r="N255" s="462">
        <v>44309</v>
      </c>
      <c r="O255" s="463">
        <f t="shared" si="48"/>
        <v>0</v>
      </c>
      <c r="P255" s="464">
        <f t="shared" si="46"/>
        <v>0</v>
      </c>
      <c r="Q255" s="457"/>
      <c r="R255" s="457"/>
      <c r="S255" s="457"/>
      <c r="T255" s="457"/>
      <c r="U255" s="465"/>
      <c r="V255" s="466"/>
      <c r="W255" s="468">
        <v>12</v>
      </c>
      <c r="X255" s="459">
        <f t="shared" si="47"/>
        <v>2640</v>
      </c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</row>
    <row r="256" spans="1:41" s="7" customFormat="1" ht="32.25" customHeight="1">
      <c r="A256" s="471">
        <v>23</v>
      </c>
      <c r="B256" s="467" t="s">
        <v>281</v>
      </c>
      <c r="C256" s="468" t="s">
        <v>85</v>
      </c>
      <c r="D256" s="457"/>
      <c r="E256" s="459">
        <v>220</v>
      </c>
      <c r="F256" s="468">
        <v>302</v>
      </c>
      <c r="G256" s="459">
        <f t="shared" si="45"/>
        <v>66440</v>
      </c>
      <c r="H256" s="460"/>
      <c r="I256" s="461"/>
      <c r="J256" s="457">
        <v>927</v>
      </c>
      <c r="K256" s="468"/>
      <c r="L256" s="459">
        <f t="shared" si="50"/>
        <v>0</v>
      </c>
      <c r="M256" s="474">
        <v>464</v>
      </c>
      <c r="N256" s="462">
        <v>44309</v>
      </c>
      <c r="O256" s="463">
        <f t="shared" si="48"/>
        <v>0</v>
      </c>
      <c r="P256" s="464">
        <f t="shared" si="46"/>
        <v>0</v>
      </c>
      <c r="Q256" s="457"/>
      <c r="R256" s="457"/>
      <c r="S256" s="457"/>
      <c r="T256" s="457"/>
      <c r="U256" s="465"/>
      <c r="V256" s="466"/>
      <c r="W256" s="468">
        <v>302</v>
      </c>
      <c r="X256" s="459">
        <f t="shared" si="47"/>
        <v>66440</v>
      </c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</row>
    <row r="257" spans="1:41" s="7" customFormat="1" ht="32.25" customHeight="1">
      <c r="A257" s="471">
        <v>24</v>
      </c>
      <c r="B257" s="467" t="s">
        <v>283</v>
      </c>
      <c r="C257" s="468" t="s">
        <v>85</v>
      </c>
      <c r="D257" s="457"/>
      <c r="E257" s="459">
        <v>220</v>
      </c>
      <c r="F257" s="468">
        <v>703</v>
      </c>
      <c r="G257" s="459">
        <f t="shared" si="45"/>
        <v>154660</v>
      </c>
      <c r="H257" s="460"/>
      <c r="I257" s="461"/>
      <c r="J257" s="457">
        <v>927</v>
      </c>
      <c r="K257" s="468"/>
      <c r="L257" s="459">
        <f t="shared" si="50"/>
        <v>0</v>
      </c>
      <c r="M257" s="474">
        <v>464</v>
      </c>
      <c r="N257" s="462">
        <v>44309</v>
      </c>
      <c r="O257" s="463">
        <f t="shared" si="48"/>
        <v>0</v>
      </c>
      <c r="P257" s="464">
        <f t="shared" si="46"/>
        <v>0</v>
      </c>
      <c r="Q257" s="457"/>
      <c r="R257" s="457"/>
      <c r="S257" s="457"/>
      <c r="T257" s="457"/>
      <c r="U257" s="465"/>
      <c r="V257" s="466"/>
      <c r="W257" s="468">
        <v>703</v>
      </c>
      <c r="X257" s="459">
        <f t="shared" si="47"/>
        <v>154660</v>
      </c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</row>
    <row r="258" spans="1:41" s="7" customFormat="1" ht="32.25" customHeight="1">
      <c r="A258" s="471">
        <v>25</v>
      </c>
      <c r="B258" s="467" t="s">
        <v>284</v>
      </c>
      <c r="C258" s="468" t="s">
        <v>85</v>
      </c>
      <c r="D258" s="457"/>
      <c r="E258" s="459">
        <v>220</v>
      </c>
      <c r="F258" s="468">
        <v>142</v>
      </c>
      <c r="G258" s="459">
        <f t="shared" si="45"/>
        <v>31240</v>
      </c>
      <c r="H258" s="460"/>
      <c r="I258" s="461"/>
      <c r="J258" s="457">
        <v>927</v>
      </c>
      <c r="K258" s="468"/>
      <c r="L258" s="459">
        <f t="shared" si="50"/>
        <v>0</v>
      </c>
      <c r="M258" s="474">
        <v>464</v>
      </c>
      <c r="N258" s="462">
        <v>44309</v>
      </c>
      <c r="O258" s="463">
        <f t="shared" si="48"/>
        <v>0</v>
      </c>
      <c r="P258" s="464">
        <f t="shared" si="46"/>
        <v>0</v>
      </c>
      <c r="Q258" s="457"/>
      <c r="R258" s="457"/>
      <c r="S258" s="457"/>
      <c r="T258" s="457"/>
      <c r="U258" s="465"/>
      <c r="V258" s="466"/>
      <c r="W258" s="468">
        <v>142</v>
      </c>
      <c r="X258" s="459">
        <f t="shared" si="47"/>
        <v>31240</v>
      </c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</row>
    <row r="259" spans="1:41" s="7" customFormat="1" ht="24" customHeight="1">
      <c r="A259" s="471">
        <v>26</v>
      </c>
      <c r="B259" s="467" t="s">
        <v>223</v>
      </c>
      <c r="C259" s="468" t="s">
        <v>85</v>
      </c>
      <c r="D259" s="457"/>
      <c r="E259" s="459">
        <v>214.89</v>
      </c>
      <c r="F259" s="468">
        <v>100</v>
      </c>
      <c r="G259" s="459">
        <f t="shared" si="45"/>
        <v>21489</v>
      </c>
      <c r="H259" s="460"/>
      <c r="I259" s="461">
        <v>44306</v>
      </c>
      <c r="J259" s="457">
        <v>740</v>
      </c>
      <c r="K259" s="468"/>
      <c r="L259" s="459">
        <f t="shared" ref="L259:L264" si="51">K259*E259</f>
        <v>0</v>
      </c>
      <c r="M259" s="457">
        <v>377</v>
      </c>
      <c r="N259" s="462">
        <v>44293</v>
      </c>
      <c r="O259" s="463">
        <f t="shared" si="48"/>
        <v>0</v>
      </c>
      <c r="P259" s="464">
        <f t="shared" si="46"/>
        <v>0</v>
      </c>
      <c r="Q259" s="457"/>
      <c r="R259" s="457"/>
      <c r="S259" s="457"/>
      <c r="T259" s="457"/>
      <c r="U259" s="465"/>
      <c r="V259" s="466"/>
      <c r="W259" s="468">
        <v>100</v>
      </c>
      <c r="X259" s="459">
        <f t="shared" si="47"/>
        <v>21489</v>
      </c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</row>
    <row r="260" spans="1:41" s="7" customFormat="1" ht="24" customHeight="1">
      <c r="A260" s="471">
        <v>27</v>
      </c>
      <c r="B260" s="467" t="s">
        <v>224</v>
      </c>
      <c r="C260" s="468" t="s">
        <v>85</v>
      </c>
      <c r="D260" s="457"/>
      <c r="E260" s="459">
        <v>214.89</v>
      </c>
      <c r="F260" s="468">
        <v>600</v>
      </c>
      <c r="G260" s="459">
        <f t="shared" si="45"/>
        <v>128933.99999999999</v>
      </c>
      <c r="H260" s="460"/>
      <c r="I260" s="461">
        <v>44306</v>
      </c>
      <c r="J260" s="457">
        <v>740</v>
      </c>
      <c r="K260" s="468"/>
      <c r="L260" s="459">
        <f t="shared" si="51"/>
        <v>0</v>
      </c>
      <c r="M260" s="457">
        <v>377</v>
      </c>
      <c r="N260" s="462">
        <v>44293</v>
      </c>
      <c r="O260" s="463">
        <f t="shared" si="48"/>
        <v>0</v>
      </c>
      <c r="P260" s="464">
        <f t="shared" si="46"/>
        <v>0</v>
      </c>
      <c r="Q260" s="457"/>
      <c r="R260" s="457"/>
      <c r="S260" s="457"/>
      <c r="T260" s="457"/>
      <c r="U260" s="465"/>
      <c r="V260" s="466"/>
      <c r="W260" s="468">
        <v>600</v>
      </c>
      <c r="X260" s="459">
        <f t="shared" si="47"/>
        <v>128933.99999999999</v>
      </c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</row>
    <row r="261" spans="1:41" s="7" customFormat="1" ht="24" customHeight="1">
      <c r="A261" s="471">
        <v>28</v>
      </c>
      <c r="B261" s="467" t="s">
        <v>225</v>
      </c>
      <c r="C261" s="468" t="s">
        <v>85</v>
      </c>
      <c r="D261" s="457"/>
      <c r="E261" s="459">
        <v>214.89</v>
      </c>
      <c r="F261" s="468">
        <v>50</v>
      </c>
      <c r="G261" s="459">
        <f t="shared" si="45"/>
        <v>10744.5</v>
      </c>
      <c r="H261" s="460"/>
      <c r="I261" s="461">
        <v>44306</v>
      </c>
      <c r="J261" s="457">
        <v>740</v>
      </c>
      <c r="K261" s="468"/>
      <c r="L261" s="459">
        <f t="shared" si="51"/>
        <v>0</v>
      </c>
      <c r="M261" s="457">
        <v>377</v>
      </c>
      <c r="N261" s="462">
        <v>44293</v>
      </c>
      <c r="O261" s="463">
        <f t="shared" si="48"/>
        <v>0</v>
      </c>
      <c r="P261" s="464">
        <f t="shared" si="46"/>
        <v>0</v>
      </c>
      <c r="Q261" s="457"/>
      <c r="R261" s="457"/>
      <c r="S261" s="457"/>
      <c r="T261" s="457"/>
      <c r="U261" s="465"/>
      <c r="V261" s="466"/>
      <c r="W261" s="468">
        <v>50</v>
      </c>
      <c r="X261" s="459">
        <f t="shared" si="47"/>
        <v>10744.5</v>
      </c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</row>
    <row r="262" spans="1:41" s="7" customFormat="1" ht="24" customHeight="1">
      <c r="A262" s="471">
        <v>29</v>
      </c>
      <c r="B262" s="467" t="s">
        <v>226</v>
      </c>
      <c r="C262" s="468" t="s">
        <v>85</v>
      </c>
      <c r="D262" s="457"/>
      <c r="E262" s="459">
        <v>56.98</v>
      </c>
      <c r="F262" s="468">
        <v>880</v>
      </c>
      <c r="G262" s="459">
        <f t="shared" si="45"/>
        <v>50142.399999999994</v>
      </c>
      <c r="H262" s="460"/>
      <c r="I262" s="461">
        <v>44306</v>
      </c>
      <c r="J262" s="457">
        <v>740</v>
      </c>
      <c r="K262" s="468"/>
      <c r="L262" s="459">
        <f t="shared" si="51"/>
        <v>0</v>
      </c>
      <c r="M262" s="457">
        <v>377</v>
      </c>
      <c r="N262" s="462">
        <v>44293</v>
      </c>
      <c r="O262" s="463">
        <f t="shared" si="48"/>
        <v>0</v>
      </c>
      <c r="P262" s="464">
        <f t="shared" si="46"/>
        <v>0</v>
      </c>
      <c r="Q262" s="457"/>
      <c r="R262" s="457"/>
      <c r="S262" s="457"/>
      <c r="T262" s="457"/>
      <c r="U262" s="465"/>
      <c r="V262" s="466"/>
      <c r="W262" s="468">
        <v>880</v>
      </c>
      <c r="X262" s="459">
        <f t="shared" si="47"/>
        <v>50142.399999999994</v>
      </c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</row>
    <row r="263" spans="1:41" s="7" customFormat="1" ht="24" customHeight="1">
      <c r="A263" s="471">
        <v>30</v>
      </c>
      <c r="B263" s="467" t="s">
        <v>227</v>
      </c>
      <c r="C263" s="468" t="s">
        <v>85</v>
      </c>
      <c r="D263" s="457"/>
      <c r="E263" s="459">
        <v>56.98</v>
      </c>
      <c r="F263" s="468">
        <v>3120</v>
      </c>
      <c r="G263" s="459">
        <f t="shared" si="45"/>
        <v>177777.59999999998</v>
      </c>
      <c r="H263" s="460"/>
      <c r="I263" s="461">
        <v>44306</v>
      </c>
      <c r="J263" s="457">
        <v>740</v>
      </c>
      <c r="K263" s="468"/>
      <c r="L263" s="459">
        <f t="shared" si="51"/>
        <v>0</v>
      </c>
      <c r="M263" s="457">
        <v>377</v>
      </c>
      <c r="N263" s="462">
        <v>44293</v>
      </c>
      <c r="O263" s="463">
        <f t="shared" si="48"/>
        <v>0</v>
      </c>
      <c r="P263" s="464">
        <f t="shared" si="46"/>
        <v>0</v>
      </c>
      <c r="Q263" s="457"/>
      <c r="R263" s="457"/>
      <c r="S263" s="457"/>
      <c r="T263" s="457"/>
      <c r="U263" s="465"/>
      <c r="V263" s="466"/>
      <c r="W263" s="468">
        <v>3120</v>
      </c>
      <c r="X263" s="459">
        <f t="shared" si="47"/>
        <v>177777.59999999998</v>
      </c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</row>
    <row r="264" spans="1:41" s="7" customFormat="1" ht="24" customHeight="1">
      <c r="A264" s="471">
        <v>31</v>
      </c>
      <c r="B264" s="467" t="s">
        <v>228</v>
      </c>
      <c r="C264" s="468" t="s">
        <v>85</v>
      </c>
      <c r="D264" s="457"/>
      <c r="E264" s="459">
        <v>56.98</v>
      </c>
      <c r="F264" s="468">
        <v>400</v>
      </c>
      <c r="G264" s="459">
        <f t="shared" si="45"/>
        <v>22792</v>
      </c>
      <c r="H264" s="460"/>
      <c r="I264" s="461">
        <v>44306</v>
      </c>
      <c r="J264" s="457">
        <v>740</v>
      </c>
      <c r="K264" s="468"/>
      <c r="L264" s="459">
        <f t="shared" si="51"/>
        <v>0</v>
      </c>
      <c r="M264" s="457">
        <v>377</v>
      </c>
      <c r="N264" s="462">
        <v>44293</v>
      </c>
      <c r="O264" s="463">
        <f t="shared" si="48"/>
        <v>0</v>
      </c>
      <c r="P264" s="464">
        <f t="shared" si="46"/>
        <v>0</v>
      </c>
      <c r="Q264" s="457"/>
      <c r="R264" s="457"/>
      <c r="S264" s="457"/>
      <c r="T264" s="457"/>
      <c r="U264" s="465"/>
      <c r="V264" s="466"/>
      <c r="W264" s="468">
        <v>400</v>
      </c>
      <c r="X264" s="459">
        <f t="shared" si="47"/>
        <v>22792</v>
      </c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</row>
    <row r="265" spans="1:41" s="7" customFormat="1" ht="21" customHeight="1">
      <c r="A265" s="477"/>
      <c r="B265" s="485" t="s">
        <v>83</v>
      </c>
      <c r="C265" s="477"/>
      <c r="D265" s="477"/>
      <c r="E265" s="478"/>
      <c r="F265" s="477"/>
      <c r="G265" s="478">
        <f>SUM(G238:G264)</f>
        <v>1774664.25</v>
      </c>
      <c r="H265" s="479"/>
      <c r="I265" s="486"/>
      <c r="J265" s="477"/>
      <c r="K265" s="529"/>
      <c r="L265" s="478">
        <f>SUM(L238:L264)</f>
        <v>0</v>
      </c>
      <c r="M265" s="529"/>
      <c r="N265" s="480"/>
      <c r="O265" s="477"/>
      <c r="P265" s="478">
        <f>SUM(P238:P264)</f>
        <v>66960</v>
      </c>
      <c r="Q265" s="481"/>
      <c r="R265" s="529"/>
      <c r="S265" s="529"/>
      <c r="T265" s="529"/>
      <c r="U265" s="529"/>
      <c r="V265" s="529"/>
      <c r="W265" s="529"/>
      <c r="X265" s="478">
        <f>SUM(X238:X264)</f>
        <v>1707704.25</v>
      </c>
      <c r="Y265" s="191">
        <f>G265+L265-P265</f>
        <v>1707704.25</v>
      </c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</row>
    <row r="266" spans="1:41" s="7" customFormat="1" ht="21" customHeight="1">
      <c r="A266" s="622" t="s">
        <v>125</v>
      </c>
      <c r="B266" s="622"/>
      <c r="C266" s="622"/>
      <c r="D266" s="622"/>
      <c r="E266" s="622"/>
      <c r="F266" s="622"/>
      <c r="G266" s="622"/>
      <c r="H266" s="622"/>
      <c r="I266" s="622"/>
      <c r="J266" s="622"/>
      <c r="K266" s="622"/>
      <c r="L266" s="622"/>
      <c r="M266" s="622"/>
      <c r="N266" s="622"/>
      <c r="O266" s="622"/>
      <c r="P266" s="622"/>
      <c r="Q266" s="622"/>
      <c r="R266" s="622"/>
      <c r="S266" s="622"/>
      <c r="T266" s="622"/>
      <c r="U266" s="622"/>
      <c r="V266" s="622"/>
      <c r="W266" s="622"/>
      <c r="X266" s="622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</row>
    <row r="267" spans="1:41" s="7" customFormat="1" ht="83.25" customHeight="1" thickBot="1">
      <c r="A267" s="431">
        <v>2</v>
      </c>
      <c r="B267" s="547" t="s">
        <v>47</v>
      </c>
      <c r="C267" s="548" t="s">
        <v>71</v>
      </c>
      <c r="D267" s="362" t="s">
        <v>189</v>
      </c>
      <c r="E267" s="363">
        <v>9161.4</v>
      </c>
      <c r="F267" s="387">
        <v>12</v>
      </c>
      <c r="G267" s="363">
        <f t="shared" ref="G267:G285" si="52">F267*E267</f>
        <v>109936.79999999999</v>
      </c>
      <c r="H267" s="389">
        <v>45291</v>
      </c>
      <c r="I267" s="549">
        <v>44244</v>
      </c>
      <c r="J267" s="362">
        <v>242</v>
      </c>
      <c r="K267" s="387"/>
      <c r="L267" s="363">
        <f>E267*K267</f>
        <v>0</v>
      </c>
      <c r="M267" s="411">
        <v>141</v>
      </c>
      <c r="N267" s="391">
        <v>44243</v>
      </c>
      <c r="O267" s="368">
        <f t="shared" ref="O267:O285" si="53">F267+K267-W267</f>
        <v>0</v>
      </c>
      <c r="P267" s="363">
        <f>O267*E267</f>
        <v>0</v>
      </c>
      <c r="Q267" s="362"/>
      <c r="R267" s="362"/>
      <c r="S267" s="362"/>
      <c r="T267" s="362"/>
      <c r="U267" s="393"/>
      <c r="V267" s="394"/>
      <c r="W267" s="387">
        <v>12</v>
      </c>
      <c r="X267" s="363">
        <f>W267*E267</f>
        <v>109936.79999999999</v>
      </c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</row>
    <row r="268" spans="1:41" s="7" customFormat="1" ht="29.25" customHeight="1">
      <c r="A268" s="431">
        <v>3</v>
      </c>
      <c r="B268" s="555" t="s">
        <v>16</v>
      </c>
      <c r="C268" s="387" t="s">
        <v>71</v>
      </c>
      <c r="D268" s="362" t="s">
        <v>176</v>
      </c>
      <c r="E268" s="438">
        <v>672.96078</v>
      </c>
      <c r="F268" s="406">
        <v>2</v>
      </c>
      <c r="G268" s="363">
        <f t="shared" si="52"/>
        <v>1345.92156</v>
      </c>
      <c r="H268" s="389">
        <v>44834</v>
      </c>
      <c r="I268" s="390"/>
      <c r="J268" s="362"/>
      <c r="K268" s="387"/>
      <c r="L268" s="363"/>
      <c r="M268" s="362">
        <v>7</v>
      </c>
      <c r="N268" s="391">
        <v>44202</v>
      </c>
      <c r="O268" s="368">
        <f t="shared" si="53"/>
        <v>0</v>
      </c>
      <c r="P268" s="392">
        <f t="shared" ref="P268:P285" si="54">O268*E268</f>
        <v>0</v>
      </c>
      <c r="Q268" s="362"/>
      <c r="R268" s="362"/>
      <c r="S268" s="362"/>
      <c r="T268" s="362"/>
      <c r="U268" s="393"/>
      <c r="V268" s="394"/>
      <c r="W268" s="406">
        <v>2</v>
      </c>
      <c r="X268" s="363">
        <f t="shared" ref="X268:X285" si="55">W268*E268</f>
        <v>1345.92156</v>
      </c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</row>
    <row r="269" spans="1:41" s="7" customFormat="1" ht="47.25" customHeight="1">
      <c r="A269" s="431">
        <v>4</v>
      </c>
      <c r="B269" s="554" t="s">
        <v>37</v>
      </c>
      <c r="C269" s="387" t="s">
        <v>85</v>
      </c>
      <c r="D269" s="362" t="s">
        <v>182</v>
      </c>
      <c r="E269" s="363" t="s">
        <v>42</v>
      </c>
      <c r="F269" s="387">
        <v>1900</v>
      </c>
      <c r="G269" s="363">
        <f t="shared" si="52"/>
        <v>282150</v>
      </c>
      <c r="H269" s="389">
        <v>44916</v>
      </c>
      <c r="I269" s="390">
        <v>44230</v>
      </c>
      <c r="J269" s="362">
        <v>129</v>
      </c>
      <c r="K269" s="387"/>
      <c r="L269" s="363">
        <f>K269*E269</f>
        <v>0</v>
      </c>
      <c r="M269" s="362">
        <v>85</v>
      </c>
      <c r="N269" s="391">
        <v>44229</v>
      </c>
      <c r="O269" s="368">
        <f t="shared" si="53"/>
        <v>0</v>
      </c>
      <c r="P269" s="392">
        <f t="shared" si="54"/>
        <v>0</v>
      </c>
      <c r="Q269" s="362"/>
      <c r="R269" s="362"/>
      <c r="S269" s="362"/>
      <c r="T269" s="362"/>
      <c r="U269" s="393"/>
      <c r="V269" s="394"/>
      <c r="W269" s="387">
        <v>1900</v>
      </c>
      <c r="X269" s="363">
        <f t="shared" si="55"/>
        <v>282150</v>
      </c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</row>
    <row r="270" spans="1:41" s="7" customFormat="1" ht="45.75" customHeight="1">
      <c r="A270" s="431">
        <v>5</v>
      </c>
      <c r="B270" s="554" t="s">
        <v>38</v>
      </c>
      <c r="C270" s="387" t="s">
        <v>85</v>
      </c>
      <c r="D270" s="362" t="s">
        <v>183</v>
      </c>
      <c r="E270" s="363" t="s">
        <v>43</v>
      </c>
      <c r="F270" s="387">
        <v>25</v>
      </c>
      <c r="G270" s="363">
        <f t="shared" si="52"/>
        <v>5250</v>
      </c>
      <c r="H270" s="389">
        <v>44540</v>
      </c>
      <c r="I270" s="390">
        <v>44230</v>
      </c>
      <c r="J270" s="362">
        <v>129</v>
      </c>
      <c r="K270" s="387"/>
      <c r="L270" s="363">
        <f>K270*E270</f>
        <v>0</v>
      </c>
      <c r="M270" s="362">
        <v>85</v>
      </c>
      <c r="N270" s="391">
        <v>44229</v>
      </c>
      <c r="O270" s="368">
        <f t="shared" si="53"/>
        <v>25</v>
      </c>
      <c r="P270" s="392">
        <f t="shared" si="54"/>
        <v>5250</v>
      </c>
      <c r="Q270" s="362"/>
      <c r="R270" s="362"/>
      <c r="S270" s="362"/>
      <c r="T270" s="362"/>
      <c r="U270" s="393"/>
      <c r="V270" s="394"/>
      <c r="W270" s="387">
        <v>0</v>
      </c>
      <c r="X270" s="363">
        <f t="shared" si="55"/>
        <v>0</v>
      </c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</row>
    <row r="271" spans="1:41" s="7" customFormat="1" ht="83.25" customHeight="1">
      <c r="A271" s="431">
        <v>6</v>
      </c>
      <c r="B271" s="554" t="s">
        <v>39</v>
      </c>
      <c r="C271" s="387" t="s">
        <v>85</v>
      </c>
      <c r="D271" s="362" t="s">
        <v>184</v>
      </c>
      <c r="E271" s="363" t="s">
        <v>44</v>
      </c>
      <c r="F271" s="387">
        <v>590</v>
      </c>
      <c r="G271" s="363">
        <f t="shared" si="52"/>
        <v>106200</v>
      </c>
      <c r="H271" s="389" t="s">
        <v>185</v>
      </c>
      <c r="I271" s="390">
        <v>44230</v>
      </c>
      <c r="J271" s="362">
        <v>129</v>
      </c>
      <c r="K271" s="387"/>
      <c r="L271" s="363">
        <f>K271*E271</f>
        <v>0</v>
      </c>
      <c r="M271" s="362">
        <v>85</v>
      </c>
      <c r="N271" s="391">
        <v>44229</v>
      </c>
      <c r="O271" s="368">
        <f t="shared" si="53"/>
        <v>317</v>
      </c>
      <c r="P271" s="392">
        <f t="shared" si="54"/>
        <v>57060</v>
      </c>
      <c r="Q271" s="362"/>
      <c r="R271" s="362"/>
      <c r="S271" s="362"/>
      <c r="T271" s="362"/>
      <c r="U271" s="393"/>
      <c r="V271" s="394"/>
      <c r="W271" s="387">
        <v>273</v>
      </c>
      <c r="X271" s="363">
        <f t="shared" si="55"/>
        <v>49140</v>
      </c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</row>
    <row r="272" spans="1:41" s="7" customFormat="1" ht="39" customHeight="1">
      <c r="A272" s="431">
        <v>8</v>
      </c>
      <c r="B272" s="360" t="s">
        <v>202</v>
      </c>
      <c r="C272" s="387" t="s">
        <v>85</v>
      </c>
      <c r="D272" s="362"/>
      <c r="E272" s="363">
        <v>896.5</v>
      </c>
      <c r="F272" s="419">
        <v>160</v>
      </c>
      <c r="G272" s="363">
        <f t="shared" si="52"/>
        <v>143440</v>
      </c>
      <c r="H272" s="429"/>
      <c r="I272" s="430">
        <v>44270</v>
      </c>
      <c r="J272" s="359">
        <v>362</v>
      </c>
      <c r="K272" s="419"/>
      <c r="L272" s="363">
        <f t="shared" ref="L272:L285" si="56">K272*E272</f>
        <v>0</v>
      </c>
      <c r="M272" s="410">
        <v>262</v>
      </c>
      <c r="N272" s="390">
        <v>44267</v>
      </c>
      <c r="O272" s="368">
        <f t="shared" si="53"/>
        <v>0</v>
      </c>
      <c r="P272" s="392">
        <f t="shared" si="54"/>
        <v>0</v>
      </c>
      <c r="Q272" s="409"/>
      <c r="R272" s="410"/>
      <c r="S272" s="410"/>
      <c r="T272" s="410"/>
      <c r="U272" s="410"/>
      <c r="V272" s="410"/>
      <c r="W272" s="419">
        <v>160</v>
      </c>
      <c r="X272" s="392">
        <f t="shared" si="55"/>
        <v>143440</v>
      </c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</row>
    <row r="273" spans="1:41" s="7" customFormat="1" ht="30" customHeight="1">
      <c r="A273" s="431">
        <v>9</v>
      </c>
      <c r="B273" s="360" t="s">
        <v>203</v>
      </c>
      <c r="C273" s="387" t="s">
        <v>85</v>
      </c>
      <c r="D273" s="362"/>
      <c r="E273" s="363">
        <v>896.5</v>
      </c>
      <c r="F273" s="419">
        <v>25</v>
      </c>
      <c r="G273" s="363">
        <f t="shared" si="52"/>
        <v>22412.5</v>
      </c>
      <c r="H273" s="429"/>
      <c r="I273" s="430">
        <v>44270</v>
      </c>
      <c r="J273" s="359">
        <v>362</v>
      </c>
      <c r="K273" s="419"/>
      <c r="L273" s="363">
        <f t="shared" si="56"/>
        <v>0</v>
      </c>
      <c r="M273" s="410">
        <v>262</v>
      </c>
      <c r="N273" s="390">
        <v>44267</v>
      </c>
      <c r="O273" s="368">
        <f t="shared" si="53"/>
        <v>0</v>
      </c>
      <c r="P273" s="392">
        <f t="shared" si="54"/>
        <v>0</v>
      </c>
      <c r="Q273" s="409"/>
      <c r="R273" s="410"/>
      <c r="S273" s="410"/>
      <c r="T273" s="410"/>
      <c r="U273" s="410"/>
      <c r="V273" s="410"/>
      <c r="W273" s="419">
        <v>25</v>
      </c>
      <c r="X273" s="392">
        <f t="shared" si="55"/>
        <v>22412.5</v>
      </c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</row>
    <row r="274" spans="1:41" s="7" customFormat="1" ht="33.75" customHeight="1">
      <c r="A274" s="431">
        <v>10</v>
      </c>
      <c r="B274" s="360" t="s">
        <v>196</v>
      </c>
      <c r="C274" s="387" t="s">
        <v>197</v>
      </c>
      <c r="D274" s="362"/>
      <c r="E274" s="363">
        <v>12</v>
      </c>
      <c r="F274" s="419">
        <v>3050</v>
      </c>
      <c r="G274" s="363">
        <f t="shared" si="52"/>
        <v>36600</v>
      </c>
      <c r="H274" s="429"/>
      <c r="I274" s="430">
        <v>44270</v>
      </c>
      <c r="J274" s="359">
        <v>362</v>
      </c>
      <c r="K274" s="419"/>
      <c r="L274" s="363">
        <f t="shared" si="56"/>
        <v>0</v>
      </c>
      <c r="M274" s="410">
        <v>262</v>
      </c>
      <c r="N274" s="390">
        <v>44267</v>
      </c>
      <c r="O274" s="368">
        <f t="shared" si="53"/>
        <v>2300</v>
      </c>
      <c r="P274" s="392">
        <f t="shared" si="54"/>
        <v>27600</v>
      </c>
      <c r="Q274" s="409"/>
      <c r="R274" s="410"/>
      <c r="S274" s="410"/>
      <c r="T274" s="410"/>
      <c r="U274" s="410"/>
      <c r="V274" s="410"/>
      <c r="W274" s="419">
        <v>750</v>
      </c>
      <c r="X274" s="392">
        <f t="shared" si="55"/>
        <v>9000</v>
      </c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</row>
    <row r="275" spans="1:41" s="7" customFormat="1" ht="28.5" customHeight="1">
      <c r="A275" s="431">
        <v>11</v>
      </c>
      <c r="B275" s="360" t="s">
        <v>199</v>
      </c>
      <c r="C275" s="387" t="s">
        <v>197</v>
      </c>
      <c r="D275" s="362"/>
      <c r="E275" s="363">
        <v>12</v>
      </c>
      <c r="F275" s="419">
        <v>2440</v>
      </c>
      <c r="G275" s="363">
        <f t="shared" si="52"/>
        <v>29280</v>
      </c>
      <c r="H275" s="429"/>
      <c r="I275" s="430">
        <v>44270</v>
      </c>
      <c r="J275" s="359">
        <v>362</v>
      </c>
      <c r="K275" s="419"/>
      <c r="L275" s="363">
        <f t="shared" si="56"/>
        <v>0</v>
      </c>
      <c r="M275" s="410">
        <v>262</v>
      </c>
      <c r="N275" s="390">
        <v>44267</v>
      </c>
      <c r="O275" s="368">
        <f t="shared" si="53"/>
        <v>1360</v>
      </c>
      <c r="P275" s="392">
        <f t="shared" si="54"/>
        <v>16320</v>
      </c>
      <c r="Q275" s="409"/>
      <c r="R275" s="410"/>
      <c r="S275" s="410"/>
      <c r="T275" s="410"/>
      <c r="U275" s="410"/>
      <c r="V275" s="410"/>
      <c r="W275" s="419">
        <v>1080</v>
      </c>
      <c r="X275" s="392">
        <f t="shared" si="55"/>
        <v>12960</v>
      </c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</row>
    <row r="276" spans="1:41" s="7" customFormat="1" ht="71.25" customHeight="1">
      <c r="A276" s="431">
        <v>16</v>
      </c>
      <c r="B276" s="360" t="s">
        <v>39</v>
      </c>
      <c r="C276" s="387" t="s">
        <v>85</v>
      </c>
      <c r="D276" s="362" t="s">
        <v>204</v>
      </c>
      <c r="E276" s="363">
        <v>180</v>
      </c>
      <c r="F276" s="419">
        <v>1775</v>
      </c>
      <c r="G276" s="363">
        <f t="shared" si="52"/>
        <v>319500</v>
      </c>
      <c r="H276" s="429">
        <v>44913</v>
      </c>
      <c r="I276" s="430">
        <v>44278</v>
      </c>
      <c r="J276" s="359">
        <v>398</v>
      </c>
      <c r="K276" s="419"/>
      <c r="L276" s="363">
        <f t="shared" si="56"/>
        <v>0</v>
      </c>
      <c r="M276" s="410">
        <v>291</v>
      </c>
      <c r="N276" s="390">
        <v>44277</v>
      </c>
      <c r="O276" s="368">
        <f t="shared" si="53"/>
        <v>0</v>
      </c>
      <c r="P276" s="392">
        <f t="shared" si="54"/>
        <v>0</v>
      </c>
      <c r="Q276" s="409"/>
      <c r="R276" s="410"/>
      <c r="S276" s="410"/>
      <c r="T276" s="410"/>
      <c r="U276" s="410"/>
      <c r="V276" s="410"/>
      <c r="W276" s="419">
        <v>1775</v>
      </c>
      <c r="X276" s="392">
        <f t="shared" si="55"/>
        <v>319500</v>
      </c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</row>
    <row r="277" spans="1:41" s="7" customFormat="1" ht="22.5" customHeight="1">
      <c r="A277" s="431">
        <v>17</v>
      </c>
      <c r="B277" s="360" t="s">
        <v>211</v>
      </c>
      <c r="C277" s="387" t="s">
        <v>85</v>
      </c>
      <c r="D277" s="362"/>
      <c r="E277" s="363">
        <v>0.7</v>
      </c>
      <c r="F277" s="419">
        <v>173209</v>
      </c>
      <c r="G277" s="363">
        <f t="shared" si="52"/>
        <v>121246.29999999999</v>
      </c>
      <c r="H277" s="389"/>
      <c r="I277" s="430">
        <v>44284</v>
      </c>
      <c r="J277" s="359">
        <v>583</v>
      </c>
      <c r="K277" s="419"/>
      <c r="L277" s="363">
        <f t="shared" si="56"/>
        <v>0</v>
      </c>
      <c r="M277" s="410">
        <v>314</v>
      </c>
      <c r="N277" s="390">
        <v>44281</v>
      </c>
      <c r="O277" s="368">
        <f t="shared" si="53"/>
        <v>21549</v>
      </c>
      <c r="P277" s="392">
        <f t="shared" si="54"/>
        <v>15084.3</v>
      </c>
      <c r="Q277" s="409"/>
      <c r="R277" s="410"/>
      <c r="S277" s="410"/>
      <c r="T277" s="410"/>
      <c r="U277" s="410"/>
      <c r="V277" s="410"/>
      <c r="W277" s="419">
        <v>151660</v>
      </c>
      <c r="X277" s="392">
        <f t="shared" si="55"/>
        <v>106162</v>
      </c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</row>
    <row r="278" spans="1:41" s="7" customFormat="1" ht="54" customHeight="1">
      <c r="A278" s="431">
        <v>19</v>
      </c>
      <c r="B278" s="360" t="s">
        <v>207</v>
      </c>
      <c r="C278" s="387" t="s">
        <v>85</v>
      </c>
      <c r="D278" s="362"/>
      <c r="E278" s="363">
        <v>300</v>
      </c>
      <c r="F278" s="419">
        <v>1438</v>
      </c>
      <c r="G278" s="363">
        <f t="shared" si="52"/>
        <v>431400</v>
      </c>
      <c r="H278" s="389"/>
      <c r="I278" s="430">
        <v>44284</v>
      </c>
      <c r="J278" s="359">
        <v>583</v>
      </c>
      <c r="K278" s="419"/>
      <c r="L278" s="363">
        <f t="shared" si="56"/>
        <v>0</v>
      </c>
      <c r="M278" s="410">
        <v>314</v>
      </c>
      <c r="N278" s="390">
        <v>44281</v>
      </c>
      <c r="O278" s="368">
        <f t="shared" si="53"/>
        <v>685</v>
      </c>
      <c r="P278" s="392">
        <f t="shared" si="54"/>
        <v>205500</v>
      </c>
      <c r="Q278" s="409"/>
      <c r="R278" s="410"/>
      <c r="S278" s="410"/>
      <c r="T278" s="410"/>
      <c r="U278" s="410"/>
      <c r="V278" s="410"/>
      <c r="W278" s="419">
        <v>753</v>
      </c>
      <c r="X278" s="392">
        <f t="shared" si="55"/>
        <v>225900</v>
      </c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</row>
    <row r="279" spans="1:41" s="7" customFormat="1" ht="48.75" customHeight="1">
      <c r="A279" s="431">
        <v>22</v>
      </c>
      <c r="B279" s="360" t="s">
        <v>224</v>
      </c>
      <c r="C279" s="387" t="s">
        <v>85</v>
      </c>
      <c r="D279" s="362"/>
      <c r="E279" s="363">
        <v>214.89</v>
      </c>
      <c r="F279" s="419">
        <v>1161</v>
      </c>
      <c r="G279" s="363">
        <f t="shared" si="52"/>
        <v>249487.28999999998</v>
      </c>
      <c r="H279" s="389"/>
      <c r="I279" s="430">
        <v>44301</v>
      </c>
      <c r="J279" s="359">
        <v>741</v>
      </c>
      <c r="K279" s="419"/>
      <c r="L279" s="363">
        <f t="shared" si="56"/>
        <v>0</v>
      </c>
      <c r="M279" s="410">
        <v>377</v>
      </c>
      <c r="N279" s="390">
        <v>44293</v>
      </c>
      <c r="O279" s="368">
        <f t="shared" si="53"/>
        <v>471</v>
      </c>
      <c r="P279" s="392">
        <f t="shared" si="54"/>
        <v>101213.18999999999</v>
      </c>
      <c r="Q279" s="409"/>
      <c r="R279" s="410"/>
      <c r="S279" s="410"/>
      <c r="T279" s="410"/>
      <c r="U279" s="410"/>
      <c r="V279" s="410"/>
      <c r="W279" s="419">
        <v>690</v>
      </c>
      <c r="X279" s="392">
        <f t="shared" si="55"/>
        <v>148274.09999999998</v>
      </c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</row>
    <row r="280" spans="1:41" s="7" customFormat="1" ht="48.75" customHeight="1">
      <c r="A280" s="431">
        <v>24</v>
      </c>
      <c r="B280" s="360" t="s">
        <v>226</v>
      </c>
      <c r="C280" s="387" t="s">
        <v>85</v>
      </c>
      <c r="D280" s="362"/>
      <c r="E280" s="363">
        <v>56.98</v>
      </c>
      <c r="F280" s="419">
        <v>2341</v>
      </c>
      <c r="G280" s="363">
        <f t="shared" si="52"/>
        <v>133390.18</v>
      </c>
      <c r="H280" s="389"/>
      <c r="I280" s="430">
        <v>44301</v>
      </c>
      <c r="J280" s="359">
        <v>741</v>
      </c>
      <c r="K280" s="419"/>
      <c r="L280" s="363">
        <f t="shared" si="56"/>
        <v>0</v>
      </c>
      <c r="M280" s="410">
        <v>377</v>
      </c>
      <c r="N280" s="390">
        <v>44293</v>
      </c>
      <c r="O280" s="368">
        <f t="shared" si="53"/>
        <v>186</v>
      </c>
      <c r="P280" s="392">
        <f t="shared" si="54"/>
        <v>10598.279999999999</v>
      </c>
      <c r="Q280" s="409"/>
      <c r="R280" s="410"/>
      <c r="S280" s="410"/>
      <c r="T280" s="410"/>
      <c r="U280" s="410"/>
      <c r="V280" s="410"/>
      <c r="W280" s="419">
        <v>2155</v>
      </c>
      <c r="X280" s="392">
        <f t="shared" si="55"/>
        <v>122791.9</v>
      </c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</row>
    <row r="281" spans="1:41" s="7" customFormat="1" ht="48.75" customHeight="1">
      <c r="A281" s="431">
        <v>25</v>
      </c>
      <c r="B281" s="360" t="s">
        <v>227</v>
      </c>
      <c r="C281" s="387" t="s">
        <v>85</v>
      </c>
      <c r="D281" s="362"/>
      <c r="E281" s="363">
        <v>56.98</v>
      </c>
      <c r="F281" s="419">
        <v>11200</v>
      </c>
      <c r="G281" s="363">
        <f t="shared" si="52"/>
        <v>638176</v>
      </c>
      <c r="H281" s="389"/>
      <c r="I281" s="430">
        <v>44301</v>
      </c>
      <c r="J281" s="359">
        <v>741</v>
      </c>
      <c r="K281" s="419"/>
      <c r="L281" s="363">
        <f t="shared" si="56"/>
        <v>0</v>
      </c>
      <c r="M281" s="410">
        <v>377</v>
      </c>
      <c r="N281" s="390">
        <v>44293</v>
      </c>
      <c r="O281" s="368">
        <f t="shared" si="53"/>
        <v>0</v>
      </c>
      <c r="P281" s="392">
        <f t="shared" si="54"/>
        <v>0</v>
      </c>
      <c r="Q281" s="409"/>
      <c r="R281" s="410"/>
      <c r="S281" s="410"/>
      <c r="T281" s="410"/>
      <c r="U281" s="410"/>
      <c r="V281" s="410"/>
      <c r="W281" s="419">
        <v>11200</v>
      </c>
      <c r="X281" s="392">
        <f t="shared" si="55"/>
        <v>638176</v>
      </c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</row>
    <row r="282" spans="1:41" s="7" customFormat="1" ht="48.75" customHeight="1">
      <c r="A282" s="431">
        <v>27</v>
      </c>
      <c r="B282" s="360" t="s">
        <v>283</v>
      </c>
      <c r="C282" s="387" t="s">
        <v>85</v>
      </c>
      <c r="D282" s="362"/>
      <c r="E282" s="363">
        <v>220</v>
      </c>
      <c r="F282" s="419">
        <v>1360</v>
      </c>
      <c r="G282" s="363">
        <f t="shared" si="52"/>
        <v>299200</v>
      </c>
      <c r="H282" s="389"/>
      <c r="I282" s="430"/>
      <c r="J282" s="359">
        <v>903</v>
      </c>
      <c r="K282" s="419"/>
      <c r="L282" s="363">
        <f t="shared" si="56"/>
        <v>0</v>
      </c>
      <c r="M282" s="411">
        <v>465</v>
      </c>
      <c r="N282" s="391">
        <v>44309</v>
      </c>
      <c r="O282" s="368">
        <f t="shared" si="53"/>
        <v>986</v>
      </c>
      <c r="P282" s="392">
        <f t="shared" si="54"/>
        <v>216920</v>
      </c>
      <c r="Q282" s="409"/>
      <c r="R282" s="410"/>
      <c r="S282" s="410"/>
      <c r="T282" s="410"/>
      <c r="U282" s="410"/>
      <c r="V282" s="410"/>
      <c r="W282" s="419">
        <v>374</v>
      </c>
      <c r="X282" s="392">
        <f t="shared" si="55"/>
        <v>82280</v>
      </c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</row>
    <row r="283" spans="1:41" s="7" customFormat="1" ht="48.75" customHeight="1">
      <c r="A283" s="431">
        <v>30</v>
      </c>
      <c r="B283" s="360" t="s">
        <v>283</v>
      </c>
      <c r="C283" s="387" t="s">
        <v>85</v>
      </c>
      <c r="D283" s="362"/>
      <c r="E283" s="363">
        <v>220</v>
      </c>
      <c r="F283" s="419">
        <v>2263</v>
      </c>
      <c r="G283" s="363">
        <f t="shared" si="52"/>
        <v>497860</v>
      </c>
      <c r="H283" s="389"/>
      <c r="I283" s="430"/>
      <c r="J283" s="359">
        <v>928</v>
      </c>
      <c r="K283" s="419"/>
      <c r="L283" s="363">
        <f t="shared" si="56"/>
        <v>0</v>
      </c>
      <c r="M283" s="411">
        <v>464</v>
      </c>
      <c r="N283" s="391">
        <v>44309</v>
      </c>
      <c r="O283" s="368">
        <f t="shared" si="53"/>
        <v>0</v>
      </c>
      <c r="P283" s="392">
        <f t="shared" si="54"/>
        <v>0</v>
      </c>
      <c r="Q283" s="409"/>
      <c r="R283" s="410"/>
      <c r="S283" s="410"/>
      <c r="T283" s="410"/>
      <c r="U283" s="410"/>
      <c r="V283" s="410"/>
      <c r="W283" s="419">
        <v>2263</v>
      </c>
      <c r="X283" s="392">
        <f t="shared" si="55"/>
        <v>497860</v>
      </c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</row>
    <row r="284" spans="1:41" s="7" customFormat="1" ht="48.75" customHeight="1">
      <c r="A284" s="431">
        <v>31</v>
      </c>
      <c r="B284" s="360" t="s">
        <v>284</v>
      </c>
      <c r="C284" s="387" t="s">
        <v>85</v>
      </c>
      <c r="D284" s="362"/>
      <c r="E284" s="363">
        <v>220</v>
      </c>
      <c r="F284" s="419">
        <v>457</v>
      </c>
      <c r="G284" s="363">
        <f t="shared" si="52"/>
        <v>100540</v>
      </c>
      <c r="H284" s="389"/>
      <c r="I284" s="430"/>
      <c r="J284" s="359">
        <v>928</v>
      </c>
      <c r="K284" s="419"/>
      <c r="L284" s="363">
        <f t="shared" si="56"/>
        <v>0</v>
      </c>
      <c r="M284" s="411">
        <v>464</v>
      </c>
      <c r="N284" s="391">
        <v>44309</v>
      </c>
      <c r="O284" s="368">
        <f t="shared" si="53"/>
        <v>0</v>
      </c>
      <c r="P284" s="392">
        <f t="shared" si="54"/>
        <v>0</v>
      </c>
      <c r="Q284" s="409"/>
      <c r="R284" s="410"/>
      <c r="S284" s="410"/>
      <c r="T284" s="410"/>
      <c r="U284" s="410"/>
      <c r="V284" s="410"/>
      <c r="W284" s="419">
        <v>457</v>
      </c>
      <c r="X284" s="392">
        <f t="shared" si="55"/>
        <v>100540</v>
      </c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</row>
    <row r="285" spans="1:41" s="7" customFormat="1" ht="48.75" customHeight="1">
      <c r="A285" s="431">
        <v>32</v>
      </c>
      <c r="B285" s="360" t="s">
        <v>230</v>
      </c>
      <c r="C285" s="387" t="s">
        <v>85</v>
      </c>
      <c r="D285" s="362"/>
      <c r="E285" s="363">
        <v>300</v>
      </c>
      <c r="F285" s="419">
        <v>873</v>
      </c>
      <c r="G285" s="363">
        <f t="shared" si="52"/>
        <v>261900</v>
      </c>
      <c r="H285" s="389"/>
      <c r="I285" s="430">
        <v>44293</v>
      </c>
      <c r="J285" s="359">
        <v>716</v>
      </c>
      <c r="K285" s="419"/>
      <c r="L285" s="363">
        <f t="shared" si="56"/>
        <v>0</v>
      </c>
      <c r="M285" s="410">
        <v>375</v>
      </c>
      <c r="N285" s="390">
        <v>44293</v>
      </c>
      <c r="O285" s="368">
        <f t="shared" si="53"/>
        <v>547</v>
      </c>
      <c r="P285" s="392">
        <f t="shared" si="54"/>
        <v>164100</v>
      </c>
      <c r="Q285" s="409"/>
      <c r="R285" s="410"/>
      <c r="S285" s="410"/>
      <c r="T285" s="410"/>
      <c r="U285" s="410"/>
      <c r="V285" s="410"/>
      <c r="W285" s="419">
        <v>326</v>
      </c>
      <c r="X285" s="392">
        <f t="shared" si="55"/>
        <v>97800</v>
      </c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</row>
    <row r="286" spans="1:41" s="7" customFormat="1" ht="21" customHeight="1">
      <c r="A286" s="395"/>
      <c r="B286" s="427" t="s">
        <v>83</v>
      </c>
      <c r="C286" s="395"/>
      <c r="D286" s="397"/>
      <c r="E286" s="397"/>
      <c r="F286" s="527"/>
      <c r="G286" s="397">
        <f>SUM(G267:G285)</f>
        <v>3789314.99156</v>
      </c>
      <c r="H286" s="398"/>
      <c r="I286" s="398"/>
      <c r="J286" s="397"/>
      <c r="K286" s="527"/>
      <c r="L286" s="397">
        <f>SUM(L267:L285)</f>
        <v>0</v>
      </c>
      <c r="M286" s="527"/>
      <c r="N286" s="401"/>
      <c r="O286" s="395"/>
      <c r="P286" s="397">
        <f>SUM(P267:P285)</f>
        <v>819645.77</v>
      </c>
      <c r="Q286" s="402"/>
      <c r="R286" s="527"/>
      <c r="S286" s="527"/>
      <c r="T286" s="527"/>
      <c r="U286" s="527"/>
      <c r="V286" s="527"/>
      <c r="W286" s="527"/>
      <c r="X286" s="397">
        <f>SUM(X267:X285)</f>
        <v>2969669.22156</v>
      </c>
      <c r="Y286" s="191">
        <f>G286+L286-P286</f>
        <v>2969669.22156</v>
      </c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</row>
    <row r="287" spans="1:41" s="7" customFormat="1" ht="21" customHeight="1">
      <c r="A287" s="622" t="s">
        <v>122</v>
      </c>
      <c r="B287" s="622"/>
      <c r="C287" s="622"/>
      <c r="D287" s="622"/>
      <c r="E287" s="622"/>
      <c r="F287" s="622"/>
      <c r="G287" s="622"/>
      <c r="H287" s="622"/>
      <c r="I287" s="622"/>
      <c r="J287" s="622"/>
      <c r="K287" s="622"/>
      <c r="L287" s="622"/>
      <c r="M287" s="622"/>
      <c r="N287" s="622"/>
      <c r="O287" s="622"/>
      <c r="P287" s="622"/>
      <c r="Q287" s="622"/>
      <c r="R287" s="622"/>
      <c r="S287" s="622"/>
      <c r="T287" s="622"/>
      <c r="U287" s="622"/>
      <c r="V287" s="622"/>
      <c r="W287" s="622"/>
      <c r="X287" s="622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</row>
    <row r="288" spans="1:41" s="7" customFormat="1" ht="82.5" customHeight="1">
      <c r="A288" s="422">
        <v>1</v>
      </c>
      <c r="B288" s="547" t="s">
        <v>47</v>
      </c>
      <c r="C288" s="548" t="s">
        <v>71</v>
      </c>
      <c r="D288" s="362">
        <v>181220</v>
      </c>
      <c r="E288" s="363">
        <v>9161.4</v>
      </c>
      <c r="F288" s="387">
        <v>16</v>
      </c>
      <c r="G288" s="363">
        <f t="shared" ref="G288:G313" si="57">F288*E288</f>
        <v>146582.39999999999</v>
      </c>
      <c r="H288" s="389">
        <v>45291</v>
      </c>
      <c r="I288" s="549">
        <v>44244</v>
      </c>
      <c r="J288" s="362">
        <v>225</v>
      </c>
      <c r="K288" s="387">
        <v>18</v>
      </c>
      <c r="L288" s="363"/>
      <c r="M288" s="411">
        <v>140</v>
      </c>
      <c r="N288" s="391">
        <v>44243</v>
      </c>
      <c r="O288" s="368">
        <f>F288-W288</f>
        <v>16</v>
      </c>
      <c r="P288" s="363">
        <f>O288*E288</f>
        <v>146582.39999999999</v>
      </c>
      <c r="Q288" s="362"/>
      <c r="R288" s="362"/>
      <c r="S288" s="362"/>
      <c r="T288" s="362"/>
      <c r="U288" s="393"/>
      <c r="V288" s="394"/>
      <c r="W288" s="387">
        <v>0</v>
      </c>
      <c r="X288" s="363">
        <f t="shared" ref="X288:X313" si="58">W288*E288</f>
        <v>0</v>
      </c>
      <c r="Y288" s="191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</row>
    <row r="289" spans="1:41" s="7" customFormat="1" ht="87" customHeight="1">
      <c r="A289" s="422">
        <v>2</v>
      </c>
      <c r="B289" s="547" t="s">
        <v>47</v>
      </c>
      <c r="C289" s="387" t="s">
        <v>71</v>
      </c>
      <c r="D289" s="362" t="s">
        <v>189</v>
      </c>
      <c r="E289" s="363">
        <v>9161.4</v>
      </c>
      <c r="F289" s="387">
        <v>22</v>
      </c>
      <c r="G289" s="363">
        <f t="shared" si="57"/>
        <v>201550.8</v>
      </c>
      <c r="H289" s="389">
        <v>45291</v>
      </c>
      <c r="I289" s="549">
        <v>44244</v>
      </c>
      <c r="J289" s="362">
        <v>243</v>
      </c>
      <c r="K289" s="387">
        <v>22</v>
      </c>
      <c r="L289" s="363"/>
      <c r="M289" s="411">
        <v>141</v>
      </c>
      <c r="N289" s="391">
        <v>44243</v>
      </c>
      <c r="O289" s="368">
        <f>F289-W289</f>
        <v>22</v>
      </c>
      <c r="P289" s="363">
        <f>O289*E289</f>
        <v>201550.8</v>
      </c>
      <c r="Q289" s="362"/>
      <c r="R289" s="362"/>
      <c r="S289" s="362"/>
      <c r="T289" s="362"/>
      <c r="U289" s="393"/>
      <c r="V289" s="394"/>
      <c r="W289" s="387">
        <v>0</v>
      </c>
      <c r="X289" s="363">
        <f>W289*E289</f>
        <v>0</v>
      </c>
      <c r="Y289" s="191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</row>
    <row r="290" spans="1:41" s="7" customFormat="1" ht="41.25" customHeight="1">
      <c r="A290" s="422">
        <v>3</v>
      </c>
      <c r="B290" s="426" t="s">
        <v>37</v>
      </c>
      <c r="C290" s="387" t="s">
        <v>85</v>
      </c>
      <c r="D290" s="362" t="s">
        <v>182</v>
      </c>
      <c r="E290" s="363" t="s">
        <v>42</v>
      </c>
      <c r="F290" s="387">
        <v>21</v>
      </c>
      <c r="G290" s="363">
        <f t="shared" si="57"/>
        <v>3118.5</v>
      </c>
      <c r="H290" s="389">
        <v>44916</v>
      </c>
      <c r="I290" s="390">
        <v>44231</v>
      </c>
      <c r="J290" s="362">
        <v>130</v>
      </c>
      <c r="K290" s="387">
        <v>400</v>
      </c>
      <c r="L290" s="363"/>
      <c r="M290" s="362">
        <v>85</v>
      </c>
      <c r="N290" s="391">
        <v>44229</v>
      </c>
      <c r="O290" s="368">
        <f>F290-W290</f>
        <v>0</v>
      </c>
      <c r="P290" s="392">
        <f>O290*E290</f>
        <v>0</v>
      </c>
      <c r="Q290" s="362"/>
      <c r="R290" s="362"/>
      <c r="S290" s="362"/>
      <c r="T290" s="362"/>
      <c r="U290" s="393"/>
      <c r="V290" s="394"/>
      <c r="W290" s="387">
        <v>21</v>
      </c>
      <c r="X290" s="363">
        <f t="shared" si="58"/>
        <v>3118.5</v>
      </c>
      <c r="Y290" s="191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</row>
    <row r="291" spans="1:41" s="7" customFormat="1" ht="79.5" customHeight="1">
      <c r="A291" s="422">
        <v>4</v>
      </c>
      <c r="B291" s="426" t="s">
        <v>39</v>
      </c>
      <c r="C291" s="387" t="s">
        <v>85</v>
      </c>
      <c r="D291" s="362" t="s">
        <v>251</v>
      </c>
      <c r="E291" s="363" t="s">
        <v>44</v>
      </c>
      <c r="F291" s="387">
        <v>263</v>
      </c>
      <c r="G291" s="363">
        <f t="shared" si="57"/>
        <v>47340</v>
      </c>
      <c r="H291" s="389">
        <v>44892</v>
      </c>
      <c r="I291" s="390">
        <v>44231</v>
      </c>
      <c r="J291" s="362">
        <v>130</v>
      </c>
      <c r="K291" s="387">
        <v>130</v>
      </c>
      <c r="L291" s="363"/>
      <c r="M291" s="362">
        <v>85</v>
      </c>
      <c r="N291" s="391">
        <v>44229</v>
      </c>
      <c r="O291" s="368">
        <f>F291-W291</f>
        <v>198</v>
      </c>
      <c r="P291" s="392">
        <f>O291*E291</f>
        <v>35640</v>
      </c>
      <c r="Q291" s="362"/>
      <c r="R291" s="362"/>
      <c r="S291" s="362"/>
      <c r="T291" s="362"/>
      <c r="U291" s="393"/>
      <c r="V291" s="394"/>
      <c r="W291" s="387">
        <v>65</v>
      </c>
      <c r="X291" s="363">
        <f t="shared" si="58"/>
        <v>11700</v>
      </c>
      <c r="Y291" s="191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</row>
    <row r="292" spans="1:41" s="7" customFormat="1" ht="58.5" customHeight="1">
      <c r="A292" s="422">
        <v>5</v>
      </c>
      <c r="B292" s="544" t="s">
        <v>18</v>
      </c>
      <c r="C292" s="387" t="s">
        <v>85</v>
      </c>
      <c r="D292" s="362" t="s">
        <v>245</v>
      </c>
      <c r="E292" s="545">
        <v>153.69999999999999</v>
      </c>
      <c r="F292" s="406">
        <v>41</v>
      </c>
      <c r="G292" s="363">
        <f t="shared" si="57"/>
        <v>6301.7</v>
      </c>
      <c r="H292" s="389">
        <v>44889</v>
      </c>
      <c r="I292" s="390">
        <v>44218</v>
      </c>
      <c r="J292" s="362">
        <v>50</v>
      </c>
      <c r="K292" s="387"/>
      <c r="L292" s="363"/>
      <c r="M292" s="362">
        <v>64</v>
      </c>
      <c r="N292" s="391">
        <v>44216</v>
      </c>
      <c r="O292" s="368">
        <f>F292-W292</f>
        <v>41</v>
      </c>
      <c r="P292" s="392">
        <f>O292*E292</f>
        <v>6301.7</v>
      </c>
      <c r="Q292" s="362"/>
      <c r="R292" s="362"/>
      <c r="S292" s="362"/>
      <c r="T292" s="362"/>
      <c r="U292" s="393"/>
      <c r="V292" s="394"/>
      <c r="W292" s="406">
        <v>0</v>
      </c>
      <c r="X292" s="363">
        <f t="shared" si="58"/>
        <v>0</v>
      </c>
      <c r="Y292" s="191">
        <f>G292+L292-P292</f>
        <v>0</v>
      </c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</row>
    <row r="293" spans="1:41" s="7" customFormat="1" ht="35.25" customHeight="1">
      <c r="A293" s="422">
        <v>7</v>
      </c>
      <c r="B293" s="360" t="s">
        <v>200</v>
      </c>
      <c r="C293" s="387" t="s">
        <v>85</v>
      </c>
      <c r="D293" s="362"/>
      <c r="E293" s="363">
        <v>896.5</v>
      </c>
      <c r="F293" s="387">
        <v>10</v>
      </c>
      <c r="G293" s="363">
        <f t="shared" si="57"/>
        <v>8965</v>
      </c>
      <c r="H293" s="389"/>
      <c r="I293" s="390">
        <v>44271</v>
      </c>
      <c r="J293" s="362">
        <v>363</v>
      </c>
      <c r="K293" s="387"/>
      <c r="L293" s="363">
        <f t="shared" ref="L293:L313" si="59">K293*E293</f>
        <v>0</v>
      </c>
      <c r="M293" s="362">
        <v>262</v>
      </c>
      <c r="N293" s="391">
        <v>44267</v>
      </c>
      <c r="O293" s="446">
        <f t="shared" ref="O293:O313" si="60">F293+K293-W293</f>
        <v>0</v>
      </c>
      <c r="P293" s="447">
        <f t="shared" ref="P293:P313" si="61">O293*E293</f>
        <v>0</v>
      </c>
      <c r="Q293" s="362"/>
      <c r="R293" s="362"/>
      <c r="S293" s="362"/>
      <c r="T293" s="362"/>
      <c r="U293" s="393"/>
      <c r="V293" s="394"/>
      <c r="W293" s="387">
        <v>10</v>
      </c>
      <c r="X293" s="448">
        <f t="shared" si="58"/>
        <v>8965</v>
      </c>
      <c r="Y293" s="191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</row>
    <row r="294" spans="1:41" s="7" customFormat="1" ht="35.25" customHeight="1">
      <c r="A294" s="422">
        <v>8</v>
      </c>
      <c r="B294" s="360" t="s">
        <v>202</v>
      </c>
      <c r="C294" s="387" t="s">
        <v>85</v>
      </c>
      <c r="D294" s="362"/>
      <c r="E294" s="363">
        <v>896.5</v>
      </c>
      <c r="F294" s="387">
        <v>20</v>
      </c>
      <c r="G294" s="363">
        <f t="shared" si="57"/>
        <v>17930</v>
      </c>
      <c r="H294" s="389"/>
      <c r="I294" s="390">
        <v>44271</v>
      </c>
      <c r="J294" s="362">
        <v>363</v>
      </c>
      <c r="K294" s="387"/>
      <c r="L294" s="363">
        <f t="shared" si="59"/>
        <v>0</v>
      </c>
      <c r="M294" s="362">
        <v>262</v>
      </c>
      <c r="N294" s="391">
        <v>44267</v>
      </c>
      <c r="O294" s="446">
        <f t="shared" si="60"/>
        <v>20</v>
      </c>
      <c r="P294" s="447">
        <f t="shared" si="61"/>
        <v>17930</v>
      </c>
      <c r="Q294" s="362"/>
      <c r="R294" s="362"/>
      <c r="S294" s="362"/>
      <c r="T294" s="362"/>
      <c r="U294" s="393"/>
      <c r="V294" s="394"/>
      <c r="W294" s="387">
        <v>0</v>
      </c>
      <c r="X294" s="448">
        <f t="shared" si="58"/>
        <v>0</v>
      </c>
      <c r="Y294" s="191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</row>
    <row r="295" spans="1:41" s="7" customFormat="1" ht="25.5" customHeight="1">
      <c r="A295" s="422">
        <v>10</v>
      </c>
      <c r="B295" s="360" t="s">
        <v>196</v>
      </c>
      <c r="C295" s="387" t="s">
        <v>197</v>
      </c>
      <c r="D295" s="362"/>
      <c r="E295" s="363">
        <v>12</v>
      </c>
      <c r="F295" s="387">
        <v>5500</v>
      </c>
      <c r="G295" s="363">
        <f t="shared" si="57"/>
        <v>66000</v>
      </c>
      <c r="H295" s="389"/>
      <c r="I295" s="390">
        <v>44271</v>
      </c>
      <c r="J295" s="362">
        <v>363</v>
      </c>
      <c r="K295" s="387"/>
      <c r="L295" s="363">
        <f t="shared" si="59"/>
        <v>0</v>
      </c>
      <c r="M295" s="362">
        <v>262</v>
      </c>
      <c r="N295" s="391">
        <v>44267</v>
      </c>
      <c r="O295" s="446">
        <f t="shared" si="60"/>
        <v>1775</v>
      </c>
      <c r="P295" s="447">
        <f t="shared" si="61"/>
        <v>21300</v>
      </c>
      <c r="Q295" s="362"/>
      <c r="R295" s="362"/>
      <c r="S295" s="362"/>
      <c r="T295" s="362"/>
      <c r="U295" s="393"/>
      <c r="V295" s="394"/>
      <c r="W295" s="387">
        <v>3725</v>
      </c>
      <c r="X295" s="448">
        <f t="shared" si="58"/>
        <v>44700</v>
      </c>
      <c r="Y295" s="191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</row>
    <row r="296" spans="1:41" s="7" customFormat="1" ht="21" customHeight="1">
      <c r="A296" s="422">
        <v>11</v>
      </c>
      <c r="B296" s="360" t="s">
        <v>199</v>
      </c>
      <c r="C296" s="387" t="s">
        <v>197</v>
      </c>
      <c r="D296" s="362"/>
      <c r="E296" s="363">
        <v>12</v>
      </c>
      <c r="F296" s="387">
        <v>5500</v>
      </c>
      <c r="G296" s="363">
        <f t="shared" si="57"/>
        <v>66000</v>
      </c>
      <c r="H296" s="389"/>
      <c r="I296" s="390">
        <v>44271</v>
      </c>
      <c r="J296" s="362">
        <v>363</v>
      </c>
      <c r="K296" s="387"/>
      <c r="L296" s="363">
        <f t="shared" si="59"/>
        <v>0</v>
      </c>
      <c r="M296" s="362">
        <v>262</v>
      </c>
      <c r="N296" s="391">
        <v>44267</v>
      </c>
      <c r="O296" s="446">
        <f t="shared" si="60"/>
        <v>1775</v>
      </c>
      <c r="P296" s="447">
        <f t="shared" si="61"/>
        <v>21300</v>
      </c>
      <c r="Q296" s="362"/>
      <c r="R296" s="362"/>
      <c r="S296" s="362"/>
      <c r="T296" s="362"/>
      <c r="U296" s="393"/>
      <c r="V296" s="394"/>
      <c r="W296" s="387">
        <v>3725</v>
      </c>
      <c r="X296" s="448">
        <f t="shared" si="58"/>
        <v>44700</v>
      </c>
      <c r="Y296" s="191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</row>
    <row r="297" spans="1:41" s="7" customFormat="1" ht="51.75" customHeight="1">
      <c r="A297" s="422">
        <v>13</v>
      </c>
      <c r="B297" s="360" t="s">
        <v>207</v>
      </c>
      <c r="C297" s="387" t="s">
        <v>85</v>
      </c>
      <c r="D297" s="362"/>
      <c r="E297" s="363">
        <v>300</v>
      </c>
      <c r="F297" s="387">
        <v>20</v>
      </c>
      <c r="G297" s="363">
        <f t="shared" si="57"/>
        <v>6000</v>
      </c>
      <c r="H297" s="389">
        <v>44503</v>
      </c>
      <c r="I297" s="390">
        <v>44278</v>
      </c>
      <c r="J297" s="362">
        <v>500</v>
      </c>
      <c r="K297" s="387"/>
      <c r="L297" s="363">
        <f t="shared" si="59"/>
        <v>0</v>
      </c>
      <c r="M297" s="362">
        <v>290</v>
      </c>
      <c r="N297" s="391">
        <v>44277</v>
      </c>
      <c r="O297" s="446">
        <f t="shared" si="60"/>
        <v>0</v>
      </c>
      <c r="P297" s="447">
        <f t="shared" si="61"/>
        <v>0</v>
      </c>
      <c r="Q297" s="362"/>
      <c r="R297" s="362"/>
      <c r="S297" s="362"/>
      <c r="T297" s="362"/>
      <c r="U297" s="393"/>
      <c r="V297" s="394"/>
      <c r="W297" s="387">
        <v>20</v>
      </c>
      <c r="X297" s="448">
        <f t="shared" si="58"/>
        <v>6000</v>
      </c>
      <c r="Y297" s="191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</row>
    <row r="298" spans="1:41" s="7" customFormat="1" ht="77.25" customHeight="1">
      <c r="A298" s="422">
        <v>16</v>
      </c>
      <c r="B298" s="360" t="s">
        <v>39</v>
      </c>
      <c r="C298" s="387" t="s">
        <v>85</v>
      </c>
      <c r="D298" s="362" t="s">
        <v>204</v>
      </c>
      <c r="E298" s="363">
        <v>180</v>
      </c>
      <c r="F298" s="387">
        <v>350</v>
      </c>
      <c r="G298" s="363">
        <f t="shared" si="57"/>
        <v>63000</v>
      </c>
      <c r="H298" s="389">
        <v>44913</v>
      </c>
      <c r="I298" s="390">
        <v>80802</v>
      </c>
      <c r="J298" s="362">
        <v>399</v>
      </c>
      <c r="K298" s="387"/>
      <c r="L298" s="363">
        <f t="shared" si="59"/>
        <v>0</v>
      </c>
      <c r="M298" s="362">
        <v>291</v>
      </c>
      <c r="N298" s="391">
        <v>44277</v>
      </c>
      <c r="O298" s="446">
        <f t="shared" si="60"/>
        <v>0</v>
      </c>
      <c r="P298" s="447">
        <f t="shared" si="61"/>
        <v>0</v>
      </c>
      <c r="Q298" s="362"/>
      <c r="R298" s="362"/>
      <c r="S298" s="362"/>
      <c r="T298" s="362"/>
      <c r="U298" s="393"/>
      <c r="V298" s="394"/>
      <c r="W298" s="387">
        <v>350</v>
      </c>
      <c r="X298" s="448">
        <f t="shared" si="58"/>
        <v>63000</v>
      </c>
      <c r="Y298" s="191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</row>
    <row r="299" spans="1:41" s="7" customFormat="1" ht="26.25" customHeight="1">
      <c r="A299" s="422">
        <v>17</v>
      </c>
      <c r="B299" s="360" t="s">
        <v>211</v>
      </c>
      <c r="C299" s="387" t="s">
        <v>85</v>
      </c>
      <c r="D299" s="362"/>
      <c r="E299" s="363">
        <v>0.7</v>
      </c>
      <c r="F299" s="387">
        <v>39260</v>
      </c>
      <c r="G299" s="363">
        <f t="shared" si="57"/>
        <v>27482</v>
      </c>
      <c r="H299" s="389"/>
      <c r="I299" s="390">
        <v>44286</v>
      </c>
      <c r="J299" s="362">
        <v>584</v>
      </c>
      <c r="K299" s="387"/>
      <c r="L299" s="363">
        <f t="shared" si="59"/>
        <v>0</v>
      </c>
      <c r="M299" s="362">
        <v>314</v>
      </c>
      <c r="N299" s="391">
        <v>44281</v>
      </c>
      <c r="O299" s="446">
        <f t="shared" si="60"/>
        <v>8328</v>
      </c>
      <c r="P299" s="447">
        <f t="shared" si="61"/>
        <v>5829.5999999999995</v>
      </c>
      <c r="Q299" s="362"/>
      <c r="R299" s="362"/>
      <c r="S299" s="362"/>
      <c r="T299" s="362"/>
      <c r="U299" s="393"/>
      <c r="V299" s="394"/>
      <c r="W299" s="387">
        <v>30932</v>
      </c>
      <c r="X299" s="448">
        <f t="shared" si="58"/>
        <v>21652.399999999998</v>
      </c>
      <c r="Y299" s="191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</row>
    <row r="300" spans="1:41" s="7" customFormat="1" ht="51" customHeight="1">
      <c r="A300" s="422">
        <v>18</v>
      </c>
      <c r="B300" s="360" t="s">
        <v>206</v>
      </c>
      <c r="C300" s="387" t="s">
        <v>85</v>
      </c>
      <c r="D300" s="362"/>
      <c r="E300" s="363">
        <v>300</v>
      </c>
      <c r="F300" s="387">
        <v>150</v>
      </c>
      <c r="G300" s="363">
        <f t="shared" si="57"/>
        <v>45000</v>
      </c>
      <c r="H300" s="389"/>
      <c r="I300" s="390">
        <v>44286</v>
      </c>
      <c r="J300" s="362">
        <v>584</v>
      </c>
      <c r="K300" s="387"/>
      <c r="L300" s="363">
        <f t="shared" si="59"/>
        <v>0</v>
      </c>
      <c r="M300" s="362">
        <v>314</v>
      </c>
      <c r="N300" s="391">
        <v>44281</v>
      </c>
      <c r="O300" s="446">
        <f t="shared" si="60"/>
        <v>0</v>
      </c>
      <c r="P300" s="447">
        <f t="shared" si="61"/>
        <v>0</v>
      </c>
      <c r="Q300" s="362"/>
      <c r="R300" s="362"/>
      <c r="S300" s="362"/>
      <c r="T300" s="362"/>
      <c r="U300" s="393"/>
      <c r="V300" s="394"/>
      <c r="W300" s="387">
        <v>150</v>
      </c>
      <c r="X300" s="448">
        <f t="shared" si="58"/>
        <v>45000</v>
      </c>
      <c r="Y300" s="191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</row>
    <row r="301" spans="1:41" s="7" customFormat="1" ht="50.25" customHeight="1">
      <c r="A301" s="422">
        <v>19</v>
      </c>
      <c r="B301" s="360" t="s">
        <v>207</v>
      </c>
      <c r="C301" s="387" t="s">
        <v>85</v>
      </c>
      <c r="D301" s="362"/>
      <c r="E301" s="363">
        <v>300</v>
      </c>
      <c r="F301" s="387">
        <v>450</v>
      </c>
      <c r="G301" s="363">
        <f t="shared" si="57"/>
        <v>135000</v>
      </c>
      <c r="H301" s="389"/>
      <c r="I301" s="390">
        <v>44286</v>
      </c>
      <c r="J301" s="362">
        <v>584</v>
      </c>
      <c r="K301" s="387"/>
      <c r="L301" s="363">
        <f t="shared" si="59"/>
        <v>0</v>
      </c>
      <c r="M301" s="362">
        <v>314</v>
      </c>
      <c r="N301" s="391">
        <v>44281</v>
      </c>
      <c r="O301" s="446">
        <f t="shared" si="60"/>
        <v>0</v>
      </c>
      <c r="P301" s="447">
        <f t="shared" si="61"/>
        <v>0</v>
      </c>
      <c r="Q301" s="362"/>
      <c r="R301" s="362"/>
      <c r="S301" s="362"/>
      <c r="T301" s="362"/>
      <c r="U301" s="393"/>
      <c r="V301" s="394"/>
      <c r="W301" s="387">
        <v>450</v>
      </c>
      <c r="X301" s="448">
        <f t="shared" si="58"/>
        <v>135000</v>
      </c>
      <c r="Y301" s="191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</row>
    <row r="302" spans="1:41" s="7" customFormat="1" ht="48" customHeight="1">
      <c r="A302" s="422">
        <v>21</v>
      </c>
      <c r="B302" s="360" t="s">
        <v>223</v>
      </c>
      <c r="C302" s="387" t="s">
        <v>85</v>
      </c>
      <c r="D302" s="362"/>
      <c r="E302" s="363">
        <v>214.89</v>
      </c>
      <c r="F302" s="387">
        <v>100</v>
      </c>
      <c r="G302" s="363">
        <f t="shared" si="57"/>
        <v>21489</v>
      </c>
      <c r="H302" s="389"/>
      <c r="I302" s="390">
        <v>44300</v>
      </c>
      <c r="J302" s="362">
        <v>742</v>
      </c>
      <c r="K302" s="387"/>
      <c r="L302" s="363">
        <f t="shared" si="59"/>
        <v>0</v>
      </c>
      <c r="M302" s="362">
        <v>377</v>
      </c>
      <c r="N302" s="391">
        <v>44293</v>
      </c>
      <c r="O302" s="446">
        <f t="shared" si="60"/>
        <v>0</v>
      </c>
      <c r="P302" s="447">
        <f t="shared" si="61"/>
        <v>0</v>
      </c>
      <c r="Q302" s="362"/>
      <c r="R302" s="362"/>
      <c r="S302" s="362"/>
      <c r="T302" s="362"/>
      <c r="U302" s="393"/>
      <c r="V302" s="394"/>
      <c r="W302" s="387">
        <v>100</v>
      </c>
      <c r="X302" s="448">
        <f t="shared" si="58"/>
        <v>21489</v>
      </c>
      <c r="Y302" s="191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</row>
    <row r="303" spans="1:41" s="7" customFormat="1" ht="48" customHeight="1">
      <c r="A303" s="422">
        <v>22</v>
      </c>
      <c r="B303" s="360" t="s">
        <v>224</v>
      </c>
      <c r="C303" s="387" t="s">
        <v>85</v>
      </c>
      <c r="D303" s="362"/>
      <c r="E303" s="363">
        <v>214.89</v>
      </c>
      <c r="F303" s="387">
        <v>400</v>
      </c>
      <c r="G303" s="363">
        <f t="shared" si="57"/>
        <v>85956</v>
      </c>
      <c r="H303" s="389"/>
      <c r="I303" s="390">
        <v>44300</v>
      </c>
      <c r="J303" s="362">
        <v>742</v>
      </c>
      <c r="K303" s="387"/>
      <c r="L303" s="363">
        <f t="shared" si="59"/>
        <v>0</v>
      </c>
      <c r="M303" s="362">
        <v>377</v>
      </c>
      <c r="N303" s="391">
        <v>44293</v>
      </c>
      <c r="O303" s="446">
        <f t="shared" si="60"/>
        <v>0</v>
      </c>
      <c r="P303" s="447">
        <f t="shared" si="61"/>
        <v>0</v>
      </c>
      <c r="Q303" s="362"/>
      <c r="R303" s="362"/>
      <c r="S303" s="362"/>
      <c r="T303" s="362"/>
      <c r="U303" s="393"/>
      <c r="V303" s="394"/>
      <c r="W303" s="387">
        <v>400</v>
      </c>
      <c r="X303" s="448">
        <f t="shared" si="58"/>
        <v>85956</v>
      </c>
      <c r="Y303" s="191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</row>
    <row r="304" spans="1:41" s="7" customFormat="1" ht="48" customHeight="1">
      <c r="A304" s="422">
        <v>23</v>
      </c>
      <c r="B304" s="360" t="s">
        <v>225</v>
      </c>
      <c r="C304" s="387" t="s">
        <v>85</v>
      </c>
      <c r="D304" s="362"/>
      <c r="E304" s="363">
        <v>214.89</v>
      </c>
      <c r="F304" s="387">
        <v>50</v>
      </c>
      <c r="G304" s="363">
        <f t="shared" si="57"/>
        <v>10744.5</v>
      </c>
      <c r="H304" s="389"/>
      <c r="I304" s="390">
        <v>44300</v>
      </c>
      <c r="J304" s="362">
        <v>742</v>
      </c>
      <c r="K304" s="387"/>
      <c r="L304" s="363">
        <f t="shared" si="59"/>
        <v>0</v>
      </c>
      <c r="M304" s="362">
        <v>377</v>
      </c>
      <c r="N304" s="391">
        <v>44293</v>
      </c>
      <c r="O304" s="446">
        <f t="shared" si="60"/>
        <v>0</v>
      </c>
      <c r="P304" s="447">
        <f t="shared" si="61"/>
        <v>0</v>
      </c>
      <c r="Q304" s="362"/>
      <c r="R304" s="362"/>
      <c r="S304" s="362"/>
      <c r="T304" s="362"/>
      <c r="U304" s="393"/>
      <c r="V304" s="394"/>
      <c r="W304" s="387">
        <v>50</v>
      </c>
      <c r="X304" s="448">
        <f t="shared" si="58"/>
        <v>10744.5</v>
      </c>
      <c r="Y304" s="191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</row>
    <row r="305" spans="1:41" s="7" customFormat="1" ht="48" customHeight="1">
      <c r="A305" s="422">
        <v>24</v>
      </c>
      <c r="B305" s="360" t="s">
        <v>226</v>
      </c>
      <c r="C305" s="387" t="s">
        <v>85</v>
      </c>
      <c r="D305" s="362"/>
      <c r="E305" s="363">
        <v>56.98</v>
      </c>
      <c r="F305" s="387">
        <v>800</v>
      </c>
      <c r="G305" s="363">
        <f t="shared" si="57"/>
        <v>45584</v>
      </c>
      <c r="H305" s="389"/>
      <c r="I305" s="390">
        <v>44300</v>
      </c>
      <c r="J305" s="362">
        <v>742</v>
      </c>
      <c r="K305" s="387"/>
      <c r="L305" s="363">
        <f t="shared" si="59"/>
        <v>0</v>
      </c>
      <c r="M305" s="362">
        <v>377</v>
      </c>
      <c r="N305" s="391">
        <v>44293</v>
      </c>
      <c r="O305" s="446">
        <f t="shared" si="60"/>
        <v>0</v>
      </c>
      <c r="P305" s="447">
        <f t="shared" si="61"/>
        <v>0</v>
      </c>
      <c r="Q305" s="362"/>
      <c r="R305" s="362"/>
      <c r="S305" s="362"/>
      <c r="T305" s="362"/>
      <c r="U305" s="393"/>
      <c r="V305" s="394"/>
      <c r="W305" s="387">
        <v>800</v>
      </c>
      <c r="X305" s="448">
        <f t="shared" si="58"/>
        <v>45584</v>
      </c>
      <c r="Y305" s="191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</row>
    <row r="306" spans="1:41" s="7" customFormat="1" ht="48" customHeight="1">
      <c r="A306" s="422">
        <v>25</v>
      </c>
      <c r="B306" s="360" t="s">
        <v>227</v>
      </c>
      <c r="C306" s="387" t="s">
        <v>85</v>
      </c>
      <c r="D306" s="362"/>
      <c r="E306" s="363">
        <v>56.98</v>
      </c>
      <c r="F306" s="387">
        <v>2470</v>
      </c>
      <c r="G306" s="363">
        <f t="shared" si="57"/>
        <v>140740.6</v>
      </c>
      <c r="H306" s="389"/>
      <c r="I306" s="390">
        <v>44300</v>
      </c>
      <c r="J306" s="362">
        <v>742</v>
      </c>
      <c r="K306" s="387"/>
      <c r="L306" s="363">
        <f t="shared" si="59"/>
        <v>0</v>
      </c>
      <c r="M306" s="362">
        <v>377</v>
      </c>
      <c r="N306" s="391">
        <v>44293</v>
      </c>
      <c r="O306" s="446">
        <f t="shared" si="60"/>
        <v>0</v>
      </c>
      <c r="P306" s="447">
        <f t="shared" si="61"/>
        <v>0</v>
      </c>
      <c r="Q306" s="362"/>
      <c r="R306" s="362"/>
      <c r="S306" s="362"/>
      <c r="T306" s="362"/>
      <c r="U306" s="393"/>
      <c r="V306" s="394"/>
      <c r="W306" s="387">
        <v>2470</v>
      </c>
      <c r="X306" s="448">
        <f t="shared" si="58"/>
        <v>140740.6</v>
      </c>
      <c r="Y306" s="191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</row>
    <row r="307" spans="1:41" s="7" customFormat="1" ht="48" customHeight="1">
      <c r="A307" s="422">
        <v>26</v>
      </c>
      <c r="B307" s="360" t="s">
        <v>228</v>
      </c>
      <c r="C307" s="387" t="s">
        <v>85</v>
      </c>
      <c r="D307" s="362"/>
      <c r="E307" s="363">
        <v>56.98</v>
      </c>
      <c r="F307" s="387">
        <v>290</v>
      </c>
      <c r="G307" s="363">
        <f t="shared" si="57"/>
        <v>16524.2</v>
      </c>
      <c r="H307" s="389"/>
      <c r="I307" s="390">
        <v>44300</v>
      </c>
      <c r="J307" s="362">
        <v>742</v>
      </c>
      <c r="K307" s="387"/>
      <c r="L307" s="363">
        <f t="shared" si="59"/>
        <v>0</v>
      </c>
      <c r="M307" s="362">
        <v>377</v>
      </c>
      <c r="N307" s="391">
        <v>44293</v>
      </c>
      <c r="O307" s="446">
        <f t="shared" si="60"/>
        <v>0</v>
      </c>
      <c r="P307" s="447">
        <f t="shared" si="61"/>
        <v>0</v>
      </c>
      <c r="Q307" s="362"/>
      <c r="R307" s="362"/>
      <c r="S307" s="362"/>
      <c r="T307" s="362"/>
      <c r="U307" s="393"/>
      <c r="V307" s="394"/>
      <c r="W307" s="387">
        <v>290</v>
      </c>
      <c r="X307" s="448">
        <f t="shared" si="58"/>
        <v>16524.2</v>
      </c>
      <c r="Y307" s="191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</row>
    <row r="308" spans="1:41" s="7" customFormat="1" ht="48" customHeight="1">
      <c r="A308" s="422">
        <v>27</v>
      </c>
      <c r="B308" s="360" t="s">
        <v>283</v>
      </c>
      <c r="C308" s="387" t="s">
        <v>85</v>
      </c>
      <c r="D308" s="362"/>
      <c r="E308" s="363">
        <v>220</v>
      </c>
      <c r="F308" s="387">
        <v>368</v>
      </c>
      <c r="G308" s="363">
        <f t="shared" si="57"/>
        <v>80960</v>
      </c>
      <c r="H308" s="389"/>
      <c r="I308" s="390">
        <v>44313</v>
      </c>
      <c r="J308" s="362">
        <v>904</v>
      </c>
      <c r="K308" s="387"/>
      <c r="L308" s="363">
        <f t="shared" si="59"/>
        <v>0</v>
      </c>
      <c r="M308" s="411">
        <v>465</v>
      </c>
      <c r="N308" s="391">
        <v>44309</v>
      </c>
      <c r="O308" s="446">
        <f t="shared" si="60"/>
        <v>0</v>
      </c>
      <c r="P308" s="447">
        <f t="shared" si="61"/>
        <v>0</v>
      </c>
      <c r="Q308" s="362"/>
      <c r="R308" s="362"/>
      <c r="S308" s="362"/>
      <c r="T308" s="362"/>
      <c r="U308" s="393"/>
      <c r="V308" s="394"/>
      <c r="W308" s="387">
        <v>368</v>
      </c>
      <c r="X308" s="448">
        <f t="shared" si="58"/>
        <v>80960</v>
      </c>
      <c r="Y308" s="191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</row>
    <row r="309" spans="1:41" s="7" customFormat="1" ht="48" customHeight="1">
      <c r="A309" s="422">
        <v>28</v>
      </c>
      <c r="B309" s="360" t="s">
        <v>284</v>
      </c>
      <c r="C309" s="387" t="s">
        <v>85</v>
      </c>
      <c r="D309" s="362"/>
      <c r="E309" s="363">
        <v>220</v>
      </c>
      <c r="F309" s="387">
        <v>10</v>
      </c>
      <c r="G309" s="363">
        <f t="shared" si="57"/>
        <v>2200</v>
      </c>
      <c r="H309" s="389"/>
      <c r="I309" s="390">
        <v>44313</v>
      </c>
      <c r="J309" s="362">
        <v>904</v>
      </c>
      <c r="K309" s="387"/>
      <c r="L309" s="363">
        <f t="shared" si="59"/>
        <v>0</v>
      </c>
      <c r="M309" s="411">
        <v>465</v>
      </c>
      <c r="N309" s="391">
        <v>44309</v>
      </c>
      <c r="O309" s="446">
        <f t="shared" si="60"/>
        <v>0</v>
      </c>
      <c r="P309" s="447">
        <f t="shared" si="61"/>
        <v>0</v>
      </c>
      <c r="Q309" s="362"/>
      <c r="R309" s="362"/>
      <c r="S309" s="362"/>
      <c r="T309" s="362"/>
      <c r="U309" s="393"/>
      <c r="V309" s="394"/>
      <c r="W309" s="387">
        <v>10</v>
      </c>
      <c r="X309" s="448">
        <f t="shared" si="58"/>
        <v>2200</v>
      </c>
      <c r="Y309" s="191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</row>
    <row r="310" spans="1:41" s="7" customFormat="1" ht="48" customHeight="1">
      <c r="A310" s="422">
        <v>29</v>
      </c>
      <c r="B310" s="360" t="s">
        <v>281</v>
      </c>
      <c r="C310" s="387" t="s">
        <v>85</v>
      </c>
      <c r="D310" s="362"/>
      <c r="E310" s="363">
        <v>220</v>
      </c>
      <c r="F310" s="387">
        <v>190</v>
      </c>
      <c r="G310" s="363">
        <f t="shared" si="57"/>
        <v>41800</v>
      </c>
      <c r="H310" s="389"/>
      <c r="I310" s="390">
        <v>44313</v>
      </c>
      <c r="J310" s="362">
        <v>929</v>
      </c>
      <c r="K310" s="387"/>
      <c r="L310" s="363">
        <f t="shared" si="59"/>
        <v>0</v>
      </c>
      <c r="M310" s="411">
        <v>464</v>
      </c>
      <c r="N310" s="391">
        <v>44309</v>
      </c>
      <c r="O310" s="446">
        <f t="shared" si="60"/>
        <v>0</v>
      </c>
      <c r="P310" s="447">
        <f t="shared" si="61"/>
        <v>0</v>
      </c>
      <c r="Q310" s="362"/>
      <c r="R310" s="362"/>
      <c r="S310" s="362"/>
      <c r="T310" s="362"/>
      <c r="U310" s="393"/>
      <c r="V310" s="394"/>
      <c r="W310" s="387">
        <v>190</v>
      </c>
      <c r="X310" s="448">
        <f t="shared" si="58"/>
        <v>41800</v>
      </c>
      <c r="Y310" s="191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</row>
    <row r="311" spans="1:41" s="7" customFormat="1" ht="48" customHeight="1">
      <c r="A311" s="422">
        <v>30</v>
      </c>
      <c r="B311" s="360" t="s">
        <v>283</v>
      </c>
      <c r="C311" s="387" t="s">
        <v>85</v>
      </c>
      <c r="D311" s="362"/>
      <c r="E311" s="363">
        <v>220</v>
      </c>
      <c r="F311" s="387">
        <v>552</v>
      </c>
      <c r="G311" s="363">
        <f t="shared" si="57"/>
        <v>121440</v>
      </c>
      <c r="H311" s="389"/>
      <c r="I311" s="390">
        <v>44313</v>
      </c>
      <c r="J311" s="362">
        <v>929</v>
      </c>
      <c r="K311" s="387"/>
      <c r="L311" s="363">
        <f t="shared" si="59"/>
        <v>0</v>
      </c>
      <c r="M311" s="411">
        <v>464</v>
      </c>
      <c r="N311" s="391">
        <v>44309</v>
      </c>
      <c r="O311" s="446">
        <f t="shared" si="60"/>
        <v>0</v>
      </c>
      <c r="P311" s="447">
        <f t="shared" si="61"/>
        <v>0</v>
      </c>
      <c r="Q311" s="362"/>
      <c r="R311" s="362"/>
      <c r="S311" s="362"/>
      <c r="T311" s="362"/>
      <c r="U311" s="393"/>
      <c r="V311" s="394"/>
      <c r="W311" s="387">
        <v>552</v>
      </c>
      <c r="X311" s="448">
        <f t="shared" si="58"/>
        <v>121440</v>
      </c>
      <c r="Y311" s="191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</row>
    <row r="312" spans="1:41" s="7" customFormat="1" ht="48" customHeight="1">
      <c r="A312" s="422">
        <v>31</v>
      </c>
      <c r="B312" s="360" t="s">
        <v>284</v>
      </c>
      <c r="C312" s="387" t="s">
        <v>85</v>
      </c>
      <c r="D312" s="362"/>
      <c r="E312" s="363">
        <v>220</v>
      </c>
      <c r="F312" s="387">
        <v>116</v>
      </c>
      <c r="G312" s="363">
        <f t="shared" si="57"/>
        <v>25520</v>
      </c>
      <c r="H312" s="389"/>
      <c r="I312" s="390">
        <v>44313</v>
      </c>
      <c r="J312" s="362">
        <v>929</v>
      </c>
      <c r="K312" s="387"/>
      <c r="L312" s="363">
        <f t="shared" si="59"/>
        <v>0</v>
      </c>
      <c r="M312" s="411">
        <v>464</v>
      </c>
      <c r="N312" s="391">
        <v>44309</v>
      </c>
      <c r="O312" s="446">
        <f t="shared" si="60"/>
        <v>0</v>
      </c>
      <c r="P312" s="447">
        <f t="shared" si="61"/>
        <v>0</v>
      </c>
      <c r="Q312" s="362"/>
      <c r="R312" s="362"/>
      <c r="S312" s="362"/>
      <c r="T312" s="362"/>
      <c r="U312" s="393"/>
      <c r="V312" s="394"/>
      <c r="W312" s="387">
        <v>116</v>
      </c>
      <c r="X312" s="448">
        <f t="shared" si="58"/>
        <v>25520</v>
      </c>
      <c r="Y312" s="191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</row>
    <row r="313" spans="1:41" s="7" customFormat="1" ht="48" customHeight="1">
      <c r="A313" s="422">
        <v>32</v>
      </c>
      <c r="B313" s="360" t="s">
        <v>230</v>
      </c>
      <c r="C313" s="387" t="s">
        <v>85</v>
      </c>
      <c r="D313" s="362"/>
      <c r="E313" s="363">
        <v>300</v>
      </c>
      <c r="F313" s="387">
        <v>360</v>
      </c>
      <c r="G313" s="363">
        <f t="shared" si="57"/>
        <v>108000</v>
      </c>
      <c r="H313" s="389"/>
      <c r="I313" s="390">
        <v>44295</v>
      </c>
      <c r="J313" s="362">
        <v>717</v>
      </c>
      <c r="K313" s="387"/>
      <c r="L313" s="363">
        <f t="shared" si="59"/>
        <v>0</v>
      </c>
      <c r="M313" s="362">
        <v>375</v>
      </c>
      <c r="N313" s="391">
        <v>44293</v>
      </c>
      <c r="O313" s="446">
        <f t="shared" si="60"/>
        <v>0</v>
      </c>
      <c r="P313" s="447">
        <f t="shared" si="61"/>
        <v>0</v>
      </c>
      <c r="Q313" s="362"/>
      <c r="R313" s="362"/>
      <c r="S313" s="362"/>
      <c r="T313" s="362"/>
      <c r="U313" s="393"/>
      <c r="V313" s="394"/>
      <c r="W313" s="387">
        <v>360</v>
      </c>
      <c r="X313" s="448">
        <f t="shared" si="58"/>
        <v>108000</v>
      </c>
      <c r="Y313" s="191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</row>
    <row r="314" spans="1:41" s="7" customFormat="1" ht="21" customHeight="1">
      <c r="A314" s="428"/>
      <c r="B314" s="427" t="s">
        <v>83</v>
      </c>
      <c r="C314" s="395"/>
      <c r="D314" s="397"/>
      <c r="E314" s="397"/>
      <c r="F314" s="527"/>
      <c r="G314" s="397">
        <f>SUM(G288:G313)</f>
        <v>1541228.7</v>
      </c>
      <c r="H314" s="398"/>
      <c r="I314" s="398"/>
      <c r="J314" s="397"/>
      <c r="K314" s="527"/>
      <c r="L314" s="397">
        <f>SUM(L288:L313)</f>
        <v>0</v>
      </c>
      <c r="M314" s="527"/>
      <c r="N314" s="401"/>
      <c r="O314" s="395"/>
      <c r="P314" s="397">
        <f>SUM(P288:P313)</f>
        <v>456434.49999999994</v>
      </c>
      <c r="Q314" s="402"/>
      <c r="R314" s="527"/>
      <c r="S314" s="527"/>
      <c r="T314" s="527"/>
      <c r="U314" s="527"/>
      <c r="V314" s="527"/>
      <c r="W314" s="527"/>
      <c r="X314" s="397">
        <f>SUM(X288:X313)</f>
        <v>1084794.2</v>
      </c>
      <c r="Y314" s="191">
        <f>G314+L314-P314</f>
        <v>1084794.2</v>
      </c>
      <c r="Z314" s="191">
        <f>G314+L314-P314</f>
        <v>1084794.2</v>
      </c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</row>
    <row r="315" spans="1:41" s="7" customFormat="1" ht="21" customHeight="1">
      <c r="A315" s="601" t="s">
        <v>123</v>
      </c>
      <c r="B315" s="601"/>
      <c r="C315" s="601"/>
      <c r="D315" s="601"/>
      <c r="E315" s="601"/>
      <c r="F315" s="601"/>
      <c r="G315" s="601"/>
      <c r="H315" s="601"/>
      <c r="I315" s="601"/>
      <c r="J315" s="601"/>
      <c r="K315" s="601"/>
      <c r="L315" s="601"/>
      <c r="M315" s="601"/>
      <c r="N315" s="601"/>
      <c r="O315" s="601"/>
      <c r="P315" s="601"/>
      <c r="Q315" s="601"/>
      <c r="R315" s="601"/>
      <c r="S315" s="601"/>
      <c r="T315" s="601"/>
      <c r="U315" s="601"/>
      <c r="V315" s="601"/>
      <c r="W315" s="601"/>
      <c r="X315" s="601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</row>
    <row r="316" spans="1:41" s="7" customFormat="1" ht="31.5" customHeight="1">
      <c r="A316" s="471">
        <v>1</v>
      </c>
      <c r="B316" s="467" t="s">
        <v>200</v>
      </c>
      <c r="C316" s="468" t="s">
        <v>85</v>
      </c>
      <c r="D316" s="457"/>
      <c r="E316" s="459">
        <v>896.5</v>
      </c>
      <c r="F316" s="468">
        <v>10</v>
      </c>
      <c r="G316" s="459">
        <f t="shared" ref="G316:G343" si="62">F316*E316</f>
        <v>8965</v>
      </c>
      <c r="H316" s="460"/>
      <c r="I316" s="488">
        <v>44271</v>
      </c>
      <c r="J316" s="457">
        <v>364</v>
      </c>
      <c r="K316" s="468"/>
      <c r="L316" s="459">
        <f>K316*E316</f>
        <v>0</v>
      </c>
      <c r="M316" s="474">
        <v>262</v>
      </c>
      <c r="N316" s="462">
        <v>44267</v>
      </c>
      <c r="O316" s="463">
        <f t="shared" ref="O316:O327" si="63">F316+K316-W316</f>
        <v>0</v>
      </c>
      <c r="P316" s="459">
        <f t="shared" ref="P316:P330" si="64">O316*E316</f>
        <v>0</v>
      </c>
      <c r="Q316" s="457"/>
      <c r="R316" s="457"/>
      <c r="S316" s="457"/>
      <c r="T316" s="457"/>
      <c r="U316" s="465"/>
      <c r="V316" s="466"/>
      <c r="W316" s="468">
        <v>10</v>
      </c>
      <c r="X316" s="459">
        <f t="shared" ref="X316:X330" si="65">W316*E316</f>
        <v>8965</v>
      </c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</row>
    <row r="317" spans="1:41" s="7" customFormat="1" ht="33.75" customHeight="1">
      <c r="A317" s="471">
        <v>2</v>
      </c>
      <c r="B317" s="467" t="s">
        <v>202</v>
      </c>
      <c r="C317" s="468" t="s">
        <v>85</v>
      </c>
      <c r="D317" s="457"/>
      <c r="E317" s="459">
        <v>896.5</v>
      </c>
      <c r="F317" s="468">
        <v>30</v>
      </c>
      <c r="G317" s="459">
        <f t="shared" si="62"/>
        <v>26895</v>
      </c>
      <c r="H317" s="460"/>
      <c r="I317" s="488">
        <v>44271</v>
      </c>
      <c r="J317" s="457">
        <v>364</v>
      </c>
      <c r="K317" s="468"/>
      <c r="L317" s="459">
        <f t="shared" ref="L317:L325" si="66">K317*E317</f>
        <v>0</v>
      </c>
      <c r="M317" s="474">
        <v>262</v>
      </c>
      <c r="N317" s="462">
        <v>44267</v>
      </c>
      <c r="O317" s="463">
        <f t="shared" si="63"/>
        <v>0</v>
      </c>
      <c r="P317" s="459">
        <f t="shared" si="64"/>
        <v>0</v>
      </c>
      <c r="Q317" s="457"/>
      <c r="R317" s="457"/>
      <c r="S317" s="457"/>
      <c r="T317" s="457"/>
      <c r="U317" s="465"/>
      <c r="V317" s="466"/>
      <c r="W317" s="468">
        <v>30</v>
      </c>
      <c r="X317" s="459">
        <f t="shared" si="65"/>
        <v>26895</v>
      </c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</row>
    <row r="318" spans="1:41" s="7" customFormat="1" ht="24" customHeight="1">
      <c r="A318" s="471">
        <v>3</v>
      </c>
      <c r="B318" s="467" t="s">
        <v>203</v>
      </c>
      <c r="C318" s="468" t="s">
        <v>85</v>
      </c>
      <c r="D318" s="457"/>
      <c r="E318" s="459">
        <v>896.5</v>
      </c>
      <c r="F318" s="468">
        <v>10</v>
      </c>
      <c r="G318" s="459">
        <f t="shared" si="62"/>
        <v>8965</v>
      </c>
      <c r="H318" s="460"/>
      <c r="I318" s="488">
        <v>44271</v>
      </c>
      <c r="J318" s="457">
        <v>364</v>
      </c>
      <c r="K318" s="468"/>
      <c r="L318" s="459">
        <f t="shared" si="66"/>
        <v>0</v>
      </c>
      <c r="M318" s="474">
        <v>262</v>
      </c>
      <c r="N318" s="462">
        <v>44267</v>
      </c>
      <c r="O318" s="463">
        <f t="shared" si="63"/>
        <v>0</v>
      </c>
      <c r="P318" s="459">
        <f t="shared" si="64"/>
        <v>0</v>
      </c>
      <c r="Q318" s="457"/>
      <c r="R318" s="457"/>
      <c r="S318" s="457"/>
      <c r="T318" s="457"/>
      <c r="U318" s="465"/>
      <c r="V318" s="466"/>
      <c r="W318" s="468">
        <v>10</v>
      </c>
      <c r="X318" s="459">
        <f t="shared" si="65"/>
        <v>8965</v>
      </c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</row>
    <row r="319" spans="1:41" s="7" customFormat="1" ht="30.75" customHeight="1">
      <c r="A319" s="471">
        <v>4</v>
      </c>
      <c r="B319" s="467" t="s">
        <v>196</v>
      </c>
      <c r="C319" s="468" t="s">
        <v>197</v>
      </c>
      <c r="D319" s="457"/>
      <c r="E319" s="459">
        <v>12</v>
      </c>
      <c r="F319" s="468">
        <v>2100</v>
      </c>
      <c r="G319" s="459">
        <f t="shared" si="62"/>
        <v>25200</v>
      </c>
      <c r="H319" s="460"/>
      <c r="I319" s="488">
        <v>44271</v>
      </c>
      <c r="J319" s="457">
        <v>364</v>
      </c>
      <c r="K319" s="468"/>
      <c r="L319" s="459">
        <f t="shared" si="66"/>
        <v>0</v>
      </c>
      <c r="M319" s="474">
        <v>262</v>
      </c>
      <c r="N319" s="462">
        <v>44267</v>
      </c>
      <c r="O319" s="463">
        <f t="shared" si="63"/>
        <v>0</v>
      </c>
      <c r="P319" s="459">
        <f t="shared" si="64"/>
        <v>0</v>
      </c>
      <c r="Q319" s="457"/>
      <c r="R319" s="457"/>
      <c r="S319" s="457"/>
      <c r="T319" s="457"/>
      <c r="U319" s="465"/>
      <c r="V319" s="466"/>
      <c r="W319" s="468">
        <v>2100</v>
      </c>
      <c r="X319" s="459">
        <f t="shared" si="65"/>
        <v>25200</v>
      </c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</row>
    <row r="320" spans="1:41" s="7" customFormat="1" ht="21" customHeight="1">
      <c r="A320" s="471">
        <v>5</v>
      </c>
      <c r="B320" s="467" t="s">
        <v>199</v>
      </c>
      <c r="C320" s="468" t="s">
        <v>197</v>
      </c>
      <c r="D320" s="457"/>
      <c r="E320" s="459">
        <v>12</v>
      </c>
      <c r="F320" s="468">
        <v>3000</v>
      </c>
      <c r="G320" s="459">
        <f t="shared" si="62"/>
        <v>36000</v>
      </c>
      <c r="H320" s="460"/>
      <c r="I320" s="488">
        <v>44271</v>
      </c>
      <c r="J320" s="457">
        <v>364</v>
      </c>
      <c r="K320" s="468"/>
      <c r="L320" s="459">
        <f t="shared" si="66"/>
        <v>0</v>
      </c>
      <c r="M320" s="474">
        <v>262</v>
      </c>
      <c r="N320" s="462">
        <v>44267</v>
      </c>
      <c r="O320" s="463">
        <f t="shared" si="63"/>
        <v>0</v>
      </c>
      <c r="P320" s="459">
        <f t="shared" si="64"/>
        <v>0</v>
      </c>
      <c r="Q320" s="457"/>
      <c r="R320" s="457"/>
      <c r="S320" s="457"/>
      <c r="T320" s="457"/>
      <c r="U320" s="465"/>
      <c r="V320" s="466"/>
      <c r="W320" s="468">
        <v>3000</v>
      </c>
      <c r="X320" s="459">
        <f t="shared" si="65"/>
        <v>36000</v>
      </c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</row>
    <row r="321" spans="1:41" s="7" customFormat="1" ht="50.25" customHeight="1">
      <c r="A321" s="471">
        <v>7</v>
      </c>
      <c r="B321" s="467" t="s">
        <v>207</v>
      </c>
      <c r="C321" s="468" t="s">
        <v>85</v>
      </c>
      <c r="D321" s="457"/>
      <c r="E321" s="459">
        <v>300</v>
      </c>
      <c r="F321" s="468">
        <v>52</v>
      </c>
      <c r="G321" s="459">
        <f t="shared" si="62"/>
        <v>15600</v>
      </c>
      <c r="H321" s="460">
        <v>44503</v>
      </c>
      <c r="I321" s="488">
        <v>44279</v>
      </c>
      <c r="J321" s="457">
        <v>501</v>
      </c>
      <c r="K321" s="468"/>
      <c r="L321" s="459">
        <f t="shared" si="66"/>
        <v>0</v>
      </c>
      <c r="M321" s="474">
        <v>290</v>
      </c>
      <c r="N321" s="462">
        <v>44277</v>
      </c>
      <c r="O321" s="463">
        <f t="shared" si="63"/>
        <v>0</v>
      </c>
      <c r="P321" s="459">
        <f t="shared" si="64"/>
        <v>0</v>
      </c>
      <c r="Q321" s="457"/>
      <c r="R321" s="457"/>
      <c r="S321" s="457"/>
      <c r="T321" s="457"/>
      <c r="U321" s="465"/>
      <c r="V321" s="466"/>
      <c r="W321" s="468">
        <v>52</v>
      </c>
      <c r="X321" s="459">
        <f t="shared" si="65"/>
        <v>15600</v>
      </c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</row>
    <row r="322" spans="1:41" s="7" customFormat="1" ht="73.5" customHeight="1">
      <c r="A322" s="471">
        <v>10</v>
      </c>
      <c r="B322" s="467" t="s">
        <v>39</v>
      </c>
      <c r="C322" s="468" t="s">
        <v>85</v>
      </c>
      <c r="D322" s="457" t="s">
        <v>204</v>
      </c>
      <c r="E322" s="459">
        <v>180</v>
      </c>
      <c r="F322" s="468">
        <v>300</v>
      </c>
      <c r="G322" s="459">
        <f t="shared" si="62"/>
        <v>54000</v>
      </c>
      <c r="H322" s="460">
        <v>44913</v>
      </c>
      <c r="I322" s="488">
        <v>44279</v>
      </c>
      <c r="J322" s="457">
        <v>400</v>
      </c>
      <c r="K322" s="468"/>
      <c r="L322" s="459">
        <f t="shared" si="66"/>
        <v>0</v>
      </c>
      <c r="M322" s="474">
        <v>291</v>
      </c>
      <c r="N322" s="462">
        <v>44277</v>
      </c>
      <c r="O322" s="463">
        <f t="shared" si="63"/>
        <v>0</v>
      </c>
      <c r="P322" s="459">
        <f t="shared" si="64"/>
        <v>0</v>
      </c>
      <c r="Q322" s="457"/>
      <c r="R322" s="457"/>
      <c r="S322" s="457"/>
      <c r="T322" s="457"/>
      <c r="U322" s="465"/>
      <c r="V322" s="466"/>
      <c r="W322" s="468">
        <v>300</v>
      </c>
      <c r="X322" s="459">
        <f t="shared" si="65"/>
        <v>54000</v>
      </c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</row>
    <row r="323" spans="1:41" s="7" customFormat="1" ht="28.5" customHeight="1">
      <c r="A323" s="471">
        <v>11</v>
      </c>
      <c r="B323" s="467" t="s">
        <v>211</v>
      </c>
      <c r="C323" s="468" t="s">
        <v>85</v>
      </c>
      <c r="D323" s="457"/>
      <c r="E323" s="459">
        <v>0.7</v>
      </c>
      <c r="F323" s="468">
        <v>56000</v>
      </c>
      <c r="G323" s="459">
        <f t="shared" si="62"/>
        <v>39200</v>
      </c>
      <c r="H323" s="460"/>
      <c r="I323" s="488"/>
      <c r="J323" s="457">
        <v>585</v>
      </c>
      <c r="K323" s="468"/>
      <c r="L323" s="459">
        <f t="shared" si="66"/>
        <v>0</v>
      </c>
      <c r="M323" s="474">
        <v>314</v>
      </c>
      <c r="N323" s="462">
        <v>44281</v>
      </c>
      <c r="O323" s="463">
        <f t="shared" si="63"/>
        <v>0</v>
      </c>
      <c r="P323" s="459">
        <f t="shared" si="64"/>
        <v>0</v>
      </c>
      <c r="Q323" s="457"/>
      <c r="R323" s="457"/>
      <c r="S323" s="457"/>
      <c r="T323" s="457"/>
      <c r="U323" s="465"/>
      <c r="V323" s="466"/>
      <c r="W323" s="468">
        <v>56000</v>
      </c>
      <c r="X323" s="459">
        <f t="shared" si="65"/>
        <v>39200</v>
      </c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</row>
    <row r="324" spans="1:41" s="7" customFormat="1" ht="53.25" customHeight="1">
      <c r="A324" s="471">
        <v>12</v>
      </c>
      <c r="B324" s="467" t="s">
        <v>206</v>
      </c>
      <c r="C324" s="468" t="s">
        <v>85</v>
      </c>
      <c r="D324" s="457"/>
      <c r="E324" s="459">
        <v>300</v>
      </c>
      <c r="F324" s="468">
        <v>117</v>
      </c>
      <c r="G324" s="459">
        <f t="shared" si="62"/>
        <v>35100</v>
      </c>
      <c r="H324" s="460"/>
      <c r="I324" s="488"/>
      <c r="J324" s="457">
        <v>585</v>
      </c>
      <c r="K324" s="468"/>
      <c r="L324" s="459">
        <f t="shared" si="66"/>
        <v>0</v>
      </c>
      <c r="M324" s="474">
        <v>314</v>
      </c>
      <c r="N324" s="462">
        <v>44281</v>
      </c>
      <c r="O324" s="463">
        <f t="shared" si="63"/>
        <v>0</v>
      </c>
      <c r="P324" s="459">
        <f t="shared" si="64"/>
        <v>0</v>
      </c>
      <c r="Q324" s="457"/>
      <c r="R324" s="457"/>
      <c r="S324" s="457"/>
      <c r="T324" s="457"/>
      <c r="U324" s="465"/>
      <c r="V324" s="466"/>
      <c r="W324" s="468">
        <v>117</v>
      </c>
      <c r="X324" s="459">
        <f t="shared" si="65"/>
        <v>35100</v>
      </c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</row>
    <row r="325" spans="1:41" s="7" customFormat="1" ht="52.5" customHeight="1">
      <c r="A325" s="471">
        <v>13</v>
      </c>
      <c r="B325" s="467" t="s">
        <v>207</v>
      </c>
      <c r="C325" s="468" t="s">
        <v>85</v>
      </c>
      <c r="D325" s="457"/>
      <c r="E325" s="459">
        <v>300</v>
      </c>
      <c r="F325" s="468">
        <v>262</v>
      </c>
      <c r="G325" s="459">
        <f t="shared" si="62"/>
        <v>78600</v>
      </c>
      <c r="H325" s="460"/>
      <c r="I325" s="488"/>
      <c r="J325" s="457">
        <v>585</v>
      </c>
      <c r="K325" s="468"/>
      <c r="L325" s="459">
        <f t="shared" si="66"/>
        <v>0</v>
      </c>
      <c r="M325" s="474">
        <v>314</v>
      </c>
      <c r="N325" s="462">
        <v>44281</v>
      </c>
      <c r="O325" s="463">
        <f t="shared" si="63"/>
        <v>0</v>
      </c>
      <c r="P325" s="459">
        <f t="shared" si="64"/>
        <v>0</v>
      </c>
      <c r="Q325" s="457"/>
      <c r="R325" s="457"/>
      <c r="S325" s="457"/>
      <c r="T325" s="457"/>
      <c r="U325" s="465"/>
      <c r="V325" s="466"/>
      <c r="W325" s="468">
        <v>262</v>
      </c>
      <c r="X325" s="459">
        <f t="shared" si="65"/>
        <v>78600</v>
      </c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</row>
    <row r="326" spans="1:41" s="7" customFormat="1" ht="55.5" customHeight="1">
      <c r="A326" s="471">
        <v>15</v>
      </c>
      <c r="B326" s="467" t="s">
        <v>46</v>
      </c>
      <c r="C326" s="468" t="s">
        <v>71</v>
      </c>
      <c r="D326" s="457"/>
      <c r="E326" s="459">
        <v>9269.75</v>
      </c>
      <c r="F326" s="468">
        <v>20</v>
      </c>
      <c r="G326" s="459">
        <f t="shared" si="62"/>
        <v>185395</v>
      </c>
      <c r="H326" s="460"/>
      <c r="I326" s="488">
        <v>44244</v>
      </c>
      <c r="J326" s="457">
        <v>211</v>
      </c>
      <c r="K326" s="468"/>
      <c r="L326" s="459"/>
      <c r="M326" s="474">
        <v>139</v>
      </c>
      <c r="N326" s="462">
        <v>44243</v>
      </c>
      <c r="O326" s="556">
        <f>F326-W326</f>
        <v>0</v>
      </c>
      <c r="P326" s="459">
        <f t="shared" si="64"/>
        <v>0</v>
      </c>
      <c r="Q326" s="457"/>
      <c r="R326" s="457"/>
      <c r="S326" s="457"/>
      <c r="T326" s="457"/>
      <c r="U326" s="465"/>
      <c r="V326" s="466"/>
      <c r="W326" s="468">
        <v>20</v>
      </c>
      <c r="X326" s="459">
        <f t="shared" si="65"/>
        <v>185395</v>
      </c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</row>
    <row r="327" spans="1:41" s="7" customFormat="1" ht="57" customHeight="1">
      <c r="A327" s="471">
        <v>16</v>
      </c>
      <c r="B327" s="550" t="s">
        <v>18</v>
      </c>
      <c r="C327" s="468" t="s">
        <v>85</v>
      </c>
      <c r="D327" s="457"/>
      <c r="E327" s="551">
        <v>153.69999999999999</v>
      </c>
      <c r="F327" s="458">
        <v>626</v>
      </c>
      <c r="G327" s="459">
        <f t="shared" si="62"/>
        <v>96216.2</v>
      </c>
      <c r="H327" s="460"/>
      <c r="I327" s="461"/>
      <c r="J327" s="457"/>
      <c r="K327" s="468"/>
      <c r="L327" s="459"/>
      <c r="M327" s="457">
        <v>64</v>
      </c>
      <c r="N327" s="462">
        <v>44216</v>
      </c>
      <c r="O327" s="463">
        <f t="shared" si="63"/>
        <v>76</v>
      </c>
      <c r="P327" s="464">
        <f t="shared" si="64"/>
        <v>11681.199999999999</v>
      </c>
      <c r="Q327" s="457"/>
      <c r="R327" s="457"/>
      <c r="S327" s="457"/>
      <c r="T327" s="457"/>
      <c r="U327" s="465"/>
      <c r="V327" s="466"/>
      <c r="W327" s="458">
        <v>550</v>
      </c>
      <c r="X327" s="459">
        <f t="shared" si="65"/>
        <v>84535</v>
      </c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</row>
    <row r="328" spans="1:41" s="7" customFormat="1" ht="45.75" customHeight="1">
      <c r="A328" s="471">
        <v>17</v>
      </c>
      <c r="B328" s="552" t="s">
        <v>37</v>
      </c>
      <c r="C328" s="468" t="s">
        <v>85</v>
      </c>
      <c r="D328" s="457"/>
      <c r="E328" s="459" t="s">
        <v>42</v>
      </c>
      <c r="F328" s="468">
        <v>300</v>
      </c>
      <c r="G328" s="459">
        <f t="shared" si="62"/>
        <v>44550</v>
      </c>
      <c r="H328" s="460"/>
      <c r="I328" s="461">
        <v>44231</v>
      </c>
      <c r="J328" s="457">
        <v>131</v>
      </c>
      <c r="K328" s="468"/>
      <c r="L328" s="459"/>
      <c r="M328" s="457">
        <v>85</v>
      </c>
      <c r="N328" s="462">
        <v>44229</v>
      </c>
      <c r="O328" s="463">
        <f>F328-W328</f>
        <v>104</v>
      </c>
      <c r="P328" s="464">
        <f t="shared" si="64"/>
        <v>15444</v>
      </c>
      <c r="Q328" s="457"/>
      <c r="R328" s="457"/>
      <c r="S328" s="457"/>
      <c r="T328" s="457"/>
      <c r="U328" s="465"/>
      <c r="V328" s="466"/>
      <c r="W328" s="468">
        <v>196</v>
      </c>
      <c r="X328" s="459">
        <f t="shared" si="65"/>
        <v>29106</v>
      </c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</row>
    <row r="329" spans="1:41" s="7" customFormat="1" ht="80.25" customHeight="1">
      <c r="A329" s="471">
        <v>19</v>
      </c>
      <c r="B329" s="552" t="s">
        <v>39</v>
      </c>
      <c r="C329" s="468" t="s">
        <v>85</v>
      </c>
      <c r="D329" s="457"/>
      <c r="E329" s="459" t="s">
        <v>44</v>
      </c>
      <c r="F329" s="468">
        <v>275</v>
      </c>
      <c r="G329" s="459">
        <f t="shared" si="62"/>
        <v>49500</v>
      </c>
      <c r="H329" s="460"/>
      <c r="I329" s="461">
        <v>44231</v>
      </c>
      <c r="J329" s="457">
        <v>131</v>
      </c>
      <c r="K329" s="468"/>
      <c r="L329" s="459"/>
      <c r="M329" s="457">
        <v>85</v>
      </c>
      <c r="N329" s="462">
        <v>44229</v>
      </c>
      <c r="O329" s="463">
        <f>F329-W329</f>
        <v>0</v>
      </c>
      <c r="P329" s="464">
        <f t="shared" si="64"/>
        <v>0</v>
      </c>
      <c r="Q329" s="457"/>
      <c r="R329" s="457"/>
      <c r="S329" s="457"/>
      <c r="T329" s="457"/>
      <c r="U329" s="465"/>
      <c r="V329" s="466"/>
      <c r="W329" s="468">
        <v>275</v>
      </c>
      <c r="X329" s="459">
        <f t="shared" si="65"/>
        <v>49500</v>
      </c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</row>
    <row r="330" spans="1:41" s="7" customFormat="1" ht="76.5" customHeight="1">
      <c r="A330" s="471">
        <v>20</v>
      </c>
      <c r="B330" s="542" t="s">
        <v>47</v>
      </c>
      <c r="C330" s="468" t="s">
        <v>71</v>
      </c>
      <c r="D330" s="457">
        <v>181220</v>
      </c>
      <c r="E330" s="459">
        <v>9161.4</v>
      </c>
      <c r="F330" s="468">
        <v>8</v>
      </c>
      <c r="G330" s="459">
        <f t="shared" si="62"/>
        <v>73291.199999999997</v>
      </c>
      <c r="H330" s="460">
        <v>45291</v>
      </c>
      <c r="I330" s="488">
        <v>44244</v>
      </c>
      <c r="J330" s="457">
        <v>226</v>
      </c>
      <c r="K330" s="468"/>
      <c r="L330" s="459"/>
      <c r="M330" s="474">
        <v>140</v>
      </c>
      <c r="N330" s="462">
        <v>44243</v>
      </c>
      <c r="O330" s="463">
        <f>F330-W330</f>
        <v>0</v>
      </c>
      <c r="P330" s="459">
        <f t="shared" si="64"/>
        <v>0</v>
      </c>
      <c r="Q330" s="457"/>
      <c r="R330" s="457"/>
      <c r="S330" s="457"/>
      <c r="T330" s="457"/>
      <c r="U330" s="465"/>
      <c r="V330" s="466"/>
      <c r="W330" s="468">
        <v>8</v>
      </c>
      <c r="X330" s="459">
        <f t="shared" si="65"/>
        <v>73291.199999999997</v>
      </c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</row>
    <row r="331" spans="1:41" s="7" customFormat="1" ht="78" customHeight="1">
      <c r="A331" s="471">
        <v>21</v>
      </c>
      <c r="B331" s="542" t="s">
        <v>47</v>
      </c>
      <c r="C331" s="468" t="s">
        <v>71</v>
      </c>
      <c r="D331" s="457" t="s">
        <v>189</v>
      </c>
      <c r="E331" s="459">
        <v>9161.4</v>
      </c>
      <c r="F331" s="468">
        <v>8</v>
      </c>
      <c r="G331" s="459">
        <f t="shared" si="62"/>
        <v>73291.199999999997</v>
      </c>
      <c r="H331" s="460">
        <v>45291</v>
      </c>
      <c r="I331" s="488">
        <v>44244</v>
      </c>
      <c r="J331" s="457">
        <v>244</v>
      </c>
      <c r="K331" s="468"/>
      <c r="L331" s="459"/>
      <c r="M331" s="474">
        <v>141</v>
      </c>
      <c r="N331" s="462">
        <v>44243</v>
      </c>
      <c r="O331" s="463">
        <f>F331-W331</f>
        <v>0</v>
      </c>
      <c r="P331" s="459">
        <f t="shared" ref="P331:P337" si="67">O331*E331</f>
        <v>0</v>
      </c>
      <c r="Q331" s="457"/>
      <c r="R331" s="457"/>
      <c r="S331" s="457"/>
      <c r="T331" s="457"/>
      <c r="U331" s="465"/>
      <c r="V331" s="466"/>
      <c r="W331" s="468">
        <v>8</v>
      </c>
      <c r="X331" s="459">
        <f t="shared" ref="X331:X343" si="68">W331*E331</f>
        <v>73291.199999999997</v>
      </c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</row>
    <row r="332" spans="1:41" s="7" customFormat="1" ht="31.5" customHeight="1">
      <c r="A332" s="471">
        <v>22</v>
      </c>
      <c r="B332" s="467" t="s">
        <v>283</v>
      </c>
      <c r="C332" s="468" t="s">
        <v>85</v>
      </c>
      <c r="D332" s="457"/>
      <c r="E332" s="459">
        <v>220</v>
      </c>
      <c r="F332" s="468">
        <v>496</v>
      </c>
      <c r="G332" s="459">
        <f t="shared" si="62"/>
        <v>109120</v>
      </c>
      <c r="H332" s="460"/>
      <c r="I332" s="488">
        <v>44313</v>
      </c>
      <c r="J332" s="457">
        <v>905</v>
      </c>
      <c r="K332" s="468"/>
      <c r="L332" s="459">
        <f t="shared" ref="L332:L337" si="69">K332*E332</f>
        <v>0</v>
      </c>
      <c r="M332" s="474">
        <v>465</v>
      </c>
      <c r="N332" s="462">
        <v>44309</v>
      </c>
      <c r="O332" s="463">
        <f t="shared" ref="O332:O338" si="70">F332+K332-W332</f>
        <v>0</v>
      </c>
      <c r="P332" s="459">
        <f t="shared" si="67"/>
        <v>0</v>
      </c>
      <c r="Q332" s="457"/>
      <c r="R332" s="457"/>
      <c r="S332" s="457"/>
      <c r="T332" s="457"/>
      <c r="U332" s="465"/>
      <c r="V332" s="466"/>
      <c r="W332" s="468">
        <v>496</v>
      </c>
      <c r="X332" s="459">
        <f t="shared" si="68"/>
        <v>109120</v>
      </c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</row>
    <row r="333" spans="1:41" s="7" customFormat="1" ht="31.5" customHeight="1">
      <c r="A333" s="471">
        <v>23</v>
      </c>
      <c r="B333" s="467" t="s">
        <v>284</v>
      </c>
      <c r="C333" s="468" t="s">
        <v>85</v>
      </c>
      <c r="D333" s="457"/>
      <c r="E333" s="459">
        <v>220</v>
      </c>
      <c r="F333" s="468">
        <v>12</v>
      </c>
      <c r="G333" s="459">
        <f t="shared" si="62"/>
        <v>2640</v>
      </c>
      <c r="H333" s="460"/>
      <c r="I333" s="488">
        <v>44313</v>
      </c>
      <c r="J333" s="457">
        <v>905</v>
      </c>
      <c r="K333" s="468"/>
      <c r="L333" s="459">
        <f t="shared" si="69"/>
        <v>0</v>
      </c>
      <c r="M333" s="474">
        <v>465</v>
      </c>
      <c r="N333" s="462">
        <v>44309</v>
      </c>
      <c r="O333" s="463">
        <f t="shared" si="70"/>
        <v>0</v>
      </c>
      <c r="P333" s="459">
        <f t="shared" si="67"/>
        <v>0</v>
      </c>
      <c r="Q333" s="457"/>
      <c r="R333" s="457"/>
      <c r="S333" s="457"/>
      <c r="T333" s="457"/>
      <c r="U333" s="465"/>
      <c r="V333" s="466"/>
      <c r="W333" s="468">
        <v>12</v>
      </c>
      <c r="X333" s="459">
        <f t="shared" si="68"/>
        <v>2640</v>
      </c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</row>
    <row r="334" spans="1:41" s="7" customFormat="1" ht="31.5" customHeight="1">
      <c r="A334" s="471">
        <v>24</v>
      </c>
      <c r="B334" s="467" t="s">
        <v>281</v>
      </c>
      <c r="C334" s="468" t="s">
        <v>85</v>
      </c>
      <c r="D334" s="457"/>
      <c r="E334" s="459">
        <v>220</v>
      </c>
      <c r="F334" s="468">
        <v>270</v>
      </c>
      <c r="G334" s="459">
        <f t="shared" si="62"/>
        <v>59400</v>
      </c>
      <c r="H334" s="460"/>
      <c r="I334" s="488">
        <v>44313</v>
      </c>
      <c r="J334" s="457">
        <v>930</v>
      </c>
      <c r="K334" s="468"/>
      <c r="L334" s="459">
        <f t="shared" si="69"/>
        <v>0</v>
      </c>
      <c r="M334" s="474">
        <v>464</v>
      </c>
      <c r="N334" s="462">
        <v>44309</v>
      </c>
      <c r="O334" s="463">
        <f t="shared" si="70"/>
        <v>0</v>
      </c>
      <c r="P334" s="459">
        <f t="shared" si="67"/>
        <v>0</v>
      </c>
      <c r="Q334" s="457"/>
      <c r="R334" s="457"/>
      <c r="S334" s="457"/>
      <c r="T334" s="457"/>
      <c r="U334" s="465"/>
      <c r="V334" s="466"/>
      <c r="W334" s="468">
        <v>270</v>
      </c>
      <c r="X334" s="459">
        <f t="shared" si="68"/>
        <v>59400</v>
      </c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</row>
    <row r="335" spans="1:41" s="7" customFormat="1" ht="31.5" customHeight="1">
      <c r="A335" s="471">
        <v>25</v>
      </c>
      <c r="B335" s="467" t="s">
        <v>283</v>
      </c>
      <c r="C335" s="468" t="s">
        <v>85</v>
      </c>
      <c r="D335" s="457"/>
      <c r="E335" s="459">
        <v>220</v>
      </c>
      <c r="F335" s="468">
        <v>675</v>
      </c>
      <c r="G335" s="459">
        <f t="shared" si="62"/>
        <v>148500</v>
      </c>
      <c r="H335" s="460"/>
      <c r="I335" s="488">
        <v>44313</v>
      </c>
      <c r="J335" s="457">
        <v>930</v>
      </c>
      <c r="K335" s="468"/>
      <c r="L335" s="459">
        <f t="shared" si="69"/>
        <v>0</v>
      </c>
      <c r="M335" s="474">
        <v>464</v>
      </c>
      <c r="N335" s="462">
        <v>44309</v>
      </c>
      <c r="O335" s="463">
        <f t="shared" si="70"/>
        <v>0</v>
      </c>
      <c r="P335" s="459">
        <f t="shared" si="67"/>
        <v>0</v>
      </c>
      <c r="Q335" s="457"/>
      <c r="R335" s="457"/>
      <c r="S335" s="457"/>
      <c r="T335" s="457"/>
      <c r="U335" s="465"/>
      <c r="V335" s="466"/>
      <c r="W335" s="468">
        <v>675</v>
      </c>
      <c r="X335" s="459">
        <f t="shared" si="68"/>
        <v>148500</v>
      </c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</row>
    <row r="336" spans="1:41" s="7" customFormat="1" ht="31.5" customHeight="1">
      <c r="A336" s="471">
        <v>26</v>
      </c>
      <c r="B336" s="467" t="s">
        <v>284</v>
      </c>
      <c r="C336" s="468" t="s">
        <v>85</v>
      </c>
      <c r="D336" s="457"/>
      <c r="E336" s="459">
        <v>220</v>
      </c>
      <c r="F336" s="468">
        <v>134</v>
      </c>
      <c r="G336" s="459">
        <f t="shared" si="62"/>
        <v>29480</v>
      </c>
      <c r="H336" s="460"/>
      <c r="I336" s="488">
        <v>44313</v>
      </c>
      <c r="J336" s="457">
        <v>930</v>
      </c>
      <c r="K336" s="468"/>
      <c r="L336" s="459">
        <f t="shared" si="69"/>
        <v>0</v>
      </c>
      <c r="M336" s="474">
        <v>464</v>
      </c>
      <c r="N336" s="462">
        <v>44309</v>
      </c>
      <c r="O336" s="463">
        <f t="shared" si="70"/>
        <v>0</v>
      </c>
      <c r="P336" s="459">
        <f t="shared" si="67"/>
        <v>0</v>
      </c>
      <c r="Q336" s="457"/>
      <c r="R336" s="457"/>
      <c r="S336" s="457"/>
      <c r="T336" s="457"/>
      <c r="U336" s="465"/>
      <c r="V336" s="466"/>
      <c r="W336" s="468">
        <v>134</v>
      </c>
      <c r="X336" s="459">
        <f t="shared" si="68"/>
        <v>29480</v>
      </c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</row>
    <row r="337" spans="1:41" s="7" customFormat="1" ht="31.5" customHeight="1">
      <c r="A337" s="471"/>
      <c r="B337" s="467" t="s">
        <v>230</v>
      </c>
      <c r="C337" s="468" t="s">
        <v>85</v>
      </c>
      <c r="D337" s="457"/>
      <c r="E337" s="459">
        <v>300</v>
      </c>
      <c r="F337" s="468">
        <v>450</v>
      </c>
      <c r="G337" s="459">
        <f t="shared" si="62"/>
        <v>135000</v>
      </c>
      <c r="H337" s="460"/>
      <c r="I337" s="488">
        <v>44313</v>
      </c>
      <c r="J337" s="457">
        <v>718</v>
      </c>
      <c r="K337" s="468"/>
      <c r="L337" s="459">
        <f t="shared" si="69"/>
        <v>0</v>
      </c>
      <c r="M337" s="474">
        <v>375</v>
      </c>
      <c r="N337" s="462">
        <v>44293</v>
      </c>
      <c r="O337" s="463">
        <f t="shared" si="70"/>
        <v>0</v>
      </c>
      <c r="P337" s="459">
        <f t="shared" si="67"/>
        <v>0</v>
      </c>
      <c r="Q337" s="457"/>
      <c r="R337" s="457"/>
      <c r="S337" s="457"/>
      <c r="T337" s="457"/>
      <c r="U337" s="465"/>
      <c r="V337" s="466"/>
      <c r="W337" s="468">
        <v>450</v>
      </c>
      <c r="X337" s="459">
        <f t="shared" si="68"/>
        <v>135000</v>
      </c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</row>
    <row r="338" spans="1:41" s="7" customFormat="1" ht="27" customHeight="1">
      <c r="A338" s="471">
        <v>27</v>
      </c>
      <c r="B338" s="467" t="s">
        <v>223</v>
      </c>
      <c r="C338" s="468" t="s">
        <v>85</v>
      </c>
      <c r="D338" s="457"/>
      <c r="E338" s="459">
        <v>214.89</v>
      </c>
      <c r="F338" s="468">
        <v>100</v>
      </c>
      <c r="G338" s="459">
        <f t="shared" si="62"/>
        <v>21489</v>
      </c>
      <c r="H338" s="460"/>
      <c r="I338" s="488">
        <v>44299</v>
      </c>
      <c r="J338" s="457">
        <v>743</v>
      </c>
      <c r="K338" s="468"/>
      <c r="L338" s="459">
        <f t="shared" ref="L338:L343" si="71">K338*E338</f>
        <v>0</v>
      </c>
      <c r="M338" s="474">
        <v>377</v>
      </c>
      <c r="N338" s="462">
        <v>44293</v>
      </c>
      <c r="O338" s="463">
        <f t="shared" si="70"/>
        <v>0</v>
      </c>
      <c r="P338" s="459">
        <f t="shared" ref="P338:P343" si="72">O338*E338</f>
        <v>0</v>
      </c>
      <c r="Q338" s="457"/>
      <c r="R338" s="457"/>
      <c r="S338" s="457"/>
      <c r="T338" s="457"/>
      <c r="U338" s="465"/>
      <c r="V338" s="466"/>
      <c r="W338" s="468">
        <v>100</v>
      </c>
      <c r="X338" s="459">
        <f t="shared" si="68"/>
        <v>21489</v>
      </c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</row>
    <row r="339" spans="1:41" s="7" customFormat="1" ht="27" customHeight="1">
      <c r="A339" s="471">
        <v>28</v>
      </c>
      <c r="B339" s="467" t="s">
        <v>224</v>
      </c>
      <c r="C339" s="468" t="s">
        <v>85</v>
      </c>
      <c r="D339" s="457"/>
      <c r="E339" s="459">
        <v>214.89</v>
      </c>
      <c r="F339" s="468">
        <v>500</v>
      </c>
      <c r="G339" s="459">
        <f t="shared" si="62"/>
        <v>107445</v>
      </c>
      <c r="H339" s="460"/>
      <c r="I339" s="488">
        <v>44299</v>
      </c>
      <c r="J339" s="457">
        <v>743</v>
      </c>
      <c r="K339" s="468"/>
      <c r="L339" s="459">
        <f t="shared" si="71"/>
        <v>0</v>
      </c>
      <c r="M339" s="474">
        <v>377</v>
      </c>
      <c r="N339" s="462">
        <v>44293</v>
      </c>
      <c r="O339" s="463">
        <f>F339+K339-W339</f>
        <v>0</v>
      </c>
      <c r="P339" s="459">
        <f t="shared" si="72"/>
        <v>0</v>
      </c>
      <c r="Q339" s="457"/>
      <c r="R339" s="457"/>
      <c r="S339" s="457"/>
      <c r="T339" s="457"/>
      <c r="U339" s="465"/>
      <c r="V339" s="466"/>
      <c r="W339" s="468">
        <v>500</v>
      </c>
      <c r="X339" s="459">
        <f t="shared" si="68"/>
        <v>107445</v>
      </c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</row>
    <row r="340" spans="1:41" s="7" customFormat="1" ht="27" customHeight="1">
      <c r="A340" s="471">
        <v>29</v>
      </c>
      <c r="B340" s="467" t="s">
        <v>225</v>
      </c>
      <c r="C340" s="468" t="s">
        <v>85</v>
      </c>
      <c r="D340" s="457"/>
      <c r="E340" s="459">
        <v>214.89</v>
      </c>
      <c r="F340" s="468">
        <v>100</v>
      </c>
      <c r="G340" s="459">
        <f t="shared" si="62"/>
        <v>21489</v>
      </c>
      <c r="H340" s="460"/>
      <c r="I340" s="488">
        <v>44299</v>
      </c>
      <c r="J340" s="457">
        <v>743</v>
      </c>
      <c r="K340" s="468"/>
      <c r="L340" s="459">
        <f t="shared" si="71"/>
        <v>0</v>
      </c>
      <c r="M340" s="474">
        <v>377</v>
      </c>
      <c r="N340" s="462">
        <v>44293</v>
      </c>
      <c r="O340" s="463">
        <f>F340+K340-W340</f>
        <v>0</v>
      </c>
      <c r="P340" s="459">
        <f t="shared" si="72"/>
        <v>0</v>
      </c>
      <c r="Q340" s="457"/>
      <c r="R340" s="457"/>
      <c r="S340" s="457"/>
      <c r="T340" s="457"/>
      <c r="U340" s="465"/>
      <c r="V340" s="466"/>
      <c r="W340" s="468">
        <v>100</v>
      </c>
      <c r="X340" s="459">
        <f t="shared" si="68"/>
        <v>21489</v>
      </c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</row>
    <row r="341" spans="1:41" s="7" customFormat="1" ht="27" customHeight="1">
      <c r="A341" s="471">
        <v>30</v>
      </c>
      <c r="B341" s="467" t="s">
        <v>226</v>
      </c>
      <c r="C341" s="468" t="s">
        <v>85</v>
      </c>
      <c r="D341" s="457"/>
      <c r="E341" s="459">
        <v>56.98</v>
      </c>
      <c r="F341" s="468">
        <v>880</v>
      </c>
      <c r="G341" s="459">
        <f t="shared" si="62"/>
        <v>50142.399999999994</v>
      </c>
      <c r="H341" s="460"/>
      <c r="I341" s="488">
        <v>44299</v>
      </c>
      <c r="J341" s="457">
        <v>743</v>
      </c>
      <c r="K341" s="468"/>
      <c r="L341" s="459">
        <f t="shared" si="71"/>
        <v>0</v>
      </c>
      <c r="M341" s="474">
        <v>377</v>
      </c>
      <c r="N341" s="462">
        <v>44293</v>
      </c>
      <c r="O341" s="463">
        <f>F341+K341-W341</f>
        <v>0</v>
      </c>
      <c r="P341" s="459">
        <f t="shared" si="72"/>
        <v>0</v>
      </c>
      <c r="Q341" s="457"/>
      <c r="R341" s="457"/>
      <c r="S341" s="457"/>
      <c r="T341" s="457"/>
      <c r="U341" s="465"/>
      <c r="V341" s="466"/>
      <c r="W341" s="468">
        <v>880</v>
      </c>
      <c r="X341" s="459">
        <f t="shared" si="68"/>
        <v>50142.399999999994</v>
      </c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</row>
    <row r="342" spans="1:41" s="7" customFormat="1" ht="27" customHeight="1">
      <c r="A342" s="471">
        <v>31</v>
      </c>
      <c r="B342" s="467" t="s">
        <v>227</v>
      </c>
      <c r="C342" s="468" t="s">
        <v>85</v>
      </c>
      <c r="D342" s="457"/>
      <c r="E342" s="459">
        <v>56.98</v>
      </c>
      <c r="F342" s="468">
        <v>3120</v>
      </c>
      <c r="G342" s="459">
        <f t="shared" si="62"/>
        <v>177777.59999999998</v>
      </c>
      <c r="H342" s="460"/>
      <c r="I342" s="488">
        <v>44299</v>
      </c>
      <c r="J342" s="457">
        <v>743</v>
      </c>
      <c r="K342" s="468"/>
      <c r="L342" s="459">
        <f t="shared" si="71"/>
        <v>0</v>
      </c>
      <c r="M342" s="474">
        <v>377</v>
      </c>
      <c r="N342" s="462">
        <v>44293</v>
      </c>
      <c r="O342" s="463">
        <f>F342+K342-W342</f>
        <v>0</v>
      </c>
      <c r="P342" s="459">
        <f t="shared" si="72"/>
        <v>0</v>
      </c>
      <c r="Q342" s="457"/>
      <c r="R342" s="457"/>
      <c r="S342" s="457"/>
      <c r="T342" s="457"/>
      <c r="U342" s="465"/>
      <c r="V342" s="466"/>
      <c r="W342" s="468">
        <v>3120</v>
      </c>
      <c r="X342" s="459">
        <f t="shared" si="68"/>
        <v>177777.59999999998</v>
      </c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</row>
    <row r="343" spans="1:41" s="7" customFormat="1" ht="27" customHeight="1">
      <c r="A343" s="471">
        <v>32</v>
      </c>
      <c r="B343" s="467" t="s">
        <v>228</v>
      </c>
      <c r="C343" s="468" t="s">
        <v>85</v>
      </c>
      <c r="D343" s="457"/>
      <c r="E343" s="459">
        <v>56.98</v>
      </c>
      <c r="F343" s="468">
        <v>400</v>
      </c>
      <c r="G343" s="459">
        <f t="shared" si="62"/>
        <v>22792</v>
      </c>
      <c r="H343" s="460"/>
      <c r="I343" s="488">
        <v>44299</v>
      </c>
      <c r="J343" s="457">
        <v>743</v>
      </c>
      <c r="K343" s="468"/>
      <c r="L343" s="459">
        <f t="shared" si="71"/>
        <v>0</v>
      </c>
      <c r="M343" s="474">
        <v>377</v>
      </c>
      <c r="N343" s="462">
        <v>44293</v>
      </c>
      <c r="O343" s="463">
        <f>F343+K343-W343</f>
        <v>0</v>
      </c>
      <c r="P343" s="459">
        <f t="shared" si="72"/>
        <v>0</v>
      </c>
      <c r="Q343" s="457"/>
      <c r="R343" s="457"/>
      <c r="S343" s="457"/>
      <c r="T343" s="457"/>
      <c r="U343" s="465"/>
      <c r="V343" s="466"/>
      <c r="W343" s="468">
        <v>400</v>
      </c>
      <c r="X343" s="459">
        <f t="shared" si="68"/>
        <v>22792</v>
      </c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</row>
    <row r="344" spans="1:41" s="7" customFormat="1" ht="21" customHeight="1">
      <c r="A344" s="477"/>
      <c r="B344" s="485" t="s">
        <v>83</v>
      </c>
      <c r="C344" s="477"/>
      <c r="D344" s="477"/>
      <c r="E344" s="478"/>
      <c r="F344" s="477"/>
      <c r="G344" s="478">
        <f>SUM(G316:G343)</f>
        <v>1736043.5999999996</v>
      </c>
      <c r="H344" s="479"/>
      <c r="I344" s="486"/>
      <c r="J344" s="477"/>
      <c r="K344" s="529"/>
      <c r="L344" s="478">
        <f>SUM(L316:L343)</f>
        <v>0</v>
      </c>
      <c r="M344" s="529"/>
      <c r="N344" s="480"/>
      <c r="O344" s="477"/>
      <c r="P344" s="478">
        <f>SUM(P316:P343)</f>
        <v>27125.199999999997</v>
      </c>
      <c r="Q344" s="481"/>
      <c r="R344" s="529"/>
      <c r="S344" s="529"/>
      <c r="T344" s="529"/>
      <c r="U344" s="529"/>
      <c r="V344" s="529"/>
      <c r="W344" s="477"/>
      <c r="X344" s="478">
        <f>SUM(X316:X343)</f>
        <v>1708918.4</v>
      </c>
      <c r="Y344" s="191">
        <f>G344+L344-P344</f>
        <v>1708918.3999999997</v>
      </c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</row>
    <row r="345" spans="1:41" s="7" customFormat="1" ht="21" customHeight="1">
      <c r="A345" s="622" t="s">
        <v>138</v>
      </c>
      <c r="B345" s="622"/>
      <c r="C345" s="622"/>
      <c r="D345" s="622"/>
      <c r="E345" s="622"/>
      <c r="F345" s="622"/>
      <c r="G345" s="622"/>
      <c r="H345" s="622"/>
      <c r="I345" s="622"/>
      <c r="J345" s="622"/>
      <c r="K345" s="622"/>
      <c r="L345" s="622"/>
      <c r="M345" s="622"/>
      <c r="N345" s="622"/>
      <c r="O345" s="622"/>
      <c r="P345" s="622"/>
      <c r="Q345" s="622"/>
      <c r="R345" s="622"/>
      <c r="S345" s="622"/>
      <c r="T345" s="622"/>
      <c r="U345" s="622"/>
      <c r="V345" s="622"/>
      <c r="W345" s="622"/>
      <c r="X345" s="622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</row>
    <row r="346" spans="1:41" s="7" customFormat="1" ht="83.25" customHeight="1">
      <c r="A346" s="359">
        <v>2</v>
      </c>
      <c r="B346" s="426" t="s">
        <v>39</v>
      </c>
      <c r="C346" s="387" t="s">
        <v>85</v>
      </c>
      <c r="D346" s="362"/>
      <c r="E346" s="363" t="s">
        <v>44</v>
      </c>
      <c r="F346" s="387">
        <v>100</v>
      </c>
      <c r="G346" s="363">
        <f>F346*E346</f>
        <v>18000</v>
      </c>
      <c r="H346" s="408"/>
      <c r="I346" s="390">
        <v>44230</v>
      </c>
      <c r="J346" s="362">
        <v>132</v>
      </c>
      <c r="K346" s="387">
        <v>100</v>
      </c>
      <c r="L346" s="363"/>
      <c r="M346" s="362">
        <v>85</v>
      </c>
      <c r="N346" s="391">
        <v>44229</v>
      </c>
      <c r="O346" s="368">
        <f>F346-W346</f>
        <v>100</v>
      </c>
      <c r="P346" s="392">
        <f>O346*E346</f>
        <v>18000</v>
      </c>
      <c r="Q346" s="362"/>
      <c r="R346" s="362"/>
      <c r="S346" s="362"/>
      <c r="T346" s="362"/>
      <c r="U346" s="393"/>
      <c r="V346" s="394"/>
      <c r="W346" s="387">
        <v>0</v>
      </c>
      <c r="X346" s="363">
        <f>W346*E346</f>
        <v>0</v>
      </c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</row>
    <row r="347" spans="1:41" s="7" customFormat="1" ht="60" customHeight="1">
      <c r="A347" s="359">
        <v>3</v>
      </c>
      <c r="B347" s="544" t="s">
        <v>18</v>
      </c>
      <c r="C347" s="387" t="s">
        <v>85</v>
      </c>
      <c r="D347" s="362"/>
      <c r="E347" s="545">
        <v>153.69999999999999</v>
      </c>
      <c r="F347" s="406">
        <v>77</v>
      </c>
      <c r="G347" s="363">
        <f>F347*E347</f>
        <v>11834.9</v>
      </c>
      <c r="H347" s="394"/>
      <c r="I347" s="390"/>
      <c r="J347" s="362"/>
      <c r="K347" s="387"/>
      <c r="L347" s="363"/>
      <c r="M347" s="362">
        <v>64</v>
      </c>
      <c r="N347" s="391">
        <v>44216</v>
      </c>
      <c r="O347" s="368">
        <f>F347+K347-W347</f>
        <v>77</v>
      </c>
      <c r="P347" s="392">
        <f>O347*E347</f>
        <v>11834.9</v>
      </c>
      <c r="Q347" s="362"/>
      <c r="R347" s="362"/>
      <c r="S347" s="362"/>
      <c r="T347" s="362"/>
      <c r="U347" s="393"/>
      <c r="V347" s="394"/>
      <c r="W347" s="406">
        <v>0</v>
      </c>
      <c r="X347" s="363">
        <f>W347*E347</f>
        <v>0</v>
      </c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</row>
    <row r="348" spans="1:41" s="7" customFormat="1" ht="21" customHeight="1">
      <c r="A348" s="428"/>
      <c r="B348" s="427" t="s">
        <v>83</v>
      </c>
      <c r="C348" s="395"/>
      <c r="D348" s="397"/>
      <c r="E348" s="397"/>
      <c r="F348" s="527"/>
      <c r="G348" s="397">
        <f>SUM(G346:G347)</f>
        <v>29834.9</v>
      </c>
      <c r="H348" s="398"/>
      <c r="I348" s="398"/>
      <c r="J348" s="397"/>
      <c r="K348" s="527"/>
      <c r="L348" s="397">
        <f>SUM(L346:L347)</f>
        <v>0</v>
      </c>
      <c r="M348" s="527"/>
      <c r="N348" s="401"/>
      <c r="O348" s="395"/>
      <c r="P348" s="397">
        <f>SUM(P346:P347)</f>
        <v>29834.9</v>
      </c>
      <c r="Q348" s="402"/>
      <c r="R348" s="527"/>
      <c r="S348" s="527"/>
      <c r="T348" s="527"/>
      <c r="U348" s="527"/>
      <c r="V348" s="527"/>
      <c r="W348" s="527"/>
      <c r="X348" s="397">
        <f>SUM(X346:X347)</f>
        <v>0</v>
      </c>
      <c r="Y348" s="191">
        <f>G348+L348-P348</f>
        <v>0</v>
      </c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</row>
    <row r="349" spans="1:41" s="7" customFormat="1" ht="21" customHeight="1">
      <c r="A349" s="622" t="s">
        <v>139</v>
      </c>
      <c r="B349" s="622"/>
      <c r="C349" s="622"/>
      <c r="D349" s="622"/>
      <c r="E349" s="622"/>
      <c r="F349" s="622"/>
      <c r="G349" s="622"/>
      <c r="H349" s="622"/>
      <c r="I349" s="622"/>
      <c r="J349" s="622"/>
      <c r="K349" s="622"/>
      <c r="L349" s="622"/>
      <c r="M349" s="622"/>
      <c r="N349" s="622"/>
      <c r="O349" s="622"/>
      <c r="P349" s="622"/>
      <c r="Q349" s="622"/>
      <c r="R349" s="622"/>
      <c r="S349" s="622"/>
      <c r="T349" s="622"/>
      <c r="U349" s="622"/>
      <c r="V349" s="622"/>
      <c r="W349" s="622"/>
      <c r="X349" s="622"/>
      <c r="Y349" s="191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</row>
    <row r="350" spans="1:41" s="7" customFormat="1" ht="85.5" customHeight="1">
      <c r="A350" s="407">
        <v>1</v>
      </c>
      <c r="B350" s="554" t="s">
        <v>39</v>
      </c>
      <c r="C350" s="387" t="s">
        <v>85</v>
      </c>
      <c r="D350" s="362" t="s">
        <v>184</v>
      </c>
      <c r="E350" s="363" t="s">
        <v>44</v>
      </c>
      <c r="F350" s="387">
        <v>1050</v>
      </c>
      <c r="G350" s="363">
        <f t="shared" ref="G350:G379" si="73">F350*E350</f>
        <v>189000</v>
      </c>
      <c r="H350" s="389" t="s">
        <v>185</v>
      </c>
      <c r="I350" s="390">
        <v>44231</v>
      </c>
      <c r="J350" s="362">
        <v>133</v>
      </c>
      <c r="K350" s="387"/>
      <c r="L350" s="363"/>
      <c r="M350" s="362">
        <v>85</v>
      </c>
      <c r="N350" s="391">
        <v>44229</v>
      </c>
      <c r="O350" s="368">
        <f>F350-W350</f>
        <v>452</v>
      </c>
      <c r="P350" s="392">
        <f t="shared" ref="P350:P379" si="74">O350*E350</f>
        <v>81360</v>
      </c>
      <c r="Q350" s="362"/>
      <c r="R350" s="362"/>
      <c r="S350" s="362"/>
      <c r="T350" s="362"/>
      <c r="U350" s="393"/>
      <c r="V350" s="394"/>
      <c r="W350" s="387">
        <v>598</v>
      </c>
      <c r="X350" s="363">
        <f t="shared" ref="X350:X379" si="75">W350*E350</f>
        <v>107640</v>
      </c>
      <c r="Y350" s="191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</row>
    <row r="351" spans="1:41" s="7" customFormat="1" ht="80.25" customHeight="1">
      <c r="A351" s="407">
        <v>2</v>
      </c>
      <c r="B351" s="547" t="s">
        <v>47</v>
      </c>
      <c r="C351" s="548" t="s">
        <v>71</v>
      </c>
      <c r="D351" s="362" t="s">
        <v>191</v>
      </c>
      <c r="E351" s="363">
        <v>9161.4</v>
      </c>
      <c r="F351" s="387">
        <v>3</v>
      </c>
      <c r="G351" s="363">
        <f t="shared" si="73"/>
        <v>27484.199999999997</v>
      </c>
      <c r="H351" s="389">
        <v>45291</v>
      </c>
      <c r="I351" s="549">
        <v>44244</v>
      </c>
      <c r="J351" s="362">
        <v>227</v>
      </c>
      <c r="K351" s="387"/>
      <c r="L351" s="363"/>
      <c r="M351" s="411">
        <v>140</v>
      </c>
      <c r="N351" s="391">
        <v>44243</v>
      </c>
      <c r="O351" s="368">
        <f>F351-W351</f>
        <v>3</v>
      </c>
      <c r="P351" s="363">
        <f t="shared" si="74"/>
        <v>27484.199999999997</v>
      </c>
      <c r="Q351" s="362"/>
      <c r="R351" s="362"/>
      <c r="S351" s="362"/>
      <c r="T351" s="362"/>
      <c r="U351" s="393"/>
      <c r="V351" s="394"/>
      <c r="W351" s="387">
        <v>0</v>
      </c>
      <c r="X351" s="363">
        <f t="shared" si="75"/>
        <v>0</v>
      </c>
      <c r="Y351" s="191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</row>
    <row r="352" spans="1:41" s="7" customFormat="1" ht="77.25" customHeight="1">
      <c r="A352" s="407">
        <v>3</v>
      </c>
      <c r="B352" s="547" t="s">
        <v>47</v>
      </c>
      <c r="C352" s="548" t="s">
        <v>71</v>
      </c>
      <c r="D352" s="362" t="s">
        <v>189</v>
      </c>
      <c r="E352" s="363">
        <v>9161.4</v>
      </c>
      <c r="F352" s="387">
        <v>22</v>
      </c>
      <c r="G352" s="363">
        <f t="shared" si="73"/>
        <v>201550.8</v>
      </c>
      <c r="H352" s="389">
        <v>45291</v>
      </c>
      <c r="I352" s="549">
        <v>44244</v>
      </c>
      <c r="J352" s="362">
        <v>245</v>
      </c>
      <c r="K352" s="387"/>
      <c r="L352" s="363"/>
      <c r="M352" s="411">
        <v>141</v>
      </c>
      <c r="N352" s="391">
        <v>44243</v>
      </c>
      <c r="O352" s="368">
        <f>F352-W352</f>
        <v>6</v>
      </c>
      <c r="P352" s="363">
        <f>O352*E352</f>
        <v>54968.399999999994</v>
      </c>
      <c r="Q352" s="362"/>
      <c r="R352" s="362"/>
      <c r="S352" s="362"/>
      <c r="T352" s="362"/>
      <c r="U352" s="393"/>
      <c r="V352" s="394"/>
      <c r="W352" s="387">
        <v>16</v>
      </c>
      <c r="X352" s="363">
        <f>W352*E352</f>
        <v>146582.39999999999</v>
      </c>
      <c r="Y352" s="191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</row>
    <row r="353" spans="1:41" s="7" customFormat="1" ht="61.5" customHeight="1">
      <c r="A353" s="407">
        <v>4</v>
      </c>
      <c r="B353" s="544" t="s">
        <v>18</v>
      </c>
      <c r="C353" s="387" t="s">
        <v>85</v>
      </c>
      <c r="D353" s="362" t="s">
        <v>178</v>
      </c>
      <c r="E353" s="545">
        <v>153.69999999999999</v>
      </c>
      <c r="F353" s="406">
        <v>750</v>
      </c>
      <c r="G353" s="363">
        <f t="shared" si="73"/>
        <v>115274.99999999999</v>
      </c>
      <c r="H353" s="389">
        <v>44889</v>
      </c>
      <c r="I353" s="390"/>
      <c r="J353" s="362"/>
      <c r="K353" s="387"/>
      <c r="L353" s="363"/>
      <c r="M353" s="362">
        <v>64</v>
      </c>
      <c r="N353" s="391">
        <v>44216</v>
      </c>
      <c r="O353" s="368">
        <f t="shared" ref="O353:O379" si="76">F353+K353-W353</f>
        <v>750</v>
      </c>
      <c r="P353" s="392">
        <f t="shared" si="74"/>
        <v>115274.99999999999</v>
      </c>
      <c r="Q353" s="362"/>
      <c r="R353" s="362"/>
      <c r="S353" s="362"/>
      <c r="T353" s="362"/>
      <c r="U353" s="393"/>
      <c r="V353" s="394"/>
      <c r="W353" s="406">
        <v>0</v>
      </c>
      <c r="X353" s="363">
        <f t="shared" si="75"/>
        <v>0</v>
      </c>
      <c r="Y353" s="191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</row>
    <row r="354" spans="1:41" s="7" customFormat="1" ht="30.75" customHeight="1">
      <c r="A354" s="407">
        <v>5</v>
      </c>
      <c r="B354" s="360" t="s">
        <v>200</v>
      </c>
      <c r="C354" s="387" t="s">
        <v>85</v>
      </c>
      <c r="D354" s="362"/>
      <c r="E354" s="363">
        <v>896.5</v>
      </c>
      <c r="F354" s="387">
        <v>40</v>
      </c>
      <c r="G354" s="363">
        <f t="shared" si="73"/>
        <v>35860</v>
      </c>
      <c r="H354" s="408"/>
      <c r="I354" s="390">
        <v>44272</v>
      </c>
      <c r="J354" s="362">
        <v>365</v>
      </c>
      <c r="K354" s="387"/>
      <c r="L354" s="363">
        <f>K354*E354</f>
        <v>0</v>
      </c>
      <c r="M354" s="362">
        <v>262</v>
      </c>
      <c r="N354" s="391">
        <v>44267</v>
      </c>
      <c r="O354" s="368">
        <f t="shared" si="76"/>
        <v>0</v>
      </c>
      <c r="P354" s="392">
        <f t="shared" si="74"/>
        <v>0</v>
      </c>
      <c r="Q354" s="409"/>
      <c r="R354" s="410"/>
      <c r="S354" s="410"/>
      <c r="T354" s="410"/>
      <c r="U354" s="410"/>
      <c r="V354" s="410"/>
      <c r="W354" s="387">
        <v>40</v>
      </c>
      <c r="X354" s="392">
        <f t="shared" si="75"/>
        <v>35860</v>
      </c>
      <c r="Y354" s="191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</row>
    <row r="355" spans="1:41" s="7" customFormat="1" ht="38.25" customHeight="1">
      <c r="A355" s="407">
        <v>6</v>
      </c>
      <c r="B355" s="360" t="s">
        <v>202</v>
      </c>
      <c r="C355" s="387" t="s">
        <v>85</v>
      </c>
      <c r="D355" s="362"/>
      <c r="E355" s="363">
        <v>896.5</v>
      </c>
      <c r="F355" s="387">
        <v>130</v>
      </c>
      <c r="G355" s="363">
        <f t="shared" si="73"/>
        <v>116545</v>
      </c>
      <c r="H355" s="408"/>
      <c r="I355" s="390">
        <v>44272</v>
      </c>
      <c r="J355" s="362">
        <v>365</v>
      </c>
      <c r="K355" s="387"/>
      <c r="L355" s="363">
        <f t="shared" ref="L355:L379" si="77">K355*E355</f>
        <v>0</v>
      </c>
      <c r="M355" s="362">
        <v>262</v>
      </c>
      <c r="N355" s="391">
        <v>44267</v>
      </c>
      <c r="O355" s="368">
        <f t="shared" si="76"/>
        <v>0</v>
      </c>
      <c r="P355" s="392">
        <f t="shared" si="74"/>
        <v>0</v>
      </c>
      <c r="Q355" s="409"/>
      <c r="R355" s="410"/>
      <c r="S355" s="410"/>
      <c r="T355" s="410"/>
      <c r="U355" s="410"/>
      <c r="V355" s="410"/>
      <c r="W355" s="387">
        <v>130</v>
      </c>
      <c r="X355" s="392">
        <f t="shared" si="75"/>
        <v>116545</v>
      </c>
      <c r="Y355" s="191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</row>
    <row r="356" spans="1:41" s="7" customFormat="1" ht="30.75" customHeight="1">
      <c r="A356" s="407">
        <v>7</v>
      </c>
      <c r="B356" s="360" t="s">
        <v>203</v>
      </c>
      <c r="C356" s="387" t="s">
        <v>85</v>
      </c>
      <c r="D356" s="362"/>
      <c r="E356" s="363">
        <v>896.5</v>
      </c>
      <c r="F356" s="387">
        <v>20</v>
      </c>
      <c r="G356" s="363">
        <f t="shared" si="73"/>
        <v>17930</v>
      </c>
      <c r="H356" s="408"/>
      <c r="I356" s="390">
        <v>44272</v>
      </c>
      <c r="J356" s="362">
        <v>365</v>
      </c>
      <c r="K356" s="387"/>
      <c r="L356" s="363">
        <f t="shared" si="77"/>
        <v>0</v>
      </c>
      <c r="M356" s="362">
        <v>262</v>
      </c>
      <c r="N356" s="391">
        <v>44267</v>
      </c>
      <c r="O356" s="368">
        <f t="shared" si="76"/>
        <v>20</v>
      </c>
      <c r="P356" s="392">
        <f t="shared" si="74"/>
        <v>17930</v>
      </c>
      <c r="Q356" s="409"/>
      <c r="R356" s="410"/>
      <c r="S356" s="410"/>
      <c r="T356" s="410"/>
      <c r="U356" s="410"/>
      <c r="V356" s="410"/>
      <c r="W356" s="387">
        <v>0</v>
      </c>
      <c r="X356" s="392">
        <f t="shared" si="75"/>
        <v>0</v>
      </c>
      <c r="Y356" s="191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</row>
    <row r="357" spans="1:41" s="7" customFormat="1" ht="21" customHeight="1">
      <c r="A357" s="407">
        <v>8</v>
      </c>
      <c r="B357" s="360" t="s">
        <v>196</v>
      </c>
      <c r="C357" s="387" t="s">
        <v>197</v>
      </c>
      <c r="D357" s="362"/>
      <c r="E357" s="363">
        <v>12</v>
      </c>
      <c r="F357" s="387">
        <v>16050</v>
      </c>
      <c r="G357" s="363">
        <f t="shared" si="73"/>
        <v>192600</v>
      </c>
      <c r="H357" s="408"/>
      <c r="I357" s="390">
        <v>44272</v>
      </c>
      <c r="J357" s="362">
        <v>365</v>
      </c>
      <c r="K357" s="387"/>
      <c r="L357" s="363">
        <f t="shared" si="77"/>
        <v>0</v>
      </c>
      <c r="M357" s="362">
        <v>262</v>
      </c>
      <c r="N357" s="391">
        <v>44267</v>
      </c>
      <c r="O357" s="368">
        <f t="shared" si="76"/>
        <v>6422</v>
      </c>
      <c r="P357" s="392">
        <f t="shared" si="74"/>
        <v>77064</v>
      </c>
      <c r="Q357" s="409"/>
      <c r="R357" s="410"/>
      <c r="S357" s="410"/>
      <c r="T357" s="410"/>
      <c r="U357" s="410"/>
      <c r="V357" s="410"/>
      <c r="W357" s="387">
        <v>9628</v>
      </c>
      <c r="X357" s="392">
        <f t="shared" si="75"/>
        <v>115536</v>
      </c>
      <c r="Y357" s="191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</row>
    <row r="358" spans="1:41" s="7" customFormat="1" ht="21" customHeight="1">
      <c r="A358" s="407">
        <v>9</v>
      </c>
      <c r="B358" s="360" t="s">
        <v>199</v>
      </c>
      <c r="C358" s="387" t="s">
        <v>197</v>
      </c>
      <c r="D358" s="362"/>
      <c r="E358" s="363">
        <v>12</v>
      </c>
      <c r="F358" s="387">
        <v>16050</v>
      </c>
      <c r="G358" s="363">
        <f t="shared" si="73"/>
        <v>192600</v>
      </c>
      <c r="H358" s="408"/>
      <c r="I358" s="390">
        <v>44272</v>
      </c>
      <c r="J358" s="362">
        <v>365</v>
      </c>
      <c r="K358" s="387"/>
      <c r="L358" s="363">
        <f t="shared" si="77"/>
        <v>0</v>
      </c>
      <c r="M358" s="362">
        <v>262</v>
      </c>
      <c r="N358" s="391">
        <v>44267</v>
      </c>
      <c r="O358" s="368">
        <f t="shared" si="76"/>
        <v>0</v>
      </c>
      <c r="P358" s="392">
        <f t="shared" si="74"/>
        <v>0</v>
      </c>
      <c r="Q358" s="409"/>
      <c r="R358" s="410"/>
      <c r="S358" s="410"/>
      <c r="T358" s="410"/>
      <c r="U358" s="410"/>
      <c r="V358" s="410"/>
      <c r="W358" s="387">
        <v>16050</v>
      </c>
      <c r="X358" s="392">
        <f t="shared" si="75"/>
        <v>192600</v>
      </c>
      <c r="Y358" s="191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</row>
    <row r="359" spans="1:41" s="7" customFormat="1" ht="48" customHeight="1">
      <c r="A359" s="407">
        <v>10</v>
      </c>
      <c r="B359" s="360" t="s">
        <v>206</v>
      </c>
      <c r="C359" s="387" t="s">
        <v>85</v>
      </c>
      <c r="D359" s="362"/>
      <c r="E359" s="363">
        <v>300</v>
      </c>
      <c r="F359" s="387">
        <v>110</v>
      </c>
      <c r="G359" s="363">
        <f t="shared" si="73"/>
        <v>33000</v>
      </c>
      <c r="H359" s="404">
        <v>44503</v>
      </c>
      <c r="I359" s="390">
        <v>44279</v>
      </c>
      <c r="J359" s="362">
        <v>502</v>
      </c>
      <c r="K359" s="387"/>
      <c r="L359" s="363">
        <f t="shared" si="77"/>
        <v>0</v>
      </c>
      <c r="M359" s="362">
        <v>290</v>
      </c>
      <c r="N359" s="391">
        <v>44277</v>
      </c>
      <c r="O359" s="368">
        <f t="shared" si="76"/>
        <v>110</v>
      </c>
      <c r="P359" s="392">
        <f t="shared" si="74"/>
        <v>33000</v>
      </c>
      <c r="Q359" s="409"/>
      <c r="R359" s="410"/>
      <c r="S359" s="410"/>
      <c r="T359" s="410"/>
      <c r="U359" s="410"/>
      <c r="V359" s="410"/>
      <c r="W359" s="387">
        <v>0</v>
      </c>
      <c r="X359" s="392">
        <f t="shared" si="75"/>
        <v>0</v>
      </c>
      <c r="Y359" s="191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</row>
    <row r="360" spans="1:41" s="7" customFormat="1" ht="47.25" customHeight="1">
      <c r="A360" s="407">
        <v>11</v>
      </c>
      <c r="B360" s="360" t="s">
        <v>207</v>
      </c>
      <c r="C360" s="387" t="s">
        <v>85</v>
      </c>
      <c r="D360" s="362"/>
      <c r="E360" s="363">
        <v>300</v>
      </c>
      <c r="F360" s="387">
        <v>209</v>
      </c>
      <c r="G360" s="363">
        <f t="shared" si="73"/>
        <v>62700</v>
      </c>
      <c r="H360" s="404">
        <v>44503</v>
      </c>
      <c r="I360" s="390">
        <v>44279</v>
      </c>
      <c r="J360" s="362">
        <v>502</v>
      </c>
      <c r="K360" s="387"/>
      <c r="L360" s="363">
        <f t="shared" si="77"/>
        <v>0</v>
      </c>
      <c r="M360" s="362">
        <v>290</v>
      </c>
      <c r="N360" s="391">
        <v>44277</v>
      </c>
      <c r="O360" s="368">
        <f t="shared" si="76"/>
        <v>209</v>
      </c>
      <c r="P360" s="392">
        <f t="shared" si="74"/>
        <v>62700</v>
      </c>
      <c r="Q360" s="409"/>
      <c r="R360" s="410"/>
      <c r="S360" s="410"/>
      <c r="T360" s="410"/>
      <c r="U360" s="410"/>
      <c r="V360" s="410"/>
      <c r="W360" s="387">
        <v>0</v>
      </c>
      <c r="X360" s="392">
        <f t="shared" si="75"/>
        <v>0</v>
      </c>
      <c r="Y360" s="191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</row>
    <row r="361" spans="1:41" s="7" customFormat="1" ht="52.5" customHeight="1">
      <c r="A361" s="407">
        <v>12</v>
      </c>
      <c r="B361" s="360" t="s">
        <v>208</v>
      </c>
      <c r="C361" s="387" t="s">
        <v>85</v>
      </c>
      <c r="D361" s="362"/>
      <c r="E361" s="363">
        <v>300</v>
      </c>
      <c r="F361" s="387">
        <v>8</v>
      </c>
      <c r="G361" s="363">
        <f t="shared" si="73"/>
        <v>2400</v>
      </c>
      <c r="H361" s="404">
        <v>44503</v>
      </c>
      <c r="I361" s="390">
        <v>44279</v>
      </c>
      <c r="J361" s="362">
        <v>502</v>
      </c>
      <c r="K361" s="387"/>
      <c r="L361" s="363">
        <f t="shared" si="77"/>
        <v>0</v>
      </c>
      <c r="M361" s="362">
        <v>290</v>
      </c>
      <c r="N361" s="391">
        <v>44277</v>
      </c>
      <c r="O361" s="368">
        <f t="shared" si="76"/>
        <v>8</v>
      </c>
      <c r="P361" s="392">
        <f t="shared" si="74"/>
        <v>2400</v>
      </c>
      <c r="Q361" s="409"/>
      <c r="R361" s="410"/>
      <c r="S361" s="410"/>
      <c r="T361" s="410"/>
      <c r="U361" s="410"/>
      <c r="V361" s="410"/>
      <c r="W361" s="387">
        <v>0</v>
      </c>
      <c r="X361" s="392">
        <f t="shared" si="75"/>
        <v>0</v>
      </c>
      <c r="Y361" s="191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</row>
    <row r="362" spans="1:41" s="7" customFormat="1" ht="51.75" customHeight="1">
      <c r="A362" s="407">
        <v>13</v>
      </c>
      <c r="B362" s="360" t="s">
        <v>209</v>
      </c>
      <c r="C362" s="387" t="s">
        <v>85</v>
      </c>
      <c r="D362" s="362"/>
      <c r="E362" s="363">
        <v>300</v>
      </c>
      <c r="F362" s="387">
        <v>26</v>
      </c>
      <c r="G362" s="363">
        <f t="shared" si="73"/>
        <v>7800</v>
      </c>
      <c r="H362" s="404">
        <v>44503</v>
      </c>
      <c r="I362" s="390">
        <v>44279</v>
      </c>
      <c r="J362" s="362">
        <v>502</v>
      </c>
      <c r="K362" s="387"/>
      <c r="L362" s="363">
        <f t="shared" si="77"/>
        <v>0</v>
      </c>
      <c r="M362" s="362">
        <v>290</v>
      </c>
      <c r="N362" s="391">
        <v>44277</v>
      </c>
      <c r="O362" s="368">
        <f t="shared" si="76"/>
        <v>26</v>
      </c>
      <c r="P362" s="392">
        <f t="shared" si="74"/>
        <v>7800</v>
      </c>
      <c r="Q362" s="409"/>
      <c r="R362" s="410"/>
      <c r="S362" s="410"/>
      <c r="T362" s="410"/>
      <c r="U362" s="410"/>
      <c r="V362" s="410"/>
      <c r="W362" s="387">
        <v>0</v>
      </c>
      <c r="X362" s="392">
        <f t="shared" si="75"/>
        <v>0</v>
      </c>
      <c r="Y362" s="191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</row>
    <row r="363" spans="1:41" s="7" customFormat="1" ht="75" customHeight="1">
      <c r="A363" s="407">
        <v>14</v>
      </c>
      <c r="B363" s="360" t="s">
        <v>39</v>
      </c>
      <c r="C363" s="387" t="s">
        <v>85</v>
      </c>
      <c r="D363" s="362" t="s">
        <v>204</v>
      </c>
      <c r="E363" s="363">
        <v>180</v>
      </c>
      <c r="F363" s="387">
        <v>380</v>
      </c>
      <c r="G363" s="363">
        <f t="shared" si="73"/>
        <v>68400</v>
      </c>
      <c r="H363" s="404">
        <v>44913</v>
      </c>
      <c r="I363" s="390">
        <v>44279</v>
      </c>
      <c r="J363" s="362">
        <v>402</v>
      </c>
      <c r="K363" s="387"/>
      <c r="L363" s="363">
        <f t="shared" si="77"/>
        <v>0</v>
      </c>
      <c r="M363" s="362">
        <v>291</v>
      </c>
      <c r="N363" s="391">
        <v>44277</v>
      </c>
      <c r="O363" s="368">
        <f t="shared" si="76"/>
        <v>380</v>
      </c>
      <c r="P363" s="392">
        <f t="shared" si="74"/>
        <v>68400</v>
      </c>
      <c r="Q363" s="409"/>
      <c r="R363" s="410"/>
      <c r="S363" s="410"/>
      <c r="T363" s="410"/>
      <c r="U363" s="410"/>
      <c r="V363" s="410"/>
      <c r="W363" s="387">
        <v>0</v>
      </c>
      <c r="X363" s="392">
        <f t="shared" si="75"/>
        <v>0</v>
      </c>
      <c r="Y363" s="191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</row>
    <row r="364" spans="1:41" s="7" customFormat="1" ht="21" customHeight="1">
      <c r="A364" s="407">
        <v>15</v>
      </c>
      <c r="B364" s="360" t="s">
        <v>211</v>
      </c>
      <c r="C364" s="387" t="s">
        <v>85</v>
      </c>
      <c r="D364" s="362"/>
      <c r="E364" s="363">
        <v>0.7</v>
      </c>
      <c r="F364" s="412" t="s">
        <v>329</v>
      </c>
      <c r="G364" s="363">
        <f t="shared" si="73"/>
        <v>9940</v>
      </c>
      <c r="H364" s="389"/>
      <c r="I364" s="390">
        <v>44285</v>
      </c>
      <c r="J364" s="362">
        <v>586</v>
      </c>
      <c r="K364" s="387"/>
      <c r="L364" s="363">
        <f t="shared" si="77"/>
        <v>0</v>
      </c>
      <c r="M364" s="362">
        <v>314</v>
      </c>
      <c r="N364" s="391">
        <v>44281</v>
      </c>
      <c r="O364" s="368">
        <f t="shared" si="76"/>
        <v>8403</v>
      </c>
      <c r="P364" s="392">
        <f t="shared" si="74"/>
        <v>5882.0999999999995</v>
      </c>
      <c r="Q364" s="409"/>
      <c r="R364" s="410"/>
      <c r="S364" s="410"/>
      <c r="T364" s="410"/>
      <c r="U364" s="410"/>
      <c r="V364" s="410"/>
      <c r="W364" s="412" t="s">
        <v>328</v>
      </c>
      <c r="X364" s="392">
        <f t="shared" si="75"/>
        <v>4057.8999999999996</v>
      </c>
      <c r="Y364" s="191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</row>
    <row r="365" spans="1:41" s="7" customFormat="1" ht="51" customHeight="1">
      <c r="A365" s="407">
        <v>16</v>
      </c>
      <c r="B365" s="360" t="s">
        <v>206</v>
      </c>
      <c r="C365" s="387" t="s">
        <v>85</v>
      </c>
      <c r="D365" s="362"/>
      <c r="E365" s="363">
        <v>300</v>
      </c>
      <c r="F365" s="387">
        <v>450</v>
      </c>
      <c r="G365" s="363">
        <f t="shared" si="73"/>
        <v>135000</v>
      </c>
      <c r="H365" s="389"/>
      <c r="I365" s="390">
        <v>44285</v>
      </c>
      <c r="J365" s="362">
        <v>586</v>
      </c>
      <c r="K365" s="387"/>
      <c r="L365" s="363">
        <f t="shared" si="77"/>
        <v>0</v>
      </c>
      <c r="M365" s="362">
        <v>314</v>
      </c>
      <c r="N365" s="391">
        <v>44281</v>
      </c>
      <c r="O365" s="368">
        <f t="shared" si="76"/>
        <v>0</v>
      </c>
      <c r="P365" s="392">
        <f t="shared" si="74"/>
        <v>0</v>
      </c>
      <c r="Q365" s="409"/>
      <c r="R365" s="410"/>
      <c r="S365" s="410"/>
      <c r="T365" s="410"/>
      <c r="U365" s="410"/>
      <c r="V365" s="410"/>
      <c r="W365" s="387">
        <v>450</v>
      </c>
      <c r="X365" s="392">
        <f t="shared" si="75"/>
        <v>135000</v>
      </c>
      <c r="Y365" s="191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</row>
    <row r="366" spans="1:41" s="7" customFormat="1" ht="59.25" customHeight="1">
      <c r="A366" s="407">
        <v>17</v>
      </c>
      <c r="B366" s="360" t="s">
        <v>207</v>
      </c>
      <c r="C366" s="387" t="s">
        <v>85</v>
      </c>
      <c r="D366" s="362"/>
      <c r="E366" s="363">
        <v>300</v>
      </c>
      <c r="F366" s="387">
        <v>1500</v>
      </c>
      <c r="G366" s="363">
        <f t="shared" si="73"/>
        <v>450000</v>
      </c>
      <c r="H366" s="389"/>
      <c r="I366" s="390">
        <v>44285</v>
      </c>
      <c r="J366" s="362">
        <v>586</v>
      </c>
      <c r="K366" s="387"/>
      <c r="L366" s="363">
        <f t="shared" si="77"/>
        <v>0</v>
      </c>
      <c r="M366" s="362">
        <v>314</v>
      </c>
      <c r="N366" s="391">
        <v>44281</v>
      </c>
      <c r="O366" s="368">
        <f t="shared" si="76"/>
        <v>0</v>
      </c>
      <c r="P366" s="392">
        <f t="shared" si="74"/>
        <v>0</v>
      </c>
      <c r="Q366" s="409"/>
      <c r="R366" s="410"/>
      <c r="S366" s="410"/>
      <c r="T366" s="410"/>
      <c r="U366" s="410"/>
      <c r="V366" s="410"/>
      <c r="W366" s="387">
        <v>1500</v>
      </c>
      <c r="X366" s="392">
        <f t="shared" si="75"/>
        <v>450000</v>
      </c>
      <c r="Y366" s="191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</row>
    <row r="367" spans="1:41" s="7" customFormat="1" ht="48" customHeight="1">
      <c r="A367" s="407">
        <v>18</v>
      </c>
      <c r="B367" s="360" t="s">
        <v>208</v>
      </c>
      <c r="C367" s="387" t="s">
        <v>85</v>
      </c>
      <c r="D367" s="362"/>
      <c r="E367" s="363">
        <v>300</v>
      </c>
      <c r="F367" s="387">
        <v>215</v>
      </c>
      <c r="G367" s="363">
        <f t="shared" si="73"/>
        <v>64500</v>
      </c>
      <c r="H367" s="389"/>
      <c r="I367" s="390">
        <v>44285</v>
      </c>
      <c r="J367" s="362">
        <v>586</v>
      </c>
      <c r="K367" s="387"/>
      <c r="L367" s="363">
        <f t="shared" si="77"/>
        <v>0</v>
      </c>
      <c r="M367" s="362">
        <v>314</v>
      </c>
      <c r="N367" s="391">
        <v>44281</v>
      </c>
      <c r="O367" s="368">
        <f t="shared" si="76"/>
        <v>0</v>
      </c>
      <c r="P367" s="392">
        <f t="shared" si="74"/>
        <v>0</v>
      </c>
      <c r="Q367" s="409"/>
      <c r="R367" s="410"/>
      <c r="S367" s="410"/>
      <c r="T367" s="410"/>
      <c r="U367" s="410"/>
      <c r="V367" s="410"/>
      <c r="W367" s="387">
        <v>215</v>
      </c>
      <c r="X367" s="392">
        <f t="shared" si="75"/>
        <v>64500</v>
      </c>
      <c r="Y367" s="191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</row>
    <row r="368" spans="1:41" s="7" customFormat="1" ht="48" customHeight="1">
      <c r="A368" s="407">
        <v>19</v>
      </c>
      <c r="B368" s="360" t="s">
        <v>223</v>
      </c>
      <c r="C368" s="387" t="s">
        <v>85</v>
      </c>
      <c r="D368" s="362"/>
      <c r="E368" s="363">
        <v>214.89</v>
      </c>
      <c r="F368" s="387">
        <v>400</v>
      </c>
      <c r="G368" s="363">
        <f t="shared" si="73"/>
        <v>85956</v>
      </c>
      <c r="H368" s="389"/>
      <c r="I368" s="390">
        <v>44298</v>
      </c>
      <c r="J368" s="362">
        <v>744</v>
      </c>
      <c r="K368" s="387"/>
      <c r="L368" s="363">
        <f t="shared" si="77"/>
        <v>0</v>
      </c>
      <c r="M368" s="362">
        <v>377</v>
      </c>
      <c r="N368" s="391">
        <v>44293</v>
      </c>
      <c r="O368" s="368">
        <f t="shared" si="76"/>
        <v>400</v>
      </c>
      <c r="P368" s="392">
        <f t="shared" si="74"/>
        <v>85956</v>
      </c>
      <c r="Q368" s="409"/>
      <c r="R368" s="410"/>
      <c r="S368" s="410"/>
      <c r="T368" s="410"/>
      <c r="U368" s="410"/>
      <c r="V368" s="410"/>
      <c r="W368" s="387">
        <v>0</v>
      </c>
      <c r="X368" s="392">
        <f t="shared" si="75"/>
        <v>0</v>
      </c>
      <c r="Y368" s="191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</row>
    <row r="369" spans="1:41" s="7" customFormat="1" ht="48" customHeight="1">
      <c r="A369" s="407">
        <v>20</v>
      </c>
      <c r="B369" s="360" t="s">
        <v>224</v>
      </c>
      <c r="C369" s="387" t="s">
        <v>85</v>
      </c>
      <c r="D369" s="362"/>
      <c r="E369" s="363">
        <v>214.89</v>
      </c>
      <c r="F369" s="387">
        <v>1600</v>
      </c>
      <c r="G369" s="363">
        <f t="shared" si="73"/>
        <v>343824</v>
      </c>
      <c r="H369" s="389"/>
      <c r="I369" s="390">
        <v>44298</v>
      </c>
      <c r="J369" s="362">
        <v>744</v>
      </c>
      <c r="K369" s="387"/>
      <c r="L369" s="363">
        <f t="shared" si="77"/>
        <v>0</v>
      </c>
      <c r="M369" s="362">
        <v>377</v>
      </c>
      <c r="N369" s="391">
        <v>44293</v>
      </c>
      <c r="O369" s="368">
        <f t="shared" si="76"/>
        <v>40</v>
      </c>
      <c r="P369" s="392">
        <f t="shared" si="74"/>
        <v>8595.5999999999985</v>
      </c>
      <c r="Q369" s="409"/>
      <c r="R369" s="410"/>
      <c r="S369" s="410"/>
      <c r="T369" s="410"/>
      <c r="U369" s="410"/>
      <c r="V369" s="410"/>
      <c r="W369" s="387">
        <v>1560</v>
      </c>
      <c r="X369" s="392">
        <f t="shared" si="75"/>
        <v>335228.39999999997</v>
      </c>
      <c r="Y369" s="191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</row>
    <row r="370" spans="1:41" s="7" customFormat="1" ht="48" customHeight="1">
      <c r="A370" s="407">
        <v>21</v>
      </c>
      <c r="B370" s="360" t="s">
        <v>225</v>
      </c>
      <c r="C370" s="387" t="s">
        <v>85</v>
      </c>
      <c r="D370" s="362"/>
      <c r="E370" s="363">
        <v>214.89</v>
      </c>
      <c r="F370" s="387">
        <v>200</v>
      </c>
      <c r="G370" s="363">
        <f t="shared" si="73"/>
        <v>42978</v>
      </c>
      <c r="H370" s="389"/>
      <c r="I370" s="390">
        <v>44298</v>
      </c>
      <c r="J370" s="362">
        <v>744</v>
      </c>
      <c r="K370" s="387"/>
      <c r="L370" s="363">
        <f t="shared" si="77"/>
        <v>0</v>
      </c>
      <c r="M370" s="362">
        <v>377</v>
      </c>
      <c r="N370" s="391">
        <v>44293</v>
      </c>
      <c r="O370" s="368">
        <f t="shared" si="76"/>
        <v>200</v>
      </c>
      <c r="P370" s="392">
        <f t="shared" si="74"/>
        <v>42978</v>
      </c>
      <c r="Q370" s="409"/>
      <c r="R370" s="410"/>
      <c r="S370" s="410"/>
      <c r="T370" s="410"/>
      <c r="U370" s="410"/>
      <c r="V370" s="410"/>
      <c r="W370" s="387">
        <v>0</v>
      </c>
      <c r="X370" s="392">
        <f t="shared" si="75"/>
        <v>0</v>
      </c>
      <c r="Y370" s="191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</row>
    <row r="371" spans="1:41" s="7" customFormat="1" ht="48" customHeight="1">
      <c r="A371" s="407">
        <v>22</v>
      </c>
      <c r="B371" s="360" t="s">
        <v>226</v>
      </c>
      <c r="C371" s="387" t="s">
        <v>85</v>
      </c>
      <c r="D371" s="362"/>
      <c r="E371" s="363">
        <v>56.98</v>
      </c>
      <c r="F371" s="387">
        <v>2320</v>
      </c>
      <c r="G371" s="363">
        <f t="shared" si="73"/>
        <v>132193.60000000001</v>
      </c>
      <c r="H371" s="389"/>
      <c r="I371" s="390">
        <v>44298</v>
      </c>
      <c r="J371" s="362">
        <v>744</v>
      </c>
      <c r="K371" s="387"/>
      <c r="L371" s="363">
        <f t="shared" si="77"/>
        <v>0</v>
      </c>
      <c r="M371" s="362">
        <v>377</v>
      </c>
      <c r="N371" s="391">
        <v>44293</v>
      </c>
      <c r="O371" s="368">
        <f t="shared" si="76"/>
        <v>0</v>
      </c>
      <c r="P371" s="392">
        <f t="shared" si="74"/>
        <v>0</v>
      </c>
      <c r="Q371" s="409"/>
      <c r="R371" s="410"/>
      <c r="S371" s="410"/>
      <c r="T371" s="410"/>
      <c r="U371" s="410"/>
      <c r="V371" s="410"/>
      <c r="W371" s="387">
        <v>2320</v>
      </c>
      <c r="X371" s="392">
        <f t="shared" si="75"/>
        <v>132193.60000000001</v>
      </c>
      <c r="Y371" s="191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</row>
    <row r="372" spans="1:41" s="7" customFormat="1" ht="48" customHeight="1">
      <c r="A372" s="407">
        <v>23</v>
      </c>
      <c r="B372" s="360" t="s">
        <v>227</v>
      </c>
      <c r="C372" s="387" t="s">
        <v>85</v>
      </c>
      <c r="D372" s="362"/>
      <c r="E372" s="363">
        <v>56.98</v>
      </c>
      <c r="F372" s="387">
        <v>8080</v>
      </c>
      <c r="G372" s="363">
        <f t="shared" si="73"/>
        <v>460398.39999999997</v>
      </c>
      <c r="H372" s="389"/>
      <c r="I372" s="390">
        <v>44298</v>
      </c>
      <c r="J372" s="362">
        <v>744</v>
      </c>
      <c r="K372" s="387"/>
      <c r="L372" s="363">
        <f t="shared" si="77"/>
        <v>0</v>
      </c>
      <c r="M372" s="362">
        <v>377</v>
      </c>
      <c r="N372" s="391">
        <v>44293</v>
      </c>
      <c r="O372" s="368">
        <f t="shared" si="76"/>
        <v>0</v>
      </c>
      <c r="P372" s="392">
        <f t="shared" si="74"/>
        <v>0</v>
      </c>
      <c r="Q372" s="409"/>
      <c r="R372" s="410"/>
      <c r="S372" s="410"/>
      <c r="T372" s="410"/>
      <c r="U372" s="410"/>
      <c r="V372" s="410"/>
      <c r="W372" s="387">
        <v>8080</v>
      </c>
      <c r="X372" s="392">
        <f t="shared" si="75"/>
        <v>460398.39999999997</v>
      </c>
      <c r="Y372" s="191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</row>
    <row r="373" spans="1:41" s="7" customFormat="1" ht="48" customHeight="1">
      <c r="A373" s="407">
        <v>24</v>
      </c>
      <c r="B373" s="360" t="s">
        <v>228</v>
      </c>
      <c r="C373" s="387" t="s">
        <v>85</v>
      </c>
      <c r="D373" s="362"/>
      <c r="E373" s="363">
        <v>56.98</v>
      </c>
      <c r="F373" s="387">
        <v>1360</v>
      </c>
      <c r="G373" s="363">
        <f t="shared" si="73"/>
        <v>77492.800000000003</v>
      </c>
      <c r="H373" s="389"/>
      <c r="I373" s="390">
        <v>44298</v>
      </c>
      <c r="J373" s="362">
        <v>744</v>
      </c>
      <c r="K373" s="387"/>
      <c r="L373" s="363">
        <f t="shared" si="77"/>
        <v>0</v>
      </c>
      <c r="M373" s="362">
        <v>377</v>
      </c>
      <c r="N373" s="391">
        <v>44293</v>
      </c>
      <c r="O373" s="368">
        <f t="shared" si="76"/>
        <v>755</v>
      </c>
      <c r="P373" s="392">
        <f t="shared" si="74"/>
        <v>43019.899999999994</v>
      </c>
      <c r="Q373" s="409"/>
      <c r="R373" s="410"/>
      <c r="S373" s="410"/>
      <c r="T373" s="410"/>
      <c r="U373" s="410"/>
      <c r="V373" s="410"/>
      <c r="W373" s="387">
        <v>605</v>
      </c>
      <c r="X373" s="392">
        <f t="shared" si="75"/>
        <v>34472.9</v>
      </c>
      <c r="Y373" s="191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</row>
    <row r="374" spans="1:41" s="7" customFormat="1" ht="48" customHeight="1">
      <c r="A374" s="407">
        <v>25</v>
      </c>
      <c r="B374" s="360" t="s">
        <v>283</v>
      </c>
      <c r="C374" s="387" t="s">
        <v>85</v>
      </c>
      <c r="D374" s="362"/>
      <c r="E374" s="363">
        <v>220</v>
      </c>
      <c r="F374" s="387">
        <v>1092</v>
      </c>
      <c r="G374" s="363">
        <f t="shared" si="73"/>
        <v>240240</v>
      </c>
      <c r="H374" s="389"/>
      <c r="I374" s="390">
        <v>44313</v>
      </c>
      <c r="J374" s="362">
        <v>906</v>
      </c>
      <c r="K374" s="387"/>
      <c r="L374" s="363">
        <f t="shared" si="77"/>
        <v>0</v>
      </c>
      <c r="M374" s="411">
        <v>465</v>
      </c>
      <c r="N374" s="391">
        <v>44309</v>
      </c>
      <c r="O374" s="368">
        <f t="shared" si="76"/>
        <v>1092</v>
      </c>
      <c r="P374" s="392">
        <f t="shared" si="74"/>
        <v>240240</v>
      </c>
      <c r="Q374" s="409"/>
      <c r="R374" s="410"/>
      <c r="S374" s="410"/>
      <c r="T374" s="410"/>
      <c r="U374" s="410"/>
      <c r="V374" s="410"/>
      <c r="W374" s="387">
        <v>0</v>
      </c>
      <c r="X374" s="392">
        <f t="shared" si="75"/>
        <v>0</v>
      </c>
      <c r="Y374" s="191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</row>
    <row r="375" spans="1:41" s="7" customFormat="1" ht="48" customHeight="1">
      <c r="A375" s="407">
        <v>26</v>
      </c>
      <c r="B375" s="360" t="s">
        <v>284</v>
      </c>
      <c r="C375" s="387" t="s">
        <v>85</v>
      </c>
      <c r="D375" s="362"/>
      <c r="E375" s="363">
        <v>220</v>
      </c>
      <c r="F375" s="387">
        <v>27</v>
      </c>
      <c r="G375" s="363">
        <f t="shared" si="73"/>
        <v>5940</v>
      </c>
      <c r="H375" s="389"/>
      <c r="I375" s="390">
        <v>44313</v>
      </c>
      <c r="J375" s="362">
        <v>906</v>
      </c>
      <c r="K375" s="387"/>
      <c r="L375" s="363">
        <f t="shared" si="77"/>
        <v>0</v>
      </c>
      <c r="M375" s="411">
        <v>465</v>
      </c>
      <c r="N375" s="391">
        <v>44309</v>
      </c>
      <c r="O375" s="368">
        <f t="shared" si="76"/>
        <v>27</v>
      </c>
      <c r="P375" s="392">
        <f t="shared" si="74"/>
        <v>5940</v>
      </c>
      <c r="Q375" s="409"/>
      <c r="R375" s="410"/>
      <c r="S375" s="410"/>
      <c r="T375" s="410"/>
      <c r="U375" s="410"/>
      <c r="V375" s="410"/>
      <c r="W375" s="387">
        <v>0</v>
      </c>
      <c r="X375" s="392">
        <f t="shared" si="75"/>
        <v>0</v>
      </c>
      <c r="Y375" s="191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</row>
    <row r="376" spans="1:41" s="7" customFormat="1" ht="48" customHeight="1">
      <c r="A376" s="407">
        <v>27</v>
      </c>
      <c r="B376" s="360" t="s">
        <v>281</v>
      </c>
      <c r="C376" s="387" t="s">
        <v>85</v>
      </c>
      <c r="D376" s="362"/>
      <c r="E376" s="363">
        <v>220</v>
      </c>
      <c r="F376" s="387">
        <v>677</v>
      </c>
      <c r="G376" s="363">
        <f t="shared" si="73"/>
        <v>148940</v>
      </c>
      <c r="H376" s="389"/>
      <c r="I376" s="390">
        <v>44313</v>
      </c>
      <c r="J376" s="362">
        <v>931</v>
      </c>
      <c r="K376" s="387"/>
      <c r="L376" s="363">
        <f t="shared" si="77"/>
        <v>0</v>
      </c>
      <c r="M376" s="411">
        <v>464</v>
      </c>
      <c r="N376" s="391">
        <v>44309</v>
      </c>
      <c r="O376" s="368">
        <f t="shared" si="76"/>
        <v>0</v>
      </c>
      <c r="P376" s="392">
        <f t="shared" si="74"/>
        <v>0</v>
      </c>
      <c r="Q376" s="409"/>
      <c r="R376" s="410"/>
      <c r="S376" s="410"/>
      <c r="T376" s="410"/>
      <c r="U376" s="410"/>
      <c r="V376" s="410"/>
      <c r="W376" s="387">
        <v>677</v>
      </c>
      <c r="X376" s="392">
        <f t="shared" si="75"/>
        <v>148940</v>
      </c>
      <c r="Y376" s="191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</row>
    <row r="377" spans="1:41" s="7" customFormat="1" ht="48" customHeight="1">
      <c r="A377" s="407">
        <v>28</v>
      </c>
      <c r="B377" s="360" t="s">
        <v>283</v>
      </c>
      <c r="C377" s="387" t="s">
        <v>85</v>
      </c>
      <c r="D377" s="362"/>
      <c r="E377" s="363">
        <v>220</v>
      </c>
      <c r="F377" s="387">
        <v>1576</v>
      </c>
      <c r="G377" s="363">
        <f t="shared" si="73"/>
        <v>346720</v>
      </c>
      <c r="H377" s="389"/>
      <c r="I377" s="390">
        <v>44313</v>
      </c>
      <c r="J377" s="362">
        <v>931</v>
      </c>
      <c r="K377" s="387"/>
      <c r="L377" s="363">
        <f t="shared" si="77"/>
        <v>0</v>
      </c>
      <c r="M377" s="411">
        <v>464</v>
      </c>
      <c r="N377" s="391">
        <v>44309</v>
      </c>
      <c r="O377" s="368">
        <f t="shared" si="76"/>
        <v>0</v>
      </c>
      <c r="P377" s="392">
        <f t="shared" si="74"/>
        <v>0</v>
      </c>
      <c r="Q377" s="409"/>
      <c r="R377" s="410"/>
      <c r="S377" s="410"/>
      <c r="T377" s="410"/>
      <c r="U377" s="410"/>
      <c r="V377" s="410"/>
      <c r="W377" s="387">
        <v>1576</v>
      </c>
      <c r="X377" s="392">
        <f t="shared" si="75"/>
        <v>346720</v>
      </c>
      <c r="Y377" s="191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</row>
    <row r="378" spans="1:41" s="7" customFormat="1" ht="48" customHeight="1">
      <c r="A378" s="407">
        <v>29</v>
      </c>
      <c r="B378" s="360" t="s">
        <v>284</v>
      </c>
      <c r="C378" s="387" t="s">
        <v>85</v>
      </c>
      <c r="D378" s="362"/>
      <c r="E378" s="363">
        <v>220</v>
      </c>
      <c r="F378" s="387">
        <v>318</v>
      </c>
      <c r="G378" s="363">
        <f t="shared" si="73"/>
        <v>69960</v>
      </c>
      <c r="H378" s="389"/>
      <c r="I378" s="390">
        <v>44313</v>
      </c>
      <c r="J378" s="362">
        <v>931</v>
      </c>
      <c r="K378" s="387"/>
      <c r="L378" s="363">
        <f t="shared" si="77"/>
        <v>0</v>
      </c>
      <c r="M378" s="411">
        <v>464</v>
      </c>
      <c r="N378" s="391">
        <v>44309</v>
      </c>
      <c r="O378" s="368">
        <f t="shared" si="76"/>
        <v>0</v>
      </c>
      <c r="P378" s="392">
        <f t="shared" si="74"/>
        <v>0</v>
      </c>
      <c r="Q378" s="409"/>
      <c r="R378" s="410"/>
      <c r="S378" s="410"/>
      <c r="T378" s="410"/>
      <c r="U378" s="410"/>
      <c r="V378" s="410"/>
      <c r="W378" s="387">
        <v>318</v>
      </c>
      <c r="X378" s="392">
        <f t="shared" si="75"/>
        <v>69960</v>
      </c>
      <c r="Y378" s="191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</row>
    <row r="379" spans="1:41" s="7" customFormat="1" ht="48" customHeight="1">
      <c r="A379" s="407">
        <v>30</v>
      </c>
      <c r="B379" s="360" t="s">
        <v>230</v>
      </c>
      <c r="C379" s="387" t="s">
        <v>85</v>
      </c>
      <c r="D379" s="362"/>
      <c r="E379" s="363">
        <v>300</v>
      </c>
      <c r="F379" s="387">
        <v>1260</v>
      </c>
      <c r="G379" s="363">
        <f t="shared" si="73"/>
        <v>378000</v>
      </c>
      <c r="H379" s="389"/>
      <c r="I379" s="390">
        <v>44295</v>
      </c>
      <c r="J379" s="362">
        <v>719</v>
      </c>
      <c r="K379" s="387"/>
      <c r="L379" s="363">
        <f t="shared" si="77"/>
        <v>0</v>
      </c>
      <c r="M379" s="362">
        <v>375</v>
      </c>
      <c r="N379" s="391">
        <v>44293</v>
      </c>
      <c r="O379" s="368">
        <f t="shared" si="76"/>
        <v>1260</v>
      </c>
      <c r="P379" s="392">
        <f t="shared" si="74"/>
        <v>378000</v>
      </c>
      <c r="Q379" s="409"/>
      <c r="R379" s="410"/>
      <c r="S379" s="410"/>
      <c r="T379" s="410"/>
      <c r="U379" s="410"/>
      <c r="V379" s="410"/>
      <c r="W379" s="387">
        <v>0</v>
      </c>
      <c r="X379" s="392">
        <f t="shared" si="75"/>
        <v>0</v>
      </c>
      <c r="Y379" s="191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</row>
    <row r="380" spans="1:41" s="7" customFormat="1" ht="21" customHeight="1">
      <c r="A380" s="428"/>
      <c r="B380" s="427" t="s">
        <v>83</v>
      </c>
      <c r="C380" s="395"/>
      <c r="D380" s="397"/>
      <c r="E380" s="397"/>
      <c r="F380" s="527"/>
      <c r="G380" s="397">
        <f>SUM(G350:G379)</f>
        <v>4255227.8</v>
      </c>
      <c r="H380" s="398"/>
      <c r="I380" s="398"/>
      <c r="J380" s="397"/>
      <c r="K380" s="527"/>
      <c r="L380" s="397">
        <f>SUM(L350:L379)</f>
        <v>0</v>
      </c>
      <c r="M380" s="527"/>
      <c r="N380" s="401"/>
      <c r="O380" s="395"/>
      <c r="P380" s="397">
        <f>SUM(P350:P379)</f>
        <v>1358993.2</v>
      </c>
      <c r="Q380" s="402"/>
      <c r="R380" s="527"/>
      <c r="S380" s="527"/>
      <c r="T380" s="527"/>
      <c r="U380" s="527"/>
      <c r="V380" s="527"/>
      <c r="W380" s="527"/>
      <c r="X380" s="397">
        <f>SUM(X350:X379)</f>
        <v>2896234.6</v>
      </c>
      <c r="Y380" s="191">
        <f>G380+L380-P380</f>
        <v>2896234.5999999996</v>
      </c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</row>
    <row r="381" spans="1:41" s="7" customFormat="1" ht="21" customHeight="1">
      <c r="A381" s="622" t="s">
        <v>140</v>
      </c>
      <c r="B381" s="622"/>
      <c r="C381" s="622"/>
      <c r="D381" s="622"/>
      <c r="E381" s="622"/>
      <c r="F381" s="622"/>
      <c r="G381" s="622"/>
      <c r="H381" s="622"/>
      <c r="I381" s="622"/>
      <c r="J381" s="622"/>
      <c r="K381" s="622"/>
      <c r="L381" s="622"/>
      <c r="M381" s="622"/>
      <c r="N381" s="622"/>
      <c r="O381" s="622"/>
      <c r="P381" s="622"/>
      <c r="Q381" s="622"/>
      <c r="R381" s="622"/>
      <c r="S381" s="622"/>
      <c r="T381" s="622"/>
      <c r="U381" s="622"/>
      <c r="V381" s="622"/>
      <c r="W381" s="622"/>
      <c r="X381" s="622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</row>
    <row r="382" spans="1:41" s="7" customFormat="1" ht="66.75" customHeight="1">
      <c r="A382" s="359">
        <v>1</v>
      </c>
      <c r="B382" s="544" t="s">
        <v>18</v>
      </c>
      <c r="C382" s="387" t="s">
        <v>85</v>
      </c>
      <c r="D382" s="362" t="s">
        <v>178</v>
      </c>
      <c r="E382" s="545">
        <v>153.69999999999999</v>
      </c>
      <c r="F382" s="406">
        <v>152</v>
      </c>
      <c r="G382" s="363">
        <f t="shared" ref="G382:G410" si="78">F382*E382</f>
        <v>23362.399999999998</v>
      </c>
      <c r="H382" s="429">
        <v>44889</v>
      </c>
      <c r="I382" s="390"/>
      <c r="J382" s="362"/>
      <c r="K382" s="387"/>
      <c r="L382" s="363"/>
      <c r="M382" s="362">
        <v>64</v>
      </c>
      <c r="N382" s="391">
        <v>44216</v>
      </c>
      <c r="O382" s="368">
        <f>F382+K382-W382</f>
        <v>152</v>
      </c>
      <c r="P382" s="392">
        <f t="shared" ref="P382:P410" si="79">O382*E382</f>
        <v>23362.399999999998</v>
      </c>
      <c r="Q382" s="362"/>
      <c r="R382" s="362"/>
      <c r="S382" s="362"/>
      <c r="T382" s="362"/>
      <c r="U382" s="393"/>
      <c r="V382" s="394"/>
      <c r="W382" s="406">
        <v>0</v>
      </c>
      <c r="X382" s="363">
        <f t="shared" ref="X382:X410" si="80">W382*E382</f>
        <v>0</v>
      </c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</row>
    <row r="383" spans="1:41" s="7" customFormat="1" ht="81" customHeight="1">
      <c r="A383" s="359">
        <v>4</v>
      </c>
      <c r="B383" s="554" t="s">
        <v>39</v>
      </c>
      <c r="C383" s="387" t="s">
        <v>85</v>
      </c>
      <c r="D383" s="362" t="s">
        <v>184</v>
      </c>
      <c r="E383" s="363" t="s">
        <v>44</v>
      </c>
      <c r="F383" s="387">
        <v>100</v>
      </c>
      <c r="G383" s="363">
        <f t="shared" si="78"/>
        <v>18000</v>
      </c>
      <c r="H383" s="429" t="s">
        <v>185</v>
      </c>
      <c r="I383" s="390">
        <v>44232</v>
      </c>
      <c r="J383" s="362">
        <v>134</v>
      </c>
      <c r="K383" s="387"/>
      <c r="L383" s="363"/>
      <c r="M383" s="362">
        <v>85</v>
      </c>
      <c r="N383" s="391">
        <v>44229</v>
      </c>
      <c r="O383" s="368">
        <f>F383-W383</f>
        <v>4</v>
      </c>
      <c r="P383" s="392">
        <f t="shared" si="79"/>
        <v>720</v>
      </c>
      <c r="Q383" s="362"/>
      <c r="R383" s="362"/>
      <c r="S383" s="362"/>
      <c r="T383" s="362"/>
      <c r="U383" s="393"/>
      <c r="V383" s="394"/>
      <c r="W383" s="387">
        <v>96</v>
      </c>
      <c r="X383" s="363">
        <f t="shared" si="80"/>
        <v>17280</v>
      </c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</row>
    <row r="384" spans="1:41" s="7" customFormat="1" ht="57.75" customHeight="1">
      <c r="A384" s="359">
        <v>5</v>
      </c>
      <c r="B384" s="557" t="s">
        <v>46</v>
      </c>
      <c r="C384" s="387" t="s">
        <v>71</v>
      </c>
      <c r="D384" s="362" t="s">
        <v>193</v>
      </c>
      <c r="E384" s="363">
        <v>9269.75</v>
      </c>
      <c r="F384" s="387">
        <v>8</v>
      </c>
      <c r="G384" s="363">
        <f t="shared" si="78"/>
        <v>74158</v>
      </c>
      <c r="H384" s="429">
        <v>44947</v>
      </c>
      <c r="I384" s="549">
        <v>44244</v>
      </c>
      <c r="J384" s="362">
        <v>213</v>
      </c>
      <c r="K384" s="387"/>
      <c r="L384" s="363"/>
      <c r="M384" s="411">
        <v>139</v>
      </c>
      <c r="N384" s="391">
        <v>44243</v>
      </c>
      <c r="O384" s="368">
        <f>F384-W384</f>
        <v>0</v>
      </c>
      <c r="P384" s="363">
        <f t="shared" si="79"/>
        <v>0</v>
      </c>
      <c r="Q384" s="362"/>
      <c r="R384" s="362"/>
      <c r="S384" s="362"/>
      <c r="T384" s="362"/>
      <c r="U384" s="393"/>
      <c r="V384" s="394"/>
      <c r="W384" s="387">
        <v>8</v>
      </c>
      <c r="X384" s="363">
        <f t="shared" si="80"/>
        <v>74158</v>
      </c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</row>
    <row r="385" spans="1:41" s="7" customFormat="1" ht="41.25" customHeight="1">
      <c r="A385" s="359">
        <v>6</v>
      </c>
      <c r="B385" s="360" t="s">
        <v>200</v>
      </c>
      <c r="C385" s="387" t="s">
        <v>85</v>
      </c>
      <c r="D385" s="362"/>
      <c r="E385" s="363">
        <v>896.5</v>
      </c>
      <c r="F385" s="387">
        <v>10</v>
      </c>
      <c r="G385" s="363">
        <f t="shared" si="78"/>
        <v>8965</v>
      </c>
      <c r="H385" s="429"/>
      <c r="I385" s="549">
        <v>44272</v>
      </c>
      <c r="J385" s="362">
        <v>366</v>
      </c>
      <c r="K385" s="387"/>
      <c r="L385" s="363">
        <f>K385*E385</f>
        <v>0</v>
      </c>
      <c r="M385" s="411">
        <v>262</v>
      </c>
      <c r="N385" s="391">
        <v>44267</v>
      </c>
      <c r="O385" s="368">
        <f>F385+K385-W385</f>
        <v>0</v>
      </c>
      <c r="P385" s="363">
        <f t="shared" si="79"/>
        <v>0</v>
      </c>
      <c r="Q385" s="362"/>
      <c r="R385" s="362"/>
      <c r="S385" s="362"/>
      <c r="T385" s="362"/>
      <c r="U385" s="393"/>
      <c r="V385" s="394"/>
      <c r="W385" s="387">
        <v>10</v>
      </c>
      <c r="X385" s="363">
        <f t="shared" si="80"/>
        <v>8965</v>
      </c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</row>
    <row r="386" spans="1:41" s="7" customFormat="1" ht="39.75" customHeight="1">
      <c r="A386" s="359">
        <v>7</v>
      </c>
      <c r="B386" s="360" t="s">
        <v>202</v>
      </c>
      <c r="C386" s="387" t="s">
        <v>85</v>
      </c>
      <c r="D386" s="362"/>
      <c r="E386" s="363">
        <v>896.5</v>
      </c>
      <c r="F386" s="387">
        <v>30</v>
      </c>
      <c r="G386" s="363">
        <f t="shared" si="78"/>
        <v>26895</v>
      </c>
      <c r="H386" s="429"/>
      <c r="I386" s="549">
        <v>44272</v>
      </c>
      <c r="J386" s="362">
        <v>366</v>
      </c>
      <c r="K386" s="387"/>
      <c r="L386" s="363">
        <f t="shared" ref="L386:L397" si="81">K386*E386</f>
        <v>0</v>
      </c>
      <c r="M386" s="411">
        <v>262</v>
      </c>
      <c r="N386" s="391">
        <v>44267</v>
      </c>
      <c r="O386" s="368">
        <f t="shared" ref="O386:O397" si="82">F386+K386-W386</f>
        <v>0</v>
      </c>
      <c r="P386" s="363">
        <f t="shared" si="79"/>
        <v>0</v>
      </c>
      <c r="Q386" s="362"/>
      <c r="R386" s="362"/>
      <c r="S386" s="362"/>
      <c r="T386" s="362"/>
      <c r="U386" s="393"/>
      <c r="V386" s="394"/>
      <c r="W386" s="387">
        <v>30</v>
      </c>
      <c r="X386" s="363">
        <f t="shared" si="80"/>
        <v>26895</v>
      </c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</row>
    <row r="387" spans="1:41" s="7" customFormat="1" ht="21" customHeight="1">
      <c r="A387" s="359">
        <v>8</v>
      </c>
      <c r="B387" s="360" t="s">
        <v>196</v>
      </c>
      <c r="C387" s="387" t="s">
        <v>197</v>
      </c>
      <c r="D387" s="362"/>
      <c r="E387" s="363">
        <v>12</v>
      </c>
      <c r="F387" s="387">
        <v>3650</v>
      </c>
      <c r="G387" s="363">
        <f t="shared" si="78"/>
        <v>43800</v>
      </c>
      <c r="H387" s="429"/>
      <c r="I387" s="549">
        <v>44272</v>
      </c>
      <c r="J387" s="362">
        <v>366</v>
      </c>
      <c r="K387" s="387"/>
      <c r="L387" s="363">
        <f t="shared" si="81"/>
        <v>0</v>
      </c>
      <c r="M387" s="411">
        <v>262</v>
      </c>
      <c r="N387" s="391">
        <v>44267</v>
      </c>
      <c r="O387" s="368">
        <f t="shared" si="82"/>
        <v>1920</v>
      </c>
      <c r="P387" s="363">
        <f t="shared" si="79"/>
        <v>23040</v>
      </c>
      <c r="Q387" s="362"/>
      <c r="R387" s="362"/>
      <c r="S387" s="362"/>
      <c r="T387" s="362"/>
      <c r="U387" s="393"/>
      <c r="V387" s="394"/>
      <c r="W387" s="387">
        <v>1730</v>
      </c>
      <c r="X387" s="363">
        <f t="shared" si="80"/>
        <v>20760</v>
      </c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</row>
    <row r="388" spans="1:41" s="7" customFormat="1" ht="21" customHeight="1">
      <c r="A388" s="359">
        <v>9</v>
      </c>
      <c r="B388" s="360" t="s">
        <v>199</v>
      </c>
      <c r="C388" s="387" t="s">
        <v>197</v>
      </c>
      <c r="D388" s="362"/>
      <c r="E388" s="363">
        <v>12</v>
      </c>
      <c r="F388" s="387">
        <v>4000</v>
      </c>
      <c r="G388" s="363">
        <f t="shared" si="78"/>
        <v>48000</v>
      </c>
      <c r="H388" s="429"/>
      <c r="I388" s="549">
        <v>44272</v>
      </c>
      <c r="J388" s="362">
        <v>366</v>
      </c>
      <c r="K388" s="387"/>
      <c r="L388" s="363">
        <f t="shared" si="81"/>
        <v>0</v>
      </c>
      <c r="M388" s="411">
        <v>262</v>
      </c>
      <c r="N388" s="391">
        <v>44267</v>
      </c>
      <c r="O388" s="368">
        <f t="shared" si="82"/>
        <v>1050</v>
      </c>
      <c r="P388" s="363">
        <f t="shared" si="79"/>
        <v>12600</v>
      </c>
      <c r="Q388" s="362"/>
      <c r="R388" s="362"/>
      <c r="S388" s="362"/>
      <c r="T388" s="362"/>
      <c r="U388" s="393"/>
      <c r="V388" s="394"/>
      <c r="W388" s="387">
        <v>2950</v>
      </c>
      <c r="X388" s="363">
        <f t="shared" si="80"/>
        <v>35400</v>
      </c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</row>
    <row r="389" spans="1:41" s="7" customFormat="1" ht="45" customHeight="1">
      <c r="A389" s="359">
        <v>10</v>
      </c>
      <c r="B389" s="360" t="s">
        <v>206</v>
      </c>
      <c r="C389" s="387" t="s">
        <v>85</v>
      </c>
      <c r="D389" s="362"/>
      <c r="E389" s="363">
        <v>300</v>
      </c>
      <c r="F389" s="387">
        <v>24</v>
      </c>
      <c r="G389" s="363">
        <f t="shared" si="78"/>
        <v>7200</v>
      </c>
      <c r="H389" s="429">
        <v>44503</v>
      </c>
      <c r="I389" s="549">
        <v>44280</v>
      </c>
      <c r="J389" s="362">
        <v>503</v>
      </c>
      <c r="K389" s="387"/>
      <c r="L389" s="363">
        <f t="shared" si="81"/>
        <v>0</v>
      </c>
      <c r="M389" s="411">
        <v>290</v>
      </c>
      <c r="N389" s="391">
        <v>44277</v>
      </c>
      <c r="O389" s="368">
        <f t="shared" si="82"/>
        <v>0</v>
      </c>
      <c r="P389" s="363">
        <f t="shared" si="79"/>
        <v>0</v>
      </c>
      <c r="Q389" s="362"/>
      <c r="R389" s="362"/>
      <c r="S389" s="362"/>
      <c r="T389" s="362"/>
      <c r="U389" s="393"/>
      <c r="V389" s="394"/>
      <c r="W389" s="387">
        <v>24</v>
      </c>
      <c r="X389" s="363">
        <f t="shared" si="80"/>
        <v>7200</v>
      </c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</row>
    <row r="390" spans="1:41" s="7" customFormat="1" ht="50.25" customHeight="1">
      <c r="A390" s="359">
        <v>11</v>
      </c>
      <c r="B390" s="360" t="s">
        <v>207</v>
      </c>
      <c r="C390" s="387" t="s">
        <v>85</v>
      </c>
      <c r="D390" s="362"/>
      <c r="E390" s="363">
        <v>300</v>
      </c>
      <c r="F390" s="387">
        <v>46</v>
      </c>
      <c r="G390" s="363">
        <f t="shared" si="78"/>
        <v>13800</v>
      </c>
      <c r="H390" s="429">
        <v>44503</v>
      </c>
      <c r="I390" s="549">
        <v>44280</v>
      </c>
      <c r="J390" s="362">
        <v>503</v>
      </c>
      <c r="K390" s="387"/>
      <c r="L390" s="363">
        <f t="shared" si="81"/>
        <v>0</v>
      </c>
      <c r="M390" s="411">
        <v>290</v>
      </c>
      <c r="N390" s="391">
        <v>44277</v>
      </c>
      <c r="O390" s="368">
        <f t="shared" si="82"/>
        <v>0</v>
      </c>
      <c r="P390" s="363">
        <f t="shared" si="79"/>
        <v>0</v>
      </c>
      <c r="Q390" s="362"/>
      <c r="R390" s="362"/>
      <c r="S390" s="362"/>
      <c r="T390" s="362"/>
      <c r="U390" s="393"/>
      <c r="V390" s="394"/>
      <c r="W390" s="387">
        <v>46</v>
      </c>
      <c r="X390" s="363">
        <f t="shared" si="80"/>
        <v>13800</v>
      </c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</row>
    <row r="391" spans="1:41" s="7" customFormat="1" ht="48" customHeight="1">
      <c r="A391" s="359">
        <v>12</v>
      </c>
      <c r="B391" s="360" t="s">
        <v>208</v>
      </c>
      <c r="C391" s="387" t="s">
        <v>85</v>
      </c>
      <c r="D391" s="362"/>
      <c r="E391" s="363">
        <v>300</v>
      </c>
      <c r="F391" s="387">
        <v>2</v>
      </c>
      <c r="G391" s="363">
        <f t="shared" si="78"/>
        <v>600</v>
      </c>
      <c r="H391" s="429">
        <v>44503</v>
      </c>
      <c r="I391" s="549">
        <v>44280</v>
      </c>
      <c r="J391" s="362">
        <v>503</v>
      </c>
      <c r="K391" s="387"/>
      <c r="L391" s="363">
        <f t="shared" si="81"/>
        <v>0</v>
      </c>
      <c r="M391" s="411">
        <v>290</v>
      </c>
      <c r="N391" s="391">
        <v>44277</v>
      </c>
      <c r="O391" s="368">
        <f t="shared" si="82"/>
        <v>0</v>
      </c>
      <c r="P391" s="363">
        <f t="shared" si="79"/>
        <v>0</v>
      </c>
      <c r="Q391" s="362"/>
      <c r="R391" s="362"/>
      <c r="S391" s="362"/>
      <c r="T391" s="362"/>
      <c r="U391" s="393"/>
      <c r="V391" s="394"/>
      <c r="W391" s="387">
        <v>2</v>
      </c>
      <c r="X391" s="363">
        <f t="shared" si="80"/>
        <v>600</v>
      </c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</row>
    <row r="392" spans="1:41" s="7" customFormat="1" ht="50.25" customHeight="1">
      <c r="A392" s="359">
        <v>13</v>
      </c>
      <c r="B392" s="360" t="s">
        <v>209</v>
      </c>
      <c r="C392" s="387" t="s">
        <v>85</v>
      </c>
      <c r="D392" s="362"/>
      <c r="E392" s="363">
        <v>300</v>
      </c>
      <c r="F392" s="387">
        <v>6</v>
      </c>
      <c r="G392" s="363">
        <f t="shared" si="78"/>
        <v>1800</v>
      </c>
      <c r="H392" s="429">
        <v>44503</v>
      </c>
      <c r="I392" s="549">
        <v>44280</v>
      </c>
      <c r="J392" s="362">
        <v>503</v>
      </c>
      <c r="K392" s="387"/>
      <c r="L392" s="363">
        <f t="shared" si="81"/>
        <v>0</v>
      </c>
      <c r="M392" s="411">
        <v>290</v>
      </c>
      <c r="N392" s="391">
        <v>44277</v>
      </c>
      <c r="O392" s="368">
        <f t="shared" si="82"/>
        <v>0</v>
      </c>
      <c r="P392" s="363">
        <f t="shared" si="79"/>
        <v>0</v>
      </c>
      <c r="Q392" s="362"/>
      <c r="R392" s="362"/>
      <c r="S392" s="362"/>
      <c r="T392" s="362"/>
      <c r="U392" s="393"/>
      <c r="V392" s="394"/>
      <c r="W392" s="387">
        <v>6</v>
      </c>
      <c r="X392" s="363">
        <f t="shared" si="80"/>
        <v>1800</v>
      </c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</row>
    <row r="393" spans="1:41" s="7" customFormat="1" ht="72.75" customHeight="1">
      <c r="A393" s="359">
        <v>14</v>
      </c>
      <c r="B393" s="360" t="s">
        <v>39</v>
      </c>
      <c r="C393" s="387" t="s">
        <v>85</v>
      </c>
      <c r="D393" s="362" t="s">
        <v>204</v>
      </c>
      <c r="E393" s="363">
        <v>180</v>
      </c>
      <c r="F393" s="387">
        <v>250</v>
      </c>
      <c r="G393" s="363">
        <f t="shared" si="78"/>
        <v>45000</v>
      </c>
      <c r="H393" s="429">
        <v>44913</v>
      </c>
      <c r="I393" s="549">
        <v>44280</v>
      </c>
      <c r="J393" s="362">
        <v>403</v>
      </c>
      <c r="K393" s="387"/>
      <c r="L393" s="363">
        <f t="shared" si="81"/>
        <v>0</v>
      </c>
      <c r="M393" s="411">
        <v>291</v>
      </c>
      <c r="N393" s="391">
        <v>44277</v>
      </c>
      <c r="O393" s="368">
        <f t="shared" si="82"/>
        <v>125</v>
      </c>
      <c r="P393" s="363">
        <f t="shared" si="79"/>
        <v>22500</v>
      </c>
      <c r="Q393" s="362"/>
      <c r="R393" s="362"/>
      <c r="S393" s="362"/>
      <c r="T393" s="362"/>
      <c r="U393" s="393"/>
      <c r="V393" s="394"/>
      <c r="W393" s="387">
        <v>125</v>
      </c>
      <c r="X393" s="363">
        <f t="shared" si="80"/>
        <v>22500</v>
      </c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</row>
    <row r="394" spans="1:41" s="7" customFormat="1" ht="21" customHeight="1">
      <c r="A394" s="359">
        <v>15</v>
      </c>
      <c r="B394" s="360" t="s">
        <v>211</v>
      </c>
      <c r="C394" s="387" t="s">
        <v>85</v>
      </c>
      <c r="D394" s="362"/>
      <c r="E394" s="363">
        <v>0.7</v>
      </c>
      <c r="F394" s="387">
        <v>14000</v>
      </c>
      <c r="G394" s="363">
        <f t="shared" si="78"/>
        <v>9800</v>
      </c>
      <c r="H394" s="429"/>
      <c r="I394" s="549"/>
      <c r="J394" s="362">
        <v>587</v>
      </c>
      <c r="K394" s="387"/>
      <c r="L394" s="363">
        <f t="shared" si="81"/>
        <v>0</v>
      </c>
      <c r="M394" s="411">
        <v>314</v>
      </c>
      <c r="N394" s="391">
        <v>44281</v>
      </c>
      <c r="O394" s="368">
        <f t="shared" si="82"/>
        <v>0</v>
      </c>
      <c r="P394" s="363">
        <f t="shared" si="79"/>
        <v>0</v>
      </c>
      <c r="Q394" s="362"/>
      <c r="R394" s="362"/>
      <c r="S394" s="362"/>
      <c r="T394" s="362"/>
      <c r="U394" s="393"/>
      <c r="V394" s="394"/>
      <c r="W394" s="387">
        <v>14000</v>
      </c>
      <c r="X394" s="363">
        <f t="shared" si="80"/>
        <v>9800</v>
      </c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</row>
    <row r="395" spans="1:41" s="7" customFormat="1" ht="46.5" customHeight="1">
      <c r="A395" s="359">
        <v>16</v>
      </c>
      <c r="B395" s="360" t="s">
        <v>206</v>
      </c>
      <c r="C395" s="387" t="s">
        <v>85</v>
      </c>
      <c r="D395" s="362"/>
      <c r="E395" s="363">
        <v>300</v>
      </c>
      <c r="F395" s="387">
        <v>50</v>
      </c>
      <c r="G395" s="363">
        <f t="shared" si="78"/>
        <v>15000</v>
      </c>
      <c r="H395" s="429"/>
      <c r="I395" s="549"/>
      <c r="J395" s="362">
        <v>587</v>
      </c>
      <c r="K395" s="387"/>
      <c r="L395" s="363">
        <f t="shared" si="81"/>
        <v>0</v>
      </c>
      <c r="M395" s="411">
        <v>314</v>
      </c>
      <c r="N395" s="391">
        <v>44281</v>
      </c>
      <c r="O395" s="368">
        <f t="shared" si="82"/>
        <v>0</v>
      </c>
      <c r="P395" s="363">
        <f t="shared" si="79"/>
        <v>0</v>
      </c>
      <c r="Q395" s="362"/>
      <c r="R395" s="362"/>
      <c r="S395" s="362"/>
      <c r="T395" s="362"/>
      <c r="U395" s="393"/>
      <c r="V395" s="394"/>
      <c r="W395" s="387">
        <v>50</v>
      </c>
      <c r="X395" s="363">
        <f t="shared" si="80"/>
        <v>15000</v>
      </c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</row>
    <row r="396" spans="1:41" s="7" customFormat="1" ht="49.5" customHeight="1">
      <c r="A396" s="359">
        <v>17</v>
      </c>
      <c r="B396" s="360" t="s">
        <v>207</v>
      </c>
      <c r="C396" s="387" t="s">
        <v>85</v>
      </c>
      <c r="D396" s="362"/>
      <c r="E396" s="363">
        <v>300</v>
      </c>
      <c r="F396" s="387">
        <v>150</v>
      </c>
      <c r="G396" s="363">
        <f t="shared" si="78"/>
        <v>45000</v>
      </c>
      <c r="H396" s="429"/>
      <c r="I396" s="549"/>
      <c r="J396" s="362">
        <v>587</v>
      </c>
      <c r="K396" s="387"/>
      <c r="L396" s="363">
        <f t="shared" si="81"/>
        <v>0</v>
      </c>
      <c r="M396" s="411">
        <v>314</v>
      </c>
      <c r="N396" s="391">
        <v>44281</v>
      </c>
      <c r="O396" s="368">
        <f t="shared" si="82"/>
        <v>0</v>
      </c>
      <c r="P396" s="363">
        <f t="shared" si="79"/>
        <v>0</v>
      </c>
      <c r="Q396" s="362"/>
      <c r="R396" s="362"/>
      <c r="S396" s="362"/>
      <c r="T396" s="362"/>
      <c r="U396" s="393"/>
      <c r="V396" s="394"/>
      <c r="W396" s="387">
        <v>150</v>
      </c>
      <c r="X396" s="363">
        <f t="shared" si="80"/>
        <v>45000</v>
      </c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</row>
    <row r="397" spans="1:41" s="7" customFormat="1" ht="51.75" customHeight="1" thickBot="1">
      <c r="A397" s="359">
        <v>18</v>
      </c>
      <c r="B397" s="360" t="s">
        <v>208</v>
      </c>
      <c r="C397" s="387" t="s">
        <v>85</v>
      </c>
      <c r="D397" s="362"/>
      <c r="E397" s="363">
        <v>300</v>
      </c>
      <c r="F397" s="387">
        <v>20</v>
      </c>
      <c r="G397" s="363">
        <f t="shared" si="78"/>
        <v>6000</v>
      </c>
      <c r="H397" s="429"/>
      <c r="I397" s="549"/>
      <c r="J397" s="362">
        <v>587</v>
      </c>
      <c r="K397" s="387"/>
      <c r="L397" s="363">
        <f t="shared" si="81"/>
        <v>0</v>
      </c>
      <c r="M397" s="411">
        <v>314</v>
      </c>
      <c r="N397" s="391">
        <v>44281</v>
      </c>
      <c r="O397" s="368">
        <f t="shared" si="82"/>
        <v>0</v>
      </c>
      <c r="P397" s="363">
        <f>O397*E397</f>
        <v>0</v>
      </c>
      <c r="Q397" s="362"/>
      <c r="R397" s="362"/>
      <c r="S397" s="362"/>
      <c r="T397" s="362"/>
      <c r="U397" s="393"/>
      <c r="V397" s="394"/>
      <c r="W397" s="387">
        <v>20</v>
      </c>
      <c r="X397" s="363">
        <f t="shared" si="80"/>
        <v>6000</v>
      </c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</row>
    <row r="398" spans="1:41" s="7" customFormat="1" ht="33" customHeight="1">
      <c r="A398" s="359">
        <v>19</v>
      </c>
      <c r="B398" s="555" t="s">
        <v>16</v>
      </c>
      <c r="C398" s="387" t="s">
        <v>71</v>
      </c>
      <c r="D398" s="434" t="s">
        <v>174</v>
      </c>
      <c r="E398" s="438">
        <v>672.96078</v>
      </c>
      <c r="F398" s="406">
        <v>46</v>
      </c>
      <c r="G398" s="363">
        <f t="shared" si="78"/>
        <v>30956.195879999999</v>
      </c>
      <c r="H398" s="429">
        <v>44742</v>
      </c>
      <c r="I398" s="390"/>
      <c r="J398" s="362"/>
      <c r="K398" s="387"/>
      <c r="L398" s="363"/>
      <c r="M398" s="362">
        <v>7</v>
      </c>
      <c r="N398" s="391">
        <v>44202</v>
      </c>
      <c r="O398" s="368">
        <f>F398+K398-W398</f>
        <v>0</v>
      </c>
      <c r="P398" s="392">
        <f t="shared" si="79"/>
        <v>0</v>
      </c>
      <c r="Q398" s="362"/>
      <c r="R398" s="362"/>
      <c r="S398" s="362"/>
      <c r="T398" s="362"/>
      <c r="U398" s="393"/>
      <c r="V398" s="394"/>
      <c r="W398" s="406">
        <v>46</v>
      </c>
      <c r="X398" s="363">
        <f t="shared" si="80"/>
        <v>30956.195879999999</v>
      </c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</row>
    <row r="399" spans="1:41" s="7" customFormat="1" ht="33" customHeight="1">
      <c r="A399" s="359">
        <v>20</v>
      </c>
      <c r="B399" s="360" t="s">
        <v>223</v>
      </c>
      <c r="C399" s="387" t="s">
        <v>85</v>
      </c>
      <c r="D399" s="362"/>
      <c r="E399" s="363">
        <v>214.89</v>
      </c>
      <c r="F399" s="406">
        <v>50</v>
      </c>
      <c r="G399" s="363">
        <f t="shared" si="78"/>
        <v>10744.5</v>
      </c>
      <c r="H399" s="429"/>
      <c r="I399" s="390">
        <v>44300</v>
      </c>
      <c r="J399" s="362">
        <v>745</v>
      </c>
      <c r="K399" s="387"/>
      <c r="L399" s="363">
        <f t="shared" ref="L399:L410" si="83">K399*E399</f>
        <v>0</v>
      </c>
      <c r="M399" s="362">
        <v>377</v>
      </c>
      <c r="N399" s="391">
        <v>44293</v>
      </c>
      <c r="O399" s="368">
        <f t="shared" ref="O399:O409" si="84">F399+K399-W399</f>
        <v>0</v>
      </c>
      <c r="P399" s="392">
        <f t="shared" si="79"/>
        <v>0</v>
      </c>
      <c r="Q399" s="362"/>
      <c r="R399" s="362"/>
      <c r="S399" s="362"/>
      <c r="T399" s="362"/>
      <c r="U399" s="393"/>
      <c r="V399" s="394"/>
      <c r="W399" s="406">
        <v>50</v>
      </c>
      <c r="X399" s="363">
        <f t="shared" si="80"/>
        <v>10744.5</v>
      </c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</row>
    <row r="400" spans="1:41" s="7" customFormat="1" ht="33" customHeight="1">
      <c r="A400" s="359">
        <v>21</v>
      </c>
      <c r="B400" s="360" t="s">
        <v>224</v>
      </c>
      <c r="C400" s="387" t="s">
        <v>85</v>
      </c>
      <c r="D400" s="362"/>
      <c r="E400" s="363">
        <v>214.89</v>
      </c>
      <c r="F400" s="406">
        <v>50</v>
      </c>
      <c r="G400" s="363">
        <f t="shared" si="78"/>
        <v>10744.5</v>
      </c>
      <c r="H400" s="429"/>
      <c r="I400" s="390">
        <v>44300</v>
      </c>
      <c r="J400" s="362">
        <v>745</v>
      </c>
      <c r="K400" s="387"/>
      <c r="L400" s="363">
        <f t="shared" si="83"/>
        <v>0</v>
      </c>
      <c r="M400" s="362">
        <v>377</v>
      </c>
      <c r="N400" s="391">
        <v>44293</v>
      </c>
      <c r="O400" s="368">
        <f t="shared" si="84"/>
        <v>0</v>
      </c>
      <c r="P400" s="392">
        <f t="shared" si="79"/>
        <v>0</v>
      </c>
      <c r="Q400" s="362"/>
      <c r="R400" s="362"/>
      <c r="S400" s="362"/>
      <c r="T400" s="362"/>
      <c r="U400" s="393"/>
      <c r="V400" s="394"/>
      <c r="W400" s="406">
        <v>50</v>
      </c>
      <c r="X400" s="363">
        <f t="shared" si="80"/>
        <v>10744.5</v>
      </c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</row>
    <row r="401" spans="1:41" s="7" customFormat="1" ht="33" customHeight="1">
      <c r="A401" s="359">
        <v>22</v>
      </c>
      <c r="B401" s="360" t="s">
        <v>225</v>
      </c>
      <c r="C401" s="387" t="s">
        <v>85</v>
      </c>
      <c r="D401" s="362"/>
      <c r="E401" s="363">
        <v>214.89</v>
      </c>
      <c r="F401" s="406">
        <v>10</v>
      </c>
      <c r="G401" s="363">
        <f t="shared" si="78"/>
        <v>2148.8999999999996</v>
      </c>
      <c r="H401" s="429"/>
      <c r="I401" s="390">
        <v>44300</v>
      </c>
      <c r="J401" s="362">
        <v>745</v>
      </c>
      <c r="K401" s="387"/>
      <c r="L401" s="363">
        <f t="shared" si="83"/>
        <v>0</v>
      </c>
      <c r="M401" s="362">
        <v>377</v>
      </c>
      <c r="N401" s="391">
        <v>44293</v>
      </c>
      <c r="O401" s="368">
        <f t="shared" si="84"/>
        <v>0</v>
      </c>
      <c r="P401" s="392">
        <f t="shared" si="79"/>
        <v>0</v>
      </c>
      <c r="Q401" s="362"/>
      <c r="R401" s="362"/>
      <c r="S401" s="362"/>
      <c r="T401" s="362"/>
      <c r="U401" s="393"/>
      <c r="V401" s="394"/>
      <c r="W401" s="406">
        <v>10</v>
      </c>
      <c r="X401" s="363">
        <f t="shared" si="80"/>
        <v>2148.8999999999996</v>
      </c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</row>
    <row r="402" spans="1:41" s="7" customFormat="1" ht="33" customHeight="1">
      <c r="A402" s="359">
        <v>23</v>
      </c>
      <c r="B402" s="360" t="s">
        <v>226</v>
      </c>
      <c r="C402" s="387" t="s">
        <v>85</v>
      </c>
      <c r="D402" s="362"/>
      <c r="E402" s="363">
        <v>56.98</v>
      </c>
      <c r="F402" s="406">
        <v>80</v>
      </c>
      <c r="G402" s="363">
        <f t="shared" si="78"/>
        <v>4558.3999999999996</v>
      </c>
      <c r="H402" s="429"/>
      <c r="I402" s="390">
        <v>44300</v>
      </c>
      <c r="J402" s="362">
        <v>745</v>
      </c>
      <c r="K402" s="387"/>
      <c r="L402" s="363">
        <f t="shared" si="83"/>
        <v>0</v>
      </c>
      <c r="M402" s="362">
        <v>377</v>
      </c>
      <c r="N402" s="391">
        <v>44293</v>
      </c>
      <c r="O402" s="368">
        <f t="shared" si="84"/>
        <v>0</v>
      </c>
      <c r="P402" s="392">
        <f t="shared" si="79"/>
        <v>0</v>
      </c>
      <c r="Q402" s="362"/>
      <c r="R402" s="362"/>
      <c r="S402" s="362"/>
      <c r="T402" s="362"/>
      <c r="U402" s="393"/>
      <c r="V402" s="394"/>
      <c r="W402" s="406">
        <v>80</v>
      </c>
      <c r="X402" s="363">
        <f t="shared" si="80"/>
        <v>4558.3999999999996</v>
      </c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</row>
    <row r="403" spans="1:41" s="7" customFormat="1" ht="33" customHeight="1">
      <c r="A403" s="359">
        <v>24</v>
      </c>
      <c r="B403" s="360" t="s">
        <v>227</v>
      </c>
      <c r="C403" s="387" t="s">
        <v>85</v>
      </c>
      <c r="D403" s="362"/>
      <c r="E403" s="363">
        <v>56.98</v>
      </c>
      <c r="F403" s="406">
        <v>760</v>
      </c>
      <c r="G403" s="363">
        <f t="shared" si="78"/>
        <v>43304.799999999996</v>
      </c>
      <c r="H403" s="429"/>
      <c r="I403" s="390">
        <v>44300</v>
      </c>
      <c r="J403" s="362">
        <v>745</v>
      </c>
      <c r="K403" s="387"/>
      <c r="L403" s="363">
        <f t="shared" si="83"/>
        <v>0</v>
      </c>
      <c r="M403" s="362">
        <v>377</v>
      </c>
      <c r="N403" s="391">
        <v>44293</v>
      </c>
      <c r="O403" s="368">
        <f t="shared" si="84"/>
        <v>0</v>
      </c>
      <c r="P403" s="392">
        <f t="shared" si="79"/>
        <v>0</v>
      </c>
      <c r="Q403" s="362"/>
      <c r="R403" s="362"/>
      <c r="S403" s="362"/>
      <c r="T403" s="362"/>
      <c r="U403" s="393"/>
      <c r="V403" s="394"/>
      <c r="W403" s="406">
        <v>760</v>
      </c>
      <c r="X403" s="363">
        <f t="shared" si="80"/>
        <v>43304.799999999996</v>
      </c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</row>
    <row r="404" spans="1:41" s="7" customFormat="1" ht="33" customHeight="1">
      <c r="A404" s="359">
        <v>25</v>
      </c>
      <c r="B404" s="360" t="s">
        <v>228</v>
      </c>
      <c r="C404" s="387" t="s">
        <v>85</v>
      </c>
      <c r="D404" s="362"/>
      <c r="E404" s="363">
        <v>56.98</v>
      </c>
      <c r="F404" s="406">
        <v>80</v>
      </c>
      <c r="G404" s="363">
        <f t="shared" si="78"/>
        <v>4558.3999999999996</v>
      </c>
      <c r="H404" s="429"/>
      <c r="I404" s="390">
        <v>44300</v>
      </c>
      <c r="J404" s="362">
        <v>745</v>
      </c>
      <c r="K404" s="387"/>
      <c r="L404" s="363">
        <f t="shared" si="83"/>
        <v>0</v>
      </c>
      <c r="M404" s="362">
        <v>377</v>
      </c>
      <c r="N404" s="391">
        <v>44293</v>
      </c>
      <c r="O404" s="368">
        <f t="shared" si="84"/>
        <v>0</v>
      </c>
      <c r="P404" s="392">
        <f t="shared" si="79"/>
        <v>0</v>
      </c>
      <c r="Q404" s="362"/>
      <c r="R404" s="362"/>
      <c r="S404" s="362"/>
      <c r="T404" s="362"/>
      <c r="U404" s="393"/>
      <c r="V404" s="394"/>
      <c r="W404" s="406">
        <v>80</v>
      </c>
      <c r="X404" s="363">
        <f t="shared" si="80"/>
        <v>4558.3999999999996</v>
      </c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</row>
    <row r="405" spans="1:41" s="7" customFormat="1" ht="33" customHeight="1">
      <c r="A405" s="359">
        <v>26</v>
      </c>
      <c r="B405" s="360" t="s">
        <v>283</v>
      </c>
      <c r="C405" s="387" t="s">
        <v>85</v>
      </c>
      <c r="D405" s="362"/>
      <c r="E405" s="363">
        <v>220</v>
      </c>
      <c r="F405" s="406">
        <v>218</v>
      </c>
      <c r="G405" s="363">
        <f t="shared" si="78"/>
        <v>47960</v>
      </c>
      <c r="H405" s="429"/>
      <c r="I405" s="390"/>
      <c r="J405" s="362">
        <v>907</v>
      </c>
      <c r="K405" s="387"/>
      <c r="L405" s="363">
        <f t="shared" si="83"/>
        <v>0</v>
      </c>
      <c r="M405" s="411">
        <v>465</v>
      </c>
      <c r="N405" s="391">
        <v>44309</v>
      </c>
      <c r="O405" s="368">
        <f t="shared" si="84"/>
        <v>0</v>
      </c>
      <c r="P405" s="392">
        <f t="shared" si="79"/>
        <v>0</v>
      </c>
      <c r="Q405" s="362"/>
      <c r="R405" s="362"/>
      <c r="S405" s="362"/>
      <c r="T405" s="362"/>
      <c r="U405" s="393"/>
      <c r="V405" s="394"/>
      <c r="W405" s="406">
        <v>218</v>
      </c>
      <c r="X405" s="363">
        <f t="shared" si="80"/>
        <v>47960</v>
      </c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</row>
    <row r="406" spans="1:41" s="7" customFormat="1" ht="33" customHeight="1">
      <c r="A406" s="359">
        <v>27</v>
      </c>
      <c r="B406" s="360" t="s">
        <v>284</v>
      </c>
      <c r="C406" s="387" t="s">
        <v>85</v>
      </c>
      <c r="D406" s="362"/>
      <c r="E406" s="363">
        <v>220</v>
      </c>
      <c r="F406" s="406">
        <v>5</v>
      </c>
      <c r="G406" s="363">
        <f t="shared" si="78"/>
        <v>1100</v>
      </c>
      <c r="H406" s="429"/>
      <c r="I406" s="390"/>
      <c r="J406" s="362">
        <v>907</v>
      </c>
      <c r="K406" s="387"/>
      <c r="L406" s="363">
        <f t="shared" si="83"/>
        <v>0</v>
      </c>
      <c r="M406" s="411">
        <v>465</v>
      </c>
      <c r="N406" s="391">
        <v>44309</v>
      </c>
      <c r="O406" s="368">
        <f t="shared" si="84"/>
        <v>0</v>
      </c>
      <c r="P406" s="392">
        <f t="shared" si="79"/>
        <v>0</v>
      </c>
      <c r="Q406" s="362"/>
      <c r="R406" s="362"/>
      <c r="S406" s="362"/>
      <c r="T406" s="362"/>
      <c r="U406" s="393"/>
      <c r="V406" s="394"/>
      <c r="W406" s="406">
        <v>5</v>
      </c>
      <c r="X406" s="363">
        <f t="shared" si="80"/>
        <v>1100</v>
      </c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</row>
    <row r="407" spans="1:41" s="7" customFormat="1" ht="33" customHeight="1">
      <c r="A407" s="359">
        <v>28</v>
      </c>
      <c r="B407" s="360" t="s">
        <v>281</v>
      </c>
      <c r="C407" s="387" t="s">
        <v>85</v>
      </c>
      <c r="D407" s="362"/>
      <c r="E407" s="363">
        <v>220</v>
      </c>
      <c r="F407" s="406">
        <v>135</v>
      </c>
      <c r="G407" s="363">
        <f t="shared" si="78"/>
        <v>29700</v>
      </c>
      <c r="H407" s="429"/>
      <c r="I407" s="390"/>
      <c r="J407" s="362">
        <v>932</v>
      </c>
      <c r="K407" s="387"/>
      <c r="L407" s="363">
        <f t="shared" si="83"/>
        <v>0</v>
      </c>
      <c r="M407" s="411">
        <v>464</v>
      </c>
      <c r="N407" s="391">
        <v>44309</v>
      </c>
      <c r="O407" s="368">
        <f t="shared" si="84"/>
        <v>0</v>
      </c>
      <c r="P407" s="392">
        <f t="shared" si="79"/>
        <v>0</v>
      </c>
      <c r="Q407" s="362"/>
      <c r="R407" s="362"/>
      <c r="S407" s="362"/>
      <c r="T407" s="362"/>
      <c r="U407" s="393"/>
      <c r="V407" s="394"/>
      <c r="W407" s="406">
        <v>135</v>
      </c>
      <c r="X407" s="363">
        <f t="shared" si="80"/>
        <v>29700</v>
      </c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</row>
    <row r="408" spans="1:41" s="7" customFormat="1" ht="33" customHeight="1">
      <c r="A408" s="359">
        <v>29</v>
      </c>
      <c r="B408" s="360" t="s">
        <v>283</v>
      </c>
      <c r="C408" s="387" t="s">
        <v>85</v>
      </c>
      <c r="D408" s="362"/>
      <c r="E408" s="363">
        <v>220</v>
      </c>
      <c r="F408" s="406">
        <v>315</v>
      </c>
      <c r="G408" s="363">
        <f t="shared" si="78"/>
        <v>69300</v>
      </c>
      <c r="H408" s="429"/>
      <c r="I408" s="390"/>
      <c r="J408" s="362">
        <v>932</v>
      </c>
      <c r="K408" s="387"/>
      <c r="L408" s="363">
        <f t="shared" si="83"/>
        <v>0</v>
      </c>
      <c r="M408" s="411">
        <v>464</v>
      </c>
      <c r="N408" s="391">
        <v>44309</v>
      </c>
      <c r="O408" s="368">
        <f t="shared" si="84"/>
        <v>0</v>
      </c>
      <c r="P408" s="392">
        <f t="shared" si="79"/>
        <v>0</v>
      </c>
      <c r="Q408" s="362"/>
      <c r="R408" s="362"/>
      <c r="S408" s="362"/>
      <c r="T408" s="362"/>
      <c r="U408" s="393"/>
      <c r="V408" s="394"/>
      <c r="W408" s="406">
        <v>315</v>
      </c>
      <c r="X408" s="363">
        <f t="shared" si="80"/>
        <v>69300</v>
      </c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</row>
    <row r="409" spans="1:41" s="7" customFormat="1" ht="33" customHeight="1">
      <c r="A409" s="359">
        <v>30</v>
      </c>
      <c r="B409" s="360" t="s">
        <v>284</v>
      </c>
      <c r="C409" s="387" t="s">
        <v>85</v>
      </c>
      <c r="D409" s="362"/>
      <c r="E409" s="363">
        <v>220</v>
      </c>
      <c r="F409" s="406">
        <v>64</v>
      </c>
      <c r="G409" s="363">
        <f t="shared" si="78"/>
        <v>14080</v>
      </c>
      <c r="H409" s="429"/>
      <c r="I409" s="390"/>
      <c r="J409" s="362">
        <v>932</v>
      </c>
      <c r="K409" s="387"/>
      <c r="L409" s="363">
        <f t="shared" si="83"/>
        <v>0</v>
      </c>
      <c r="M409" s="411">
        <v>464</v>
      </c>
      <c r="N409" s="391">
        <v>44309</v>
      </c>
      <c r="O409" s="368">
        <f t="shared" si="84"/>
        <v>0</v>
      </c>
      <c r="P409" s="392">
        <f t="shared" si="79"/>
        <v>0</v>
      </c>
      <c r="Q409" s="362"/>
      <c r="R409" s="362"/>
      <c r="S409" s="362"/>
      <c r="T409" s="362"/>
      <c r="U409" s="393"/>
      <c r="V409" s="394"/>
      <c r="W409" s="406">
        <v>64</v>
      </c>
      <c r="X409" s="363">
        <f t="shared" si="80"/>
        <v>14080</v>
      </c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</row>
    <row r="410" spans="1:41" s="7" customFormat="1" ht="33" customHeight="1">
      <c r="A410" s="359">
        <v>31</v>
      </c>
      <c r="B410" s="360" t="s">
        <v>230</v>
      </c>
      <c r="C410" s="387" t="s">
        <v>85</v>
      </c>
      <c r="D410" s="362"/>
      <c r="E410" s="363">
        <v>300</v>
      </c>
      <c r="F410" s="406">
        <v>60</v>
      </c>
      <c r="G410" s="363">
        <f t="shared" si="78"/>
        <v>18000</v>
      </c>
      <c r="H410" s="429"/>
      <c r="I410" s="390">
        <v>44300</v>
      </c>
      <c r="J410" s="362">
        <v>720</v>
      </c>
      <c r="K410" s="387"/>
      <c r="L410" s="363">
        <f t="shared" si="83"/>
        <v>0</v>
      </c>
      <c r="M410" s="362">
        <v>375</v>
      </c>
      <c r="N410" s="391">
        <v>44293</v>
      </c>
      <c r="O410" s="368">
        <f>F410+K410-W410</f>
        <v>0</v>
      </c>
      <c r="P410" s="392">
        <f t="shared" si="79"/>
        <v>0</v>
      </c>
      <c r="Q410" s="362"/>
      <c r="R410" s="362"/>
      <c r="S410" s="362"/>
      <c r="T410" s="362"/>
      <c r="U410" s="393"/>
      <c r="V410" s="394"/>
      <c r="W410" s="406">
        <v>60</v>
      </c>
      <c r="X410" s="363">
        <f t="shared" si="80"/>
        <v>18000</v>
      </c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</row>
    <row r="411" spans="1:41" s="7" customFormat="1" ht="21" customHeight="1">
      <c r="A411" s="428"/>
      <c r="B411" s="427" t="s">
        <v>83</v>
      </c>
      <c r="C411" s="395"/>
      <c r="D411" s="397"/>
      <c r="E411" s="397"/>
      <c r="F411" s="527"/>
      <c r="G411" s="397">
        <f>SUM(G382:G410)</f>
        <v>674536.09588000015</v>
      </c>
      <c r="H411" s="398"/>
      <c r="I411" s="398"/>
      <c r="J411" s="397"/>
      <c r="K411" s="527"/>
      <c r="L411" s="397">
        <f>SUM(L382:L410)</f>
        <v>0</v>
      </c>
      <c r="M411" s="527"/>
      <c r="N411" s="401"/>
      <c r="O411" s="395"/>
      <c r="P411" s="397">
        <f>SUM(P382:P410)</f>
        <v>82222.399999999994</v>
      </c>
      <c r="Q411" s="402"/>
      <c r="R411" s="527"/>
      <c r="S411" s="527"/>
      <c r="T411" s="527"/>
      <c r="U411" s="527"/>
      <c r="V411" s="527"/>
      <c r="W411" s="527"/>
      <c r="X411" s="397">
        <f>SUM(X382:X410)</f>
        <v>592313.69588000001</v>
      </c>
      <c r="Y411" s="191">
        <f>G411+L411-P411</f>
        <v>592313.69588000013</v>
      </c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</row>
    <row r="412" spans="1:41" s="7" customFormat="1" ht="21" customHeight="1">
      <c r="A412" s="622" t="s">
        <v>141</v>
      </c>
      <c r="B412" s="622"/>
      <c r="C412" s="622"/>
      <c r="D412" s="622"/>
      <c r="E412" s="622"/>
      <c r="F412" s="622"/>
      <c r="G412" s="622"/>
      <c r="H412" s="622"/>
      <c r="I412" s="622"/>
      <c r="J412" s="622"/>
      <c r="K412" s="622"/>
      <c r="L412" s="622"/>
      <c r="M412" s="622"/>
      <c r="N412" s="622"/>
      <c r="O412" s="622"/>
      <c r="P412" s="622"/>
      <c r="Q412" s="622"/>
      <c r="R412" s="622"/>
      <c r="S412" s="622"/>
      <c r="T412" s="622"/>
      <c r="U412" s="622"/>
      <c r="V412" s="622"/>
      <c r="W412" s="622"/>
      <c r="X412" s="622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</row>
    <row r="413" spans="1:41" s="7" customFormat="1" ht="81" customHeight="1">
      <c r="A413" s="359">
        <v>1</v>
      </c>
      <c r="B413" s="547" t="s">
        <v>47</v>
      </c>
      <c r="C413" s="548" t="s">
        <v>71</v>
      </c>
      <c r="D413" s="362">
        <v>181220</v>
      </c>
      <c r="E413" s="363">
        <v>9161.4</v>
      </c>
      <c r="F413" s="387">
        <v>23</v>
      </c>
      <c r="G413" s="363">
        <f t="shared" ref="G413:G434" si="85">F413*E413</f>
        <v>210712.19999999998</v>
      </c>
      <c r="H413" s="404">
        <v>45291</v>
      </c>
      <c r="I413" s="549">
        <v>44244</v>
      </c>
      <c r="J413" s="362">
        <v>228</v>
      </c>
      <c r="K413" s="387">
        <v>100</v>
      </c>
      <c r="L413" s="363"/>
      <c r="M413" s="411">
        <v>140</v>
      </c>
      <c r="N413" s="391">
        <v>44243</v>
      </c>
      <c r="O413" s="454">
        <f t="shared" ref="O413:O418" si="86">F413-W413</f>
        <v>0</v>
      </c>
      <c r="P413" s="363">
        <f t="shared" ref="P413:P418" si="87">O413*E413</f>
        <v>0</v>
      </c>
      <c r="Q413" s="362"/>
      <c r="R413" s="362"/>
      <c r="S413" s="362"/>
      <c r="T413" s="362"/>
      <c r="U413" s="393"/>
      <c r="V413" s="394"/>
      <c r="W413" s="387">
        <v>23</v>
      </c>
      <c r="X413" s="363">
        <f t="shared" ref="X413:X418" si="88">W413*E413</f>
        <v>210712.19999999998</v>
      </c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</row>
    <row r="414" spans="1:41" s="7" customFormat="1" ht="76.5" customHeight="1">
      <c r="A414" s="359">
        <v>2</v>
      </c>
      <c r="B414" s="547" t="s">
        <v>47</v>
      </c>
      <c r="C414" s="387" t="s">
        <v>71</v>
      </c>
      <c r="D414" s="362" t="s">
        <v>189</v>
      </c>
      <c r="E414" s="363">
        <v>9161.4</v>
      </c>
      <c r="F414" s="387">
        <v>110</v>
      </c>
      <c r="G414" s="363">
        <f t="shared" si="85"/>
        <v>1007754</v>
      </c>
      <c r="H414" s="404">
        <v>45291</v>
      </c>
      <c r="I414" s="549">
        <v>44244</v>
      </c>
      <c r="J414" s="362">
        <v>246</v>
      </c>
      <c r="K414" s="387">
        <v>110</v>
      </c>
      <c r="L414" s="363"/>
      <c r="M414" s="411">
        <v>141</v>
      </c>
      <c r="N414" s="391">
        <v>44243</v>
      </c>
      <c r="O414" s="454">
        <f t="shared" si="86"/>
        <v>0</v>
      </c>
      <c r="P414" s="363">
        <f>O414*E414</f>
        <v>0</v>
      </c>
      <c r="Q414" s="362"/>
      <c r="R414" s="362"/>
      <c r="S414" s="362"/>
      <c r="T414" s="362"/>
      <c r="U414" s="393"/>
      <c r="V414" s="394"/>
      <c r="W414" s="387">
        <v>110</v>
      </c>
      <c r="X414" s="363">
        <f>W414*E414</f>
        <v>1007754</v>
      </c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</row>
    <row r="415" spans="1:41" s="7" customFormat="1" ht="45" customHeight="1">
      <c r="A415" s="359">
        <v>3</v>
      </c>
      <c r="B415" s="426" t="s">
        <v>37</v>
      </c>
      <c r="C415" s="387" t="s">
        <v>85</v>
      </c>
      <c r="D415" s="362" t="s">
        <v>182</v>
      </c>
      <c r="E415" s="363" t="s">
        <v>42</v>
      </c>
      <c r="F415" s="387">
        <v>200</v>
      </c>
      <c r="G415" s="363">
        <f t="shared" si="85"/>
        <v>29700</v>
      </c>
      <c r="H415" s="389">
        <v>44916</v>
      </c>
      <c r="I415" s="390">
        <v>44230</v>
      </c>
      <c r="J415" s="362">
        <v>135</v>
      </c>
      <c r="K415" s="387"/>
      <c r="L415" s="363"/>
      <c r="M415" s="362">
        <v>85</v>
      </c>
      <c r="N415" s="391">
        <v>44229</v>
      </c>
      <c r="O415" s="454">
        <f t="shared" si="86"/>
        <v>0</v>
      </c>
      <c r="P415" s="392">
        <f t="shared" si="87"/>
        <v>0</v>
      </c>
      <c r="Q415" s="362"/>
      <c r="R415" s="362"/>
      <c r="S415" s="362"/>
      <c r="T415" s="362"/>
      <c r="U415" s="393"/>
      <c r="V415" s="394"/>
      <c r="W415" s="387">
        <v>200</v>
      </c>
      <c r="X415" s="363">
        <f t="shared" si="88"/>
        <v>29700</v>
      </c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</row>
    <row r="416" spans="1:41" s="7" customFormat="1" ht="83.25" customHeight="1">
      <c r="A416" s="359">
        <v>5</v>
      </c>
      <c r="B416" s="426" t="s">
        <v>39</v>
      </c>
      <c r="C416" s="387" t="s">
        <v>85</v>
      </c>
      <c r="D416" s="362" t="s">
        <v>184</v>
      </c>
      <c r="E416" s="363" t="s">
        <v>44</v>
      </c>
      <c r="F416" s="387">
        <v>150</v>
      </c>
      <c r="G416" s="363">
        <f t="shared" si="85"/>
        <v>27000</v>
      </c>
      <c r="H416" s="389" t="s">
        <v>185</v>
      </c>
      <c r="I416" s="390">
        <v>44230</v>
      </c>
      <c r="J416" s="362">
        <v>135</v>
      </c>
      <c r="K416" s="387"/>
      <c r="L416" s="363"/>
      <c r="M416" s="362">
        <v>85</v>
      </c>
      <c r="N416" s="391">
        <v>44229</v>
      </c>
      <c r="O416" s="454">
        <f t="shared" si="86"/>
        <v>0</v>
      </c>
      <c r="P416" s="392">
        <f t="shared" si="87"/>
        <v>0</v>
      </c>
      <c r="Q416" s="362"/>
      <c r="R416" s="362"/>
      <c r="S416" s="362"/>
      <c r="T416" s="362"/>
      <c r="U416" s="393"/>
      <c r="V416" s="394"/>
      <c r="W416" s="387">
        <v>150</v>
      </c>
      <c r="X416" s="363">
        <f t="shared" si="88"/>
        <v>27000</v>
      </c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</row>
    <row r="417" spans="1:41" s="7" customFormat="1" ht="62.25" customHeight="1">
      <c r="A417" s="359">
        <v>6</v>
      </c>
      <c r="B417" s="544" t="s">
        <v>18</v>
      </c>
      <c r="C417" s="387" t="s">
        <v>85</v>
      </c>
      <c r="D417" s="362" t="s">
        <v>179</v>
      </c>
      <c r="E417" s="545">
        <v>153.69999999999999</v>
      </c>
      <c r="F417" s="406">
        <v>551</v>
      </c>
      <c r="G417" s="363">
        <f t="shared" si="85"/>
        <v>84688.7</v>
      </c>
      <c r="H417" s="404">
        <v>44524</v>
      </c>
      <c r="I417" s="390"/>
      <c r="J417" s="362"/>
      <c r="K417" s="387"/>
      <c r="L417" s="363"/>
      <c r="M417" s="362">
        <v>64</v>
      </c>
      <c r="N417" s="391">
        <v>44216</v>
      </c>
      <c r="O417" s="454">
        <f t="shared" si="86"/>
        <v>243</v>
      </c>
      <c r="P417" s="392">
        <f t="shared" si="87"/>
        <v>37349.1</v>
      </c>
      <c r="Q417" s="362"/>
      <c r="R417" s="362"/>
      <c r="S417" s="362"/>
      <c r="T417" s="362"/>
      <c r="U417" s="393"/>
      <c r="V417" s="394"/>
      <c r="W417" s="406">
        <v>308</v>
      </c>
      <c r="X417" s="363">
        <f t="shared" si="88"/>
        <v>47339.6</v>
      </c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</row>
    <row r="418" spans="1:41" s="7" customFormat="1" ht="61.5" customHeight="1">
      <c r="A418" s="359">
        <v>7</v>
      </c>
      <c r="B418" s="360" t="s">
        <v>46</v>
      </c>
      <c r="C418" s="387" t="s">
        <v>71</v>
      </c>
      <c r="D418" s="362" t="s">
        <v>255</v>
      </c>
      <c r="E418" s="363">
        <v>9269.75</v>
      </c>
      <c r="F418" s="387">
        <v>10</v>
      </c>
      <c r="G418" s="363">
        <f t="shared" si="85"/>
        <v>92697.5</v>
      </c>
      <c r="H418" s="404">
        <v>44947</v>
      </c>
      <c r="I418" s="549">
        <v>44244</v>
      </c>
      <c r="J418" s="362">
        <v>214</v>
      </c>
      <c r="K418" s="387"/>
      <c r="L418" s="363"/>
      <c r="M418" s="411">
        <v>139</v>
      </c>
      <c r="N418" s="391">
        <v>44243</v>
      </c>
      <c r="O418" s="454">
        <f t="shared" si="86"/>
        <v>0</v>
      </c>
      <c r="P418" s="363">
        <f t="shared" si="87"/>
        <v>0</v>
      </c>
      <c r="Q418" s="362"/>
      <c r="R418" s="362"/>
      <c r="S418" s="362"/>
      <c r="T418" s="362"/>
      <c r="U418" s="393"/>
      <c r="V418" s="394"/>
      <c r="W418" s="387">
        <v>10</v>
      </c>
      <c r="X418" s="363">
        <f t="shared" si="88"/>
        <v>92697.5</v>
      </c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</row>
    <row r="419" spans="1:41" s="7" customFormat="1" ht="35.25" customHeight="1">
      <c r="A419" s="359">
        <v>9</v>
      </c>
      <c r="B419" s="360" t="s">
        <v>202</v>
      </c>
      <c r="C419" s="387" t="s">
        <v>85</v>
      </c>
      <c r="D419" s="362"/>
      <c r="E419" s="363">
        <v>896.5</v>
      </c>
      <c r="F419" s="406">
        <v>20</v>
      </c>
      <c r="G419" s="363">
        <f t="shared" si="85"/>
        <v>17930</v>
      </c>
      <c r="H419" s="404"/>
      <c r="I419" s="390">
        <v>44272</v>
      </c>
      <c r="J419" s="362">
        <v>367</v>
      </c>
      <c r="K419" s="406"/>
      <c r="L419" s="363">
        <f>K419*E419</f>
        <v>0</v>
      </c>
      <c r="M419" s="362">
        <v>262</v>
      </c>
      <c r="N419" s="391">
        <v>44267</v>
      </c>
      <c r="O419" s="368">
        <f t="shared" ref="O419:O434" si="89">F419+K419-W419</f>
        <v>0</v>
      </c>
      <c r="P419" s="392">
        <f t="shared" ref="P419:P434" si="90">O419*E419</f>
        <v>0</v>
      </c>
      <c r="Q419" s="409"/>
      <c r="R419" s="410"/>
      <c r="S419" s="410"/>
      <c r="T419" s="410"/>
      <c r="U419" s="410"/>
      <c r="V419" s="410"/>
      <c r="W419" s="406">
        <v>20</v>
      </c>
      <c r="X419" s="392">
        <f t="shared" ref="X419:X434" si="91">W419*E419</f>
        <v>17930</v>
      </c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</row>
    <row r="420" spans="1:41" s="7" customFormat="1" ht="21" customHeight="1">
      <c r="A420" s="359">
        <v>10</v>
      </c>
      <c r="B420" s="360" t="s">
        <v>196</v>
      </c>
      <c r="C420" s="387" t="s">
        <v>197</v>
      </c>
      <c r="D420" s="362"/>
      <c r="E420" s="363">
        <v>12</v>
      </c>
      <c r="F420" s="406">
        <v>600</v>
      </c>
      <c r="G420" s="363">
        <f t="shared" si="85"/>
        <v>7200</v>
      </c>
      <c r="H420" s="404"/>
      <c r="I420" s="390">
        <v>44272</v>
      </c>
      <c r="J420" s="362">
        <v>367</v>
      </c>
      <c r="K420" s="406"/>
      <c r="L420" s="363">
        <f t="shared" ref="L420:L434" si="92">K420*E420</f>
        <v>0</v>
      </c>
      <c r="M420" s="362">
        <v>262</v>
      </c>
      <c r="N420" s="391">
        <v>44267</v>
      </c>
      <c r="O420" s="368">
        <f t="shared" si="89"/>
        <v>600</v>
      </c>
      <c r="P420" s="392">
        <f t="shared" si="90"/>
        <v>7200</v>
      </c>
      <c r="Q420" s="409"/>
      <c r="R420" s="410"/>
      <c r="S420" s="410"/>
      <c r="T420" s="410"/>
      <c r="U420" s="410"/>
      <c r="V420" s="410"/>
      <c r="W420" s="406">
        <v>0</v>
      </c>
      <c r="X420" s="392">
        <f t="shared" si="91"/>
        <v>0</v>
      </c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</row>
    <row r="421" spans="1:41" s="7" customFormat="1" ht="21" customHeight="1">
      <c r="A421" s="359">
        <v>11</v>
      </c>
      <c r="B421" s="360" t="s">
        <v>199</v>
      </c>
      <c r="C421" s="387" t="s">
        <v>197</v>
      </c>
      <c r="D421" s="362"/>
      <c r="E421" s="363">
        <v>12</v>
      </c>
      <c r="F421" s="406">
        <v>350</v>
      </c>
      <c r="G421" s="363">
        <f t="shared" si="85"/>
        <v>4200</v>
      </c>
      <c r="H421" s="404"/>
      <c r="I421" s="390">
        <v>44272</v>
      </c>
      <c r="J421" s="362">
        <v>367</v>
      </c>
      <c r="K421" s="406"/>
      <c r="L421" s="363">
        <f t="shared" si="92"/>
        <v>0</v>
      </c>
      <c r="M421" s="362">
        <v>262</v>
      </c>
      <c r="N421" s="391">
        <v>44267</v>
      </c>
      <c r="O421" s="368">
        <f t="shared" si="89"/>
        <v>300</v>
      </c>
      <c r="P421" s="392">
        <f t="shared" si="90"/>
        <v>3600</v>
      </c>
      <c r="Q421" s="409"/>
      <c r="R421" s="410"/>
      <c r="S421" s="410"/>
      <c r="T421" s="410"/>
      <c r="U421" s="410"/>
      <c r="V421" s="410"/>
      <c r="W421" s="406">
        <v>50</v>
      </c>
      <c r="X421" s="392">
        <f t="shared" si="91"/>
        <v>600</v>
      </c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</row>
    <row r="422" spans="1:41" s="7" customFormat="1" ht="78" customHeight="1">
      <c r="A422" s="359">
        <v>16</v>
      </c>
      <c r="B422" s="360" t="s">
        <v>39</v>
      </c>
      <c r="C422" s="387" t="s">
        <v>85</v>
      </c>
      <c r="D422" s="362" t="s">
        <v>204</v>
      </c>
      <c r="E422" s="363">
        <v>180</v>
      </c>
      <c r="F422" s="406">
        <v>150</v>
      </c>
      <c r="G422" s="363">
        <f t="shared" si="85"/>
        <v>27000</v>
      </c>
      <c r="H422" s="404">
        <v>44913</v>
      </c>
      <c r="I422" s="390">
        <v>44279</v>
      </c>
      <c r="J422" s="362">
        <v>404</v>
      </c>
      <c r="K422" s="406"/>
      <c r="L422" s="363">
        <f t="shared" si="92"/>
        <v>0</v>
      </c>
      <c r="M422" s="362">
        <v>291</v>
      </c>
      <c r="N422" s="391">
        <v>44277</v>
      </c>
      <c r="O422" s="368">
        <f t="shared" si="89"/>
        <v>0</v>
      </c>
      <c r="P422" s="392">
        <f t="shared" si="90"/>
        <v>0</v>
      </c>
      <c r="Q422" s="409"/>
      <c r="R422" s="410"/>
      <c r="S422" s="410"/>
      <c r="T422" s="410"/>
      <c r="U422" s="410"/>
      <c r="V422" s="410"/>
      <c r="W422" s="406">
        <v>150</v>
      </c>
      <c r="X422" s="392">
        <f t="shared" si="91"/>
        <v>27000</v>
      </c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</row>
    <row r="423" spans="1:41" s="7" customFormat="1" ht="28.5" customHeight="1">
      <c r="A423" s="359">
        <v>17</v>
      </c>
      <c r="B423" s="360" t="s">
        <v>211</v>
      </c>
      <c r="C423" s="387" t="s">
        <v>85</v>
      </c>
      <c r="D423" s="362"/>
      <c r="E423" s="363">
        <v>0.7</v>
      </c>
      <c r="F423" s="406">
        <v>8528</v>
      </c>
      <c r="G423" s="363">
        <f t="shared" si="85"/>
        <v>5969.5999999999995</v>
      </c>
      <c r="H423" s="404"/>
      <c r="I423" s="390">
        <v>44285</v>
      </c>
      <c r="J423" s="362">
        <v>588</v>
      </c>
      <c r="K423" s="406"/>
      <c r="L423" s="363">
        <f t="shared" si="92"/>
        <v>0</v>
      </c>
      <c r="M423" s="362">
        <v>314</v>
      </c>
      <c r="N423" s="391">
        <v>44281</v>
      </c>
      <c r="O423" s="368">
        <f t="shared" si="89"/>
        <v>5341</v>
      </c>
      <c r="P423" s="392">
        <f t="shared" si="90"/>
        <v>3738.7</v>
      </c>
      <c r="Q423" s="409"/>
      <c r="R423" s="410"/>
      <c r="S423" s="410"/>
      <c r="T423" s="410"/>
      <c r="U423" s="410"/>
      <c r="V423" s="410"/>
      <c r="W423" s="406">
        <v>3187</v>
      </c>
      <c r="X423" s="392">
        <f t="shared" si="91"/>
        <v>2230.8999999999996</v>
      </c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</row>
    <row r="424" spans="1:41" s="7" customFormat="1" ht="54" customHeight="1">
      <c r="A424" s="359">
        <v>19</v>
      </c>
      <c r="B424" s="360" t="s">
        <v>207</v>
      </c>
      <c r="C424" s="387" t="s">
        <v>85</v>
      </c>
      <c r="D424" s="362"/>
      <c r="E424" s="363">
        <v>300</v>
      </c>
      <c r="F424" s="406">
        <v>180</v>
      </c>
      <c r="G424" s="363">
        <f t="shared" si="85"/>
        <v>54000</v>
      </c>
      <c r="H424" s="404"/>
      <c r="I424" s="390">
        <v>44285</v>
      </c>
      <c r="J424" s="362">
        <v>588</v>
      </c>
      <c r="K424" s="406"/>
      <c r="L424" s="363">
        <f t="shared" si="92"/>
        <v>0</v>
      </c>
      <c r="M424" s="362">
        <v>314</v>
      </c>
      <c r="N424" s="391">
        <v>44281</v>
      </c>
      <c r="O424" s="368">
        <f t="shared" si="89"/>
        <v>0</v>
      </c>
      <c r="P424" s="392">
        <f t="shared" si="90"/>
        <v>0</v>
      </c>
      <c r="Q424" s="409"/>
      <c r="R424" s="410"/>
      <c r="S424" s="410"/>
      <c r="T424" s="410"/>
      <c r="U424" s="410"/>
      <c r="V424" s="410"/>
      <c r="W424" s="406">
        <v>180</v>
      </c>
      <c r="X424" s="392">
        <f t="shared" si="91"/>
        <v>54000</v>
      </c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</row>
    <row r="425" spans="1:41" s="7" customFormat="1" ht="57" customHeight="1">
      <c r="A425" s="359">
        <v>21</v>
      </c>
      <c r="B425" s="360" t="s">
        <v>223</v>
      </c>
      <c r="C425" s="387" t="s">
        <v>85</v>
      </c>
      <c r="D425" s="362"/>
      <c r="E425" s="363">
        <v>214.89</v>
      </c>
      <c r="F425" s="406">
        <v>50</v>
      </c>
      <c r="G425" s="363">
        <f t="shared" si="85"/>
        <v>10744.5</v>
      </c>
      <c r="H425" s="404"/>
      <c r="I425" s="390">
        <v>44299</v>
      </c>
      <c r="J425" s="362">
        <v>746</v>
      </c>
      <c r="K425" s="406"/>
      <c r="L425" s="363">
        <f t="shared" si="92"/>
        <v>0</v>
      </c>
      <c r="M425" s="362">
        <v>377</v>
      </c>
      <c r="N425" s="391">
        <v>44293</v>
      </c>
      <c r="O425" s="368">
        <f t="shared" si="89"/>
        <v>0</v>
      </c>
      <c r="P425" s="392">
        <f t="shared" si="90"/>
        <v>0</v>
      </c>
      <c r="Q425" s="409"/>
      <c r="R425" s="410"/>
      <c r="S425" s="410"/>
      <c r="T425" s="410"/>
      <c r="U425" s="410"/>
      <c r="V425" s="410"/>
      <c r="W425" s="406">
        <v>50</v>
      </c>
      <c r="X425" s="392">
        <f t="shared" si="91"/>
        <v>10744.5</v>
      </c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</row>
    <row r="426" spans="1:41" s="7" customFormat="1" ht="57" customHeight="1">
      <c r="A426" s="359">
        <v>22</v>
      </c>
      <c r="B426" s="360" t="s">
        <v>224</v>
      </c>
      <c r="C426" s="387" t="s">
        <v>85</v>
      </c>
      <c r="D426" s="362"/>
      <c r="E426" s="363">
        <v>214.89</v>
      </c>
      <c r="F426" s="406">
        <v>150</v>
      </c>
      <c r="G426" s="363">
        <f t="shared" si="85"/>
        <v>32233.499999999996</v>
      </c>
      <c r="H426" s="404"/>
      <c r="I426" s="390">
        <v>44299</v>
      </c>
      <c r="J426" s="362">
        <v>746</v>
      </c>
      <c r="K426" s="406"/>
      <c r="L426" s="363">
        <f t="shared" si="92"/>
        <v>0</v>
      </c>
      <c r="M426" s="362">
        <v>377</v>
      </c>
      <c r="N426" s="391">
        <v>44293</v>
      </c>
      <c r="O426" s="368">
        <f t="shared" si="89"/>
        <v>0</v>
      </c>
      <c r="P426" s="392">
        <f t="shared" si="90"/>
        <v>0</v>
      </c>
      <c r="Q426" s="409"/>
      <c r="R426" s="410"/>
      <c r="S426" s="410"/>
      <c r="T426" s="410"/>
      <c r="U426" s="410"/>
      <c r="V426" s="410"/>
      <c r="W426" s="406">
        <v>150</v>
      </c>
      <c r="X426" s="392">
        <f t="shared" si="91"/>
        <v>32233.499999999996</v>
      </c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</row>
    <row r="427" spans="1:41" s="7" customFormat="1" ht="57" customHeight="1">
      <c r="A427" s="359">
        <v>24</v>
      </c>
      <c r="B427" s="360" t="s">
        <v>226</v>
      </c>
      <c r="C427" s="387" t="s">
        <v>85</v>
      </c>
      <c r="D427" s="362"/>
      <c r="E427" s="363">
        <v>56.98</v>
      </c>
      <c r="F427" s="406">
        <v>160</v>
      </c>
      <c r="G427" s="363">
        <f t="shared" si="85"/>
        <v>9116.7999999999993</v>
      </c>
      <c r="H427" s="404"/>
      <c r="I427" s="390">
        <v>44299</v>
      </c>
      <c r="J427" s="362">
        <v>746</v>
      </c>
      <c r="K427" s="406"/>
      <c r="L427" s="363">
        <f t="shared" si="92"/>
        <v>0</v>
      </c>
      <c r="M427" s="362">
        <v>377</v>
      </c>
      <c r="N427" s="391">
        <v>44293</v>
      </c>
      <c r="O427" s="368">
        <f t="shared" si="89"/>
        <v>0</v>
      </c>
      <c r="P427" s="392">
        <f t="shared" si="90"/>
        <v>0</v>
      </c>
      <c r="Q427" s="409"/>
      <c r="R427" s="410"/>
      <c r="S427" s="410"/>
      <c r="T427" s="410"/>
      <c r="U427" s="410"/>
      <c r="V427" s="410"/>
      <c r="W427" s="406">
        <v>160</v>
      </c>
      <c r="X427" s="392">
        <f t="shared" si="91"/>
        <v>9116.7999999999993</v>
      </c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</row>
    <row r="428" spans="1:41" s="7" customFormat="1" ht="57" customHeight="1">
      <c r="A428" s="359">
        <v>25</v>
      </c>
      <c r="B428" s="360" t="s">
        <v>227</v>
      </c>
      <c r="C428" s="387" t="s">
        <v>85</v>
      </c>
      <c r="D428" s="362"/>
      <c r="E428" s="363">
        <v>56.98</v>
      </c>
      <c r="F428" s="406">
        <v>720</v>
      </c>
      <c r="G428" s="363">
        <f t="shared" si="85"/>
        <v>41025.599999999999</v>
      </c>
      <c r="H428" s="404"/>
      <c r="I428" s="390">
        <v>44299</v>
      </c>
      <c r="J428" s="362">
        <v>746</v>
      </c>
      <c r="K428" s="406"/>
      <c r="L428" s="363">
        <f t="shared" si="92"/>
        <v>0</v>
      </c>
      <c r="M428" s="362">
        <v>377</v>
      </c>
      <c r="N428" s="391">
        <v>44293</v>
      </c>
      <c r="O428" s="368">
        <f t="shared" si="89"/>
        <v>0</v>
      </c>
      <c r="P428" s="392">
        <f t="shared" si="90"/>
        <v>0</v>
      </c>
      <c r="Q428" s="409"/>
      <c r="R428" s="410"/>
      <c r="S428" s="410"/>
      <c r="T428" s="410"/>
      <c r="U428" s="410"/>
      <c r="V428" s="410"/>
      <c r="W428" s="406">
        <v>720</v>
      </c>
      <c r="X428" s="392">
        <f t="shared" si="91"/>
        <v>41025.599999999999</v>
      </c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</row>
    <row r="429" spans="1:41" s="7" customFormat="1" ht="57" customHeight="1">
      <c r="A429" s="359">
        <v>26</v>
      </c>
      <c r="B429" s="360" t="s">
        <v>228</v>
      </c>
      <c r="C429" s="387" t="s">
        <v>85</v>
      </c>
      <c r="D429" s="362"/>
      <c r="E429" s="363">
        <v>56.98</v>
      </c>
      <c r="F429" s="406">
        <v>160</v>
      </c>
      <c r="G429" s="363">
        <f t="shared" si="85"/>
        <v>9116.7999999999993</v>
      </c>
      <c r="H429" s="404"/>
      <c r="I429" s="390">
        <v>44299</v>
      </c>
      <c r="J429" s="362">
        <v>746</v>
      </c>
      <c r="K429" s="406"/>
      <c r="L429" s="363">
        <f t="shared" si="92"/>
        <v>0</v>
      </c>
      <c r="M429" s="362">
        <v>377</v>
      </c>
      <c r="N429" s="391">
        <v>44293</v>
      </c>
      <c r="O429" s="368">
        <f t="shared" si="89"/>
        <v>0</v>
      </c>
      <c r="P429" s="392">
        <f t="shared" si="90"/>
        <v>0</v>
      </c>
      <c r="Q429" s="409"/>
      <c r="R429" s="410"/>
      <c r="S429" s="410"/>
      <c r="T429" s="410"/>
      <c r="U429" s="410"/>
      <c r="V429" s="410"/>
      <c r="W429" s="406">
        <v>160</v>
      </c>
      <c r="X429" s="392">
        <f t="shared" si="91"/>
        <v>9116.7999999999993</v>
      </c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</row>
    <row r="430" spans="1:41" s="7" customFormat="1" ht="57" customHeight="1">
      <c r="A430" s="359">
        <v>27</v>
      </c>
      <c r="B430" s="360" t="s">
        <v>283</v>
      </c>
      <c r="C430" s="387" t="s">
        <v>85</v>
      </c>
      <c r="D430" s="362"/>
      <c r="E430" s="363">
        <v>220</v>
      </c>
      <c r="F430" s="406">
        <v>111</v>
      </c>
      <c r="G430" s="363">
        <f t="shared" si="85"/>
        <v>24420</v>
      </c>
      <c r="H430" s="404"/>
      <c r="I430" s="390"/>
      <c r="J430" s="362">
        <v>908</v>
      </c>
      <c r="K430" s="406"/>
      <c r="L430" s="363">
        <f t="shared" si="92"/>
        <v>0</v>
      </c>
      <c r="M430" s="411">
        <v>465</v>
      </c>
      <c r="N430" s="391">
        <v>44309</v>
      </c>
      <c r="O430" s="368">
        <f t="shared" si="89"/>
        <v>0</v>
      </c>
      <c r="P430" s="392">
        <f t="shared" si="90"/>
        <v>0</v>
      </c>
      <c r="Q430" s="409"/>
      <c r="R430" s="410"/>
      <c r="S430" s="410"/>
      <c r="T430" s="410"/>
      <c r="U430" s="410"/>
      <c r="V430" s="410"/>
      <c r="W430" s="406">
        <v>111</v>
      </c>
      <c r="X430" s="392">
        <f t="shared" si="91"/>
        <v>24420</v>
      </c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</row>
    <row r="431" spans="1:41" s="7" customFormat="1" ht="57" customHeight="1">
      <c r="A431" s="359">
        <v>29</v>
      </c>
      <c r="B431" s="360" t="s">
        <v>281</v>
      </c>
      <c r="C431" s="387" t="s">
        <v>85</v>
      </c>
      <c r="D431" s="362"/>
      <c r="E431" s="363">
        <v>220</v>
      </c>
      <c r="F431" s="406">
        <v>61</v>
      </c>
      <c r="G431" s="363">
        <f t="shared" si="85"/>
        <v>13420</v>
      </c>
      <c r="H431" s="404"/>
      <c r="I431" s="390"/>
      <c r="J431" s="362">
        <v>933</v>
      </c>
      <c r="K431" s="406"/>
      <c r="L431" s="363">
        <f t="shared" si="92"/>
        <v>0</v>
      </c>
      <c r="M431" s="411">
        <v>464</v>
      </c>
      <c r="N431" s="391">
        <v>44309</v>
      </c>
      <c r="O431" s="368">
        <f t="shared" si="89"/>
        <v>0</v>
      </c>
      <c r="P431" s="392">
        <f t="shared" si="90"/>
        <v>0</v>
      </c>
      <c r="Q431" s="409"/>
      <c r="R431" s="410"/>
      <c r="S431" s="410"/>
      <c r="T431" s="410"/>
      <c r="U431" s="410"/>
      <c r="V431" s="410"/>
      <c r="W431" s="406">
        <v>61</v>
      </c>
      <c r="X431" s="392">
        <f t="shared" si="91"/>
        <v>13420</v>
      </c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</row>
    <row r="432" spans="1:41" s="7" customFormat="1" ht="57" customHeight="1">
      <c r="A432" s="359">
        <v>30</v>
      </c>
      <c r="B432" s="360" t="s">
        <v>283</v>
      </c>
      <c r="C432" s="387" t="s">
        <v>85</v>
      </c>
      <c r="D432" s="362"/>
      <c r="E432" s="363">
        <v>220</v>
      </c>
      <c r="F432" s="406">
        <v>189</v>
      </c>
      <c r="G432" s="363">
        <f t="shared" si="85"/>
        <v>41580</v>
      </c>
      <c r="H432" s="404"/>
      <c r="I432" s="390"/>
      <c r="J432" s="362">
        <v>933</v>
      </c>
      <c r="K432" s="406"/>
      <c r="L432" s="363">
        <f t="shared" si="92"/>
        <v>0</v>
      </c>
      <c r="M432" s="411">
        <v>464</v>
      </c>
      <c r="N432" s="391">
        <v>44309</v>
      </c>
      <c r="O432" s="368">
        <f t="shared" si="89"/>
        <v>0</v>
      </c>
      <c r="P432" s="392">
        <f t="shared" si="90"/>
        <v>0</v>
      </c>
      <c r="Q432" s="409"/>
      <c r="R432" s="410"/>
      <c r="S432" s="410"/>
      <c r="T432" s="410"/>
      <c r="U432" s="410"/>
      <c r="V432" s="410"/>
      <c r="W432" s="406">
        <v>189</v>
      </c>
      <c r="X432" s="392">
        <f t="shared" si="91"/>
        <v>41580</v>
      </c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</row>
    <row r="433" spans="1:41" s="7" customFormat="1" ht="57" customHeight="1">
      <c r="A433" s="359">
        <v>31</v>
      </c>
      <c r="B433" s="360" t="s">
        <v>284</v>
      </c>
      <c r="C433" s="387" t="s">
        <v>85</v>
      </c>
      <c r="D433" s="362"/>
      <c r="E433" s="363">
        <v>220</v>
      </c>
      <c r="F433" s="406">
        <v>21</v>
      </c>
      <c r="G433" s="363">
        <f t="shared" si="85"/>
        <v>4620</v>
      </c>
      <c r="H433" s="404"/>
      <c r="I433" s="390"/>
      <c r="J433" s="362">
        <v>933</v>
      </c>
      <c r="K433" s="406"/>
      <c r="L433" s="363">
        <f t="shared" si="92"/>
        <v>0</v>
      </c>
      <c r="M433" s="411">
        <v>464</v>
      </c>
      <c r="N433" s="391">
        <v>44309</v>
      </c>
      <c r="O433" s="368">
        <f t="shared" si="89"/>
        <v>0</v>
      </c>
      <c r="P433" s="392">
        <f t="shared" si="90"/>
        <v>0</v>
      </c>
      <c r="Q433" s="409"/>
      <c r="R433" s="410"/>
      <c r="S433" s="410"/>
      <c r="T433" s="410"/>
      <c r="U433" s="410"/>
      <c r="V433" s="410"/>
      <c r="W433" s="406">
        <v>21</v>
      </c>
      <c r="X433" s="392">
        <f t="shared" si="91"/>
        <v>4620</v>
      </c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</row>
    <row r="434" spans="1:41" s="7" customFormat="1" ht="57" customHeight="1">
      <c r="A434" s="359">
        <v>32</v>
      </c>
      <c r="B434" s="360" t="s">
        <v>230</v>
      </c>
      <c r="C434" s="387" t="s">
        <v>85</v>
      </c>
      <c r="D434" s="362"/>
      <c r="E434" s="363">
        <v>300</v>
      </c>
      <c r="F434" s="406">
        <v>120</v>
      </c>
      <c r="G434" s="363">
        <f t="shared" si="85"/>
        <v>36000</v>
      </c>
      <c r="H434" s="404"/>
      <c r="I434" s="390">
        <v>44298</v>
      </c>
      <c r="J434" s="362">
        <v>721</v>
      </c>
      <c r="K434" s="406"/>
      <c r="L434" s="363">
        <f t="shared" si="92"/>
        <v>0</v>
      </c>
      <c r="M434" s="362">
        <v>375</v>
      </c>
      <c r="N434" s="391">
        <v>44293</v>
      </c>
      <c r="O434" s="368">
        <f t="shared" si="89"/>
        <v>0</v>
      </c>
      <c r="P434" s="392">
        <f t="shared" si="90"/>
        <v>0</v>
      </c>
      <c r="Q434" s="409"/>
      <c r="R434" s="410"/>
      <c r="S434" s="410"/>
      <c r="T434" s="410"/>
      <c r="U434" s="410"/>
      <c r="V434" s="410"/>
      <c r="W434" s="406">
        <v>120</v>
      </c>
      <c r="X434" s="392">
        <f t="shared" si="91"/>
        <v>36000</v>
      </c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</row>
    <row r="435" spans="1:41" s="7" customFormat="1" ht="21" customHeight="1">
      <c r="A435" s="428"/>
      <c r="B435" s="427" t="s">
        <v>83</v>
      </c>
      <c r="C435" s="395"/>
      <c r="D435" s="397"/>
      <c r="E435" s="397"/>
      <c r="F435" s="527"/>
      <c r="G435" s="397">
        <f>SUM(G413:G434)</f>
        <v>1791129.2000000002</v>
      </c>
      <c r="H435" s="398"/>
      <c r="I435" s="398"/>
      <c r="J435" s="397"/>
      <c r="K435" s="527"/>
      <c r="L435" s="397">
        <f>SUM(L413:L434)</f>
        <v>0</v>
      </c>
      <c r="M435" s="527"/>
      <c r="N435" s="401"/>
      <c r="O435" s="395"/>
      <c r="P435" s="397">
        <f>SUM(P413:P434)</f>
        <v>51887.799999999996</v>
      </c>
      <c r="Q435" s="402"/>
      <c r="R435" s="527"/>
      <c r="S435" s="527"/>
      <c r="T435" s="527"/>
      <c r="U435" s="527"/>
      <c r="V435" s="527"/>
      <c r="W435" s="527"/>
      <c r="X435" s="397">
        <f>SUM(X413:X434)</f>
        <v>1739241.4000000001</v>
      </c>
      <c r="Y435" s="191">
        <f>G435+L435-P435</f>
        <v>1739241.4000000001</v>
      </c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</row>
    <row r="436" spans="1:41" s="7" customFormat="1" ht="21" customHeight="1">
      <c r="A436" s="622" t="s">
        <v>7</v>
      </c>
      <c r="B436" s="622"/>
      <c r="C436" s="622"/>
      <c r="D436" s="622"/>
      <c r="E436" s="622"/>
      <c r="F436" s="622"/>
      <c r="G436" s="622"/>
      <c r="H436" s="622"/>
      <c r="I436" s="622"/>
      <c r="J436" s="622"/>
      <c r="K436" s="622"/>
      <c r="L436" s="622"/>
      <c r="M436" s="622"/>
      <c r="N436" s="622"/>
      <c r="O436" s="622"/>
      <c r="P436" s="622"/>
      <c r="Q436" s="622"/>
      <c r="R436" s="622"/>
      <c r="S436" s="622"/>
      <c r="T436" s="622"/>
      <c r="U436" s="622"/>
      <c r="V436" s="622"/>
      <c r="W436" s="622"/>
      <c r="X436" s="622"/>
      <c r="Y436" s="191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</row>
    <row r="437" spans="1:41" s="7" customFormat="1" ht="43.5" customHeight="1">
      <c r="A437" s="359">
        <v>1</v>
      </c>
      <c r="B437" s="426" t="s">
        <v>37</v>
      </c>
      <c r="C437" s="546" t="s">
        <v>85</v>
      </c>
      <c r="D437" s="362" t="s">
        <v>182</v>
      </c>
      <c r="E437" s="363" t="s">
        <v>42</v>
      </c>
      <c r="F437" s="387">
        <v>500</v>
      </c>
      <c r="G437" s="363">
        <f t="shared" ref="G437:G456" si="93">F437*E437</f>
        <v>74250</v>
      </c>
      <c r="H437" s="389">
        <v>44916</v>
      </c>
      <c r="I437" s="390">
        <v>44230</v>
      </c>
      <c r="J437" s="362">
        <v>136</v>
      </c>
      <c r="K437" s="387"/>
      <c r="L437" s="363"/>
      <c r="M437" s="362">
        <v>85</v>
      </c>
      <c r="N437" s="391">
        <v>44229</v>
      </c>
      <c r="O437" s="454">
        <f>F437-W437</f>
        <v>0</v>
      </c>
      <c r="P437" s="392">
        <f t="shared" ref="P437:P456" si="94">O437*E437</f>
        <v>0</v>
      </c>
      <c r="Q437" s="362"/>
      <c r="R437" s="362"/>
      <c r="S437" s="362"/>
      <c r="T437" s="362"/>
      <c r="U437" s="393"/>
      <c r="V437" s="394"/>
      <c r="W437" s="387">
        <v>500</v>
      </c>
      <c r="X437" s="363">
        <f t="shared" ref="X437:X456" si="95">W437*E437</f>
        <v>74250</v>
      </c>
      <c r="Y437" s="191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</row>
    <row r="438" spans="1:41" s="7" customFormat="1" ht="60" customHeight="1">
      <c r="A438" s="359">
        <v>3</v>
      </c>
      <c r="B438" s="360" t="s">
        <v>46</v>
      </c>
      <c r="C438" s="387" t="s">
        <v>71</v>
      </c>
      <c r="D438" s="362" t="s">
        <v>193</v>
      </c>
      <c r="E438" s="363">
        <v>9269.75</v>
      </c>
      <c r="F438" s="387">
        <v>10</v>
      </c>
      <c r="G438" s="363">
        <f t="shared" si="93"/>
        <v>92697.5</v>
      </c>
      <c r="H438" s="389">
        <v>44947</v>
      </c>
      <c r="I438" s="549">
        <v>44244</v>
      </c>
      <c r="J438" s="362">
        <v>215</v>
      </c>
      <c r="K438" s="387"/>
      <c r="L438" s="363"/>
      <c r="M438" s="411">
        <v>139</v>
      </c>
      <c r="N438" s="391">
        <v>44243</v>
      </c>
      <c r="O438" s="454">
        <f>F438-W438</f>
        <v>0</v>
      </c>
      <c r="P438" s="363">
        <f t="shared" si="94"/>
        <v>0</v>
      </c>
      <c r="Q438" s="362"/>
      <c r="R438" s="362"/>
      <c r="S438" s="362"/>
      <c r="T438" s="362"/>
      <c r="U438" s="393"/>
      <c r="V438" s="394"/>
      <c r="W438" s="387">
        <v>10</v>
      </c>
      <c r="X438" s="363">
        <f t="shared" si="95"/>
        <v>92697.5</v>
      </c>
      <c r="Y438" s="191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</row>
    <row r="439" spans="1:41" s="7" customFormat="1" ht="37.5" customHeight="1">
      <c r="A439" s="359">
        <v>4</v>
      </c>
      <c r="B439" s="360" t="s">
        <v>200</v>
      </c>
      <c r="C439" s="387" t="s">
        <v>85</v>
      </c>
      <c r="D439" s="362"/>
      <c r="E439" s="363">
        <v>896.5</v>
      </c>
      <c r="F439" s="387">
        <v>20</v>
      </c>
      <c r="G439" s="363">
        <f t="shared" si="93"/>
        <v>17930</v>
      </c>
      <c r="H439" s="389"/>
      <c r="I439" s="390">
        <v>44272</v>
      </c>
      <c r="J439" s="362">
        <v>368</v>
      </c>
      <c r="K439" s="387"/>
      <c r="L439" s="363">
        <f t="shared" ref="L439:L444" si="96">K439*E439</f>
        <v>0</v>
      </c>
      <c r="M439" s="362">
        <v>262</v>
      </c>
      <c r="N439" s="391">
        <v>44267</v>
      </c>
      <c r="O439" s="368">
        <f t="shared" ref="O439:O456" si="97">F439+K439-W439</f>
        <v>20</v>
      </c>
      <c r="P439" s="392">
        <f t="shared" si="94"/>
        <v>17930</v>
      </c>
      <c r="Q439" s="362"/>
      <c r="R439" s="362"/>
      <c r="S439" s="362"/>
      <c r="T439" s="362"/>
      <c r="U439" s="393"/>
      <c r="V439" s="394"/>
      <c r="W439" s="387">
        <v>0</v>
      </c>
      <c r="X439" s="363">
        <f t="shared" si="95"/>
        <v>0</v>
      </c>
      <c r="Y439" s="191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</row>
    <row r="440" spans="1:41" s="7" customFormat="1" ht="40.5" customHeight="1">
      <c r="A440" s="359">
        <v>5</v>
      </c>
      <c r="B440" s="360" t="s">
        <v>202</v>
      </c>
      <c r="C440" s="387" t="s">
        <v>85</v>
      </c>
      <c r="D440" s="362"/>
      <c r="E440" s="363">
        <v>896.5</v>
      </c>
      <c r="F440" s="387">
        <v>36</v>
      </c>
      <c r="G440" s="363">
        <f t="shared" si="93"/>
        <v>32274</v>
      </c>
      <c r="H440" s="389"/>
      <c r="I440" s="390">
        <v>44272</v>
      </c>
      <c r="J440" s="362">
        <v>368</v>
      </c>
      <c r="K440" s="387"/>
      <c r="L440" s="363">
        <f t="shared" si="96"/>
        <v>0</v>
      </c>
      <c r="M440" s="362">
        <v>262</v>
      </c>
      <c r="N440" s="391">
        <v>44267</v>
      </c>
      <c r="O440" s="368">
        <f t="shared" si="97"/>
        <v>6</v>
      </c>
      <c r="P440" s="392">
        <f t="shared" si="94"/>
        <v>5379</v>
      </c>
      <c r="Q440" s="362"/>
      <c r="R440" s="362"/>
      <c r="S440" s="362"/>
      <c r="T440" s="362"/>
      <c r="U440" s="393"/>
      <c r="V440" s="394"/>
      <c r="W440" s="387">
        <v>30</v>
      </c>
      <c r="X440" s="363">
        <f t="shared" si="95"/>
        <v>26895</v>
      </c>
      <c r="Y440" s="191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</row>
    <row r="441" spans="1:41" s="7" customFormat="1" ht="21" customHeight="1">
      <c r="A441" s="359">
        <v>6</v>
      </c>
      <c r="B441" s="360" t="s">
        <v>203</v>
      </c>
      <c r="C441" s="387" t="s">
        <v>85</v>
      </c>
      <c r="D441" s="362"/>
      <c r="E441" s="363">
        <v>896.5</v>
      </c>
      <c r="F441" s="387">
        <v>10</v>
      </c>
      <c r="G441" s="363">
        <f t="shared" si="93"/>
        <v>8965</v>
      </c>
      <c r="H441" s="389"/>
      <c r="I441" s="390">
        <v>44272</v>
      </c>
      <c r="J441" s="362">
        <v>368</v>
      </c>
      <c r="K441" s="387"/>
      <c r="L441" s="363">
        <f t="shared" si="96"/>
        <v>0</v>
      </c>
      <c r="M441" s="362">
        <v>262</v>
      </c>
      <c r="N441" s="391">
        <v>44267</v>
      </c>
      <c r="O441" s="368">
        <f t="shared" si="97"/>
        <v>6</v>
      </c>
      <c r="P441" s="392">
        <f t="shared" si="94"/>
        <v>5379</v>
      </c>
      <c r="Q441" s="362"/>
      <c r="R441" s="362"/>
      <c r="S441" s="362"/>
      <c r="T441" s="362"/>
      <c r="U441" s="393"/>
      <c r="V441" s="394"/>
      <c r="W441" s="387">
        <v>4</v>
      </c>
      <c r="X441" s="363">
        <f t="shared" si="95"/>
        <v>3586</v>
      </c>
      <c r="Y441" s="191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</row>
    <row r="442" spans="1:41" s="7" customFormat="1" ht="75" customHeight="1">
      <c r="A442" s="359">
        <v>13</v>
      </c>
      <c r="B442" s="360" t="s">
        <v>39</v>
      </c>
      <c r="C442" s="387" t="s">
        <v>85</v>
      </c>
      <c r="D442" s="362" t="s">
        <v>204</v>
      </c>
      <c r="E442" s="363">
        <v>180</v>
      </c>
      <c r="F442" s="387">
        <v>500</v>
      </c>
      <c r="G442" s="363">
        <f t="shared" si="93"/>
        <v>90000</v>
      </c>
      <c r="H442" s="389">
        <v>44913</v>
      </c>
      <c r="I442" s="390">
        <v>44279</v>
      </c>
      <c r="J442" s="362">
        <v>405</v>
      </c>
      <c r="K442" s="387"/>
      <c r="L442" s="363">
        <f t="shared" si="96"/>
        <v>0</v>
      </c>
      <c r="M442" s="362">
        <v>291</v>
      </c>
      <c r="N442" s="391">
        <v>44277</v>
      </c>
      <c r="O442" s="368">
        <f t="shared" si="97"/>
        <v>0</v>
      </c>
      <c r="P442" s="392">
        <f t="shared" si="94"/>
        <v>0</v>
      </c>
      <c r="Q442" s="362"/>
      <c r="R442" s="362"/>
      <c r="S442" s="362"/>
      <c r="T442" s="362"/>
      <c r="U442" s="393"/>
      <c r="V442" s="394"/>
      <c r="W442" s="387">
        <v>500</v>
      </c>
      <c r="X442" s="363">
        <f t="shared" si="95"/>
        <v>90000</v>
      </c>
      <c r="Y442" s="191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</row>
    <row r="443" spans="1:41" s="7" customFormat="1" ht="21" customHeight="1">
      <c r="A443" s="359">
        <v>14</v>
      </c>
      <c r="B443" s="360" t="s">
        <v>211</v>
      </c>
      <c r="C443" s="387" t="s">
        <v>85</v>
      </c>
      <c r="D443" s="362"/>
      <c r="E443" s="363">
        <v>0.7</v>
      </c>
      <c r="F443" s="387">
        <v>53950</v>
      </c>
      <c r="G443" s="363">
        <f t="shared" si="93"/>
        <v>37765</v>
      </c>
      <c r="H443" s="389"/>
      <c r="I443" s="390">
        <v>44285</v>
      </c>
      <c r="J443" s="362">
        <v>589</v>
      </c>
      <c r="K443" s="387"/>
      <c r="L443" s="363">
        <f t="shared" si="96"/>
        <v>0</v>
      </c>
      <c r="M443" s="362">
        <v>314</v>
      </c>
      <c r="N443" s="391">
        <v>44281</v>
      </c>
      <c r="O443" s="368">
        <f t="shared" si="97"/>
        <v>950</v>
      </c>
      <c r="P443" s="392">
        <f t="shared" si="94"/>
        <v>665</v>
      </c>
      <c r="Q443" s="362"/>
      <c r="R443" s="362"/>
      <c r="S443" s="362"/>
      <c r="T443" s="362"/>
      <c r="U443" s="393"/>
      <c r="V443" s="394"/>
      <c r="W443" s="387">
        <v>53000</v>
      </c>
      <c r="X443" s="363">
        <f t="shared" si="95"/>
        <v>37100</v>
      </c>
      <c r="Y443" s="191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</row>
    <row r="444" spans="1:41" s="7" customFormat="1" ht="46.5" customHeight="1">
      <c r="A444" s="359">
        <v>16</v>
      </c>
      <c r="B444" s="360" t="s">
        <v>207</v>
      </c>
      <c r="C444" s="387" t="s">
        <v>85</v>
      </c>
      <c r="D444" s="362"/>
      <c r="E444" s="363">
        <v>300</v>
      </c>
      <c r="F444" s="387">
        <v>320</v>
      </c>
      <c r="G444" s="363">
        <f t="shared" si="93"/>
        <v>96000</v>
      </c>
      <c r="H444" s="389"/>
      <c r="I444" s="390">
        <v>44285</v>
      </c>
      <c r="J444" s="362">
        <v>589</v>
      </c>
      <c r="K444" s="387"/>
      <c r="L444" s="363">
        <f t="shared" si="96"/>
        <v>0</v>
      </c>
      <c r="M444" s="362">
        <v>314</v>
      </c>
      <c r="N444" s="391">
        <v>44281</v>
      </c>
      <c r="O444" s="368">
        <f t="shared" si="97"/>
        <v>0</v>
      </c>
      <c r="P444" s="392">
        <f t="shared" si="94"/>
        <v>0</v>
      </c>
      <c r="Q444" s="362"/>
      <c r="R444" s="362"/>
      <c r="S444" s="362"/>
      <c r="T444" s="362"/>
      <c r="U444" s="393"/>
      <c r="V444" s="394"/>
      <c r="W444" s="387">
        <v>320</v>
      </c>
      <c r="X444" s="363">
        <f t="shared" si="95"/>
        <v>96000</v>
      </c>
      <c r="Y444" s="191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</row>
    <row r="445" spans="1:41" s="7" customFormat="1" ht="50.25" customHeight="1">
      <c r="A445" s="359">
        <v>18</v>
      </c>
      <c r="B445" s="544" t="s">
        <v>18</v>
      </c>
      <c r="C445" s="387" t="s">
        <v>85</v>
      </c>
      <c r="D445" s="362" t="s">
        <v>195</v>
      </c>
      <c r="E445" s="545">
        <v>153.69999999999999</v>
      </c>
      <c r="F445" s="406">
        <v>663</v>
      </c>
      <c r="G445" s="363">
        <f t="shared" si="93"/>
        <v>101903.09999999999</v>
      </c>
      <c r="H445" s="389">
        <v>44889</v>
      </c>
      <c r="I445" s="390"/>
      <c r="J445" s="362"/>
      <c r="K445" s="387"/>
      <c r="L445" s="363"/>
      <c r="M445" s="362">
        <v>64</v>
      </c>
      <c r="N445" s="391">
        <v>44216</v>
      </c>
      <c r="O445" s="368">
        <f t="shared" si="97"/>
        <v>42</v>
      </c>
      <c r="P445" s="392">
        <f t="shared" si="94"/>
        <v>6455.4</v>
      </c>
      <c r="Q445" s="362"/>
      <c r="R445" s="362"/>
      <c r="S445" s="362"/>
      <c r="T445" s="362"/>
      <c r="U445" s="393"/>
      <c r="V445" s="394"/>
      <c r="W445" s="406">
        <v>621</v>
      </c>
      <c r="X445" s="363">
        <f t="shared" si="95"/>
        <v>95447.7</v>
      </c>
      <c r="Y445" s="191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</row>
    <row r="446" spans="1:41" s="7" customFormat="1" ht="50.25" customHeight="1">
      <c r="A446" s="359">
        <v>19</v>
      </c>
      <c r="B446" s="360" t="s">
        <v>223</v>
      </c>
      <c r="C446" s="387" t="s">
        <v>85</v>
      </c>
      <c r="D446" s="362"/>
      <c r="E446" s="363">
        <v>214.89</v>
      </c>
      <c r="F446" s="406">
        <v>150</v>
      </c>
      <c r="G446" s="363">
        <f t="shared" si="93"/>
        <v>32233.499999999996</v>
      </c>
      <c r="H446" s="389"/>
      <c r="I446" s="390">
        <v>44299</v>
      </c>
      <c r="J446" s="362">
        <v>747</v>
      </c>
      <c r="K446" s="387"/>
      <c r="L446" s="363">
        <f>K446*E446</f>
        <v>0</v>
      </c>
      <c r="M446" s="362">
        <v>377</v>
      </c>
      <c r="N446" s="391">
        <v>44293</v>
      </c>
      <c r="O446" s="368">
        <f t="shared" si="97"/>
        <v>0</v>
      </c>
      <c r="P446" s="392">
        <f t="shared" si="94"/>
        <v>0</v>
      </c>
      <c r="Q446" s="362"/>
      <c r="R446" s="362"/>
      <c r="S446" s="362"/>
      <c r="T446" s="362"/>
      <c r="U446" s="393"/>
      <c r="V446" s="394"/>
      <c r="W446" s="406">
        <v>150</v>
      </c>
      <c r="X446" s="363">
        <f t="shared" si="95"/>
        <v>32233.499999999996</v>
      </c>
      <c r="Y446" s="191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</row>
    <row r="447" spans="1:41" s="7" customFormat="1" ht="50.25" customHeight="1">
      <c r="A447" s="359">
        <v>20</v>
      </c>
      <c r="B447" s="360" t="s">
        <v>224</v>
      </c>
      <c r="C447" s="387" t="s">
        <v>85</v>
      </c>
      <c r="D447" s="362"/>
      <c r="E447" s="363">
        <v>214.89</v>
      </c>
      <c r="F447" s="406">
        <v>450</v>
      </c>
      <c r="G447" s="363">
        <f t="shared" si="93"/>
        <v>96700.5</v>
      </c>
      <c r="H447" s="389"/>
      <c r="I447" s="390">
        <v>44299</v>
      </c>
      <c r="J447" s="362">
        <v>747</v>
      </c>
      <c r="K447" s="387"/>
      <c r="L447" s="363">
        <f t="shared" ref="L447:L455" si="98">K447*E447</f>
        <v>0</v>
      </c>
      <c r="M447" s="362">
        <v>377</v>
      </c>
      <c r="N447" s="391">
        <v>44293</v>
      </c>
      <c r="O447" s="368">
        <f t="shared" si="97"/>
        <v>0</v>
      </c>
      <c r="P447" s="392">
        <f t="shared" si="94"/>
        <v>0</v>
      </c>
      <c r="Q447" s="362"/>
      <c r="R447" s="362"/>
      <c r="S447" s="362"/>
      <c r="T447" s="362"/>
      <c r="U447" s="393"/>
      <c r="V447" s="394"/>
      <c r="W447" s="406">
        <v>450</v>
      </c>
      <c r="X447" s="363">
        <f t="shared" si="95"/>
        <v>96700.5</v>
      </c>
      <c r="Y447" s="191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</row>
    <row r="448" spans="1:41" s="7" customFormat="1" ht="50.25" customHeight="1">
      <c r="A448" s="359">
        <v>21</v>
      </c>
      <c r="B448" s="360" t="s">
        <v>225</v>
      </c>
      <c r="C448" s="387" t="s">
        <v>85</v>
      </c>
      <c r="D448" s="362"/>
      <c r="E448" s="363">
        <v>214.89</v>
      </c>
      <c r="F448" s="406">
        <v>100</v>
      </c>
      <c r="G448" s="363">
        <f t="shared" si="93"/>
        <v>21489</v>
      </c>
      <c r="H448" s="389"/>
      <c r="I448" s="390">
        <v>44299</v>
      </c>
      <c r="J448" s="362">
        <v>747</v>
      </c>
      <c r="K448" s="387"/>
      <c r="L448" s="363">
        <f t="shared" si="98"/>
        <v>0</v>
      </c>
      <c r="M448" s="362">
        <v>377</v>
      </c>
      <c r="N448" s="391">
        <v>44293</v>
      </c>
      <c r="O448" s="368">
        <f t="shared" si="97"/>
        <v>0</v>
      </c>
      <c r="P448" s="392">
        <f t="shared" si="94"/>
        <v>0</v>
      </c>
      <c r="Q448" s="362"/>
      <c r="R448" s="362"/>
      <c r="S448" s="362"/>
      <c r="T448" s="362"/>
      <c r="U448" s="393"/>
      <c r="V448" s="394"/>
      <c r="W448" s="406">
        <v>100</v>
      </c>
      <c r="X448" s="363">
        <f t="shared" si="95"/>
        <v>21489</v>
      </c>
      <c r="Y448" s="191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</row>
    <row r="449" spans="1:41" s="7" customFormat="1" ht="50.25" customHeight="1">
      <c r="A449" s="359">
        <v>22</v>
      </c>
      <c r="B449" s="360" t="s">
        <v>226</v>
      </c>
      <c r="C449" s="387" t="s">
        <v>85</v>
      </c>
      <c r="D449" s="362"/>
      <c r="E449" s="363">
        <v>56.98</v>
      </c>
      <c r="F449" s="406">
        <v>710</v>
      </c>
      <c r="G449" s="363">
        <f t="shared" si="93"/>
        <v>40455.799999999996</v>
      </c>
      <c r="H449" s="389"/>
      <c r="I449" s="390">
        <v>44299</v>
      </c>
      <c r="J449" s="362">
        <v>747</v>
      </c>
      <c r="K449" s="387"/>
      <c r="L449" s="363">
        <f t="shared" si="98"/>
        <v>0</v>
      </c>
      <c r="M449" s="362">
        <v>377</v>
      </c>
      <c r="N449" s="391">
        <v>44293</v>
      </c>
      <c r="O449" s="368">
        <f t="shared" si="97"/>
        <v>25</v>
      </c>
      <c r="P449" s="392">
        <f t="shared" si="94"/>
        <v>1424.5</v>
      </c>
      <c r="Q449" s="362"/>
      <c r="R449" s="362"/>
      <c r="S449" s="362"/>
      <c r="T449" s="362"/>
      <c r="U449" s="393"/>
      <c r="V449" s="394"/>
      <c r="W449" s="406">
        <v>685</v>
      </c>
      <c r="X449" s="363">
        <f t="shared" si="95"/>
        <v>39031.299999999996</v>
      </c>
      <c r="Y449" s="191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</row>
    <row r="450" spans="1:41" s="7" customFormat="1" ht="50.25" customHeight="1">
      <c r="A450" s="359">
        <v>23</v>
      </c>
      <c r="B450" s="360" t="s">
        <v>227</v>
      </c>
      <c r="C450" s="387" t="s">
        <v>85</v>
      </c>
      <c r="D450" s="362"/>
      <c r="E450" s="363">
        <v>56.98</v>
      </c>
      <c r="F450" s="406">
        <v>2505</v>
      </c>
      <c r="G450" s="363">
        <f t="shared" si="93"/>
        <v>142734.9</v>
      </c>
      <c r="H450" s="389"/>
      <c r="I450" s="390">
        <v>44299</v>
      </c>
      <c r="J450" s="362">
        <v>747</v>
      </c>
      <c r="K450" s="387"/>
      <c r="L450" s="363">
        <f t="shared" si="98"/>
        <v>0</v>
      </c>
      <c r="M450" s="362">
        <v>377</v>
      </c>
      <c r="N450" s="391">
        <v>44293</v>
      </c>
      <c r="O450" s="368">
        <f t="shared" si="97"/>
        <v>45</v>
      </c>
      <c r="P450" s="392">
        <f t="shared" si="94"/>
        <v>2564.1</v>
      </c>
      <c r="Q450" s="362"/>
      <c r="R450" s="362"/>
      <c r="S450" s="362"/>
      <c r="T450" s="362"/>
      <c r="U450" s="393"/>
      <c r="V450" s="394"/>
      <c r="W450" s="406">
        <v>2460</v>
      </c>
      <c r="X450" s="363">
        <f t="shared" si="95"/>
        <v>140170.79999999999</v>
      </c>
      <c r="Y450" s="191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</row>
    <row r="451" spans="1:41" s="7" customFormat="1" ht="50.25" customHeight="1">
      <c r="A451" s="359">
        <v>24</v>
      </c>
      <c r="B451" s="360" t="s">
        <v>228</v>
      </c>
      <c r="C451" s="387" t="s">
        <v>85</v>
      </c>
      <c r="D451" s="362"/>
      <c r="E451" s="363">
        <v>56.98</v>
      </c>
      <c r="F451" s="406">
        <v>300</v>
      </c>
      <c r="G451" s="363">
        <f t="shared" si="93"/>
        <v>17094</v>
      </c>
      <c r="H451" s="389"/>
      <c r="I451" s="390">
        <v>44299</v>
      </c>
      <c r="J451" s="362">
        <v>747</v>
      </c>
      <c r="K451" s="387"/>
      <c r="L451" s="363">
        <f t="shared" si="98"/>
        <v>0</v>
      </c>
      <c r="M451" s="362">
        <v>377</v>
      </c>
      <c r="N451" s="391">
        <v>44293</v>
      </c>
      <c r="O451" s="368">
        <f t="shared" si="97"/>
        <v>60</v>
      </c>
      <c r="P451" s="392">
        <f t="shared" si="94"/>
        <v>3418.7999999999997</v>
      </c>
      <c r="Q451" s="362"/>
      <c r="R451" s="362"/>
      <c r="S451" s="362"/>
      <c r="T451" s="362"/>
      <c r="U451" s="393"/>
      <c r="V451" s="394"/>
      <c r="W451" s="406">
        <v>240</v>
      </c>
      <c r="X451" s="363">
        <f t="shared" si="95"/>
        <v>13675.199999999999</v>
      </c>
      <c r="Y451" s="191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</row>
    <row r="452" spans="1:41" s="7" customFormat="1" ht="50.25" customHeight="1">
      <c r="A452" s="359">
        <v>25</v>
      </c>
      <c r="B452" s="360" t="s">
        <v>283</v>
      </c>
      <c r="C452" s="387" t="s">
        <v>85</v>
      </c>
      <c r="D452" s="362"/>
      <c r="E452" s="363">
        <v>220</v>
      </c>
      <c r="F452" s="406">
        <v>405</v>
      </c>
      <c r="G452" s="363">
        <f t="shared" si="93"/>
        <v>89100</v>
      </c>
      <c r="H452" s="389"/>
      <c r="I452" s="390">
        <v>44313</v>
      </c>
      <c r="J452" s="362">
        <v>909</v>
      </c>
      <c r="K452" s="387"/>
      <c r="L452" s="363">
        <f t="shared" si="98"/>
        <v>0</v>
      </c>
      <c r="M452" s="411">
        <v>465</v>
      </c>
      <c r="N452" s="391">
        <v>44309</v>
      </c>
      <c r="O452" s="368">
        <f t="shared" si="97"/>
        <v>10</v>
      </c>
      <c r="P452" s="392">
        <f t="shared" si="94"/>
        <v>2200</v>
      </c>
      <c r="Q452" s="362"/>
      <c r="R452" s="362"/>
      <c r="S452" s="362"/>
      <c r="T452" s="362"/>
      <c r="U452" s="393"/>
      <c r="V452" s="394"/>
      <c r="W452" s="406">
        <v>395</v>
      </c>
      <c r="X452" s="363">
        <f t="shared" si="95"/>
        <v>86900</v>
      </c>
      <c r="Y452" s="191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</row>
    <row r="453" spans="1:41" s="7" customFormat="1" ht="50.25" customHeight="1">
      <c r="A453" s="359">
        <v>27</v>
      </c>
      <c r="B453" s="360" t="s">
        <v>281</v>
      </c>
      <c r="C453" s="387" t="s">
        <v>85</v>
      </c>
      <c r="D453" s="362"/>
      <c r="E453" s="363">
        <v>220</v>
      </c>
      <c r="F453" s="406">
        <v>249</v>
      </c>
      <c r="G453" s="363">
        <f t="shared" si="93"/>
        <v>54780</v>
      </c>
      <c r="H453" s="389"/>
      <c r="I453" s="390">
        <v>44313</v>
      </c>
      <c r="J453" s="362">
        <v>934</v>
      </c>
      <c r="K453" s="387"/>
      <c r="L453" s="363">
        <f t="shared" si="98"/>
        <v>0</v>
      </c>
      <c r="M453" s="411">
        <v>464</v>
      </c>
      <c r="N453" s="391">
        <v>44309</v>
      </c>
      <c r="O453" s="368">
        <f t="shared" si="97"/>
        <v>4</v>
      </c>
      <c r="P453" s="392">
        <f t="shared" si="94"/>
        <v>880</v>
      </c>
      <c r="Q453" s="362"/>
      <c r="R453" s="362"/>
      <c r="S453" s="362"/>
      <c r="T453" s="362"/>
      <c r="U453" s="393"/>
      <c r="V453" s="394"/>
      <c r="W453" s="406">
        <v>245</v>
      </c>
      <c r="X453" s="363">
        <f t="shared" si="95"/>
        <v>53900</v>
      </c>
      <c r="Y453" s="191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</row>
    <row r="454" spans="1:41" s="7" customFormat="1" ht="50.25" customHeight="1">
      <c r="A454" s="359">
        <v>28</v>
      </c>
      <c r="B454" s="360" t="s">
        <v>283</v>
      </c>
      <c r="C454" s="387" t="s">
        <v>85</v>
      </c>
      <c r="D454" s="362"/>
      <c r="E454" s="363">
        <v>220</v>
      </c>
      <c r="F454" s="406">
        <v>630</v>
      </c>
      <c r="G454" s="363">
        <f t="shared" si="93"/>
        <v>138600</v>
      </c>
      <c r="H454" s="389"/>
      <c r="I454" s="390">
        <v>44313</v>
      </c>
      <c r="J454" s="362">
        <v>934</v>
      </c>
      <c r="K454" s="387"/>
      <c r="L454" s="363">
        <f t="shared" si="98"/>
        <v>0</v>
      </c>
      <c r="M454" s="411">
        <v>464</v>
      </c>
      <c r="N454" s="391">
        <v>44309</v>
      </c>
      <c r="O454" s="368">
        <f t="shared" si="97"/>
        <v>0</v>
      </c>
      <c r="P454" s="392">
        <f t="shared" si="94"/>
        <v>0</v>
      </c>
      <c r="Q454" s="362"/>
      <c r="R454" s="362"/>
      <c r="S454" s="362"/>
      <c r="T454" s="362"/>
      <c r="U454" s="393"/>
      <c r="V454" s="394"/>
      <c r="W454" s="406">
        <v>630</v>
      </c>
      <c r="X454" s="363">
        <f t="shared" si="95"/>
        <v>138600</v>
      </c>
      <c r="Y454" s="191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</row>
    <row r="455" spans="1:41" s="7" customFormat="1" ht="50.25" customHeight="1">
      <c r="A455" s="359">
        <v>29</v>
      </c>
      <c r="B455" s="360" t="s">
        <v>284</v>
      </c>
      <c r="C455" s="387" t="s">
        <v>85</v>
      </c>
      <c r="D455" s="362"/>
      <c r="E455" s="363">
        <v>220</v>
      </c>
      <c r="F455" s="406">
        <v>95</v>
      </c>
      <c r="G455" s="363">
        <f t="shared" si="93"/>
        <v>20900</v>
      </c>
      <c r="H455" s="389"/>
      <c r="I455" s="390">
        <v>44313</v>
      </c>
      <c r="J455" s="362">
        <v>934</v>
      </c>
      <c r="K455" s="387"/>
      <c r="L455" s="363">
        <f t="shared" si="98"/>
        <v>0</v>
      </c>
      <c r="M455" s="411">
        <v>464</v>
      </c>
      <c r="N455" s="391">
        <v>44309</v>
      </c>
      <c r="O455" s="368">
        <f t="shared" si="97"/>
        <v>5</v>
      </c>
      <c r="P455" s="392">
        <f t="shared" si="94"/>
        <v>1100</v>
      </c>
      <c r="Q455" s="362"/>
      <c r="R455" s="362"/>
      <c r="S455" s="362"/>
      <c r="T455" s="362"/>
      <c r="U455" s="393"/>
      <c r="V455" s="394"/>
      <c r="W455" s="406">
        <v>90</v>
      </c>
      <c r="X455" s="363">
        <f t="shared" si="95"/>
        <v>19800</v>
      </c>
      <c r="Y455" s="191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</row>
    <row r="456" spans="1:41" s="7" customFormat="1" ht="50.25" customHeight="1">
      <c r="A456" s="359">
        <v>30</v>
      </c>
      <c r="B456" s="360" t="s">
        <v>230</v>
      </c>
      <c r="C456" s="387" t="s">
        <v>85</v>
      </c>
      <c r="D456" s="362"/>
      <c r="E456" s="363">
        <v>300</v>
      </c>
      <c r="F456" s="406">
        <v>328</v>
      </c>
      <c r="G456" s="363">
        <f t="shared" si="93"/>
        <v>98400</v>
      </c>
      <c r="H456" s="389"/>
      <c r="I456" s="390">
        <v>44298</v>
      </c>
      <c r="J456" s="362">
        <v>722</v>
      </c>
      <c r="K456" s="387"/>
      <c r="L456" s="363">
        <f>K456*E456</f>
        <v>0</v>
      </c>
      <c r="M456" s="362">
        <v>375</v>
      </c>
      <c r="N456" s="391">
        <v>44293</v>
      </c>
      <c r="O456" s="368">
        <f t="shared" si="97"/>
        <v>0</v>
      </c>
      <c r="P456" s="392">
        <f t="shared" si="94"/>
        <v>0</v>
      </c>
      <c r="Q456" s="362"/>
      <c r="R456" s="362"/>
      <c r="S456" s="362"/>
      <c r="T456" s="362"/>
      <c r="U456" s="393"/>
      <c r="V456" s="394"/>
      <c r="W456" s="406">
        <v>328</v>
      </c>
      <c r="X456" s="363">
        <f t="shared" si="95"/>
        <v>98400</v>
      </c>
      <c r="Y456" s="191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</row>
    <row r="457" spans="1:41" s="7" customFormat="1" ht="21" customHeight="1">
      <c r="A457" s="428"/>
      <c r="B457" s="427" t="s">
        <v>83</v>
      </c>
      <c r="C457" s="395"/>
      <c r="D457" s="397"/>
      <c r="E457" s="397"/>
      <c r="F457" s="527"/>
      <c r="G457" s="397">
        <f>SUM(G437:G456)</f>
        <v>1304272.3</v>
      </c>
      <c r="H457" s="398"/>
      <c r="I457" s="398"/>
      <c r="J457" s="397"/>
      <c r="K457" s="527"/>
      <c r="L457" s="397">
        <f>SUM(L437:L456)</f>
        <v>0</v>
      </c>
      <c r="M457" s="527"/>
      <c r="N457" s="401"/>
      <c r="O457" s="395"/>
      <c r="P457" s="397">
        <f>SUM(P437:P456)</f>
        <v>47395.8</v>
      </c>
      <c r="Q457" s="402"/>
      <c r="R457" s="527"/>
      <c r="S457" s="527"/>
      <c r="T457" s="527"/>
      <c r="U457" s="527"/>
      <c r="V457" s="527"/>
      <c r="W457" s="527"/>
      <c r="X457" s="397">
        <f>SUM(X437:X456)</f>
        <v>1256876.5</v>
      </c>
      <c r="Y457" s="191">
        <f>G457+L457-P457</f>
        <v>1256876.5</v>
      </c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</row>
    <row r="458" spans="1:41" s="7" customFormat="1" ht="21" customHeight="1">
      <c r="A458" s="640" t="s">
        <v>163</v>
      </c>
      <c r="B458" s="641"/>
      <c r="C458" s="641"/>
      <c r="D458" s="641"/>
      <c r="E458" s="641"/>
      <c r="F458" s="641"/>
      <c r="G458" s="641"/>
      <c r="H458" s="641"/>
      <c r="I458" s="641"/>
      <c r="J458" s="641"/>
      <c r="K458" s="641"/>
      <c r="L458" s="641"/>
      <c r="M458" s="641"/>
      <c r="N458" s="641"/>
      <c r="O458" s="641"/>
      <c r="P458" s="641"/>
      <c r="Q458" s="641"/>
      <c r="R458" s="641"/>
      <c r="S458" s="641"/>
      <c r="T458" s="641"/>
      <c r="U458" s="641"/>
      <c r="V458" s="641"/>
      <c r="W458" s="641"/>
      <c r="X458" s="642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</row>
    <row r="459" spans="1:41" s="7" customFormat="1" ht="72.75" customHeight="1">
      <c r="A459" s="431"/>
      <c r="B459" s="426"/>
      <c r="C459" s="362"/>
      <c r="D459" s="362"/>
      <c r="E459" s="362"/>
      <c r="F459" s="406"/>
      <c r="G459" s="363"/>
      <c r="H459" s="408"/>
      <c r="I459" s="390"/>
      <c r="J459" s="362"/>
      <c r="K459" s="406"/>
      <c r="L459" s="363"/>
      <c r="M459" s="362"/>
      <c r="N459" s="391"/>
      <c r="O459" s="368"/>
      <c r="P459" s="392"/>
      <c r="Q459" s="409"/>
      <c r="R459" s="410"/>
      <c r="S459" s="410"/>
      <c r="T459" s="410"/>
      <c r="U459" s="410"/>
      <c r="V459" s="410"/>
      <c r="W459" s="419"/>
      <c r="X459" s="392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</row>
    <row r="460" spans="1:41" s="7" customFormat="1" ht="21" customHeight="1">
      <c r="A460" s="526"/>
      <c r="B460" s="427" t="s">
        <v>83</v>
      </c>
      <c r="C460" s="395"/>
      <c r="D460" s="397"/>
      <c r="E460" s="397"/>
      <c r="F460" s="527"/>
      <c r="G460" s="397">
        <f>SUM(G459)</f>
        <v>0</v>
      </c>
      <c r="H460" s="398"/>
      <c r="I460" s="398"/>
      <c r="J460" s="397"/>
      <c r="K460" s="527"/>
      <c r="L460" s="397">
        <f>SUM(L459)</f>
        <v>0</v>
      </c>
      <c r="M460" s="527"/>
      <c r="N460" s="401"/>
      <c r="O460" s="395"/>
      <c r="P460" s="397">
        <f>SUM(P459)</f>
        <v>0</v>
      </c>
      <c r="Q460" s="402"/>
      <c r="R460" s="527"/>
      <c r="S460" s="527"/>
      <c r="T460" s="527"/>
      <c r="U460" s="527"/>
      <c r="V460" s="527"/>
      <c r="W460" s="527"/>
      <c r="X460" s="397">
        <f>SUM(X459)</f>
        <v>0</v>
      </c>
      <c r="Y460" s="191">
        <f>G460+L460-P460</f>
        <v>0</v>
      </c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</row>
    <row r="461" spans="1:41" s="7" customFormat="1" ht="21" customHeight="1">
      <c r="A461" s="634" t="s">
        <v>124</v>
      </c>
      <c r="B461" s="635"/>
      <c r="C461" s="635"/>
      <c r="D461" s="635"/>
      <c r="E461" s="635"/>
      <c r="F461" s="635"/>
      <c r="G461" s="635"/>
      <c r="H461" s="635"/>
      <c r="I461" s="635"/>
      <c r="J461" s="635"/>
      <c r="K461" s="635"/>
      <c r="L461" s="635"/>
      <c r="M461" s="635"/>
      <c r="N461" s="635"/>
      <c r="O461" s="635"/>
      <c r="P461" s="635"/>
      <c r="Q461" s="635"/>
      <c r="R461" s="635"/>
      <c r="S461" s="635"/>
      <c r="T461" s="635"/>
      <c r="U461" s="635"/>
      <c r="V461" s="635"/>
      <c r="W461" s="635"/>
      <c r="X461" s="636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</row>
    <row r="462" spans="1:41" s="7" customFormat="1" ht="81" customHeight="1">
      <c r="A462" s="510">
        <v>1</v>
      </c>
      <c r="B462" s="542" t="s">
        <v>47</v>
      </c>
      <c r="C462" s="543" t="s">
        <v>71</v>
      </c>
      <c r="D462" s="457">
        <v>181220</v>
      </c>
      <c r="E462" s="459">
        <v>9161.4</v>
      </c>
      <c r="F462" s="468">
        <v>1</v>
      </c>
      <c r="G462" s="459">
        <f t="shared" ref="G462:G494" si="99">F462*E462</f>
        <v>9161.4</v>
      </c>
      <c r="H462" s="487"/>
      <c r="I462" s="488">
        <v>44244</v>
      </c>
      <c r="J462" s="457">
        <v>232</v>
      </c>
      <c r="K462" s="468">
        <v>20</v>
      </c>
      <c r="L462" s="459"/>
      <c r="M462" s="474">
        <v>140</v>
      </c>
      <c r="N462" s="462">
        <v>44243</v>
      </c>
      <c r="O462" s="556">
        <f t="shared" ref="O462:O468" si="100">F462-W462</f>
        <v>0</v>
      </c>
      <c r="P462" s="459">
        <f t="shared" ref="P462:P494" si="101">O462*E462</f>
        <v>0</v>
      </c>
      <c r="Q462" s="457"/>
      <c r="R462" s="457"/>
      <c r="S462" s="457"/>
      <c r="T462" s="457"/>
      <c r="U462" s="465"/>
      <c r="V462" s="466"/>
      <c r="W462" s="468">
        <v>1</v>
      </c>
      <c r="X462" s="459">
        <f t="shared" ref="X462:X494" si="102">W462*E462</f>
        <v>9161.4</v>
      </c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</row>
    <row r="463" spans="1:41" s="7" customFormat="1" ht="81" customHeight="1">
      <c r="A463" s="510">
        <v>2</v>
      </c>
      <c r="B463" s="542" t="s">
        <v>47</v>
      </c>
      <c r="C463" s="543" t="s">
        <v>71</v>
      </c>
      <c r="D463" s="457" t="s">
        <v>189</v>
      </c>
      <c r="E463" s="459">
        <v>9161.4</v>
      </c>
      <c r="F463" s="468">
        <v>24</v>
      </c>
      <c r="G463" s="459">
        <f t="shared" si="99"/>
        <v>219873.59999999998</v>
      </c>
      <c r="H463" s="487"/>
      <c r="I463" s="488">
        <v>44244</v>
      </c>
      <c r="J463" s="457">
        <v>250</v>
      </c>
      <c r="K463" s="468">
        <v>24</v>
      </c>
      <c r="L463" s="459"/>
      <c r="M463" s="474">
        <v>141</v>
      </c>
      <c r="N463" s="462">
        <v>44243</v>
      </c>
      <c r="O463" s="556">
        <f t="shared" si="100"/>
        <v>0</v>
      </c>
      <c r="P463" s="459">
        <f>O463*E463</f>
        <v>0</v>
      </c>
      <c r="Q463" s="457"/>
      <c r="R463" s="457"/>
      <c r="S463" s="457"/>
      <c r="T463" s="457"/>
      <c r="U463" s="465"/>
      <c r="V463" s="466"/>
      <c r="W463" s="468">
        <v>24</v>
      </c>
      <c r="X463" s="459">
        <f>W463*E463</f>
        <v>219873.59999999998</v>
      </c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</row>
    <row r="464" spans="1:41" s="7" customFormat="1" ht="42" customHeight="1">
      <c r="A464" s="510">
        <v>3</v>
      </c>
      <c r="B464" s="552" t="s">
        <v>37</v>
      </c>
      <c r="C464" s="558" t="s">
        <v>85</v>
      </c>
      <c r="D464" s="457" t="s">
        <v>182</v>
      </c>
      <c r="E464" s="459" t="s">
        <v>42</v>
      </c>
      <c r="F464" s="468">
        <v>100</v>
      </c>
      <c r="G464" s="459">
        <f t="shared" si="99"/>
        <v>14850</v>
      </c>
      <c r="H464" s="460">
        <v>44916</v>
      </c>
      <c r="I464" s="461">
        <v>44231</v>
      </c>
      <c r="J464" s="457">
        <v>137</v>
      </c>
      <c r="K464" s="468">
        <v>100</v>
      </c>
      <c r="L464" s="459"/>
      <c r="M464" s="457">
        <v>85</v>
      </c>
      <c r="N464" s="462">
        <v>44229</v>
      </c>
      <c r="O464" s="556">
        <f t="shared" si="100"/>
        <v>0</v>
      </c>
      <c r="P464" s="464">
        <f t="shared" si="101"/>
        <v>0</v>
      </c>
      <c r="Q464" s="457"/>
      <c r="R464" s="457"/>
      <c r="S464" s="457"/>
      <c r="T464" s="457"/>
      <c r="U464" s="465"/>
      <c r="V464" s="466"/>
      <c r="W464" s="468">
        <v>100</v>
      </c>
      <c r="X464" s="459">
        <f t="shared" si="102"/>
        <v>14850</v>
      </c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</row>
    <row r="465" spans="1:41" s="7" customFormat="1" ht="48" customHeight="1">
      <c r="A465" s="510">
        <v>4</v>
      </c>
      <c r="B465" s="552" t="s">
        <v>38</v>
      </c>
      <c r="C465" s="558" t="s">
        <v>85</v>
      </c>
      <c r="D465" s="457" t="s">
        <v>183</v>
      </c>
      <c r="E465" s="459" t="s">
        <v>43</v>
      </c>
      <c r="F465" s="468">
        <v>25</v>
      </c>
      <c r="G465" s="459">
        <f t="shared" si="99"/>
        <v>5250</v>
      </c>
      <c r="H465" s="460">
        <v>44540</v>
      </c>
      <c r="I465" s="461">
        <v>44231</v>
      </c>
      <c r="J465" s="457">
        <v>137</v>
      </c>
      <c r="K465" s="468">
        <v>25</v>
      </c>
      <c r="L465" s="459"/>
      <c r="M465" s="457">
        <v>85</v>
      </c>
      <c r="N465" s="462">
        <v>44229</v>
      </c>
      <c r="O465" s="556">
        <f t="shared" si="100"/>
        <v>0</v>
      </c>
      <c r="P465" s="464">
        <f t="shared" si="101"/>
        <v>0</v>
      </c>
      <c r="Q465" s="457"/>
      <c r="R465" s="457"/>
      <c r="S465" s="457"/>
      <c r="T465" s="457"/>
      <c r="U465" s="465"/>
      <c r="V465" s="466"/>
      <c r="W465" s="468">
        <v>25</v>
      </c>
      <c r="X465" s="459">
        <f t="shared" si="102"/>
        <v>5250</v>
      </c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</row>
    <row r="466" spans="1:41" s="7" customFormat="1" ht="81" customHeight="1">
      <c r="A466" s="510">
        <v>5</v>
      </c>
      <c r="B466" s="552" t="s">
        <v>39</v>
      </c>
      <c r="C466" s="558" t="s">
        <v>85</v>
      </c>
      <c r="D466" s="457" t="s">
        <v>184</v>
      </c>
      <c r="E466" s="459" t="s">
        <v>44</v>
      </c>
      <c r="F466" s="468">
        <v>100</v>
      </c>
      <c r="G466" s="459">
        <f t="shared" si="99"/>
        <v>18000</v>
      </c>
      <c r="H466" s="460" t="s">
        <v>185</v>
      </c>
      <c r="I466" s="461">
        <v>44231</v>
      </c>
      <c r="J466" s="457">
        <v>137</v>
      </c>
      <c r="K466" s="468">
        <v>100</v>
      </c>
      <c r="L466" s="459"/>
      <c r="M466" s="457">
        <v>85</v>
      </c>
      <c r="N466" s="462">
        <v>44229</v>
      </c>
      <c r="O466" s="556">
        <f t="shared" si="100"/>
        <v>0</v>
      </c>
      <c r="P466" s="464">
        <f t="shared" si="101"/>
        <v>0</v>
      </c>
      <c r="Q466" s="457"/>
      <c r="R466" s="457"/>
      <c r="S466" s="457"/>
      <c r="T466" s="457"/>
      <c r="U466" s="465"/>
      <c r="V466" s="466"/>
      <c r="W466" s="468">
        <v>100</v>
      </c>
      <c r="X466" s="459">
        <f t="shared" si="102"/>
        <v>18000</v>
      </c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</row>
    <row r="467" spans="1:41" s="7" customFormat="1" ht="50.25" customHeight="1">
      <c r="A467" s="510">
        <v>6</v>
      </c>
      <c r="B467" s="550" t="s">
        <v>18</v>
      </c>
      <c r="C467" s="468" t="s">
        <v>85</v>
      </c>
      <c r="D467" s="457" t="s">
        <v>178</v>
      </c>
      <c r="E467" s="551">
        <v>153.69999999999999</v>
      </c>
      <c r="F467" s="458">
        <v>712</v>
      </c>
      <c r="G467" s="459">
        <f t="shared" si="99"/>
        <v>109434.4</v>
      </c>
      <c r="H467" s="487">
        <v>44889</v>
      </c>
      <c r="I467" s="461">
        <v>44221</v>
      </c>
      <c r="J467" s="457">
        <v>57</v>
      </c>
      <c r="K467" s="468">
        <v>750</v>
      </c>
      <c r="L467" s="459"/>
      <c r="M467" s="457">
        <v>64</v>
      </c>
      <c r="N467" s="462">
        <v>44216</v>
      </c>
      <c r="O467" s="463">
        <f t="shared" si="100"/>
        <v>164</v>
      </c>
      <c r="P467" s="464">
        <f t="shared" si="101"/>
        <v>25206.799999999999</v>
      </c>
      <c r="Q467" s="457"/>
      <c r="R467" s="457"/>
      <c r="S467" s="457"/>
      <c r="T467" s="457"/>
      <c r="U467" s="465"/>
      <c r="V467" s="466"/>
      <c r="W467" s="458">
        <v>548</v>
      </c>
      <c r="X467" s="459">
        <f t="shared" si="102"/>
        <v>84227.599999999991</v>
      </c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</row>
    <row r="468" spans="1:41" s="7" customFormat="1" ht="37.5" customHeight="1" thickBot="1">
      <c r="A468" s="510">
        <v>7</v>
      </c>
      <c r="B468" s="550" t="s">
        <v>19</v>
      </c>
      <c r="C468" s="468" t="s">
        <v>85</v>
      </c>
      <c r="D468" s="457" t="s">
        <v>178</v>
      </c>
      <c r="E468" s="551">
        <v>210</v>
      </c>
      <c r="F468" s="458">
        <v>191</v>
      </c>
      <c r="G468" s="459">
        <f t="shared" si="99"/>
        <v>40110</v>
      </c>
      <c r="H468" s="487">
        <v>44513</v>
      </c>
      <c r="I468" s="461">
        <v>44221</v>
      </c>
      <c r="J468" s="457">
        <v>57</v>
      </c>
      <c r="K468" s="468">
        <v>800</v>
      </c>
      <c r="L468" s="459"/>
      <c r="M468" s="457">
        <v>64</v>
      </c>
      <c r="N468" s="462">
        <v>44216</v>
      </c>
      <c r="O468" s="463">
        <f t="shared" si="100"/>
        <v>93</v>
      </c>
      <c r="P468" s="464">
        <f>O468*E468</f>
        <v>19530</v>
      </c>
      <c r="Q468" s="457"/>
      <c r="R468" s="457"/>
      <c r="S468" s="457"/>
      <c r="T468" s="457"/>
      <c r="U468" s="465"/>
      <c r="V468" s="466"/>
      <c r="W468" s="458">
        <v>98</v>
      </c>
      <c r="X468" s="459">
        <f>W468*E468</f>
        <v>20580</v>
      </c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</row>
    <row r="469" spans="1:41" s="7" customFormat="1" ht="36" customHeight="1">
      <c r="A469" s="510">
        <v>8</v>
      </c>
      <c r="B469" s="553" t="s">
        <v>16</v>
      </c>
      <c r="C469" s="468" t="s">
        <v>71</v>
      </c>
      <c r="D469" s="457" t="s">
        <v>174</v>
      </c>
      <c r="E469" s="535">
        <v>672.96078</v>
      </c>
      <c r="F469" s="458">
        <v>40</v>
      </c>
      <c r="G469" s="459">
        <f t="shared" si="99"/>
        <v>26918.431199999999</v>
      </c>
      <c r="H469" s="487"/>
      <c r="I469" s="461">
        <v>44208</v>
      </c>
      <c r="J469" s="457">
        <v>34</v>
      </c>
      <c r="K469" s="468">
        <v>100</v>
      </c>
      <c r="L469" s="459"/>
      <c r="M469" s="457">
        <v>7</v>
      </c>
      <c r="N469" s="462">
        <v>44202</v>
      </c>
      <c r="O469" s="463">
        <f>F469-W469</f>
        <v>20</v>
      </c>
      <c r="P469" s="464">
        <f>O469*E469</f>
        <v>13459.2156</v>
      </c>
      <c r="Q469" s="457"/>
      <c r="R469" s="457"/>
      <c r="S469" s="457"/>
      <c r="T469" s="457"/>
      <c r="U469" s="465"/>
      <c r="V469" s="466"/>
      <c r="W469" s="458">
        <v>20</v>
      </c>
      <c r="X469" s="459">
        <f t="shared" si="102"/>
        <v>13459.2156</v>
      </c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</row>
    <row r="470" spans="1:41" s="7" customFormat="1" ht="27.75" customHeight="1">
      <c r="A470" s="510">
        <v>9</v>
      </c>
      <c r="B470" s="467" t="s">
        <v>200</v>
      </c>
      <c r="C470" s="468" t="s">
        <v>85</v>
      </c>
      <c r="D470" s="457"/>
      <c r="E470" s="459">
        <v>896.5</v>
      </c>
      <c r="F470" s="468">
        <v>5</v>
      </c>
      <c r="G470" s="459">
        <f t="shared" si="99"/>
        <v>4482.5</v>
      </c>
      <c r="H470" s="487"/>
      <c r="I470" s="461">
        <v>44272</v>
      </c>
      <c r="J470" s="511">
        <v>10</v>
      </c>
      <c r="K470" s="468"/>
      <c r="L470" s="459">
        <f>K470*E470</f>
        <v>0</v>
      </c>
      <c r="M470" s="457">
        <v>262</v>
      </c>
      <c r="N470" s="462">
        <v>44267</v>
      </c>
      <c r="O470" s="463">
        <f t="shared" ref="O470:O494" si="103">F470+K470-W470</f>
        <v>0</v>
      </c>
      <c r="P470" s="464">
        <f t="shared" si="101"/>
        <v>0</v>
      </c>
      <c r="Q470" s="457"/>
      <c r="R470" s="457"/>
      <c r="S470" s="457"/>
      <c r="T470" s="457"/>
      <c r="U470" s="465"/>
      <c r="V470" s="466"/>
      <c r="W470" s="468">
        <v>5</v>
      </c>
      <c r="X470" s="459">
        <f t="shared" si="102"/>
        <v>4482.5</v>
      </c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</row>
    <row r="471" spans="1:41" s="7" customFormat="1" ht="42.75" customHeight="1">
      <c r="A471" s="510">
        <v>10</v>
      </c>
      <c r="B471" s="467" t="s">
        <v>202</v>
      </c>
      <c r="C471" s="468" t="s">
        <v>85</v>
      </c>
      <c r="D471" s="457"/>
      <c r="E471" s="459">
        <v>896.5</v>
      </c>
      <c r="F471" s="468">
        <v>10</v>
      </c>
      <c r="G471" s="459">
        <f t="shared" si="99"/>
        <v>8965</v>
      </c>
      <c r="H471" s="487"/>
      <c r="I471" s="461">
        <v>44272</v>
      </c>
      <c r="J471" s="511">
        <v>10</v>
      </c>
      <c r="K471" s="468"/>
      <c r="L471" s="459">
        <f t="shared" ref="L471:L493" si="104">K471*E471</f>
        <v>0</v>
      </c>
      <c r="M471" s="457">
        <v>262</v>
      </c>
      <c r="N471" s="462">
        <v>44267</v>
      </c>
      <c r="O471" s="463">
        <f t="shared" si="103"/>
        <v>0</v>
      </c>
      <c r="P471" s="464">
        <f t="shared" si="101"/>
        <v>0</v>
      </c>
      <c r="Q471" s="457"/>
      <c r="R471" s="457"/>
      <c r="S471" s="457"/>
      <c r="T471" s="457"/>
      <c r="U471" s="465"/>
      <c r="V471" s="466"/>
      <c r="W471" s="468">
        <v>10</v>
      </c>
      <c r="X471" s="459">
        <f t="shared" si="102"/>
        <v>8965</v>
      </c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</row>
    <row r="472" spans="1:41" s="7" customFormat="1" ht="32.25" customHeight="1">
      <c r="A472" s="510">
        <v>11</v>
      </c>
      <c r="B472" s="467" t="s">
        <v>203</v>
      </c>
      <c r="C472" s="468" t="s">
        <v>85</v>
      </c>
      <c r="D472" s="457"/>
      <c r="E472" s="459">
        <v>896.5</v>
      </c>
      <c r="F472" s="468">
        <v>5</v>
      </c>
      <c r="G472" s="459">
        <f t="shared" si="99"/>
        <v>4482.5</v>
      </c>
      <c r="H472" s="487"/>
      <c r="I472" s="461">
        <v>44272</v>
      </c>
      <c r="J472" s="511">
        <v>10</v>
      </c>
      <c r="K472" s="468"/>
      <c r="L472" s="459">
        <f t="shared" si="104"/>
        <v>0</v>
      </c>
      <c r="M472" s="457">
        <v>262</v>
      </c>
      <c r="N472" s="462">
        <v>44267</v>
      </c>
      <c r="O472" s="463">
        <f t="shared" si="103"/>
        <v>0</v>
      </c>
      <c r="P472" s="464">
        <f t="shared" si="101"/>
        <v>0</v>
      </c>
      <c r="Q472" s="457"/>
      <c r="R472" s="457"/>
      <c r="S472" s="457"/>
      <c r="T472" s="457"/>
      <c r="U472" s="465"/>
      <c r="V472" s="466"/>
      <c r="W472" s="468">
        <v>5</v>
      </c>
      <c r="X472" s="459">
        <f t="shared" si="102"/>
        <v>4482.5</v>
      </c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</row>
    <row r="473" spans="1:41" s="7" customFormat="1" ht="21" customHeight="1">
      <c r="A473" s="510">
        <v>12</v>
      </c>
      <c r="B473" s="467" t="s">
        <v>196</v>
      </c>
      <c r="C473" s="468" t="s">
        <v>197</v>
      </c>
      <c r="D473" s="457"/>
      <c r="E473" s="459">
        <v>12</v>
      </c>
      <c r="F473" s="468">
        <v>1000</v>
      </c>
      <c r="G473" s="459">
        <f t="shared" si="99"/>
        <v>12000</v>
      </c>
      <c r="H473" s="487"/>
      <c r="I473" s="461">
        <v>44272</v>
      </c>
      <c r="J473" s="511">
        <v>10</v>
      </c>
      <c r="K473" s="468"/>
      <c r="L473" s="459">
        <f t="shared" si="104"/>
        <v>0</v>
      </c>
      <c r="M473" s="457">
        <v>262</v>
      </c>
      <c r="N473" s="462">
        <v>44267</v>
      </c>
      <c r="O473" s="463">
        <f t="shared" si="103"/>
        <v>0</v>
      </c>
      <c r="P473" s="464">
        <f t="shared" si="101"/>
        <v>0</v>
      </c>
      <c r="Q473" s="457"/>
      <c r="R473" s="457"/>
      <c r="S473" s="457"/>
      <c r="T473" s="457"/>
      <c r="U473" s="465"/>
      <c r="V473" s="466"/>
      <c r="W473" s="468">
        <v>1000</v>
      </c>
      <c r="X473" s="459">
        <f t="shared" si="102"/>
        <v>12000</v>
      </c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</row>
    <row r="474" spans="1:41" s="7" customFormat="1" ht="21" customHeight="1">
      <c r="A474" s="510">
        <v>13</v>
      </c>
      <c r="B474" s="467" t="s">
        <v>199</v>
      </c>
      <c r="C474" s="468" t="s">
        <v>197</v>
      </c>
      <c r="D474" s="457"/>
      <c r="E474" s="459">
        <v>12</v>
      </c>
      <c r="F474" s="468">
        <v>1000</v>
      </c>
      <c r="G474" s="459">
        <f t="shared" si="99"/>
        <v>12000</v>
      </c>
      <c r="H474" s="487"/>
      <c r="I474" s="461">
        <v>44272</v>
      </c>
      <c r="J474" s="511">
        <v>10</v>
      </c>
      <c r="K474" s="468"/>
      <c r="L474" s="459">
        <f t="shared" si="104"/>
        <v>0</v>
      </c>
      <c r="M474" s="457">
        <v>262</v>
      </c>
      <c r="N474" s="462">
        <v>44267</v>
      </c>
      <c r="O474" s="463">
        <f t="shared" si="103"/>
        <v>0</v>
      </c>
      <c r="P474" s="464">
        <f t="shared" si="101"/>
        <v>0</v>
      </c>
      <c r="Q474" s="457"/>
      <c r="R474" s="457"/>
      <c r="S474" s="457"/>
      <c r="T474" s="457"/>
      <c r="U474" s="465"/>
      <c r="V474" s="466"/>
      <c r="W474" s="468">
        <v>1000</v>
      </c>
      <c r="X474" s="459">
        <f t="shared" si="102"/>
        <v>12000</v>
      </c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</row>
    <row r="475" spans="1:41" s="7" customFormat="1" ht="50.25" customHeight="1">
      <c r="A475" s="510">
        <v>14</v>
      </c>
      <c r="B475" s="467" t="s">
        <v>206</v>
      </c>
      <c r="C475" s="468" t="s">
        <v>85</v>
      </c>
      <c r="D475" s="457"/>
      <c r="E475" s="459">
        <v>300</v>
      </c>
      <c r="F475" s="468">
        <v>2</v>
      </c>
      <c r="G475" s="459">
        <f t="shared" si="99"/>
        <v>600</v>
      </c>
      <c r="H475" s="487">
        <v>44503</v>
      </c>
      <c r="I475" s="461">
        <v>44279</v>
      </c>
      <c r="J475" s="511">
        <v>506</v>
      </c>
      <c r="K475" s="468"/>
      <c r="L475" s="459">
        <f t="shared" si="104"/>
        <v>0</v>
      </c>
      <c r="M475" s="457">
        <v>290</v>
      </c>
      <c r="N475" s="462">
        <v>44277</v>
      </c>
      <c r="O475" s="463">
        <f t="shared" si="103"/>
        <v>0</v>
      </c>
      <c r="P475" s="464">
        <f t="shared" si="101"/>
        <v>0</v>
      </c>
      <c r="Q475" s="457"/>
      <c r="R475" s="457"/>
      <c r="S475" s="457"/>
      <c r="T475" s="457"/>
      <c r="U475" s="465"/>
      <c r="V475" s="466"/>
      <c r="W475" s="468">
        <v>2</v>
      </c>
      <c r="X475" s="459">
        <f t="shared" si="102"/>
        <v>600</v>
      </c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</row>
    <row r="476" spans="1:41" s="7" customFormat="1" ht="53.25" customHeight="1">
      <c r="A476" s="510">
        <v>15</v>
      </c>
      <c r="B476" s="467" t="s">
        <v>207</v>
      </c>
      <c r="C476" s="468" t="s">
        <v>85</v>
      </c>
      <c r="D476" s="457"/>
      <c r="E476" s="459">
        <v>300</v>
      </c>
      <c r="F476" s="468">
        <v>12</v>
      </c>
      <c r="G476" s="459">
        <f t="shared" si="99"/>
        <v>3600</v>
      </c>
      <c r="H476" s="487">
        <v>44503</v>
      </c>
      <c r="I476" s="461">
        <v>44279</v>
      </c>
      <c r="J476" s="511">
        <v>506</v>
      </c>
      <c r="K476" s="468"/>
      <c r="L476" s="459">
        <f t="shared" si="104"/>
        <v>0</v>
      </c>
      <c r="M476" s="457">
        <v>290</v>
      </c>
      <c r="N476" s="462">
        <v>44277</v>
      </c>
      <c r="O476" s="463">
        <f t="shared" si="103"/>
        <v>0</v>
      </c>
      <c r="P476" s="464">
        <f t="shared" si="101"/>
        <v>0</v>
      </c>
      <c r="Q476" s="457"/>
      <c r="R476" s="457"/>
      <c r="S476" s="457"/>
      <c r="T476" s="457"/>
      <c r="U476" s="465"/>
      <c r="V476" s="466"/>
      <c r="W476" s="468">
        <v>12</v>
      </c>
      <c r="X476" s="459">
        <f t="shared" si="102"/>
        <v>3600</v>
      </c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</row>
    <row r="477" spans="1:41" s="7" customFormat="1" ht="49.5" customHeight="1">
      <c r="A477" s="510">
        <v>17</v>
      </c>
      <c r="B477" s="467" t="s">
        <v>209</v>
      </c>
      <c r="C477" s="468" t="s">
        <v>85</v>
      </c>
      <c r="D477" s="457"/>
      <c r="E477" s="459">
        <v>300</v>
      </c>
      <c r="F477" s="468">
        <v>2</v>
      </c>
      <c r="G477" s="459">
        <f t="shared" si="99"/>
        <v>600</v>
      </c>
      <c r="H477" s="487">
        <v>44503</v>
      </c>
      <c r="I477" s="461">
        <v>44279</v>
      </c>
      <c r="J477" s="511">
        <v>506</v>
      </c>
      <c r="K477" s="468"/>
      <c r="L477" s="459">
        <f t="shared" si="104"/>
        <v>0</v>
      </c>
      <c r="M477" s="457">
        <v>290</v>
      </c>
      <c r="N477" s="462">
        <v>44277</v>
      </c>
      <c r="O477" s="463">
        <f t="shared" si="103"/>
        <v>0</v>
      </c>
      <c r="P477" s="464">
        <f t="shared" si="101"/>
        <v>0</v>
      </c>
      <c r="Q477" s="457"/>
      <c r="R477" s="457"/>
      <c r="S477" s="457"/>
      <c r="T477" s="457"/>
      <c r="U477" s="465"/>
      <c r="V477" s="466"/>
      <c r="W477" s="468">
        <v>2</v>
      </c>
      <c r="X477" s="459">
        <f t="shared" si="102"/>
        <v>600</v>
      </c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</row>
    <row r="478" spans="1:41" s="7" customFormat="1" ht="75.75" customHeight="1">
      <c r="A478" s="510">
        <v>18</v>
      </c>
      <c r="B478" s="467" t="s">
        <v>39</v>
      </c>
      <c r="C478" s="468" t="s">
        <v>85</v>
      </c>
      <c r="D478" s="457" t="s">
        <v>204</v>
      </c>
      <c r="E478" s="459">
        <v>180</v>
      </c>
      <c r="F478" s="468">
        <v>100</v>
      </c>
      <c r="G478" s="459">
        <f t="shared" si="99"/>
        <v>18000</v>
      </c>
      <c r="H478" s="487">
        <v>44913</v>
      </c>
      <c r="I478" s="461">
        <v>44279</v>
      </c>
      <c r="J478" s="511">
        <v>406</v>
      </c>
      <c r="K478" s="468"/>
      <c r="L478" s="459">
        <f t="shared" si="104"/>
        <v>0</v>
      </c>
      <c r="M478" s="457">
        <v>291</v>
      </c>
      <c r="N478" s="462">
        <v>44277</v>
      </c>
      <c r="O478" s="463">
        <f t="shared" si="103"/>
        <v>0</v>
      </c>
      <c r="P478" s="464">
        <f t="shared" si="101"/>
        <v>0</v>
      </c>
      <c r="Q478" s="457"/>
      <c r="R478" s="457"/>
      <c r="S478" s="457"/>
      <c r="T478" s="457"/>
      <c r="U478" s="465"/>
      <c r="V478" s="466"/>
      <c r="W478" s="468">
        <v>100</v>
      </c>
      <c r="X478" s="459">
        <f t="shared" si="102"/>
        <v>18000</v>
      </c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</row>
    <row r="479" spans="1:41" s="7" customFormat="1" ht="30" customHeight="1">
      <c r="A479" s="510">
        <v>19</v>
      </c>
      <c r="B479" s="467" t="s">
        <v>211</v>
      </c>
      <c r="C479" s="468" t="s">
        <v>85</v>
      </c>
      <c r="D479" s="457"/>
      <c r="E479" s="459">
        <v>0.7</v>
      </c>
      <c r="F479" s="468">
        <v>8945</v>
      </c>
      <c r="G479" s="459">
        <f t="shared" si="99"/>
        <v>6261.5</v>
      </c>
      <c r="H479" s="487"/>
      <c r="I479" s="461">
        <v>44285</v>
      </c>
      <c r="J479" s="511">
        <v>590</v>
      </c>
      <c r="K479" s="468"/>
      <c r="L479" s="459">
        <f t="shared" si="104"/>
        <v>0</v>
      </c>
      <c r="M479" s="457">
        <v>314</v>
      </c>
      <c r="N479" s="462">
        <v>44281</v>
      </c>
      <c r="O479" s="463">
        <f t="shared" si="103"/>
        <v>495</v>
      </c>
      <c r="P479" s="464">
        <f t="shared" si="101"/>
        <v>346.5</v>
      </c>
      <c r="Q479" s="457"/>
      <c r="R479" s="457"/>
      <c r="S479" s="457"/>
      <c r="T479" s="457"/>
      <c r="U479" s="465"/>
      <c r="V479" s="466"/>
      <c r="W479" s="468">
        <v>8450</v>
      </c>
      <c r="X479" s="459">
        <f t="shared" si="102"/>
        <v>5915</v>
      </c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</row>
    <row r="480" spans="1:41" s="7" customFormat="1" ht="49.5" customHeight="1">
      <c r="A480" s="510">
        <v>20</v>
      </c>
      <c r="B480" s="467" t="s">
        <v>206</v>
      </c>
      <c r="C480" s="468" t="s">
        <v>85</v>
      </c>
      <c r="D480" s="457"/>
      <c r="E480" s="459">
        <v>300</v>
      </c>
      <c r="F480" s="468">
        <v>50</v>
      </c>
      <c r="G480" s="459">
        <f t="shared" si="99"/>
        <v>15000</v>
      </c>
      <c r="H480" s="487"/>
      <c r="I480" s="461">
        <v>44285</v>
      </c>
      <c r="J480" s="511">
        <v>590</v>
      </c>
      <c r="K480" s="468"/>
      <c r="L480" s="459">
        <f t="shared" si="104"/>
        <v>0</v>
      </c>
      <c r="M480" s="457">
        <v>314</v>
      </c>
      <c r="N480" s="462">
        <v>44281</v>
      </c>
      <c r="O480" s="463">
        <f t="shared" si="103"/>
        <v>0</v>
      </c>
      <c r="P480" s="464">
        <f t="shared" si="101"/>
        <v>0</v>
      </c>
      <c r="Q480" s="457"/>
      <c r="R480" s="457"/>
      <c r="S480" s="457"/>
      <c r="T480" s="457"/>
      <c r="U480" s="465"/>
      <c r="V480" s="466"/>
      <c r="W480" s="468">
        <v>50</v>
      </c>
      <c r="X480" s="459">
        <f t="shared" si="102"/>
        <v>15000</v>
      </c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</row>
    <row r="481" spans="1:41" s="7" customFormat="1" ht="57" customHeight="1">
      <c r="A481" s="510">
        <v>21</v>
      </c>
      <c r="B481" s="467" t="s">
        <v>207</v>
      </c>
      <c r="C481" s="468" t="s">
        <v>85</v>
      </c>
      <c r="D481" s="457"/>
      <c r="E481" s="459">
        <v>300</v>
      </c>
      <c r="F481" s="468">
        <v>100</v>
      </c>
      <c r="G481" s="459">
        <f t="shared" si="99"/>
        <v>30000</v>
      </c>
      <c r="H481" s="487"/>
      <c r="I481" s="461">
        <v>44285</v>
      </c>
      <c r="J481" s="511">
        <v>590</v>
      </c>
      <c r="K481" s="468"/>
      <c r="L481" s="459">
        <f t="shared" si="104"/>
        <v>0</v>
      </c>
      <c r="M481" s="457">
        <v>314</v>
      </c>
      <c r="N481" s="462">
        <v>44281</v>
      </c>
      <c r="O481" s="463">
        <f t="shared" si="103"/>
        <v>0</v>
      </c>
      <c r="P481" s="464">
        <f t="shared" si="101"/>
        <v>0</v>
      </c>
      <c r="Q481" s="457"/>
      <c r="R481" s="457"/>
      <c r="S481" s="457"/>
      <c r="T481" s="457"/>
      <c r="U481" s="465"/>
      <c r="V481" s="466"/>
      <c r="W481" s="468">
        <v>100</v>
      </c>
      <c r="X481" s="459">
        <f t="shared" si="102"/>
        <v>30000</v>
      </c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</row>
    <row r="482" spans="1:41" s="7" customFormat="1" ht="54" customHeight="1">
      <c r="A482" s="510">
        <v>22</v>
      </c>
      <c r="B482" s="467" t="s">
        <v>208</v>
      </c>
      <c r="C482" s="468" t="s">
        <v>85</v>
      </c>
      <c r="D482" s="457"/>
      <c r="E482" s="459">
        <v>300</v>
      </c>
      <c r="F482" s="468">
        <v>9</v>
      </c>
      <c r="G482" s="459">
        <f t="shared" si="99"/>
        <v>2700</v>
      </c>
      <c r="H482" s="487"/>
      <c r="I482" s="461">
        <v>44285</v>
      </c>
      <c r="J482" s="511">
        <v>590</v>
      </c>
      <c r="K482" s="468"/>
      <c r="L482" s="459">
        <f t="shared" si="104"/>
        <v>0</v>
      </c>
      <c r="M482" s="457">
        <v>314</v>
      </c>
      <c r="N482" s="462">
        <v>44281</v>
      </c>
      <c r="O482" s="463">
        <f t="shared" si="103"/>
        <v>0</v>
      </c>
      <c r="P482" s="464">
        <f t="shared" si="101"/>
        <v>0</v>
      </c>
      <c r="Q482" s="457"/>
      <c r="R482" s="457"/>
      <c r="S482" s="457"/>
      <c r="T482" s="457"/>
      <c r="U482" s="465"/>
      <c r="V482" s="466"/>
      <c r="W482" s="468">
        <v>9</v>
      </c>
      <c r="X482" s="459">
        <f t="shared" si="102"/>
        <v>2700</v>
      </c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</row>
    <row r="483" spans="1:41" s="7" customFormat="1" ht="54" customHeight="1">
      <c r="A483" s="510">
        <v>23</v>
      </c>
      <c r="B483" s="467" t="s">
        <v>223</v>
      </c>
      <c r="C483" s="468" t="s">
        <v>85</v>
      </c>
      <c r="D483" s="457"/>
      <c r="E483" s="459">
        <v>214.89</v>
      </c>
      <c r="F483" s="468">
        <v>49</v>
      </c>
      <c r="G483" s="459">
        <f t="shared" si="99"/>
        <v>10529.609999999999</v>
      </c>
      <c r="H483" s="487"/>
      <c r="I483" s="461">
        <v>44300</v>
      </c>
      <c r="J483" s="511">
        <v>748</v>
      </c>
      <c r="K483" s="468"/>
      <c r="L483" s="459">
        <f t="shared" si="104"/>
        <v>0</v>
      </c>
      <c r="M483" s="457">
        <v>377</v>
      </c>
      <c r="N483" s="462">
        <v>44293</v>
      </c>
      <c r="O483" s="463">
        <f t="shared" si="103"/>
        <v>0</v>
      </c>
      <c r="P483" s="464">
        <f t="shared" si="101"/>
        <v>0</v>
      </c>
      <c r="Q483" s="457"/>
      <c r="R483" s="457"/>
      <c r="S483" s="457"/>
      <c r="T483" s="457"/>
      <c r="U483" s="465"/>
      <c r="V483" s="466"/>
      <c r="W483" s="468">
        <v>49</v>
      </c>
      <c r="X483" s="459">
        <f t="shared" si="102"/>
        <v>10529.609999999999</v>
      </c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</row>
    <row r="484" spans="1:41" s="7" customFormat="1" ht="54" customHeight="1">
      <c r="A484" s="510">
        <v>24</v>
      </c>
      <c r="B484" s="467" t="s">
        <v>224</v>
      </c>
      <c r="C484" s="468" t="s">
        <v>85</v>
      </c>
      <c r="D484" s="457"/>
      <c r="E484" s="459">
        <v>214.89</v>
      </c>
      <c r="F484" s="468">
        <v>92</v>
      </c>
      <c r="G484" s="459">
        <f t="shared" si="99"/>
        <v>19769.879999999997</v>
      </c>
      <c r="H484" s="487"/>
      <c r="I484" s="461">
        <v>44300</v>
      </c>
      <c r="J484" s="511">
        <v>748</v>
      </c>
      <c r="K484" s="468"/>
      <c r="L484" s="459">
        <f t="shared" si="104"/>
        <v>0</v>
      </c>
      <c r="M484" s="457">
        <v>377</v>
      </c>
      <c r="N484" s="462">
        <v>44293</v>
      </c>
      <c r="O484" s="463">
        <f t="shared" si="103"/>
        <v>0</v>
      </c>
      <c r="P484" s="464">
        <f t="shared" si="101"/>
        <v>0</v>
      </c>
      <c r="Q484" s="457"/>
      <c r="R484" s="457"/>
      <c r="S484" s="457"/>
      <c r="T484" s="457"/>
      <c r="U484" s="465"/>
      <c r="V484" s="466"/>
      <c r="W484" s="468">
        <v>92</v>
      </c>
      <c r="X484" s="459">
        <f t="shared" si="102"/>
        <v>19769.879999999997</v>
      </c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</row>
    <row r="485" spans="1:41" s="7" customFormat="1" ht="54" customHeight="1">
      <c r="A485" s="510">
        <v>25</v>
      </c>
      <c r="B485" s="467" t="s">
        <v>225</v>
      </c>
      <c r="C485" s="468" t="s">
        <v>85</v>
      </c>
      <c r="D485" s="457"/>
      <c r="E485" s="459">
        <v>214.89</v>
      </c>
      <c r="F485" s="468">
        <v>40</v>
      </c>
      <c r="G485" s="459">
        <f t="shared" si="99"/>
        <v>8595.5999999999985</v>
      </c>
      <c r="H485" s="487"/>
      <c r="I485" s="461">
        <v>44300</v>
      </c>
      <c r="J485" s="511">
        <v>748</v>
      </c>
      <c r="K485" s="468"/>
      <c r="L485" s="459">
        <f t="shared" si="104"/>
        <v>0</v>
      </c>
      <c r="M485" s="457">
        <v>377</v>
      </c>
      <c r="N485" s="462">
        <v>44293</v>
      </c>
      <c r="O485" s="463">
        <f t="shared" si="103"/>
        <v>0</v>
      </c>
      <c r="P485" s="464">
        <f t="shared" si="101"/>
        <v>0</v>
      </c>
      <c r="Q485" s="457"/>
      <c r="R485" s="457"/>
      <c r="S485" s="457"/>
      <c r="T485" s="457"/>
      <c r="U485" s="465"/>
      <c r="V485" s="466"/>
      <c r="W485" s="468">
        <v>40</v>
      </c>
      <c r="X485" s="459">
        <f t="shared" si="102"/>
        <v>8595.5999999999985</v>
      </c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</row>
    <row r="486" spans="1:41" s="7" customFormat="1" ht="54" customHeight="1">
      <c r="A486" s="510">
        <v>26</v>
      </c>
      <c r="B486" s="467" t="s">
        <v>226</v>
      </c>
      <c r="C486" s="468" t="s">
        <v>85</v>
      </c>
      <c r="D486" s="457"/>
      <c r="E486" s="459">
        <v>56.98</v>
      </c>
      <c r="F486" s="468">
        <v>145</v>
      </c>
      <c r="G486" s="459">
        <f t="shared" si="99"/>
        <v>8262.1</v>
      </c>
      <c r="H486" s="487"/>
      <c r="I486" s="461">
        <v>44300</v>
      </c>
      <c r="J486" s="511">
        <v>748</v>
      </c>
      <c r="K486" s="468"/>
      <c r="L486" s="459">
        <f t="shared" si="104"/>
        <v>0</v>
      </c>
      <c r="M486" s="457">
        <v>377</v>
      </c>
      <c r="N486" s="462">
        <v>44293</v>
      </c>
      <c r="O486" s="463">
        <f t="shared" si="103"/>
        <v>0</v>
      </c>
      <c r="P486" s="464">
        <f t="shared" si="101"/>
        <v>0</v>
      </c>
      <c r="Q486" s="457"/>
      <c r="R486" s="457"/>
      <c r="S486" s="457"/>
      <c r="T486" s="457"/>
      <c r="U486" s="465"/>
      <c r="V486" s="466"/>
      <c r="W486" s="468">
        <v>145</v>
      </c>
      <c r="X486" s="459">
        <f t="shared" si="102"/>
        <v>8262.1</v>
      </c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</row>
    <row r="487" spans="1:41" s="7" customFormat="1" ht="54" customHeight="1">
      <c r="A487" s="510">
        <v>27</v>
      </c>
      <c r="B487" s="467" t="s">
        <v>227</v>
      </c>
      <c r="C487" s="468" t="s">
        <v>85</v>
      </c>
      <c r="D487" s="457"/>
      <c r="E487" s="459">
        <v>56.98</v>
      </c>
      <c r="F487" s="468">
        <v>1143</v>
      </c>
      <c r="G487" s="459">
        <f t="shared" si="99"/>
        <v>65128.14</v>
      </c>
      <c r="H487" s="487"/>
      <c r="I487" s="461">
        <v>44300</v>
      </c>
      <c r="J487" s="511">
        <v>748</v>
      </c>
      <c r="K487" s="468"/>
      <c r="L487" s="459">
        <f t="shared" si="104"/>
        <v>0</v>
      </c>
      <c r="M487" s="457">
        <v>377</v>
      </c>
      <c r="N487" s="462">
        <v>44293</v>
      </c>
      <c r="O487" s="463">
        <f t="shared" si="103"/>
        <v>4</v>
      </c>
      <c r="P487" s="464">
        <f t="shared" si="101"/>
        <v>227.92</v>
      </c>
      <c r="Q487" s="457"/>
      <c r="R487" s="457"/>
      <c r="S487" s="457"/>
      <c r="T487" s="457"/>
      <c r="U487" s="465"/>
      <c r="V487" s="466"/>
      <c r="W487" s="468">
        <v>1139</v>
      </c>
      <c r="X487" s="459">
        <f t="shared" si="102"/>
        <v>64900.219999999994</v>
      </c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</row>
    <row r="488" spans="1:41" s="7" customFormat="1" ht="54" customHeight="1">
      <c r="A488" s="510">
        <v>28</v>
      </c>
      <c r="B488" s="467" t="s">
        <v>228</v>
      </c>
      <c r="C488" s="468" t="s">
        <v>85</v>
      </c>
      <c r="D488" s="457"/>
      <c r="E488" s="459">
        <v>56.98</v>
      </c>
      <c r="F488" s="468">
        <v>223</v>
      </c>
      <c r="G488" s="459">
        <f t="shared" si="99"/>
        <v>12706.539999999999</v>
      </c>
      <c r="H488" s="487"/>
      <c r="I488" s="461">
        <v>44300</v>
      </c>
      <c r="J488" s="511">
        <v>748</v>
      </c>
      <c r="K488" s="468"/>
      <c r="L488" s="459">
        <f t="shared" si="104"/>
        <v>0</v>
      </c>
      <c r="M488" s="457">
        <v>377</v>
      </c>
      <c r="N488" s="462">
        <v>44293</v>
      </c>
      <c r="O488" s="463">
        <f t="shared" si="103"/>
        <v>0</v>
      </c>
      <c r="P488" s="464">
        <f t="shared" si="101"/>
        <v>0</v>
      </c>
      <c r="Q488" s="457"/>
      <c r="R488" s="457"/>
      <c r="S488" s="457"/>
      <c r="T488" s="457"/>
      <c r="U488" s="465"/>
      <c r="V488" s="466"/>
      <c r="W488" s="468">
        <v>223</v>
      </c>
      <c r="X488" s="459">
        <f t="shared" si="102"/>
        <v>12706.539999999999</v>
      </c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</row>
    <row r="489" spans="1:41" s="7" customFormat="1" ht="54" customHeight="1">
      <c r="A489" s="510">
        <v>29</v>
      </c>
      <c r="B489" s="467" t="s">
        <v>283</v>
      </c>
      <c r="C489" s="468" t="s">
        <v>85</v>
      </c>
      <c r="D489" s="457"/>
      <c r="E489" s="459">
        <v>220</v>
      </c>
      <c r="F489" s="468">
        <v>79</v>
      </c>
      <c r="G489" s="459">
        <f t="shared" si="99"/>
        <v>17380</v>
      </c>
      <c r="H489" s="487"/>
      <c r="I489" s="461">
        <v>44313</v>
      </c>
      <c r="J489" s="511">
        <v>910</v>
      </c>
      <c r="K489" s="468"/>
      <c r="L489" s="459">
        <f t="shared" si="104"/>
        <v>0</v>
      </c>
      <c r="M489" s="474">
        <v>465</v>
      </c>
      <c r="N489" s="462">
        <v>44309</v>
      </c>
      <c r="O489" s="463">
        <f t="shared" si="103"/>
        <v>0</v>
      </c>
      <c r="P489" s="464">
        <f t="shared" si="101"/>
        <v>0</v>
      </c>
      <c r="Q489" s="457"/>
      <c r="R489" s="457"/>
      <c r="S489" s="457"/>
      <c r="T489" s="457"/>
      <c r="U489" s="465"/>
      <c r="V489" s="466"/>
      <c r="W489" s="468">
        <v>79</v>
      </c>
      <c r="X489" s="459">
        <f t="shared" si="102"/>
        <v>17380</v>
      </c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</row>
    <row r="490" spans="1:41" s="7" customFormat="1" ht="54" customHeight="1">
      <c r="A490" s="510">
        <v>30</v>
      </c>
      <c r="B490" s="467" t="s">
        <v>284</v>
      </c>
      <c r="C490" s="468" t="s">
        <v>85</v>
      </c>
      <c r="D490" s="457"/>
      <c r="E490" s="459">
        <v>220</v>
      </c>
      <c r="F490" s="468">
        <v>2</v>
      </c>
      <c r="G490" s="459">
        <f t="shared" si="99"/>
        <v>440</v>
      </c>
      <c r="H490" s="487"/>
      <c r="I490" s="461">
        <v>44313</v>
      </c>
      <c r="J490" s="511">
        <v>910</v>
      </c>
      <c r="K490" s="468"/>
      <c r="L490" s="459">
        <f t="shared" si="104"/>
        <v>0</v>
      </c>
      <c r="M490" s="474">
        <v>465</v>
      </c>
      <c r="N490" s="462">
        <v>44309</v>
      </c>
      <c r="O490" s="463">
        <f t="shared" si="103"/>
        <v>0</v>
      </c>
      <c r="P490" s="464">
        <f t="shared" si="101"/>
        <v>0</v>
      </c>
      <c r="Q490" s="457"/>
      <c r="R490" s="457"/>
      <c r="S490" s="457"/>
      <c r="T490" s="457"/>
      <c r="U490" s="465"/>
      <c r="V490" s="466"/>
      <c r="W490" s="468">
        <v>2</v>
      </c>
      <c r="X490" s="459">
        <f t="shared" si="102"/>
        <v>440</v>
      </c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</row>
    <row r="491" spans="1:41" s="7" customFormat="1" ht="54" customHeight="1">
      <c r="A491" s="510">
        <v>31</v>
      </c>
      <c r="B491" s="467" t="s">
        <v>281</v>
      </c>
      <c r="C491" s="468" t="s">
        <v>85</v>
      </c>
      <c r="D491" s="457"/>
      <c r="E491" s="459">
        <v>220</v>
      </c>
      <c r="F491" s="468">
        <v>49</v>
      </c>
      <c r="G491" s="459">
        <f t="shared" si="99"/>
        <v>10780</v>
      </c>
      <c r="H491" s="487"/>
      <c r="I491" s="461">
        <v>44313</v>
      </c>
      <c r="J491" s="511">
        <v>935</v>
      </c>
      <c r="K491" s="468"/>
      <c r="L491" s="459">
        <f t="shared" si="104"/>
        <v>0</v>
      </c>
      <c r="M491" s="474">
        <v>464</v>
      </c>
      <c r="N491" s="462">
        <v>44309</v>
      </c>
      <c r="O491" s="463">
        <f t="shared" si="103"/>
        <v>0</v>
      </c>
      <c r="P491" s="464">
        <f t="shared" si="101"/>
        <v>0</v>
      </c>
      <c r="Q491" s="457"/>
      <c r="R491" s="457"/>
      <c r="S491" s="457"/>
      <c r="T491" s="457"/>
      <c r="U491" s="465"/>
      <c r="V491" s="466"/>
      <c r="W491" s="468">
        <v>49</v>
      </c>
      <c r="X491" s="459">
        <f t="shared" si="102"/>
        <v>10780</v>
      </c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</row>
    <row r="492" spans="1:41" s="7" customFormat="1" ht="54" customHeight="1">
      <c r="A492" s="510">
        <v>32</v>
      </c>
      <c r="B492" s="467" t="s">
        <v>283</v>
      </c>
      <c r="C492" s="468" t="s">
        <v>85</v>
      </c>
      <c r="D492" s="457"/>
      <c r="E492" s="459">
        <v>220</v>
      </c>
      <c r="F492" s="468">
        <v>113</v>
      </c>
      <c r="G492" s="459">
        <f t="shared" si="99"/>
        <v>24860</v>
      </c>
      <c r="H492" s="487"/>
      <c r="I492" s="461">
        <v>44313</v>
      </c>
      <c r="J492" s="511">
        <v>935</v>
      </c>
      <c r="K492" s="468"/>
      <c r="L492" s="459">
        <f t="shared" si="104"/>
        <v>0</v>
      </c>
      <c r="M492" s="474">
        <v>464</v>
      </c>
      <c r="N492" s="462">
        <v>44309</v>
      </c>
      <c r="O492" s="463">
        <f t="shared" si="103"/>
        <v>0</v>
      </c>
      <c r="P492" s="464">
        <f t="shared" si="101"/>
        <v>0</v>
      </c>
      <c r="Q492" s="457"/>
      <c r="R492" s="457"/>
      <c r="S492" s="457"/>
      <c r="T492" s="457"/>
      <c r="U492" s="465"/>
      <c r="V492" s="466"/>
      <c r="W492" s="468">
        <v>113</v>
      </c>
      <c r="X492" s="459">
        <f t="shared" si="102"/>
        <v>24860</v>
      </c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</row>
    <row r="493" spans="1:41" s="7" customFormat="1" ht="54" customHeight="1">
      <c r="A493" s="510">
        <v>33</v>
      </c>
      <c r="B493" s="467" t="s">
        <v>284</v>
      </c>
      <c r="C493" s="468" t="s">
        <v>85</v>
      </c>
      <c r="D493" s="457"/>
      <c r="E493" s="459">
        <v>220</v>
      </c>
      <c r="F493" s="468">
        <v>23</v>
      </c>
      <c r="G493" s="459">
        <f t="shared" si="99"/>
        <v>5060</v>
      </c>
      <c r="H493" s="487"/>
      <c r="I493" s="461">
        <v>44313</v>
      </c>
      <c r="J493" s="511">
        <v>935</v>
      </c>
      <c r="K493" s="468"/>
      <c r="L493" s="459">
        <f t="shared" si="104"/>
        <v>0</v>
      </c>
      <c r="M493" s="474">
        <v>464</v>
      </c>
      <c r="N493" s="462">
        <v>44309</v>
      </c>
      <c r="O493" s="463">
        <f t="shared" si="103"/>
        <v>0</v>
      </c>
      <c r="P493" s="464">
        <f t="shared" si="101"/>
        <v>0</v>
      </c>
      <c r="Q493" s="457"/>
      <c r="R493" s="457"/>
      <c r="S493" s="457"/>
      <c r="T493" s="457"/>
      <c r="U493" s="465"/>
      <c r="V493" s="466"/>
      <c r="W493" s="468">
        <v>23</v>
      </c>
      <c r="X493" s="459">
        <f t="shared" si="102"/>
        <v>5060</v>
      </c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</row>
    <row r="494" spans="1:41" s="7" customFormat="1" ht="54" customHeight="1">
      <c r="A494" s="510">
        <v>34</v>
      </c>
      <c r="B494" s="467" t="s">
        <v>230</v>
      </c>
      <c r="C494" s="468" t="s">
        <v>85</v>
      </c>
      <c r="D494" s="457"/>
      <c r="E494" s="459">
        <v>300</v>
      </c>
      <c r="F494" s="468">
        <v>85</v>
      </c>
      <c r="G494" s="459">
        <f t="shared" si="99"/>
        <v>25500</v>
      </c>
      <c r="H494" s="487"/>
      <c r="I494" s="461">
        <v>44295</v>
      </c>
      <c r="J494" s="511">
        <v>723</v>
      </c>
      <c r="K494" s="468"/>
      <c r="L494" s="459">
        <f>K494*E494</f>
        <v>0</v>
      </c>
      <c r="M494" s="457">
        <v>375</v>
      </c>
      <c r="N494" s="462">
        <v>44293</v>
      </c>
      <c r="O494" s="463">
        <f t="shared" si="103"/>
        <v>0</v>
      </c>
      <c r="P494" s="464">
        <f t="shared" si="101"/>
        <v>0</v>
      </c>
      <c r="Q494" s="457"/>
      <c r="R494" s="457"/>
      <c r="S494" s="457"/>
      <c r="T494" s="457"/>
      <c r="U494" s="465"/>
      <c r="V494" s="466"/>
      <c r="W494" s="468">
        <v>85</v>
      </c>
      <c r="X494" s="459">
        <f t="shared" si="102"/>
        <v>25500</v>
      </c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</row>
    <row r="495" spans="1:41" s="7" customFormat="1" ht="21" customHeight="1">
      <c r="A495" s="512"/>
      <c r="B495" s="513" t="s">
        <v>83</v>
      </c>
      <c r="C495" s="514"/>
      <c r="D495" s="478"/>
      <c r="E495" s="478"/>
      <c r="F495" s="478"/>
      <c r="G495" s="478">
        <f>SUM(G462:G494)</f>
        <v>771301.20120000001</v>
      </c>
      <c r="H495" s="478"/>
      <c r="I495" s="478"/>
      <c r="J495" s="478"/>
      <c r="K495" s="478"/>
      <c r="L495" s="478">
        <f>SUM(L462:L494)</f>
        <v>0</v>
      </c>
      <c r="M495" s="478"/>
      <c r="N495" s="480"/>
      <c r="O495" s="477"/>
      <c r="P495" s="478">
        <f>SUM(P462:P494)</f>
        <v>58770.435599999997</v>
      </c>
      <c r="Q495" s="515"/>
      <c r="R495" s="478"/>
      <c r="S495" s="478"/>
      <c r="T495" s="478"/>
      <c r="U495" s="478"/>
      <c r="V495" s="478"/>
      <c r="W495" s="478"/>
      <c r="X495" s="478">
        <f>SUM(X462:X494)</f>
        <v>712530.76559999993</v>
      </c>
      <c r="Y495" s="191">
        <f>G495+L495-P495</f>
        <v>712530.76560000004</v>
      </c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</row>
    <row r="496" spans="1:41" s="7" customFormat="1" ht="21" customHeight="1">
      <c r="A496" s="601" t="s">
        <v>161</v>
      </c>
      <c r="B496" s="601"/>
      <c r="C496" s="601"/>
      <c r="D496" s="601"/>
      <c r="E496" s="601"/>
      <c r="F496" s="601"/>
      <c r="G496" s="601"/>
      <c r="H496" s="601"/>
      <c r="I496" s="601"/>
      <c r="J496" s="601"/>
      <c r="K496" s="601"/>
      <c r="L496" s="601"/>
      <c r="M496" s="601"/>
      <c r="N496" s="601"/>
      <c r="O496" s="601"/>
      <c r="P496" s="601"/>
      <c r="Q496" s="601"/>
      <c r="R496" s="601"/>
      <c r="S496" s="601"/>
      <c r="T496" s="601"/>
      <c r="U496" s="601"/>
      <c r="V496" s="601"/>
      <c r="W496" s="601"/>
      <c r="X496" s="601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</row>
    <row r="497" spans="1:41" s="7" customFormat="1" ht="48.75" customHeight="1">
      <c r="A497" s="471">
        <v>1</v>
      </c>
      <c r="B497" s="552" t="s">
        <v>37</v>
      </c>
      <c r="C497" s="468" t="s">
        <v>85</v>
      </c>
      <c r="D497" s="457"/>
      <c r="E497" s="459" t="s">
        <v>42</v>
      </c>
      <c r="F497" s="468">
        <v>542</v>
      </c>
      <c r="G497" s="459">
        <f t="shared" ref="G497:G528" si="105">F497*E497</f>
        <v>80487</v>
      </c>
      <c r="H497" s="509"/>
      <c r="I497" s="461">
        <v>44231</v>
      </c>
      <c r="J497" s="457">
        <v>121</v>
      </c>
      <c r="K497" s="468">
        <v>1600</v>
      </c>
      <c r="L497" s="459"/>
      <c r="M497" s="457">
        <v>85</v>
      </c>
      <c r="N497" s="462">
        <v>44229</v>
      </c>
      <c r="O497" s="463">
        <f t="shared" ref="O497:O502" si="106">F497-W497</f>
        <v>177</v>
      </c>
      <c r="P497" s="464">
        <f t="shared" ref="P497:P503" si="107">O497*E497</f>
        <v>26284.5</v>
      </c>
      <c r="Q497" s="457"/>
      <c r="R497" s="457"/>
      <c r="S497" s="457"/>
      <c r="T497" s="457"/>
      <c r="U497" s="465"/>
      <c r="V497" s="466"/>
      <c r="W497" s="468">
        <v>365</v>
      </c>
      <c r="X497" s="459">
        <f t="shared" ref="X497:X528" si="108">W497*E497</f>
        <v>54202.5</v>
      </c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</row>
    <row r="498" spans="1:41" s="7" customFormat="1" ht="81" customHeight="1">
      <c r="A498" s="471">
        <v>3</v>
      </c>
      <c r="B498" s="552" t="s">
        <v>39</v>
      </c>
      <c r="C498" s="468" t="s">
        <v>85</v>
      </c>
      <c r="D498" s="457"/>
      <c r="E498" s="459" t="s">
        <v>44</v>
      </c>
      <c r="F498" s="468">
        <v>300</v>
      </c>
      <c r="G498" s="459">
        <f t="shared" si="105"/>
        <v>54000</v>
      </c>
      <c r="H498" s="509"/>
      <c r="I498" s="461">
        <v>44231</v>
      </c>
      <c r="J498" s="457">
        <v>121</v>
      </c>
      <c r="K498" s="468">
        <v>1300</v>
      </c>
      <c r="L498" s="459"/>
      <c r="M498" s="457">
        <v>85</v>
      </c>
      <c r="N498" s="462">
        <v>44229</v>
      </c>
      <c r="O498" s="463">
        <f t="shared" si="106"/>
        <v>206</v>
      </c>
      <c r="P498" s="464">
        <f t="shared" si="107"/>
        <v>37080</v>
      </c>
      <c r="Q498" s="457"/>
      <c r="R498" s="457"/>
      <c r="S498" s="457"/>
      <c r="T498" s="457"/>
      <c r="U498" s="465"/>
      <c r="V498" s="466"/>
      <c r="W498" s="468">
        <v>94</v>
      </c>
      <c r="X498" s="459">
        <f t="shared" si="108"/>
        <v>16920</v>
      </c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</row>
    <row r="499" spans="1:41" s="7" customFormat="1" ht="58.5" customHeight="1">
      <c r="A499" s="471">
        <v>4</v>
      </c>
      <c r="B499" s="467" t="s">
        <v>46</v>
      </c>
      <c r="C499" s="468" t="s">
        <v>71</v>
      </c>
      <c r="D499" s="457"/>
      <c r="E499" s="459">
        <v>9269.75</v>
      </c>
      <c r="F499" s="468">
        <v>15</v>
      </c>
      <c r="G499" s="459">
        <f t="shared" si="105"/>
        <v>139046.25</v>
      </c>
      <c r="H499" s="466"/>
      <c r="I499" s="488">
        <v>44244</v>
      </c>
      <c r="J499" s="457">
        <v>203</v>
      </c>
      <c r="K499" s="468">
        <v>15</v>
      </c>
      <c r="L499" s="459"/>
      <c r="M499" s="474">
        <v>139</v>
      </c>
      <c r="N499" s="462">
        <v>44243</v>
      </c>
      <c r="O499" s="463">
        <f t="shared" si="106"/>
        <v>0</v>
      </c>
      <c r="P499" s="459">
        <f t="shared" si="107"/>
        <v>0</v>
      </c>
      <c r="Q499" s="457"/>
      <c r="R499" s="457"/>
      <c r="S499" s="457"/>
      <c r="T499" s="457"/>
      <c r="U499" s="465"/>
      <c r="V499" s="466"/>
      <c r="W499" s="468">
        <v>15</v>
      </c>
      <c r="X499" s="459">
        <f t="shared" si="108"/>
        <v>139046.25</v>
      </c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</row>
    <row r="500" spans="1:41" s="7" customFormat="1" ht="53.25" customHeight="1">
      <c r="A500" s="471">
        <v>5</v>
      </c>
      <c r="B500" s="467" t="s">
        <v>46</v>
      </c>
      <c r="C500" s="468" t="s">
        <v>71</v>
      </c>
      <c r="D500" s="457"/>
      <c r="E500" s="459">
        <v>9269.75</v>
      </c>
      <c r="F500" s="468">
        <v>1</v>
      </c>
      <c r="G500" s="459">
        <f t="shared" si="105"/>
        <v>9269.75</v>
      </c>
      <c r="H500" s="466"/>
      <c r="I500" s="488">
        <v>44253</v>
      </c>
      <c r="J500" s="457">
        <v>256</v>
      </c>
      <c r="K500" s="468">
        <v>1</v>
      </c>
      <c r="L500" s="459"/>
      <c r="M500" s="474">
        <v>175</v>
      </c>
      <c r="N500" s="462">
        <v>44246</v>
      </c>
      <c r="O500" s="463">
        <f t="shared" si="106"/>
        <v>0</v>
      </c>
      <c r="P500" s="459">
        <f t="shared" si="107"/>
        <v>0</v>
      </c>
      <c r="Q500" s="457"/>
      <c r="R500" s="457"/>
      <c r="S500" s="457"/>
      <c r="T500" s="457"/>
      <c r="U500" s="465"/>
      <c r="V500" s="466"/>
      <c r="W500" s="468">
        <v>1</v>
      </c>
      <c r="X500" s="459">
        <f>W500*E500</f>
        <v>9269.75</v>
      </c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</row>
    <row r="501" spans="1:41" s="7" customFormat="1" ht="81.75" customHeight="1">
      <c r="A501" s="471">
        <v>6</v>
      </c>
      <c r="B501" s="542" t="s">
        <v>47</v>
      </c>
      <c r="C501" s="543" t="s">
        <v>71</v>
      </c>
      <c r="D501" s="457" t="s">
        <v>189</v>
      </c>
      <c r="E501" s="459">
        <v>9161.4</v>
      </c>
      <c r="F501" s="468">
        <v>13</v>
      </c>
      <c r="G501" s="459">
        <f t="shared" si="105"/>
        <v>119098.2</v>
      </c>
      <c r="H501" s="466"/>
      <c r="I501" s="488">
        <v>44244</v>
      </c>
      <c r="J501" s="457">
        <v>220</v>
      </c>
      <c r="K501" s="468">
        <v>150</v>
      </c>
      <c r="L501" s="459"/>
      <c r="M501" s="474">
        <v>140</v>
      </c>
      <c r="N501" s="462">
        <v>44243</v>
      </c>
      <c r="O501" s="463">
        <f t="shared" si="106"/>
        <v>0</v>
      </c>
      <c r="P501" s="459">
        <f t="shared" si="107"/>
        <v>0</v>
      </c>
      <c r="Q501" s="457"/>
      <c r="R501" s="457"/>
      <c r="S501" s="457"/>
      <c r="T501" s="457"/>
      <c r="U501" s="465"/>
      <c r="V501" s="466"/>
      <c r="W501" s="468">
        <v>13</v>
      </c>
      <c r="X501" s="459">
        <f t="shared" si="108"/>
        <v>119098.2</v>
      </c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</row>
    <row r="502" spans="1:41" s="7" customFormat="1" ht="81.75" customHeight="1" thickBot="1">
      <c r="A502" s="471">
        <v>7</v>
      </c>
      <c r="B502" s="542" t="s">
        <v>47</v>
      </c>
      <c r="C502" s="543" t="s">
        <v>71</v>
      </c>
      <c r="D502" s="457">
        <v>181220</v>
      </c>
      <c r="E502" s="459">
        <v>9161.4</v>
      </c>
      <c r="F502" s="468">
        <v>160</v>
      </c>
      <c r="G502" s="459">
        <f t="shared" si="105"/>
        <v>1465824</v>
      </c>
      <c r="H502" s="466"/>
      <c r="I502" s="488">
        <v>44244</v>
      </c>
      <c r="J502" s="457">
        <v>238</v>
      </c>
      <c r="K502" s="468">
        <v>160</v>
      </c>
      <c r="L502" s="459"/>
      <c r="M502" s="474">
        <v>141</v>
      </c>
      <c r="N502" s="462">
        <v>44243</v>
      </c>
      <c r="O502" s="463">
        <f t="shared" si="106"/>
        <v>0</v>
      </c>
      <c r="P502" s="459">
        <f t="shared" si="107"/>
        <v>0</v>
      </c>
      <c r="Q502" s="457"/>
      <c r="R502" s="457"/>
      <c r="S502" s="457"/>
      <c r="T502" s="457"/>
      <c r="U502" s="465"/>
      <c r="V502" s="466"/>
      <c r="W502" s="468">
        <v>160</v>
      </c>
      <c r="X502" s="459">
        <f>W502*E502</f>
        <v>1465824</v>
      </c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</row>
    <row r="503" spans="1:41" s="7" customFormat="1" ht="33" customHeight="1">
      <c r="A503" s="471">
        <v>8</v>
      </c>
      <c r="B503" s="553" t="s">
        <v>16</v>
      </c>
      <c r="C503" s="517" t="s">
        <v>71</v>
      </c>
      <c r="D503" s="518"/>
      <c r="E503" s="559">
        <v>672.96078</v>
      </c>
      <c r="F503" s="516">
        <v>4</v>
      </c>
      <c r="G503" s="459">
        <f t="shared" si="105"/>
        <v>2691.84312</v>
      </c>
      <c r="H503" s="519"/>
      <c r="I503" s="520"/>
      <c r="J503" s="518"/>
      <c r="K503" s="560"/>
      <c r="L503" s="521"/>
      <c r="M503" s="518">
        <v>7</v>
      </c>
      <c r="N503" s="522">
        <v>44202</v>
      </c>
      <c r="O503" s="523">
        <f>F503+K503-W503</f>
        <v>4</v>
      </c>
      <c r="P503" s="524">
        <f t="shared" si="107"/>
        <v>2691.84312</v>
      </c>
      <c r="Q503" s="518"/>
      <c r="R503" s="518"/>
      <c r="S503" s="518"/>
      <c r="T503" s="518"/>
      <c r="U503" s="525"/>
      <c r="V503" s="519"/>
      <c r="W503" s="516">
        <v>0</v>
      </c>
      <c r="X503" s="521">
        <f>W503*E503</f>
        <v>0</v>
      </c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</row>
    <row r="504" spans="1:41" s="7" customFormat="1" ht="35.25" customHeight="1">
      <c r="A504" s="471">
        <v>9</v>
      </c>
      <c r="B504" s="467" t="s">
        <v>200</v>
      </c>
      <c r="C504" s="468" t="s">
        <v>85</v>
      </c>
      <c r="D504" s="457"/>
      <c r="E504" s="459">
        <v>896.5</v>
      </c>
      <c r="F504" s="458">
        <v>40</v>
      </c>
      <c r="G504" s="459">
        <f t="shared" si="105"/>
        <v>35860</v>
      </c>
      <c r="H504" s="509"/>
      <c r="I504" s="461">
        <v>44273</v>
      </c>
      <c r="J504" s="457">
        <v>354</v>
      </c>
      <c r="K504" s="458"/>
      <c r="L504" s="459">
        <f>K504*E504</f>
        <v>0</v>
      </c>
      <c r="M504" s="457">
        <v>262</v>
      </c>
      <c r="N504" s="462">
        <v>44267</v>
      </c>
      <c r="O504" s="463">
        <f t="shared" ref="O504:O528" si="109">F504+K504-W504</f>
        <v>0</v>
      </c>
      <c r="P504" s="464">
        <f t="shared" ref="P504:P528" si="110">O504*E504</f>
        <v>0</v>
      </c>
      <c r="Q504" s="473"/>
      <c r="R504" s="472"/>
      <c r="S504" s="472"/>
      <c r="T504" s="472"/>
      <c r="U504" s="472"/>
      <c r="V504" s="472"/>
      <c r="W504" s="458">
        <v>40</v>
      </c>
      <c r="X504" s="464">
        <f t="shared" si="108"/>
        <v>35860</v>
      </c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</row>
    <row r="505" spans="1:41" s="7" customFormat="1" ht="39" customHeight="1">
      <c r="A505" s="471">
        <v>10</v>
      </c>
      <c r="B505" s="467" t="s">
        <v>202</v>
      </c>
      <c r="C505" s="468" t="s">
        <v>85</v>
      </c>
      <c r="D505" s="457"/>
      <c r="E505" s="459">
        <v>896.5</v>
      </c>
      <c r="F505" s="458">
        <v>160</v>
      </c>
      <c r="G505" s="459">
        <f t="shared" si="105"/>
        <v>143440</v>
      </c>
      <c r="H505" s="509"/>
      <c r="I505" s="461">
        <v>44273</v>
      </c>
      <c r="J505" s="457">
        <v>354</v>
      </c>
      <c r="K505" s="458"/>
      <c r="L505" s="459">
        <f t="shared" ref="L505:L528" si="111">K505*E505</f>
        <v>0</v>
      </c>
      <c r="M505" s="457">
        <v>262</v>
      </c>
      <c r="N505" s="462">
        <v>44267</v>
      </c>
      <c r="O505" s="463">
        <f t="shared" si="109"/>
        <v>0</v>
      </c>
      <c r="P505" s="464">
        <f t="shared" si="110"/>
        <v>0</v>
      </c>
      <c r="Q505" s="473"/>
      <c r="R505" s="472"/>
      <c r="S505" s="472"/>
      <c r="T505" s="472"/>
      <c r="U505" s="472"/>
      <c r="V505" s="472"/>
      <c r="W505" s="458">
        <v>160</v>
      </c>
      <c r="X505" s="464">
        <f t="shared" si="108"/>
        <v>143440</v>
      </c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</row>
    <row r="506" spans="1:41" s="7" customFormat="1" ht="21" customHeight="1">
      <c r="A506" s="471">
        <v>11</v>
      </c>
      <c r="B506" s="467" t="s">
        <v>203</v>
      </c>
      <c r="C506" s="468" t="s">
        <v>85</v>
      </c>
      <c r="D506" s="457"/>
      <c r="E506" s="459">
        <v>896.5</v>
      </c>
      <c r="F506" s="458">
        <v>20</v>
      </c>
      <c r="G506" s="459">
        <f t="shared" si="105"/>
        <v>17930</v>
      </c>
      <c r="H506" s="509"/>
      <c r="I506" s="461">
        <v>44273</v>
      </c>
      <c r="J506" s="457">
        <v>354</v>
      </c>
      <c r="K506" s="458"/>
      <c r="L506" s="459">
        <f t="shared" si="111"/>
        <v>0</v>
      </c>
      <c r="M506" s="457">
        <v>262</v>
      </c>
      <c r="N506" s="462">
        <v>44267</v>
      </c>
      <c r="O506" s="463">
        <f t="shared" si="109"/>
        <v>0</v>
      </c>
      <c r="P506" s="464">
        <f t="shared" si="110"/>
        <v>0</v>
      </c>
      <c r="Q506" s="473"/>
      <c r="R506" s="472"/>
      <c r="S506" s="472"/>
      <c r="T506" s="472"/>
      <c r="U506" s="472"/>
      <c r="V506" s="472"/>
      <c r="W506" s="458">
        <v>20</v>
      </c>
      <c r="X506" s="464">
        <f t="shared" si="108"/>
        <v>17930</v>
      </c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</row>
    <row r="507" spans="1:41" s="7" customFormat="1" ht="21" customHeight="1">
      <c r="A507" s="471">
        <v>12</v>
      </c>
      <c r="B507" s="467" t="s">
        <v>196</v>
      </c>
      <c r="C507" s="468" t="s">
        <v>197</v>
      </c>
      <c r="D507" s="457"/>
      <c r="E507" s="459">
        <v>12</v>
      </c>
      <c r="F507" s="458">
        <v>19000</v>
      </c>
      <c r="G507" s="459">
        <f t="shared" si="105"/>
        <v>228000</v>
      </c>
      <c r="H507" s="509"/>
      <c r="I507" s="461">
        <v>44273</v>
      </c>
      <c r="J507" s="457">
        <v>354</v>
      </c>
      <c r="K507" s="458"/>
      <c r="L507" s="459">
        <f t="shared" si="111"/>
        <v>0</v>
      </c>
      <c r="M507" s="457">
        <v>262</v>
      </c>
      <c r="N507" s="462">
        <v>44267</v>
      </c>
      <c r="O507" s="463">
        <f t="shared" si="109"/>
        <v>0</v>
      </c>
      <c r="P507" s="464">
        <f t="shared" si="110"/>
        <v>0</v>
      </c>
      <c r="Q507" s="473"/>
      <c r="R507" s="472"/>
      <c r="S507" s="472"/>
      <c r="T507" s="472"/>
      <c r="U507" s="472"/>
      <c r="V507" s="472"/>
      <c r="W507" s="458">
        <v>19000</v>
      </c>
      <c r="X507" s="464">
        <f t="shared" si="108"/>
        <v>228000</v>
      </c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</row>
    <row r="508" spans="1:41" s="7" customFormat="1" ht="21" customHeight="1">
      <c r="A508" s="471">
        <v>13</v>
      </c>
      <c r="B508" s="467" t="s">
        <v>199</v>
      </c>
      <c r="C508" s="468" t="s">
        <v>197</v>
      </c>
      <c r="D508" s="457"/>
      <c r="E508" s="459">
        <v>12</v>
      </c>
      <c r="F508" s="458">
        <v>20000</v>
      </c>
      <c r="G508" s="459">
        <f t="shared" si="105"/>
        <v>240000</v>
      </c>
      <c r="H508" s="509"/>
      <c r="I508" s="461">
        <v>44273</v>
      </c>
      <c r="J508" s="457">
        <v>354</v>
      </c>
      <c r="K508" s="458"/>
      <c r="L508" s="459">
        <f t="shared" si="111"/>
        <v>0</v>
      </c>
      <c r="M508" s="457">
        <v>262</v>
      </c>
      <c r="N508" s="462">
        <v>44267</v>
      </c>
      <c r="O508" s="463">
        <f t="shared" si="109"/>
        <v>0</v>
      </c>
      <c r="P508" s="464">
        <f t="shared" si="110"/>
        <v>0</v>
      </c>
      <c r="Q508" s="473"/>
      <c r="R508" s="472"/>
      <c r="S508" s="472"/>
      <c r="T508" s="472"/>
      <c r="U508" s="472"/>
      <c r="V508" s="472"/>
      <c r="W508" s="458">
        <v>20000</v>
      </c>
      <c r="X508" s="464">
        <f t="shared" si="108"/>
        <v>240000</v>
      </c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</row>
    <row r="509" spans="1:41" s="7" customFormat="1" ht="58.5" customHeight="1">
      <c r="A509" s="471">
        <v>14</v>
      </c>
      <c r="B509" s="467" t="s">
        <v>206</v>
      </c>
      <c r="C509" s="468" t="s">
        <v>85</v>
      </c>
      <c r="D509" s="457"/>
      <c r="E509" s="459">
        <v>300</v>
      </c>
      <c r="F509" s="458">
        <v>137</v>
      </c>
      <c r="G509" s="459">
        <f t="shared" si="105"/>
        <v>41100</v>
      </c>
      <c r="H509" s="487">
        <v>44503</v>
      </c>
      <c r="I509" s="461">
        <v>44281</v>
      </c>
      <c r="J509" s="457">
        <v>491</v>
      </c>
      <c r="K509" s="458"/>
      <c r="L509" s="459">
        <f t="shared" si="111"/>
        <v>0</v>
      </c>
      <c r="M509" s="457">
        <v>290</v>
      </c>
      <c r="N509" s="462">
        <v>44277</v>
      </c>
      <c r="O509" s="463">
        <f t="shared" si="109"/>
        <v>81</v>
      </c>
      <c r="P509" s="464">
        <f t="shared" si="110"/>
        <v>24300</v>
      </c>
      <c r="Q509" s="473"/>
      <c r="R509" s="472"/>
      <c r="S509" s="472"/>
      <c r="T509" s="472"/>
      <c r="U509" s="472"/>
      <c r="V509" s="472"/>
      <c r="W509" s="458">
        <v>56</v>
      </c>
      <c r="X509" s="464">
        <f t="shared" si="108"/>
        <v>16800</v>
      </c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</row>
    <row r="510" spans="1:41" s="7" customFormat="1" ht="51" customHeight="1">
      <c r="A510" s="471">
        <v>15</v>
      </c>
      <c r="B510" s="467" t="s">
        <v>207</v>
      </c>
      <c r="C510" s="468" t="s">
        <v>85</v>
      </c>
      <c r="D510" s="457"/>
      <c r="E510" s="459">
        <v>300</v>
      </c>
      <c r="F510" s="458">
        <v>250</v>
      </c>
      <c r="G510" s="459">
        <f t="shared" si="105"/>
        <v>75000</v>
      </c>
      <c r="H510" s="487">
        <v>44503</v>
      </c>
      <c r="I510" s="461">
        <v>44281</v>
      </c>
      <c r="J510" s="457">
        <v>491</v>
      </c>
      <c r="K510" s="458"/>
      <c r="L510" s="459">
        <f t="shared" si="111"/>
        <v>0</v>
      </c>
      <c r="M510" s="457">
        <v>290</v>
      </c>
      <c r="N510" s="462">
        <v>44277</v>
      </c>
      <c r="O510" s="463">
        <f t="shared" si="109"/>
        <v>0</v>
      </c>
      <c r="P510" s="464">
        <f t="shared" si="110"/>
        <v>0</v>
      </c>
      <c r="Q510" s="473"/>
      <c r="R510" s="472"/>
      <c r="S510" s="472"/>
      <c r="T510" s="472"/>
      <c r="U510" s="472"/>
      <c r="V510" s="472"/>
      <c r="W510" s="458">
        <v>250</v>
      </c>
      <c r="X510" s="464">
        <f t="shared" si="108"/>
        <v>75000</v>
      </c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</row>
    <row r="511" spans="1:41" s="7" customFormat="1" ht="47.25" customHeight="1">
      <c r="A511" s="471">
        <v>17</v>
      </c>
      <c r="B511" s="467" t="s">
        <v>209</v>
      </c>
      <c r="C511" s="468" t="s">
        <v>85</v>
      </c>
      <c r="D511" s="457"/>
      <c r="E511" s="459">
        <v>300</v>
      </c>
      <c r="F511" s="458">
        <v>28</v>
      </c>
      <c r="G511" s="459">
        <f t="shared" si="105"/>
        <v>8400</v>
      </c>
      <c r="H511" s="487">
        <v>44503</v>
      </c>
      <c r="I511" s="461">
        <v>44281</v>
      </c>
      <c r="J511" s="457">
        <v>491</v>
      </c>
      <c r="K511" s="458"/>
      <c r="L511" s="459">
        <f t="shared" si="111"/>
        <v>0</v>
      </c>
      <c r="M511" s="457">
        <v>290</v>
      </c>
      <c r="N511" s="462">
        <v>44277</v>
      </c>
      <c r="O511" s="463">
        <f t="shared" si="109"/>
        <v>28</v>
      </c>
      <c r="P511" s="464">
        <f t="shared" si="110"/>
        <v>8400</v>
      </c>
      <c r="Q511" s="473"/>
      <c r="R511" s="472"/>
      <c r="S511" s="472"/>
      <c r="T511" s="472"/>
      <c r="U511" s="472"/>
      <c r="V511" s="472"/>
      <c r="W511" s="458">
        <v>0</v>
      </c>
      <c r="X511" s="464">
        <f t="shared" si="108"/>
        <v>0</v>
      </c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</row>
    <row r="512" spans="1:41" s="7" customFormat="1" ht="75.75" customHeight="1">
      <c r="A512" s="471">
        <v>18</v>
      </c>
      <c r="B512" s="467" t="s">
        <v>39</v>
      </c>
      <c r="C512" s="468" t="s">
        <v>85</v>
      </c>
      <c r="D512" s="457" t="s">
        <v>204</v>
      </c>
      <c r="E512" s="459">
        <v>180</v>
      </c>
      <c r="F512" s="458">
        <v>995</v>
      </c>
      <c r="G512" s="459">
        <f t="shared" si="105"/>
        <v>179100</v>
      </c>
      <c r="H512" s="487">
        <v>44913</v>
      </c>
      <c r="I512" s="461">
        <v>44281</v>
      </c>
      <c r="J512" s="457">
        <v>390</v>
      </c>
      <c r="K512" s="458"/>
      <c r="L512" s="459">
        <f t="shared" si="111"/>
        <v>0</v>
      </c>
      <c r="M512" s="457">
        <v>291</v>
      </c>
      <c r="N512" s="462">
        <v>44277</v>
      </c>
      <c r="O512" s="463">
        <f t="shared" si="109"/>
        <v>791</v>
      </c>
      <c r="P512" s="464">
        <f t="shared" si="110"/>
        <v>142380</v>
      </c>
      <c r="Q512" s="473"/>
      <c r="R512" s="472"/>
      <c r="S512" s="472"/>
      <c r="T512" s="472"/>
      <c r="U512" s="472"/>
      <c r="V512" s="472"/>
      <c r="W512" s="458">
        <v>204</v>
      </c>
      <c r="X512" s="464">
        <f t="shared" si="108"/>
        <v>36720</v>
      </c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</row>
    <row r="513" spans="1:41" s="7" customFormat="1" ht="21" customHeight="1">
      <c r="A513" s="471">
        <v>19</v>
      </c>
      <c r="B513" s="467" t="s">
        <v>211</v>
      </c>
      <c r="C513" s="468" t="s">
        <v>85</v>
      </c>
      <c r="D513" s="457"/>
      <c r="E513" s="459">
        <v>0.7</v>
      </c>
      <c r="F513" s="458">
        <v>186000</v>
      </c>
      <c r="G513" s="459">
        <f t="shared" si="105"/>
        <v>130199.99999999999</v>
      </c>
      <c r="H513" s="460"/>
      <c r="I513" s="461"/>
      <c r="J513" s="457">
        <v>574</v>
      </c>
      <c r="K513" s="458"/>
      <c r="L513" s="459">
        <f t="shared" si="111"/>
        <v>0</v>
      </c>
      <c r="M513" s="457">
        <v>314</v>
      </c>
      <c r="N513" s="462">
        <v>44281</v>
      </c>
      <c r="O513" s="463">
        <f t="shared" si="109"/>
        <v>0</v>
      </c>
      <c r="P513" s="464">
        <f t="shared" si="110"/>
        <v>0</v>
      </c>
      <c r="Q513" s="473"/>
      <c r="R513" s="472"/>
      <c r="S513" s="472"/>
      <c r="T513" s="472"/>
      <c r="U513" s="472"/>
      <c r="V513" s="472"/>
      <c r="W513" s="458">
        <v>186000</v>
      </c>
      <c r="X513" s="464">
        <f t="shared" si="108"/>
        <v>130199.99999999999</v>
      </c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</row>
    <row r="514" spans="1:41" s="7" customFormat="1" ht="48.75" customHeight="1">
      <c r="A514" s="471">
        <v>20</v>
      </c>
      <c r="B514" s="467" t="s">
        <v>206</v>
      </c>
      <c r="C514" s="468" t="s">
        <v>85</v>
      </c>
      <c r="D514" s="457"/>
      <c r="E514" s="459">
        <v>300</v>
      </c>
      <c r="F514" s="458">
        <v>411</v>
      </c>
      <c r="G514" s="459">
        <f t="shared" si="105"/>
        <v>123300</v>
      </c>
      <c r="H514" s="460"/>
      <c r="I514" s="461"/>
      <c r="J514" s="457">
        <v>574</v>
      </c>
      <c r="K514" s="458"/>
      <c r="L514" s="459">
        <f t="shared" si="111"/>
        <v>0</v>
      </c>
      <c r="M514" s="457">
        <v>314</v>
      </c>
      <c r="N514" s="462">
        <v>44281</v>
      </c>
      <c r="O514" s="463">
        <f t="shared" si="109"/>
        <v>114</v>
      </c>
      <c r="P514" s="464">
        <f t="shared" si="110"/>
        <v>34200</v>
      </c>
      <c r="Q514" s="473"/>
      <c r="R514" s="472"/>
      <c r="S514" s="472"/>
      <c r="T514" s="472"/>
      <c r="U514" s="472"/>
      <c r="V514" s="472"/>
      <c r="W514" s="458">
        <v>297</v>
      </c>
      <c r="X514" s="464">
        <f t="shared" si="108"/>
        <v>89100</v>
      </c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</row>
    <row r="515" spans="1:41" s="7" customFormat="1" ht="53.25" customHeight="1">
      <c r="A515" s="471">
        <v>21</v>
      </c>
      <c r="B515" s="467" t="s">
        <v>207</v>
      </c>
      <c r="C515" s="468" t="s">
        <v>85</v>
      </c>
      <c r="D515" s="457"/>
      <c r="E515" s="459">
        <v>300</v>
      </c>
      <c r="F515" s="458">
        <v>1800</v>
      </c>
      <c r="G515" s="459">
        <f t="shared" si="105"/>
        <v>540000</v>
      </c>
      <c r="H515" s="460"/>
      <c r="I515" s="461"/>
      <c r="J515" s="457">
        <v>574</v>
      </c>
      <c r="K515" s="458"/>
      <c r="L515" s="459">
        <f t="shared" si="111"/>
        <v>0</v>
      </c>
      <c r="M515" s="457">
        <v>314</v>
      </c>
      <c r="N515" s="462">
        <v>44281</v>
      </c>
      <c r="O515" s="463">
        <f t="shared" si="109"/>
        <v>0</v>
      </c>
      <c r="P515" s="464">
        <f t="shared" si="110"/>
        <v>0</v>
      </c>
      <c r="Q515" s="473"/>
      <c r="R515" s="472"/>
      <c r="S515" s="472"/>
      <c r="T515" s="472"/>
      <c r="U515" s="472"/>
      <c r="V515" s="472"/>
      <c r="W515" s="458">
        <v>1800</v>
      </c>
      <c r="X515" s="464">
        <f t="shared" si="108"/>
        <v>540000</v>
      </c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</row>
    <row r="516" spans="1:41" s="7" customFormat="1" ht="53.25" customHeight="1">
      <c r="A516" s="471">
        <v>22</v>
      </c>
      <c r="B516" s="467" t="s">
        <v>208</v>
      </c>
      <c r="C516" s="468" t="s">
        <v>85</v>
      </c>
      <c r="D516" s="457"/>
      <c r="E516" s="459">
        <v>300</v>
      </c>
      <c r="F516" s="458">
        <v>220</v>
      </c>
      <c r="G516" s="459">
        <f t="shared" si="105"/>
        <v>66000</v>
      </c>
      <c r="H516" s="460"/>
      <c r="I516" s="461"/>
      <c r="J516" s="457">
        <v>574</v>
      </c>
      <c r="K516" s="458"/>
      <c r="L516" s="459">
        <f t="shared" si="111"/>
        <v>0</v>
      </c>
      <c r="M516" s="457">
        <v>314</v>
      </c>
      <c r="N516" s="462">
        <v>44281</v>
      </c>
      <c r="O516" s="463">
        <f t="shared" si="109"/>
        <v>13</v>
      </c>
      <c r="P516" s="464">
        <f t="shared" si="110"/>
        <v>3900</v>
      </c>
      <c r="Q516" s="473"/>
      <c r="R516" s="472"/>
      <c r="S516" s="472"/>
      <c r="T516" s="472"/>
      <c r="U516" s="472"/>
      <c r="V516" s="472"/>
      <c r="W516" s="458">
        <v>207</v>
      </c>
      <c r="X516" s="464">
        <f t="shared" si="108"/>
        <v>62100</v>
      </c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</row>
    <row r="517" spans="1:41" s="7" customFormat="1" ht="53.25" customHeight="1">
      <c r="A517" s="471">
        <v>23</v>
      </c>
      <c r="B517" s="467" t="s">
        <v>230</v>
      </c>
      <c r="C517" s="468" t="s">
        <v>85</v>
      </c>
      <c r="D517" s="457"/>
      <c r="E517" s="459">
        <v>300</v>
      </c>
      <c r="F517" s="458">
        <v>1555</v>
      </c>
      <c r="G517" s="459">
        <f t="shared" si="105"/>
        <v>466500</v>
      </c>
      <c r="H517" s="460"/>
      <c r="I517" s="461">
        <v>44299</v>
      </c>
      <c r="J517" s="457">
        <v>708</v>
      </c>
      <c r="K517" s="458"/>
      <c r="L517" s="459">
        <f t="shared" si="111"/>
        <v>0</v>
      </c>
      <c r="M517" s="457">
        <v>375</v>
      </c>
      <c r="N517" s="462">
        <v>44293</v>
      </c>
      <c r="O517" s="463">
        <f t="shared" si="109"/>
        <v>73</v>
      </c>
      <c r="P517" s="464">
        <f t="shared" si="110"/>
        <v>21900</v>
      </c>
      <c r="Q517" s="473"/>
      <c r="R517" s="472"/>
      <c r="S517" s="472"/>
      <c r="T517" s="472"/>
      <c r="U517" s="472"/>
      <c r="V517" s="472"/>
      <c r="W517" s="458">
        <v>1482</v>
      </c>
      <c r="X517" s="464">
        <f t="shared" si="108"/>
        <v>444600</v>
      </c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</row>
    <row r="518" spans="1:41" s="7" customFormat="1" ht="53.25" customHeight="1">
      <c r="A518" s="471">
        <v>24</v>
      </c>
      <c r="B518" s="467" t="s">
        <v>283</v>
      </c>
      <c r="C518" s="468" t="s">
        <v>85</v>
      </c>
      <c r="D518" s="457"/>
      <c r="E518" s="459">
        <v>220</v>
      </c>
      <c r="F518" s="458">
        <v>1420</v>
      </c>
      <c r="G518" s="459">
        <f t="shared" si="105"/>
        <v>312400</v>
      </c>
      <c r="H518" s="460"/>
      <c r="I518" s="461"/>
      <c r="J518" s="457">
        <v>895</v>
      </c>
      <c r="K518" s="458"/>
      <c r="L518" s="459">
        <f t="shared" si="111"/>
        <v>0</v>
      </c>
      <c r="M518" s="474">
        <v>465</v>
      </c>
      <c r="N518" s="462">
        <v>44309</v>
      </c>
      <c r="O518" s="463">
        <f t="shared" si="109"/>
        <v>0</v>
      </c>
      <c r="P518" s="464">
        <f t="shared" si="110"/>
        <v>0</v>
      </c>
      <c r="Q518" s="473"/>
      <c r="R518" s="472"/>
      <c r="S518" s="472"/>
      <c r="T518" s="472"/>
      <c r="U518" s="472"/>
      <c r="V518" s="472"/>
      <c r="W518" s="458">
        <v>1420</v>
      </c>
      <c r="X518" s="464">
        <f t="shared" si="108"/>
        <v>312400</v>
      </c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</row>
    <row r="519" spans="1:41" s="7" customFormat="1" ht="53.25" customHeight="1">
      <c r="A519" s="471">
        <v>25</v>
      </c>
      <c r="B519" s="467" t="s">
        <v>284</v>
      </c>
      <c r="C519" s="468" t="s">
        <v>85</v>
      </c>
      <c r="D519" s="457"/>
      <c r="E519" s="459">
        <v>220</v>
      </c>
      <c r="F519" s="458">
        <v>36</v>
      </c>
      <c r="G519" s="459">
        <f t="shared" si="105"/>
        <v>7920</v>
      </c>
      <c r="H519" s="460"/>
      <c r="I519" s="461"/>
      <c r="J519" s="457">
        <v>895</v>
      </c>
      <c r="K519" s="458"/>
      <c r="L519" s="459">
        <f t="shared" si="111"/>
        <v>0</v>
      </c>
      <c r="M519" s="474">
        <v>465</v>
      </c>
      <c r="N519" s="462">
        <v>44309</v>
      </c>
      <c r="O519" s="463">
        <f t="shared" si="109"/>
        <v>0</v>
      </c>
      <c r="P519" s="464">
        <f t="shared" si="110"/>
        <v>0</v>
      </c>
      <c r="Q519" s="473"/>
      <c r="R519" s="472"/>
      <c r="S519" s="472"/>
      <c r="T519" s="472"/>
      <c r="U519" s="472"/>
      <c r="V519" s="472"/>
      <c r="W519" s="458">
        <v>36</v>
      </c>
      <c r="X519" s="464">
        <f t="shared" si="108"/>
        <v>7920</v>
      </c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</row>
    <row r="520" spans="1:41" s="7" customFormat="1" ht="53.25" customHeight="1">
      <c r="A520" s="471">
        <v>26</v>
      </c>
      <c r="B520" s="467" t="s">
        <v>281</v>
      </c>
      <c r="C520" s="468" t="s">
        <v>85</v>
      </c>
      <c r="D520" s="457"/>
      <c r="E520" s="459">
        <v>220</v>
      </c>
      <c r="F520" s="458">
        <v>880</v>
      </c>
      <c r="G520" s="459">
        <f t="shared" si="105"/>
        <v>193600</v>
      </c>
      <c r="H520" s="460"/>
      <c r="I520" s="461"/>
      <c r="J520" s="457">
        <v>920</v>
      </c>
      <c r="K520" s="458"/>
      <c r="L520" s="459">
        <f t="shared" si="111"/>
        <v>0</v>
      </c>
      <c r="M520" s="474">
        <v>464</v>
      </c>
      <c r="N520" s="462">
        <v>44309</v>
      </c>
      <c r="O520" s="463">
        <f t="shared" si="109"/>
        <v>0</v>
      </c>
      <c r="P520" s="464">
        <f t="shared" si="110"/>
        <v>0</v>
      </c>
      <c r="Q520" s="473"/>
      <c r="R520" s="472"/>
      <c r="S520" s="472"/>
      <c r="T520" s="472"/>
      <c r="U520" s="472"/>
      <c r="V520" s="472"/>
      <c r="W520" s="458">
        <v>880</v>
      </c>
      <c r="X520" s="464">
        <f t="shared" si="108"/>
        <v>193600</v>
      </c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</row>
    <row r="521" spans="1:41" s="7" customFormat="1" ht="53.25" customHeight="1">
      <c r="A521" s="471">
        <v>27</v>
      </c>
      <c r="B521" s="467" t="s">
        <v>283</v>
      </c>
      <c r="C521" s="468" t="s">
        <v>85</v>
      </c>
      <c r="D521" s="457"/>
      <c r="E521" s="459">
        <v>220</v>
      </c>
      <c r="F521" s="458">
        <v>2048</v>
      </c>
      <c r="G521" s="459">
        <f t="shared" si="105"/>
        <v>450560</v>
      </c>
      <c r="H521" s="460"/>
      <c r="I521" s="461"/>
      <c r="J521" s="457">
        <v>920</v>
      </c>
      <c r="K521" s="458"/>
      <c r="L521" s="459">
        <f t="shared" si="111"/>
        <v>0</v>
      </c>
      <c r="M521" s="474">
        <v>464</v>
      </c>
      <c r="N521" s="462">
        <v>44309</v>
      </c>
      <c r="O521" s="463">
        <f t="shared" si="109"/>
        <v>0</v>
      </c>
      <c r="P521" s="464">
        <f t="shared" si="110"/>
        <v>0</v>
      </c>
      <c r="Q521" s="473"/>
      <c r="R521" s="472"/>
      <c r="S521" s="472"/>
      <c r="T521" s="472"/>
      <c r="U521" s="472"/>
      <c r="V521" s="472"/>
      <c r="W521" s="458">
        <v>2048</v>
      </c>
      <c r="X521" s="464">
        <f t="shared" si="108"/>
        <v>450560</v>
      </c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</row>
    <row r="522" spans="1:41" s="7" customFormat="1" ht="53.25" customHeight="1">
      <c r="A522" s="471">
        <v>28</v>
      </c>
      <c r="B522" s="467" t="s">
        <v>284</v>
      </c>
      <c r="C522" s="468" t="s">
        <v>85</v>
      </c>
      <c r="D522" s="457"/>
      <c r="E522" s="459">
        <v>220</v>
      </c>
      <c r="F522" s="458">
        <v>413</v>
      </c>
      <c r="G522" s="459">
        <f t="shared" si="105"/>
        <v>90860</v>
      </c>
      <c r="H522" s="460"/>
      <c r="I522" s="461"/>
      <c r="J522" s="457">
        <v>920</v>
      </c>
      <c r="K522" s="458"/>
      <c r="L522" s="459">
        <f t="shared" si="111"/>
        <v>0</v>
      </c>
      <c r="M522" s="474">
        <v>464</v>
      </c>
      <c r="N522" s="462">
        <v>44309</v>
      </c>
      <c r="O522" s="463">
        <f t="shared" si="109"/>
        <v>0</v>
      </c>
      <c r="P522" s="464">
        <f t="shared" si="110"/>
        <v>0</v>
      </c>
      <c r="Q522" s="473"/>
      <c r="R522" s="472"/>
      <c r="S522" s="472"/>
      <c r="T522" s="472"/>
      <c r="U522" s="472"/>
      <c r="V522" s="472"/>
      <c r="W522" s="458">
        <v>413</v>
      </c>
      <c r="X522" s="464">
        <f t="shared" si="108"/>
        <v>90860</v>
      </c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</row>
    <row r="523" spans="1:41" s="7" customFormat="1" ht="53.25" customHeight="1">
      <c r="A523" s="471">
        <v>29</v>
      </c>
      <c r="B523" s="467" t="s">
        <v>223</v>
      </c>
      <c r="C523" s="468" t="s">
        <v>85</v>
      </c>
      <c r="D523" s="457"/>
      <c r="E523" s="459">
        <v>214.89</v>
      </c>
      <c r="F523" s="458">
        <v>500</v>
      </c>
      <c r="G523" s="459">
        <f t="shared" si="105"/>
        <v>107445</v>
      </c>
      <c r="H523" s="460"/>
      <c r="I523" s="461">
        <v>44306</v>
      </c>
      <c r="J523" s="457">
        <v>733</v>
      </c>
      <c r="K523" s="458"/>
      <c r="L523" s="459">
        <f t="shared" si="111"/>
        <v>0</v>
      </c>
      <c r="M523" s="457">
        <v>377</v>
      </c>
      <c r="N523" s="462">
        <v>44293</v>
      </c>
      <c r="O523" s="463">
        <f t="shared" si="109"/>
        <v>0</v>
      </c>
      <c r="P523" s="464">
        <f t="shared" si="110"/>
        <v>0</v>
      </c>
      <c r="Q523" s="473"/>
      <c r="R523" s="472"/>
      <c r="S523" s="472"/>
      <c r="T523" s="472"/>
      <c r="U523" s="472"/>
      <c r="V523" s="472"/>
      <c r="W523" s="458">
        <v>500</v>
      </c>
      <c r="X523" s="464">
        <f t="shared" si="108"/>
        <v>107445</v>
      </c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</row>
    <row r="524" spans="1:41" s="7" customFormat="1" ht="53.25" customHeight="1">
      <c r="A524" s="471">
        <v>30</v>
      </c>
      <c r="B524" s="467" t="s">
        <v>224</v>
      </c>
      <c r="C524" s="468" t="s">
        <v>85</v>
      </c>
      <c r="D524" s="457"/>
      <c r="E524" s="459">
        <v>214.89</v>
      </c>
      <c r="F524" s="458">
        <v>1800</v>
      </c>
      <c r="G524" s="459">
        <f t="shared" si="105"/>
        <v>386802</v>
      </c>
      <c r="H524" s="460"/>
      <c r="I524" s="461">
        <v>44306</v>
      </c>
      <c r="J524" s="457">
        <v>733</v>
      </c>
      <c r="K524" s="458"/>
      <c r="L524" s="459">
        <f t="shared" si="111"/>
        <v>0</v>
      </c>
      <c r="M524" s="457">
        <v>377</v>
      </c>
      <c r="N524" s="462">
        <v>44293</v>
      </c>
      <c r="O524" s="463">
        <f t="shared" si="109"/>
        <v>0</v>
      </c>
      <c r="P524" s="464">
        <f t="shared" si="110"/>
        <v>0</v>
      </c>
      <c r="Q524" s="473"/>
      <c r="R524" s="472"/>
      <c r="S524" s="472"/>
      <c r="T524" s="472"/>
      <c r="U524" s="472"/>
      <c r="V524" s="472"/>
      <c r="W524" s="458">
        <v>1800</v>
      </c>
      <c r="X524" s="464">
        <f t="shared" si="108"/>
        <v>386802</v>
      </c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</row>
    <row r="525" spans="1:41" s="7" customFormat="1" ht="53.25" customHeight="1">
      <c r="A525" s="471">
        <v>31</v>
      </c>
      <c r="B525" s="467" t="s">
        <v>225</v>
      </c>
      <c r="C525" s="468" t="s">
        <v>85</v>
      </c>
      <c r="D525" s="457"/>
      <c r="E525" s="459">
        <v>214.89</v>
      </c>
      <c r="F525" s="458">
        <v>200</v>
      </c>
      <c r="G525" s="459">
        <f t="shared" si="105"/>
        <v>42978</v>
      </c>
      <c r="H525" s="460"/>
      <c r="I525" s="461">
        <v>44306</v>
      </c>
      <c r="J525" s="457">
        <v>733</v>
      </c>
      <c r="K525" s="458"/>
      <c r="L525" s="459">
        <f t="shared" si="111"/>
        <v>0</v>
      </c>
      <c r="M525" s="457">
        <v>377</v>
      </c>
      <c r="N525" s="462">
        <v>44293</v>
      </c>
      <c r="O525" s="463">
        <f t="shared" si="109"/>
        <v>0</v>
      </c>
      <c r="P525" s="464">
        <f t="shared" si="110"/>
        <v>0</v>
      </c>
      <c r="Q525" s="473"/>
      <c r="R525" s="472"/>
      <c r="S525" s="472"/>
      <c r="T525" s="472"/>
      <c r="U525" s="472"/>
      <c r="V525" s="472"/>
      <c r="W525" s="458">
        <v>200</v>
      </c>
      <c r="X525" s="464">
        <f t="shared" si="108"/>
        <v>42978</v>
      </c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</row>
    <row r="526" spans="1:41" s="7" customFormat="1" ht="53.25" customHeight="1">
      <c r="A526" s="471">
        <v>32</v>
      </c>
      <c r="B526" s="467" t="s">
        <v>226</v>
      </c>
      <c r="C526" s="468" t="s">
        <v>85</v>
      </c>
      <c r="D526" s="457"/>
      <c r="E526" s="459">
        <v>56.98</v>
      </c>
      <c r="F526" s="458">
        <v>2800</v>
      </c>
      <c r="G526" s="459">
        <f t="shared" si="105"/>
        <v>159544</v>
      </c>
      <c r="H526" s="460"/>
      <c r="I526" s="461">
        <v>44306</v>
      </c>
      <c r="J526" s="457">
        <v>733</v>
      </c>
      <c r="K526" s="458"/>
      <c r="L526" s="459">
        <f t="shared" si="111"/>
        <v>0</v>
      </c>
      <c r="M526" s="457">
        <v>377</v>
      </c>
      <c r="N526" s="462">
        <v>44293</v>
      </c>
      <c r="O526" s="463">
        <f t="shared" si="109"/>
        <v>0</v>
      </c>
      <c r="P526" s="464">
        <f t="shared" si="110"/>
        <v>0</v>
      </c>
      <c r="Q526" s="473"/>
      <c r="R526" s="472"/>
      <c r="S526" s="472"/>
      <c r="T526" s="472"/>
      <c r="U526" s="472"/>
      <c r="V526" s="472"/>
      <c r="W526" s="458">
        <v>2800</v>
      </c>
      <c r="X526" s="464">
        <f t="shared" si="108"/>
        <v>159544</v>
      </c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</row>
    <row r="527" spans="1:41" s="7" customFormat="1" ht="53.25" customHeight="1">
      <c r="A527" s="471">
        <v>33</v>
      </c>
      <c r="B527" s="467" t="s">
        <v>227</v>
      </c>
      <c r="C527" s="468" t="s">
        <v>85</v>
      </c>
      <c r="D527" s="457"/>
      <c r="E527" s="459">
        <v>56.98</v>
      </c>
      <c r="F527" s="458">
        <v>10000</v>
      </c>
      <c r="G527" s="459">
        <f t="shared" si="105"/>
        <v>569800</v>
      </c>
      <c r="H527" s="460"/>
      <c r="I527" s="461">
        <v>44306</v>
      </c>
      <c r="J527" s="457">
        <v>733</v>
      </c>
      <c r="K527" s="458"/>
      <c r="L527" s="459">
        <f t="shared" si="111"/>
        <v>0</v>
      </c>
      <c r="M527" s="457">
        <v>377</v>
      </c>
      <c r="N527" s="462">
        <v>44293</v>
      </c>
      <c r="O527" s="463">
        <f t="shared" si="109"/>
        <v>0</v>
      </c>
      <c r="P527" s="464">
        <f t="shared" si="110"/>
        <v>0</v>
      </c>
      <c r="Q527" s="473"/>
      <c r="R527" s="472"/>
      <c r="S527" s="472"/>
      <c r="T527" s="472"/>
      <c r="U527" s="472"/>
      <c r="V527" s="472"/>
      <c r="W527" s="458">
        <v>10000</v>
      </c>
      <c r="X527" s="464">
        <f t="shared" si="108"/>
        <v>569800</v>
      </c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</row>
    <row r="528" spans="1:41" s="7" customFormat="1" ht="53.25" customHeight="1">
      <c r="A528" s="471">
        <v>34</v>
      </c>
      <c r="B528" s="467" t="s">
        <v>228</v>
      </c>
      <c r="C528" s="468" t="s">
        <v>85</v>
      </c>
      <c r="D528" s="457"/>
      <c r="E528" s="459">
        <v>56.98</v>
      </c>
      <c r="F528" s="458">
        <v>1480</v>
      </c>
      <c r="G528" s="459">
        <f t="shared" si="105"/>
        <v>84330.4</v>
      </c>
      <c r="H528" s="460"/>
      <c r="I528" s="461">
        <v>44306</v>
      </c>
      <c r="J528" s="457">
        <v>733</v>
      </c>
      <c r="K528" s="458"/>
      <c r="L528" s="459">
        <f t="shared" si="111"/>
        <v>0</v>
      </c>
      <c r="M528" s="457">
        <v>377</v>
      </c>
      <c r="N528" s="462">
        <v>44293</v>
      </c>
      <c r="O528" s="463">
        <f t="shared" si="109"/>
        <v>0</v>
      </c>
      <c r="P528" s="464">
        <f t="shared" si="110"/>
        <v>0</v>
      </c>
      <c r="Q528" s="473"/>
      <c r="R528" s="472"/>
      <c r="S528" s="472"/>
      <c r="T528" s="472"/>
      <c r="U528" s="472"/>
      <c r="V528" s="472"/>
      <c r="W528" s="458">
        <v>1480</v>
      </c>
      <c r="X528" s="464">
        <f t="shared" si="108"/>
        <v>84330.4</v>
      </c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</row>
    <row r="529" spans="1:41" s="7" customFormat="1" ht="21" customHeight="1">
      <c r="A529" s="475"/>
      <c r="B529" s="476" t="s">
        <v>83</v>
      </c>
      <c r="C529" s="477"/>
      <c r="D529" s="478"/>
      <c r="E529" s="478"/>
      <c r="F529" s="529"/>
      <c r="G529" s="478">
        <f>SUM(G497:G528)</f>
        <v>6571486.4431200009</v>
      </c>
      <c r="H529" s="479"/>
      <c r="I529" s="479"/>
      <c r="J529" s="478"/>
      <c r="K529" s="529"/>
      <c r="L529" s="478">
        <f>SUM(L497:L528)</f>
        <v>0</v>
      </c>
      <c r="M529" s="529"/>
      <c r="N529" s="480"/>
      <c r="O529" s="477"/>
      <c r="P529" s="478">
        <f>SUM(P497:P528)</f>
        <v>301136.34311999998</v>
      </c>
      <c r="Q529" s="481"/>
      <c r="R529" s="529"/>
      <c r="S529" s="529"/>
      <c r="T529" s="529"/>
      <c r="U529" s="529"/>
      <c r="V529" s="529"/>
      <c r="W529" s="529"/>
      <c r="X529" s="478">
        <f>SUM(X497:X528)</f>
        <v>6270350.1000000006</v>
      </c>
      <c r="Y529" s="191">
        <f>G529+L529-P529</f>
        <v>6270350.1000000006</v>
      </c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</row>
    <row r="530" spans="1:41" s="7" customFormat="1" ht="21" customHeight="1">
      <c r="A530" s="658" t="s">
        <v>119</v>
      </c>
      <c r="B530" s="659"/>
      <c r="C530" s="659"/>
      <c r="D530" s="659"/>
      <c r="E530" s="659"/>
      <c r="F530" s="659"/>
      <c r="G530" s="659"/>
      <c r="H530" s="659"/>
      <c r="I530" s="659"/>
      <c r="J530" s="659"/>
      <c r="K530" s="659"/>
      <c r="L530" s="659"/>
      <c r="M530" s="659"/>
      <c r="N530" s="659"/>
      <c r="O530" s="659"/>
      <c r="P530" s="659"/>
      <c r="Q530" s="659"/>
      <c r="R530" s="659"/>
      <c r="S530" s="659"/>
      <c r="T530" s="659"/>
      <c r="U530" s="659"/>
      <c r="V530" s="659"/>
      <c r="W530" s="659"/>
      <c r="X530" s="660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</row>
    <row r="531" spans="1:41" s="7" customFormat="1" ht="72.75" customHeight="1">
      <c r="A531" s="359">
        <v>1</v>
      </c>
      <c r="B531" s="426"/>
      <c r="C531" s="419"/>
      <c r="D531" s="410"/>
      <c r="E531" s="432"/>
      <c r="F531" s="419"/>
      <c r="G531" s="363"/>
      <c r="H531" s="390"/>
      <c r="I531" s="430"/>
      <c r="J531" s="359"/>
      <c r="K531" s="419"/>
      <c r="L531" s="363"/>
      <c r="M531" s="410"/>
      <c r="N531" s="390"/>
      <c r="O531" s="433"/>
      <c r="P531" s="392"/>
      <c r="Q531" s="409"/>
      <c r="R531" s="410"/>
      <c r="S531" s="410"/>
      <c r="T531" s="410"/>
      <c r="U531" s="410"/>
      <c r="V531" s="410"/>
      <c r="W531" s="419"/>
      <c r="X531" s="392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</row>
    <row r="532" spans="1:41" s="7" customFormat="1" ht="21" customHeight="1">
      <c r="A532" s="395"/>
      <c r="B532" s="427" t="s">
        <v>83</v>
      </c>
      <c r="C532" s="395"/>
      <c r="D532" s="397"/>
      <c r="E532" s="397"/>
      <c r="F532" s="527"/>
      <c r="G532" s="397">
        <f>SUM(G531:G531)</f>
        <v>0</v>
      </c>
      <c r="H532" s="398"/>
      <c r="I532" s="398"/>
      <c r="J532" s="397"/>
      <c r="K532" s="527"/>
      <c r="L532" s="397">
        <f>SUM(L531:L531)</f>
        <v>0</v>
      </c>
      <c r="M532" s="527"/>
      <c r="N532" s="401"/>
      <c r="O532" s="395"/>
      <c r="P532" s="397">
        <f>SUM(P531:P531)</f>
        <v>0</v>
      </c>
      <c r="Q532" s="402"/>
      <c r="R532" s="527"/>
      <c r="S532" s="527"/>
      <c r="T532" s="527"/>
      <c r="U532" s="527"/>
      <c r="V532" s="527"/>
      <c r="W532" s="527"/>
      <c r="X532" s="397">
        <f>SUM(X531:X531)</f>
        <v>0</v>
      </c>
      <c r="Y532" s="191">
        <f>G532+L532-P532</f>
        <v>0</v>
      </c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</row>
    <row r="533" spans="1:41" s="7" customFormat="1" ht="21" customHeight="1">
      <c r="A533" s="631" t="s">
        <v>17</v>
      </c>
      <c r="B533" s="632"/>
      <c r="C533" s="632"/>
      <c r="D533" s="632"/>
      <c r="E533" s="632"/>
      <c r="F533" s="632"/>
      <c r="G533" s="632"/>
      <c r="H533" s="632"/>
      <c r="I533" s="632"/>
      <c r="J533" s="632"/>
      <c r="K533" s="632"/>
      <c r="L533" s="632"/>
      <c r="M533" s="632"/>
      <c r="N533" s="632"/>
      <c r="O533" s="632"/>
      <c r="P533" s="632"/>
      <c r="Q533" s="632"/>
      <c r="R533" s="632"/>
      <c r="S533" s="632"/>
      <c r="T533" s="632"/>
      <c r="U533" s="632"/>
      <c r="V533" s="632"/>
      <c r="W533" s="632"/>
      <c r="X533" s="633"/>
      <c r="Y533" s="191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</row>
    <row r="534" spans="1:41" s="7" customFormat="1" ht="85.5" customHeight="1">
      <c r="A534" s="471">
        <v>1</v>
      </c>
      <c r="B534" s="542" t="s">
        <v>47</v>
      </c>
      <c r="C534" s="543" t="s">
        <v>71</v>
      </c>
      <c r="D534" s="457">
        <v>181220</v>
      </c>
      <c r="E534" s="459">
        <v>9161.4</v>
      </c>
      <c r="F534" s="468">
        <v>5</v>
      </c>
      <c r="G534" s="459">
        <f t="shared" ref="G534:G556" si="112">F534*E534</f>
        <v>45807</v>
      </c>
      <c r="H534" s="460">
        <v>45291</v>
      </c>
      <c r="I534" s="488">
        <v>44244</v>
      </c>
      <c r="J534" s="457">
        <v>236</v>
      </c>
      <c r="K534" s="468">
        <v>15</v>
      </c>
      <c r="L534" s="459"/>
      <c r="M534" s="474">
        <v>140</v>
      </c>
      <c r="N534" s="462">
        <v>44243</v>
      </c>
      <c r="O534" s="556">
        <f>F534-W534</f>
        <v>0</v>
      </c>
      <c r="P534" s="459">
        <f t="shared" ref="P534:P556" si="113">O534*E534</f>
        <v>0</v>
      </c>
      <c r="Q534" s="457"/>
      <c r="R534" s="457"/>
      <c r="S534" s="457"/>
      <c r="T534" s="457"/>
      <c r="U534" s="465"/>
      <c r="V534" s="466"/>
      <c r="W534" s="468">
        <v>5</v>
      </c>
      <c r="X534" s="459">
        <f t="shared" ref="X534:X556" si="114">W534*E534</f>
        <v>45807</v>
      </c>
      <c r="Y534" s="191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</row>
    <row r="535" spans="1:41" s="7" customFormat="1" ht="78.75" customHeight="1">
      <c r="A535" s="471">
        <v>2</v>
      </c>
      <c r="B535" s="542" t="s">
        <v>47</v>
      </c>
      <c r="C535" s="543" t="s">
        <v>71</v>
      </c>
      <c r="D535" s="457" t="s">
        <v>189</v>
      </c>
      <c r="E535" s="459">
        <v>9161.4</v>
      </c>
      <c r="F535" s="468">
        <v>15</v>
      </c>
      <c r="G535" s="459">
        <f t="shared" si="112"/>
        <v>137421</v>
      </c>
      <c r="H535" s="460">
        <v>45291</v>
      </c>
      <c r="I535" s="488">
        <v>44244</v>
      </c>
      <c r="J535" s="457">
        <v>254</v>
      </c>
      <c r="K535" s="468">
        <v>15</v>
      </c>
      <c r="L535" s="459"/>
      <c r="M535" s="474">
        <v>141</v>
      </c>
      <c r="N535" s="462">
        <v>44243</v>
      </c>
      <c r="O535" s="556">
        <f>K535-W535</f>
        <v>0</v>
      </c>
      <c r="P535" s="459">
        <f>O535*E535</f>
        <v>0</v>
      </c>
      <c r="Q535" s="457"/>
      <c r="R535" s="457"/>
      <c r="S535" s="457"/>
      <c r="T535" s="457"/>
      <c r="U535" s="465"/>
      <c r="V535" s="466"/>
      <c r="W535" s="468">
        <v>15</v>
      </c>
      <c r="X535" s="459">
        <f>W535*E535</f>
        <v>137421</v>
      </c>
      <c r="Y535" s="191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</row>
    <row r="536" spans="1:41" s="7" customFormat="1" ht="21" customHeight="1">
      <c r="A536" s="471">
        <v>6</v>
      </c>
      <c r="B536" s="467" t="s">
        <v>196</v>
      </c>
      <c r="C536" s="468" t="s">
        <v>197</v>
      </c>
      <c r="D536" s="457"/>
      <c r="E536" s="459">
        <v>12</v>
      </c>
      <c r="F536" s="469">
        <v>1200</v>
      </c>
      <c r="G536" s="459">
        <f t="shared" si="112"/>
        <v>14400</v>
      </c>
      <c r="H536" s="460"/>
      <c r="I536" s="470">
        <v>44270</v>
      </c>
      <c r="J536" s="471">
        <v>373</v>
      </c>
      <c r="K536" s="469"/>
      <c r="L536" s="459">
        <f t="shared" ref="L536:L545" si="115">K536*E536</f>
        <v>0</v>
      </c>
      <c r="M536" s="472">
        <v>262</v>
      </c>
      <c r="N536" s="461">
        <v>44267</v>
      </c>
      <c r="O536" s="463">
        <f t="shared" ref="O536:O556" si="116">F536+K536-W536</f>
        <v>1200</v>
      </c>
      <c r="P536" s="464">
        <f t="shared" si="113"/>
        <v>14400</v>
      </c>
      <c r="Q536" s="473"/>
      <c r="R536" s="472"/>
      <c r="S536" s="472"/>
      <c r="T536" s="472"/>
      <c r="U536" s="472"/>
      <c r="V536" s="472"/>
      <c r="W536" s="469">
        <v>0</v>
      </c>
      <c r="X536" s="464">
        <f t="shared" si="114"/>
        <v>0</v>
      </c>
      <c r="Y536" s="191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</row>
    <row r="537" spans="1:41" s="7" customFormat="1" ht="21" customHeight="1">
      <c r="A537" s="471">
        <v>7</v>
      </c>
      <c r="B537" s="467" t="s">
        <v>199</v>
      </c>
      <c r="C537" s="468" t="s">
        <v>197</v>
      </c>
      <c r="D537" s="457"/>
      <c r="E537" s="459">
        <v>12</v>
      </c>
      <c r="F537" s="469">
        <v>4000</v>
      </c>
      <c r="G537" s="459">
        <f t="shared" si="112"/>
        <v>48000</v>
      </c>
      <c r="H537" s="460"/>
      <c r="I537" s="470">
        <v>44270</v>
      </c>
      <c r="J537" s="471">
        <v>373</v>
      </c>
      <c r="K537" s="469"/>
      <c r="L537" s="459">
        <f t="shared" si="115"/>
        <v>0</v>
      </c>
      <c r="M537" s="472">
        <v>262</v>
      </c>
      <c r="N537" s="461">
        <v>44267</v>
      </c>
      <c r="O537" s="463">
        <f t="shared" si="116"/>
        <v>4000</v>
      </c>
      <c r="P537" s="464">
        <f t="shared" si="113"/>
        <v>48000</v>
      </c>
      <c r="Q537" s="473"/>
      <c r="R537" s="472"/>
      <c r="S537" s="472"/>
      <c r="T537" s="472"/>
      <c r="U537" s="472"/>
      <c r="V537" s="472"/>
      <c r="W537" s="469">
        <v>0</v>
      </c>
      <c r="X537" s="464">
        <f t="shared" si="114"/>
        <v>0</v>
      </c>
      <c r="Y537" s="191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</row>
    <row r="538" spans="1:41" s="7" customFormat="1" ht="53.25" customHeight="1">
      <c r="A538" s="471">
        <v>8</v>
      </c>
      <c r="B538" s="467" t="s">
        <v>206</v>
      </c>
      <c r="C538" s="468" t="s">
        <v>85</v>
      </c>
      <c r="D538" s="457"/>
      <c r="E538" s="459">
        <v>300</v>
      </c>
      <c r="F538" s="469">
        <v>24</v>
      </c>
      <c r="G538" s="459">
        <f t="shared" si="112"/>
        <v>7200</v>
      </c>
      <c r="H538" s="460">
        <v>44503</v>
      </c>
      <c r="I538" s="470">
        <v>44280</v>
      </c>
      <c r="J538" s="471">
        <v>512</v>
      </c>
      <c r="K538" s="469"/>
      <c r="L538" s="459">
        <f t="shared" si="115"/>
        <v>0</v>
      </c>
      <c r="M538" s="472">
        <v>290</v>
      </c>
      <c r="N538" s="461">
        <v>44277</v>
      </c>
      <c r="O538" s="463">
        <f t="shared" si="116"/>
        <v>24</v>
      </c>
      <c r="P538" s="464">
        <f t="shared" si="113"/>
        <v>7200</v>
      </c>
      <c r="Q538" s="473"/>
      <c r="R538" s="472"/>
      <c r="S538" s="472"/>
      <c r="T538" s="472"/>
      <c r="U538" s="472"/>
      <c r="V538" s="472"/>
      <c r="W538" s="469">
        <v>0</v>
      </c>
      <c r="X538" s="464">
        <f t="shared" si="114"/>
        <v>0</v>
      </c>
      <c r="Y538" s="191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</row>
    <row r="539" spans="1:41" s="7" customFormat="1" ht="51.75" customHeight="1">
      <c r="A539" s="471">
        <v>9</v>
      </c>
      <c r="B539" s="467" t="s">
        <v>207</v>
      </c>
      <c r="C539" s="468" t="s">
        <v>85</v>
      </c>
      <c r="D539" s="457"/>
      <c r="E539" s="459">
        <v>300</v>
      </c>
      <c r="F539" s="469">
        <v>46</v>
      </c>
      <c r="G539" s="459">
        <f t="shared" si="112"/>
        <v>13800</v>
      </c>
      <c r="H539" s="460">
        <v>44503</v>
      </c>
      <c r="I539" s="470">
        <v>44280</v>
      </c>
      <c r="J539" s="471">
        <v>512</v>
      </c>
      <c r="K539" s="469"/>
      <c r="L539" s="459">
        <f t="shared" si="115"/>
        <v>0</v>
      </c>
      <c r="M539" s="472">
        <v>290</v>
      </c>
      <c r="N539" s="461">
        <v>44277</v>
      </c>
      <c r="O539" s="463">
        <f t="shared" si="116"/>
        <v>46</v>
      </c>
      <c r="P539" s="464">
        <f t="shared" si="113"/>
        <v>13800</v>
      </c>
      <c r="Q539" s="473"/>
      <c r="R539" s="472"/>
      <c r="S539" s="472"/>
      <c r="T539" s="472"/>
      <c r="U539" s="472"/>
      <c r="V539" s="472"/>
      <c r="W539" s="469">
        <v>0</v>
      </c>
      <c r="X539" s="464">
        <f t="shared" si="114"/>
        <v>0</v>
      </c>
      <c r="Y539" s="191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</row>
    <row r="540" spans="1:41" s="7" customFormat="1" ht="54.75" customHeight="1">
      <c r="A540" s="471">
        <v>10</v>
      </c>
      <c r="B540" s="467" t="s">
        <v>208</v>
      </c>
      <c r="C540" s="468" t="s">
        <v>85</v>
      </c>
      <c r="D540" s="457"/>
      <c r="E540" s="459">
        <v>300</v>
      </c>
      <c r="F540" s="469">
        <v>2</v>
      </c>
      <c r="G540" s="459">
        <f t="shared" si="112"/>
        <v>600</v>
      </c>
      <c r="H540" s="460">
        <v>44503</v>
      </c>
      <c r="I540" s="470">
        <v>44280</v>
      </c>
      <c r="J540" s="471">
        <v>512</v>
      </c>
      <c r="K540" s="469"/>
      <c r="L540" s="459">
        <f t="shared" si="115"/>
        <v>0</v>
      </c>
      <c r="M540" s="472">
        <v>290</v>
      </c>
      <c r="N540" s="461">
        <v>44277</v>
      </c>
      <c r="O540" s="463">
        <f t="shared" si="116"/>
        <v>2</v>
      </c>
      <c r="P540" s="464">
        <f t="shared" si="113"/>
        <v>600</v>
      </c>
      <c r="Q540" s="473"/>
      <c r="R540" s="472"/>
      <c r="S540" s="472"/>
      <c r="T540" s="472"/>
      <c r="U540" s="472"/>
      <c r="V540" s="472"/>
      <c r="W540" s="469">
        <v>0</v>
      </c>
      <c r="X540" s="464">
        <f t="shared" si="114"/>
        <v>0</v>
      </c>
      <c r="Y540" s="191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</row>
    <row r="541" spans="1:41" s="7" customFormat="1" ht="54.75" customHeight="1">
      <c r="A541" s="471">
        <v>11</v>
      </c>
      <c r="B541" s="467" t="s">
        <v>209</v>
      </c>
      <c r="C541" s="468" t="s">
        <v>85</v>
      </c>
      <c r="D541" s="457"/>
      <c r="E541" s="459">
        <v>300</v>
      </c>
      <c r="F541" s="469">
        <v>6</v>
      </c>
      <c r="G541" s="459">
        <f t="shared" si="112"/>
        <v>1800</v>
      </c>
      <c r="H541" s="460">
        <v>44503</v>
      </c>
      <c r="I541" s="470">
        <v>44280</v>
      </c>
      <c r="J541" s="471">
        <v>512</v>
      </c>
      <c r="K541" s="469"/>
      <c r="L541" s="459">
        <f t="shared" si="115"/>
        <v>0</v>
      </c>
      <c r="M541" s="472">
        <v>290</v>
      </c>
      <c r="N541" s="461">
        <v>44277</v>
      </c>
      <c r="O541" s="463">
        <f t="shared" si="116"/>
        <v>6</v>
      </c>
      <c r="P541" s="464">
        <f t="shared" si="113"/>
        <v>1800</v>
      </c>
      <c r="Q541" s="473"/>
      <c r="R541" s="472"/>
      <c r="S541" s="472"/>
      <c r="T541" s="472"/>
      <c r="U541" s="472"/>
      <c r="V541" s="472"/>
      <c r="W541" s="469">
        <v>0</v>
      </c>
      <c r="X541" s="464">
        <f t="shared" si="114"/>
        <v>0</v>
      </c>
      <c r="Y541" s="191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</row>
    <row r="542" spans="1:41" s="7" customFormat="1" ht="28.5" customHeight="1">
      <c r="A542" s="471">
        <v>12</v>
      </c>
      <c r="B542" s="467" t="s">
        <v>211</v>
      </c>
      <c r="C542" s="468" t="s">
        <v>85</v>
      </c>
      <c r="D542" s="457"/>
      <c r="E542" s="459">
        <v>0.7</v>
      </c>
      <c r="F542" s="469">
        <v>25700</v>
      </c>
      <c r="G542" s="459">
        <f t="shared" si="112"/>
        <v>17990</v>
      </c>
      <c r="H542" s="460"/>
      <c r="I542" s="470">
        <v>44285</v>
      </c>
      <c r="J542" s="471">
        <v>5969</v>
      </c>
      <c r="K542" s="469"/>
      <c r="L542" s="459">
        <f t="shared" si="115"/>
        <v>0</v>
      </c>
      <c r="M542" s="472">
        <v>314</v>
      </c>
      <c r="N542" s="461">
        <v>44281</v>
      </c>
      <c r="O542" s="463">
        <f t="shared" si="116"/>
        <v>6950</v>
      </c>
      <c r="P542" s="464">
        <f t="shared" si="113"/>
        <v>4865</v>
      </c>
      <c r="Q542" s="473"/>
      <c r="R542" s="472"/>
      <c r="S542" s="472"/>
      <c r="T542" s="472"/>
      <c r="U542" s="472"/>
      <c r="V542" s="472"/>
      <c r="W542" s="469">
        <v>18750</v>
      </c>
      <c r="X542" s="464">
        <f t="shared" si="114"/>
        <v>13125</v>
      </c>
      <c r="Y542" s="191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</row>
    <row r="543" spans="1:41" s="7" customFormat="1" ht="48" customHeight="1">
      <c r="A543" s="471">
        <v>13</v>
      </c>
      <c r="B543" s="467" t="s">
        <v>206</v>
      </c>
      <c r="C543" s="468" t="s">
        <v>85</v>
      </c>
      <c r="D543" s="457"/>
      <c r="E543" s="459">
        <v>300</v>
      </c>
      <c r="F543" s="469">
        <v>80</v>
      </c>
      <c r="G543" s="459">
        <f t="shared" si="112"/>
        <v>24000</v>
      </c>
      <c r="H543" s="460"/>
      <c r="I543" s="470">
        <v>44285</v>
      </c>
      <c r="J543" s="471">
        <v>5969</v>
      </c>
      <c r="K543" s="469"/>
      <c r="L543" s="459">
        <f t="shared" si="115"/>
        <v>0</v>
      </c>
      <c r="M543" s="472">
        <v>314</v>
      </c>
      <c r="N543" s="461">
        <v>44281</v>
      </c>
      <c r="O543" s="463">
        <f t="shared" si="116"/>
        <v>43</v>
      </c>
      <c r="P543" s="464">
        <f t="shared" si="113"/>
        <v>12900</v>
      </c>
      <c r="Q543" s="473"/>
      <c r="R543" s="472"/>
      <c r="S543" s="472"/>
      <c r="T543" s="472"/>
      <c r="U543" s="472"/>
      <c r="V543" s="472"/>
      <c r="W543" s="469">
        <v>37</v>
      </c>
      <c r="X543" s="464">
        <f t="shared" si="114"/>
        <v>11100</v>
      </c>
      <c r="Y543" s="191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</row>
    <row r="544" spans="1:41" s="7" customFormat="1" ht="51.75" customHeight="1">
      <c r="A544" s="471">
        <v>14</v>
      </c>
      <c r="B544" s="467" t="s">
        <v>207</v>
      </c>
      <c r="C544" s="468" t="s">
        <v>85</v>
      </c>
      <c r="D544" s="457"/>
      <c r="E544" s="459">
        <v>300</v>
      </c>
      <c r="F544" s="469">
        <v>300</v>
      </c>
      <c r="G544" s="459">
        <f t="shared" si="112"/>
        <v>90000</v>
      </c>
      <c r="H544" s="460"/>
      <c r="I544" s="470">
        <v>44285</v>
      </c>
      <c r="J544" s="471">
        <v>5969</v>
      </c>
      <c r="K544" s="469"/>
      <c r="L544" s="459">
        <f t="shared" si="115"/>
        <v>0</v>
      </c>
      <c r="M544" s="472">
        <v>314</v>
      </c>
      <c r="N544" s="461">
        <v>44281</v>
      </c>
      <c r="O544" s="463">
        <f t="shared" si="116"/>
        <v>0</v>
      </c>
      <c r="P544" s="464">
        <f t="shared" si="113"/>
        <v>0</v>
      </c>
      <c r="Q544" s="473"/>
      <c r="R544" s="472"/>
      <c r="S544" s="472"/>
      <c r="T544" s="472"/>
      <c r="U544" s="472"/>
      <c r="V544" s="472"/>
      <c r="W544" s="469">
        <v>300</v>
      </c>
      <c r="X544" s="464">
        <f t="shared" si="114"/>
        <v>90000</v>
      </c>
      <c r="Y544" s="191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</row>
    <row r="545" spans="1:41" s="7" customFormat="1" ht="55.5" customHeight="1">
      <c r="A545" s="471">
        <v>15</v>
      </c>
      <c r="B545" s="467" t="s">
        <v>208</v>
      </c>
      <c r="C545" s="468" t="s">
        <v>85</v>
      </c>
      <c r="D545" s="457"/>
      <c r="E545" s="459">
        <v>300</v>
      </c>
      <c r="F545" s="469">
        <v>50</v>
      </c>
      <c r="G545" s="459">
        <f t="shared" si="112"/>
        <v>15000</v>
      </c>
      <c r="H545" s="460"/>
      <c r="I545" s="470">
        <v>44285</v>
      </c>
      <c r="J545" s="471">
        <v>5969</v>
      </c>
      <c r="K545" s="469"/>
      <c r="L545" s="459">
        <f t="shared" si="115"/>
        <v>0</v>
      </c>
      <c r="M545" s="472">
        <v>314</v>
      </c>
      <c r="N545" s="461">
        <v>44281</v>
      </c>
      <c r="O545" s="463">
        <f t="shared" si="116"/>
        <v>50</v>
      </c>
      <c r="P545" s="464">
        <f t="shared" si="113"/>
        <v>15000</v>
      </c>
      <c r="Q545" s="473"/>
      <c r="R545" s="472"/>
      <c r="S545" s="472"/>
      <c r="T545" s="472"/>
      <c r="U545" s="472"/>
      <c r="V545" s="472"/>
      <c r="W545" s="469">
        <v>0</v>
      </c>
      <c r="X545" s="464">
        <f t="shared" si="114"/>
        <v>0</v>
      </c>
      <c r="Y545" s="191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</row>
    <row r="546" spans="1:41" s="7" customFormat="1" ht="20.25" customHeight="1">
      <c r="A546" s="471">
        <v>16</v>
      </c>
      <c r="B546" s="467" t="s">
        <v>223</v>
      </c>
      <c r="C546" s="468" t="s">
        <v>85</v>
      </c>
      <c r="D546" s="457"/>
      <c r="E546" s="459">
        <v>214.89</v>
      </c>
      <c r="F546" s="469">
        <v>50</v>
      </c>
      <c r="G546" s="459">
        <f t="shared" si="112"/>
        <v>10744.5</v>
      </c>
      <c r="H546" s="460"/>
      <c r="I546" s="470">
        <v>44295</v>
      </c>
      <c r="J546" s="471">
        <v>754</v>
      </c>
      <c r="K546" s="469"/>
      <c r="L546" s="459"/>
      <c r="M546" s="472">
        <v>377</v>
      </c>
      <c r="N546" s="461">
        <v>44293</v>
      </c>
      <c r="O546" s="463">
        <f t="shared" si="116"/>
        <v>50</v>
      </c>
      <c r="P546" s="464">
        <f t="shared" si="113"/>
        <v>10744.5</v>
      </c>
      <c r="Q546" s="473"/>
      <c r="R546" s="472"/>
      <c r="S546" s="472"/>
      <c r="T546" s="472"/>
      <c r="U546" s="472"/>
      <c r="V546" s="472"/>
      <c r="W546" s="469">
        <v>0</v>
      </c>
      <c r="X546" s="464">
        <f t="shared" si="114"/>
        <v>0</v>
      </c>
      <c r="Y546" s="191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</row>
    <row r="547" spans="1:41" s="7" customFormat="1" ht="20.25" customHeight="1">
      <c r="A547" s="471">
        <v>17</v>
      </c>
      <c r="B547" s="467" t="s">
        <v>224</v>
      </c>
      <c r="C547" s="468" t="s">
        <v>85</v>
      </c>
      <c r="D547" s="457"/>
      <c r="E547" s="459">
        <v>214.89</v>
      </c>
      <c r="F547" s="469">
        <v>200</v>
      </c>
      <c r="G547" s="459">
        <f t="shared" si="112"/>
        <v>42978</v>
      </c>
      <c r="H547" s="460"/>
      <c r="I547" s="470">
        <v>44295</v>
      </c>
      <c r="J547" s="471">
        <v>754</v>
      </c>
      <c r="K547" s="469"/>
      <c r="L547" s="459"/>
      <c r="M547" s="472">
        <v>377</v>
      </c>
      <c r="N547" s="461">
        <v>44293</v>
      </c>
      <c r="O547" s="463">
        <f t="shared" si="116"/>
        <v>200</v>
      </c>
      <c r="P547" s="464">
        <f t="shared" si="113"/>
        <v>42978</v>
      </c>
      <c r="Q547" s="473"/>
      <c r="R547" s="472"/>
      <c r="S547" s="472"/>
      <c r="T547" s="472"/>
      <c r="U547" s="472"/>
      <c r="V547" s="472"/>
      <c r="W547" s="469">
        <v>0</v>
      </c>
      <c r="X547" s="464">
        <f t="shared" si="114"/>
        <v>0</v>
      </c>
      <c r="Y547" s="191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</row>
    <row r="548" spans="1:41" s="7" customFormat="1" ht="20.25" customHeight="1">
      <c r="A548" s="471">
        <v>18</v>
      </c>
      <c r="B548" s="467" t="s">
        <v>225</v>
      </c>
      <c r="C548" s="468" t="s">
        <v>85</v>
      </c>
      <c r="D548" s="457"/>
      <c r="E548" s="459">
        <v>214.89</v>
      </c>
      <c r="F548" s="469">
        <v>50</v>
      </c>
      <c r="G548" s="459">
        <f t="shared" si="112"/>
        <v>10744.5</v>
      </c>
      <c r="H548" s="460"/>
      <c r="I548" s="470">
        <v>44295</v>
      </c>
      <c r="J548" s="471">
        <v>754</v>
      </c>
      <c r="K548" s="469"/>
      <c r="L548" s="459"/>
      <c r="M548" s="472">
        <v>377</v>
      </c>
      <c r="N548" s="461">
        <v>44293</v>
      </c>
      <c r="O548" s="463">
        <f t="shared" si="116"/>
        <v>50</v>
      </c>
      <c r="P548" s="464">
        <f t="shared" si="113"/>
        <v>10744.5</v>
      </c>
      <c r="Q548" s="473"/>
      <c r="R548" s="472"/>
      <c r="S548" s="472"/>
      <c r="T548" s="472"/>
      <c r="U548" s="472"/>
      <c r="V548" s="472"/>
      <c r="W548" s="469">
        <v>0</v>
      </c>
      <c r="X548" s="464">
        <f t="shared" si="114"/>
        <v>0</v>
      </c>
      <c r="Y548" s="191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</row>
    <row r="549" spans="1:41" s="7" customFormat="1" ht="20.25" customHeight="1">
      <c r="A549" s="471">
        <v>19</v>
      </c>
      <c r="B549" s="467" t="s">
        <v>226</v>
      </c>
      <c r="C549" s="468" t="s">
        <v>85</v>
      </c>
      <c r="D549" s="457"/>
      <c r="E549" s="459">
        <v>56.98</v>
      </c>
      <c r="F549" s="469">
        <v>400</v>
      </c>
      <c r="G549" s="459">
        <f t="shared" si="112"/>
        <v>22792</v>
      </c>
      <c r="H549" s="460"/>
      <c r="I549" s="470">
        <v>44295</v>
      </c>
      <c r="J549" s="471">
        <v>754</v>
      </c>
      <c r="K549" s="469"/>
      <c r="L549" s="459"/>
      <c r="M549" s="472">
        <v>377</v>
      </c>
      <c r="N549" s="461">
        <v>44293</v>
      </c>
      <c r="O549" s="463">
        <f t="shared" si="116"/>
        <v>400</v>
      </c>
      <c r="P549" s="464">
        <f t="shared" si="113"/>
        <v>22792</v>
      </c>
      <c r="Q549" s="473"/>
      <c r="R549" s="472"/>
      <c r="S549" s="472"/>
      <c r="T549" s="472"/>
      <c r="U549" s="472"/>
      <c r="V549" s="472"/>
      <c r="W549" s="469">
        <v>0</v>
      </c>
      <c r="X549" s="464">
        <f t="shared" si="114"/>
        <v>0</v>
      </c>
      <c r="Y549" s="191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</row>
    <row r="550" spans="1:41" s="7" customFormat="1" ht="20.25" customHeight="1">
      <c r="A550" s="471">
        <v>20</v>
      </c>
      <c r="B550" s="467" t="s">
        <v>227</v>
      </c>
      <c r="C550" s="468" t="s">
        <v>85</v>
      </c>
      <c r="D550" s="457"/>
      <c r="E550" s="459">
        <v>56.98</v>
      </c>
      <c r="F550" s="469">
        <v>1360</v>
      </c>
      <c r="G550" s="459">
        <f t="shared" si="112"/>
        <v>77492.800000000003</v>
      </c>
      <c r="H550" s="460"/>
      <c r="I550" s="470">
        <v>44295</v>
      </c>
      <c r="J550" s="471">
        <v>754</v>
      </c>
      <c r="K550" s="469"/>
      <c r="L550" s="459"/>
      <c r="M550" s="472">
        <v>377</v>
      </c>
      <c r="N550" s="461">
        <v>44293</v>
      </c>
      <c r="O550" s="463">
        <f t="shared" si="116"/>
        <v>90</v>
      </c>
      <c r="P550" s="464">
        <f t="shared" si="113"/>
        <v>5128.2</v>
      </c>
      <c r="Q550" s="473"/>
      <c r="R550" s="472"/>
      <c r="S550" s="472"/>
      <c r="T550" s="472"/>
      <c r="U550" s="472"/>
      <c r="V550" s="472"/>
      <c r="W550" s="469">
        <v>1270</v>
      </c>
      <c r="X550" s="464">
        <f t="shared" si="114"/>
        <v>72364.599999999991</v>
      </c>
      <c r="Y550" s="191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</row>
    <row r="551" spans="1:41" s="7" customFormat="1" ht="20.25" customHeight="1">
      <c r="A551" s="471">
        <v>21</v>
      </c>
      <c r="B551" s="467" t="s">
        <v>228</v>
      </c>
      <c r="C551" s="468" t="s">
        <v>85</v>
      </c>
      <c r="D551" s="457"/>
      <c r="E551" s="459">
        <v>56.98</v>
      </c>
      <c r="F551" s="469">
        <v>160</v>
      </c>
      <c r="G551" s="459">
        <f t="shared" si="112"/>
        <v>9116.7999999999993</v>
      </c>
      <c r="H551" s="460"/>
      <c r="I551" s="470">
        <v>44295</v>
      </c>
      <c r="J551" s="471">
        <v>754</v>
      </c>
      <c r="K551" s="469"/>
      <c r="L551" s="459"/>
      <c r="M551" s="472">
        <v>377</v>
      </c>
      <c r="N551" s="461">
        <v>44293</v>
      </c>
      <c r="O551" s="463">
        <f t="shared" si="116"/>
        <v>80</v>
      </c>
      <c r="P551" s="464">
        <f t="shared" si="113"/>
        <v>4558.3999999999996</v>
      </c>
      <c r="Q551" s="473"/>
      <c r="R551" s="472"/>
      <c r="S551" s="472"/>
      <c r="T551" s="472"/>
      <c r="U551" s="472"/>
      <c r="V551" s="472"/>
      <c r="W551" s="469">
        <v>80</v>
      </c>
      <c r="X551" s="464">
        <f t="shared" si="114"/>
        <v>4558.3999999999996</v>
      </c>
      <c r="Y551" s="191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</row>
    <row r="552" spans="1:41" s="7" customFormat="1" ht="20.25" customHeight="1">
      <c r="A552" s="471">
        <v>22</v>
      </c>
      <c r="B552" s="467" t="s">
        <v>283</v>
      </c>
      <c r="C552" s="468" t="s">
        <v>85</v>
      </c>
      <c r="D552" s="457"/>
      <c r="E552" s="459">
        <v>220</v>
      </c>
      <c r="F552" s="469">
        <v>218</v>
      </c>
      <c r="G552" s="459">
        <f t="shared" si="112"/>
        <v>47960</v>
      </c>
      <c r="H552" s="460"/>
      <c r="I552" s="470"/>
      <c r="J552" s="471">
        <v>916</v>
      </c>
      <c r="K552" s="469"/>
      <c r="L552" s="459"/>
      <c r="M552" s="474">
        <v>465</v>
      </c>
      <c r="N552" s="462">
        <v>44309</v>
      </c>
      <c r="O552" s="463">
        <f t="shared" si="116"/>
        <v>0</v>
      </c>
      <c r="P552" s="464">
        <f t="shared" si="113"/>
        <v>0</v>
      </c>
      <c r="Q552" s="473"/>
      <c r="R552" s="472"/>
      <c r="S552" s="472"/>
      <c r="T552" s="472"/>
      <c r="U552" s="472"/>
      <c r="V552" s="472"/>
      <c r="W552" s="469">
        <v>218</v>
      </c>
      <c r="X552" s="464">
        <f t="shared" si="114"/>
        <v>47960</v>
      </c>
      <c r="Y552" s="191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</row>
    <row r="553" spans="1:41" s="7" customFormat="1" ht="20.25" customHeight="1">
      <c r="A553" s="471">
        <v>23</v>
      </c>
      <c r="B553" s="467" t="s">
        <v>284</v>
      </c>
      <c r="C553" s="468" t="s">
        <v>85</v>
      </c>
      <c r="D553" s="457"/>
      <c r="E553" s="459">
        <v>220</v>
      </c>
      <c r="F553" s="469">
        <v>5</v>
      </c>
      <c r="G553" s="459">
        <f t="shared" si="112"/>
        <v>1100</v>
      </c>
      <c r="H553" s="460"/>
      <c r="I553" s="470"/>
      <c r="J553" s="471">
        <v>916</v>
      </c>
      <c r="K553" s="469"/>
      <c r="L553" s="459"/>
      <c r="M553" s="474">
        <v>465</v>
      </c>
      <c r="N553" s="462">
        <v>44309</v>
      </c>
      <c r="O553" s="463">
        <f t="shared" si="116"/>
        <v>0</v>
      </c>
      <c r="P553" s="464">
        <f t="shared" si="113"/>
        <v>0</v>
      </c>
      <c r="Q553" s="473"/>
      <c r="R553" s="472"/>
      <c r="S553" s="472"/>
      <c r="T553" s="472"/>
      <c r="U553" s="472"/>
      <c r="V553" s="472"/>
      <c r="W553" s="469">
        <v>5</v>
      </c>
      <c r="X553" s="464">
        <f t="shared" si="114"/>
        <v>1100</v>
      </c>
      <c r="Y553" s="191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</row>
    <row r="554" spans="1:41" s="7" customFormat="1" ht="20.25" customHeight="1">
      <c r="A554" s="471">
        <v>24</v>
      </c>
      <c r="B554" s="467" t="s">
        <v>281</v>
      </c>
      <c r="C554" s="468" t="s">
        <v>85</v>
      </c>
      <c r="D554" s="457"/>
      <c r="E554" s="459">
        <v>220</v>
      </c>
      <c r="F554" s="469">
        <v>109</v>
      </c>
      <c r="G554" s="459">
        <f t="shared" si="112"/>
        <v>23980</v>
      </c>
      <c r="H554" s="460"/>
      <c r="I554" s="470"/>
      <c r="J554" s="471">
        <v>941</v>
      </c>
      <c r="K554" s="469"/>
      <c r="L554" s="459"/>
      <c r="M554" s="474">
        <v>464</v>
      </c>
      <c r="N554" s="462">
        <v>44309</v>
      </c>
      <c r="O554" s="463">
        <f t="shared" si="116"/>
        <v>0</v>
      </c>
      <c r="P554" s="464">
        <f t="shared" si="113"/>
        <v>0</v>
      </c>
      <c r="Q554" s="473"/>
      <c r="R554" s="472"/>
      <c r="S554" s="472"/>
      <c r="T554" s="472"/>
      <c r="U554" s="472"/>
      <c r="V554" s="472"/>
      <c r="W554" s="469">
        <v>109</v>
      </c>
      <c r="X554" s="464">
        <f t="shared" si="114"/>
        <v>23980</v>
      </c>
      <c r="Y554" s="191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</row>
    <row r="555" spans="1:41" s="7" customFormat="1" ht="20.25" customHeight="1">
      <c r="A555" s="471">
        <v>25</v>
      </c>
      <c r="B555" s="467" t="s">
        <v>283</v>
      </c>
      <c r="C555" s="468" t="s">
        <v>85</v>
      </c>
      <c r="D555" s="457"/>
      <c r="E555" s="459">
        <v>220</v>
      </c>
      <c r="F555" s="469">
        <v>315</v>
      </c>
      <c r="G555" s="459">
        <f t="shared" si="112"/>
        <v>69300</v>
      </c>
      <c r="H555" s="460"/>
      <c r="I555" s="470"/>
      <c r="J555" s="471">
        <v>941</v>
      </c>
      <c r="K555" s="469"/>
      <c r="L555" s="459"/>
      <c r="M555" s="474">
        <v>464</v>
      </c>
      <c r="N555" s="462">
        <v>44309</v>
      </c>
      <c r="O555" s="463">
        <f t="shared" si="116"/>
        <v>0</v>
      </c>
      <c r="P555" s="464">
        <f t="shared" si="113"/>
        <v>0</v>
      </c>
      <c r="Q555" s="473"/>
      <c r="R555" s="472"/>
      <c r="S555" s="472"/>
      <c r="T555" s="472"/>
      <c r="U555" s="472"/>
      <c r="V555" s="472"/>
      <c r="W555" s="469">
        <v>315</v>
      </c>
      <c r="X555" s="464">
        <f t="shared" si="114"/>
        <v>69300</v>
      </c>
      <c r="Y555" s="191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</row>
    <row r="556" spans="1:41" s="7" customFormat="1" ht="55.5" customHeight="1">
      <c r="A556" s="471">
        <v>27</v>
      </c>
      <c r="B556" s="467" t="s">
        <v>230</v>
      </c>
      <c r="C556" s="468" t="s">
        <v>85</v>
      </c>
      <c r="D556" s="457"/>
      <c r="E556" s="459">
        <v>300</v>
      </c>
      <c r="F556" s="469">
        <v>68</v>
      </c>
      <c r="G556" s="459">
        <f t="shared" si="112"/>
        <v>20400</v>
      </c>
      <c r="H556" s="460"/>
      <c r="I556" s="470">
        <v>44295</v>
      </c>
      <c r="J556" s="471">
        <v>729</v>
      </c>
      <c r="K556" s="469"/>
      <c r="L556" s="459"/>
      <c r="M556" s="472">
        <v>375</v>
      </c>
      <c r="N556" s="461">
        <v>44293</v>
      </c>
      <c r="O556" s="463">
        <f t="shared" si="116"/>
        <v>0</v>
      </c>
      <c r="P556" s="464">
        <f t="shared" si="113"/>
        <v>0</v>
      </c>
      <c r="Q556" s="473"/>
      <c r="R556" s="472"/>
      <c r="S556" s="472"/>
      <c r="T556" s="472"/>
      <c r="U556" s="472"/>
      <c r="V556" s="472"/>
      <c r="W556" s="469">
        <v>68</v>
      </c>
      <c r="X556" s="464">
        <f t="shared" si="114"/>
        <v>20400</v>
      </c>
      <c r="Y556" s="191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</row>
    <row r="557" spans="1:41" s="7" customFormat="1" ht="21" customHeight="1">
      <c r="A557" s="477"/>
      <c r="B557" s="476" t="s">
        <v>83</v>
      </c>
      <c r="C557" s="477"/>
      <c r="D557" s="478"/>
      <c r="E557" s="478"/>
      <c r="F557" s="529"/>
      <c r="G557" s="478">
        <f>SUM(G534:G556)</f>
        <v>752626.60000000009</v>
      </c>
      <c r="H557" s="479"/>
      <c r="I557" s="479"/>
      <c r="J557" s="478"/>
      <c r="K557" s="529"/>
      <c r="L557" s="478">
        <f>SUM(L534:L556)</f>
        <v>0</v>
      </c>
      <c r="M557" s="529"/>
      <c r="N557" s="480"/>
      <c r="O557" s="477"/>
      <c r="P557" s="478">
        <f>SUM(P534:P556)</f>
        <v>215510.6</v>
      </c>
      <c r="Q557" s="481"/>
      <c r="R557" s="529"/>
      <c r="S557" s="529"/>
      <c r="T557" s="529"/>
      <c r="U557" s="529"/>
      <c r="V557" s="529"/>
      <c r="W557" s="529"/>
      <c r="X557" s="478">
        <f>SUM(X534:X556)</f>
        <v>537116</v>
      </c>
      <c r="Y557" s="191">
        <f>G557+L557-P557</f>
        <v>537116.00000000012</v>
      </c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</row>
    <row r="558" spans="1:41" s="7" customFormat="1" ht="21" customHeight="1">
      <c r="A558" s="643" t="s">
        <v>4</v>
      </c>
      <c r="B558" s="644"/>
      <c r="C558" s="644"/>
      <c r="D558" s="644"/>
      <c r="E558" s="644"/>
      <c r="F558" s="644"/>
      <c r="G558" s="644"/>
      <c r="H558" s="644"/>
      <c r="I558" s="644"/>
      <c r="J558" s="644"/>
      <c r="K558" s="644"/>
      <c r="L558" s="644"/>
      <c r="M558" s="644"/>
      <c r="N558" s="644"/>
      <c r="O558" s="644"/>
      <c r="P558" s="644"/>
      <c r="Q558" s="644"/>
      <c r="R558" s="644"/>
      <c r="S558" s="644"/>
      <c r="T558" s="644"/>
      <c r="U558" s="644"/>
      <c r="V558" s="644"/>
      <c r="W558" s="644"/>
      <c r="X558" s="645"/>
      <c r="Y558" s="191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</row>
    <row r="559" spans="1:41" s="7" customFormat="1" ht="28.5" customHeight="1">
      <c r="A559" s="359">
        <v>6</v>
      </c>
      <c r="B559" s="360" t="s">
        <v>211</v>
      </c>
      <c r="C559" s="387" t="s">
        <v>85</v>
      </c>
      <c r="D559" s="362"/>
      <c r="E559" s="363">
        <v>0.7</v>
      </c>
      <c r="F559" s="387">
        <v>5950</v>
      </c>
      <c r="G559" s="363">
        <f>F559*E559</f>
        <v>4165</v>
      </c>
      <c r="H559" s="389"/>
      <c r="I559" s="549">
        <v>44284</v>
      </c>
      <c r="J559" s="362">
        <v>594</v>
      </c>
      <c r="K559" s="387"/>
      <c r="L559" s="363">
        <f>K559*E559</f>
        <v>0</v>
      </c>
      <c r="M559" s="411">
        <v>314</v>
      </c>
      <c r="N559" s="391">
        <v>44281</v>
      </c>
      <c r="O559" s="454">
        <f>F559+K559-W559</f>
        <v>0</v>
      </c>
      <c r="P559" s="363">
        <f>O559*E559</f>
        <v>0</v>
      </c>
      <c r="Q559" s="362"/>
      <c r="R559" s="362"/>
      <c r="S559" s="362"/>
      <c r="T559" s="362"/>
      <c r="U559" s="393"/>
      <c r="V559" s="394"/>
      <c r="W559" s="387">
        <v>5950</v>
      </c>
      <c r="X559" s="363">
        <f>W559*E559</f>
        <v>4165</v>
      </c>
      <c r="Y559" s="191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</row>
    <row r="560" spans="1:41" s="7" customFormat="1" ht="53.25" customHeight="1">
      <c r="A560" s="359">
        <v>11</v>
      </c>
      <c r="B560" s="360" t="s">
        <v>224</v>
      </c>
      <c r="C560" s="387" t="s">
        <v>85</v>
      </c>
      <c r="D560" s="362"/>
      <c r="E560" s="363">
        <v>214.89</v>
      </c>
      <c r="F560" s="387">
        <v>150</v>
      </c>
      <c r="G560" s="363">
        <f>F560*E560</f>
        <v>32233.499999999996</v>
      </c>
      <c r="H560" s="389"/>
      <c r="I560" s="549">
        <v>44298</v>
      </c>
      <c r="J560" s="362">
        <v>752</v>
      </c>
      <c r="K560" s="387"/>
      <c r="L560" s="363">
        <f>K560*E560</f>
        <v>0</v>
      </c>
      <c r="M560" s="411">
        <v>377</v>
      </c>
      <c r="N560" s="391">
        <v>44293</v>
      </c>
      <c r="O560" s="454">
        <f>F560+K560-W560</f>
        <v>0</v>
      </c>
      <c r="P560" s="363">
        <f>O560*E560</f>
        <v>0</v>
      </c>
      <c r="Q560" s="362"/>
      <c r="R560" s="362"/>
      <c r="S560" s="362"/>
      <c r="T560" s="362"/>
      <c r="U560" s="393"/>
      <c r="V560" s="394"/>
      <c r="W560" s="387">
        <v>150</v>
      </c>
      <c r="X560" s="363">
        <f>W560*E560</f>
        <v>32233.499999999996</v>
      </c>
      <c r="Y560" s="191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</row>
    <row r="561" spans="1:41" s="7" customFormat="1" ht="53.25" customHeight="1">
      <c r="A561" s="359">
        <v>14</v>
      </c>
      <c r="B561" s="360" t="s">
        <v>227</v>
      </c>
      <c r="C561" s="387" t="s">
        <v>85</v>
      </c>
      <c r="D561" s="362"/>
      <c r="E561" s="363">
        <v>56.98</v>
      </c>
      <c r="F561" s="387">
        <v>240</v>
      </c>
      <c r="G561" s="363">
        <f>F561*E561</f>
        <v>13675.199999999999</v>
      </c>
      <c r="H561" s="389"/>
      <c r="I561" s="549">
        <v>44298</v>
      </c>
      <c r="J561" s="362">
        <v>752</v>
      </c>
      <c r="K561" s="387"/>
      <c r="L561" s="363">
        <f>K561*E561</f>
        <v>0</v>
      </c>
      <c r="M561" s="411">
        <v>377</v>
      </c>
      <c r="N561" s="391">
        <v>44293</v>
      </c>
      <c r="O561" s="454">
        <f>F561+K561-W561</f>
        <v>0</v>
      </c>
      <c r="P561" s="363">
        <f>O561*E561</f>
        <v>0</v>
      </c>
      <c r="Q561" s="362"/>
      <c r="R561" s="362"/>
      <c r="S561" s="362"/>
      <c r="T561" s="362"/>
      <c r="U561" s="393"/>
      <c r="V561" s="394"/>
      <c r="W561" s="387">
        <v>240</v>
      </c>
      <c r="X561" s="363">
        <f>W561*E561</f>
        <v>13675.199999999999</v>
      </c>
      <c r="Y561" s="191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</row>
    <row r="562" spans="1:41" s="7" customFormat="1" ht="53.25" customHeight="1">
      <c r="A562" s="359">
        <v>16</v>
      </c>
      <c r="B562" s="360" t="s">
        <v>283</v>
      </c>
      <c r="C562" s="387" t="s">
        <v>85</v>
      </c>
      <c r="D562" s="362"/>
      <c r="E562" s="363">
        <v>220</v>
      </c>
      <c r="F562" s="387">
        <v>116</v>
      </c>
      <c r="G562" s="363">
        <f>F562*E562</f>
        <v>25520</v>
      </c>
      <c r="H562" s="389"/>
      <c r="I562" s="549"/>
      <c r="J562" s="362">
        <v>914</v>
      </c>
      <c r="K562" s="387"/>
      <c r="L562" s="363">
        <f>K562*E562</f>
        <v>0</v>
      </c>
      <c r="M562" s="411">
        <v>465</v>
      </c>
      <c r="N562" s="391">
        <v>44309</v>
      </c>
      <c r="O562" s="454">
        <f>F562+K562-W562</f>
        <v>0</v>
      </c>
      <c r="P562" s="363">
        <f>O562*E562</f>
        <v>0</v>
      </c>
      <c r="Q562" s="362"/>
      <c r="R562" s="362"/>
      <c r="S562" s="362"/>
      <c r="T562" s="362"/>
      <c r="U562" s="393"/>
      <c r="V562" s="394"/>
      <c r="W562" s="387">
        <v>116</v>
      </c>
      <c r="X562" s="363">
        <f>W562*E562</f>
        <v>25520</v>
      </c>
      <c r="Y562" s="191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</row>
    <row r="563" spans="1:41" s="7" customFormat="1" ht="53.25" customHeight="1">
      <c r="A563" s="359">
        <v>18</v>
      </c>
      <c r="B563" s="360" t="s">
        <v>281</v>
      </c>
      <c r="C563" s="387" t="s">
        <v>85</v>
      </c>
      <c r="D563" s="362"/>
      <c r="E563" s="363">
        <v>220</v>
      </c>
      <c r="F563" s="387">
        <v>95</v>
      </c>
      <c r="G563" s="363">
        <f>F563*E563</f>
        <v>20900</v>
      </c>
      <c r="H563" s="389"/>
      <c r="I563" s="549"/>
      <c r="J563" s="362">
        <v>939</v>
      </c>
      <c r="K563" s="387"/>
      <c r="L563" s="363">
        <f>K563*E563</f>
        <v>0</v>
      </c>
      <c r="M563" s="411">
        <v>464</v>
      </c>
      <c r="N563" s="391">
        <v>44309</v>
      </c>
      <c r="O563" s="454">
        <f>F563+K563-W563</f>
        <v>0</v>
      </c>
      <c r="P563" s="363">
        <f>O563*E563</f>
        <v>0</v>
      </c>
      <c r="Q563" s="362"/>
      <c r="R563" s="362"/>
      <c r="S563" s="362"/>
      <c r="T563" s="362"/>
      <c r="U563" s="393"/>
      <c r="V563" s="394"/>
      <c r="W563" s="387">
        <v>95</v>
      </c>
      <c r="X563" s="363">
        <f>W563*E563</f>
        <v>20900</v>
      </c>
      <c r="Y563" s="191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</row>
    <row r="564" spans="1:41" s="7" customFormat="1" ht="21" customHeight="1">
      <c r="A564" s="395"/>
      <c r="B564" s="561" t="s">
        <v>68</v>
      </c>
      <c r="C564" s="533"/>
      <c r="D564" s="397"/>
      <c r="E564" s="562"/>
      <c r="F564" s="563"/>
      <c r="G564" s="397">
        <f>SUM(G559:G563)</f>
        <v>96493.7</v>
      </c>
      <c r="H564" s="398"/>
      <c r="I564" s="399"/>
      <c r="J564" s="395"/>
      <c r="K564" s="563"/>
      <c r="L564" s="397">
        <f>SUM(L559:L563)</f>
        <v>0</v>
      </c>
      <c r="M564" s="527"/>
      <c r="N564" s="401"/>
      <c r="O564" s="395"/>
      <c r="P564" s="397">
        <f>SUM(P559:P563)</f>
        <v>0</v>
      </c>
      <c r="Q564" s="402"/>
      <c r="R564" s="527"/>
      <c r="S564" s="527"/>
      <c r="T564" s="527"/>
      <c r="U564" s="527"/>
      <c r="V564" s="527"/>
      <c r="W564" s="563"/>
      <c r="X564" s="397">
        <f>SUM(X559:X563)</f>
        <v>96493.7</v>
      </c>
      <c r="Y564" s="191">
        <f>G564+L564-P564</f>
        <v>96493.7</v>
      </c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</row>
    <row r="565" spans="1:41" s="7" customFormat="1" ht="21" customHeight="1">
      <c r="A565" s="643" t="s">
        <v>3</v>
      </c>
      <c r="B565" s="644"/>
      <c r="C565" s="644"/>
      <c r="D565" s="644"/>
      <c r="E565" s="644"/>
      <c r="F565" s="644"/>
      <c r="G565" s="644"/>
      <c r="H565" s="644"/>
      <c r="I565" s="644"/>
      <c r="J565" s="644"/>
      <c r="K565" s="644"/>
      <c r="L565" s="644"/>
      <c r="M565" s="644"/>
      <c r="N565" s="644"/>
      <c r="O565" s="644"/>
      <c r="P565" s="644"/>
      <c r="Q565" s="644"/>
      <c r="R565" s="644"/>
      <c r="S565" s="644"/>
      <c r="T565" s="644"/>
      <c r="U565" s="644"/>
      <c r="V565" s="644"/>
      <c r="W565" s="644"/>
      <c r="X565" s="645"/>
      <c r="Y565" s="191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</row>
    <row r="566" spans="1:41" s="7" customFormat="1" ht="38.25" customHeight="1">
      <c r="A566" s="359">
        <v>1</v>
      </c>
      <c r="B566" s="360" t="s">
        <v>211</v>
      </c>
      <c r="C566" s="387" t="s">
        <v>85</v>
      </c>
      <c r="D566" s="362"/>
      <c r="E566" s="363">
        <v>0.7</v>
      </c>
      <c r="F566" s="419">
        <v>1715</v>
      </c>
      <c r="G566" s="363">
        <f>F566*E566</f>
        <v>1200.5</v>
      </c>
      <c r="H566" s="389"/>
      <c r="I566" s="430">
        <v>44284</v>
      </c>
      <c r="J566" s="359">
        <v>595</v>
      </c>
      <c r="K566" s="419"/>
      <c r="L566" s="363">
        <f>K566*E566</f>
        <v>0</v>
      </c>
      <c r="M566" s="410">
        <v>314</v>
      </c>
      <c r="N566" s="390">
        <v>44281</v>
      </c>
      <c r="O566" s="368">
        <f>F566+K566-W566</f>
        <v>1439</v>
      </c>
      <c r="P566" s="392">
        <f>O566*E566</f>
        <v>1007.3</v>
      </c>
      <c r="Q566" s="409"/>
      <c r="R566" s="410"/>
      <c r="S566" s="410"/>
      <c r="T566" s="410"/>
      <c r="U566" s="410"/>
      <c r="V566" s="410"/>
      <c r="W566" s="419">
        <v>276</v>
      </c>
      <c r="X566" s="392">
        <f t="shared" ref="X566:X577" si="117">W566*E566</f>
        <v>193.2</v>
      </c>
      <c r="Y566" s="191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</row>
    <row r="567" spans="1:41" s="7" customFormat="1" ht="45.75" customHeight="1">
      <c r="A567" s="359">
        <v>3</v>
      </c>
      <c r="B567" s="360" t="s">
        <v>207</v>
      </c>
      <c r="C567" s="387" t="s">
        <v>85</v>
      </c>
      <c r="D567" s="362"/>
      <c r="E567" s="363">
        <v>300</v>
      </c>
      <c r="F567" s="419">
        <v>70</v>
      </c>
      <c r="G567" s="363">
        <f>F567*E567</f>
        <v>21000</v>
      </c>
      <c r="H567" s="389"/>
      <c r="I567" s="430">
        <v>44284</v>
      </c>
      <c r="J567" s="359">
        <v>595</v>
      </c>
      <c r="K567" s="419"/>
      <c r="L567" s="363">
        <f>K567*E567</f>
        <v>0</v>
      </c>
      <c r="M567" s="410">
        <v>314</v>
      </c>
      <c r="N567" s="390">
        <v>44281</v>
      </c>
      <c r="O567" s="368">
        <f>F567+K567-W567</f>
        <v>0</v>
      </c>
      <c r="P567" s="392">
        <f>O567*E567</f>
        <v>0</v>
      </c>
      <c r="Q567" s="409"/>
      <c r="R567" s="410"/>
      <c r="S567" s="410"/>
      <c r="T567" s="410"/>
      <c r="U567" s="410"/>
      <c r="V567" s="410"/>
      <c r="W567" s="419">
        <v>70</v>
      </c>
      <c r="X567" s="392">
        <f t="shared" si="117"/>
        <v>21000</v>
      </c>
      <c r="Y567" s="191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</row>
    <row r="568" spans="1:41" s="7" customFormat="1" ht="21" customHeight="1">
      <c r="A568" s="359">
        <v>5</v>
      </c>
      <c r="B568" s="360" t="s">
        <v>223</v>
      </c>
      <c r="C568" s="387" t="s">
        <v>85</v>
      </c>
      <c r="D568" s="362"/>
      <c r="E568" s="363">
        <v>214.89</v>
      </c>
      <c r="F568" s="419">
        <v>50</v>
      </c>
      <c r="G568" s="363">
        <f t="shared" ref="G568:G576" si="118">F568*E568</f>
        <v>10744.5</v>
      </c>
      <c r="H568" s="389"/>
      <c r="I568" s="430">
        <v>44302</v>
      </c>
      <c r="J568" s="359">
        <v>753</v>
      </c>
      <c r="K568" s="419"/>
      <c r="L568" s="363">
        <f t="shared" ref="L568:L576" si="119">K568*E568</f>
        <v>0</v>
      </c>
      <c r="M568" s="410">
        <v>377</v>
      </c>
      <c r="N568" s="390">
        <v>44293</v>
      </c>
      <c r="O568" s="368">
        <f t="shared" ref="O568:O576" si="120">F568+K568-W568</f>
        <v>0</v>
      </c>
      <c r="P568" s="392">
        <f t="shared" ref="P568:P576" si="121">O568*E568</f>
        <v>0</v>
      </c>
      <c r="Q568" s="409"/>
      <c r="R568" s="410"/>
      <c r="S568" s="410"/>
      <c r="T568" s="410"/>
      <c r="U568" s="410"/>
      <c r="V568" s="410"/>
      <c r="W568" s="419">
        <v>50</v>
      </c>
      <c r="X568" s="392">
        <f t="shared" si="117"/>
        <v>10744.5</v>
      </c>
      <c r="Y568" s="191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</row>
    <row r="569" spans="1:41" s="7" customFormat="1" ht="21" customHeight="1">
      <c r="A569" s="359">
        <v>6</v>
      </c>
      <c r="B569" s="360" t="s">
        <v>224</v>
      </c>
      <c r="C569" s="387" t="s">
        <v>85</v>
      </c>
      <c r="D569" s="362"/>
      <c r="E569" s="363">
        <v>214.89</v>
      </c>
      <c r="F569" s="419">
        <v>90</v>
      </c>
      <c r="G569" s="363">
        <f t="shared" si="118"/>
        <v>19340.099999999999</v>
      </c>
      <c r="H569" s="389"/>
      <c r="I569" s="430">
        <v>44302</v>
      </c>
      <c r="J569" s="359">
        <v>753</v>
      </c>
      <c r="K569" s="419"/>
      <c r="L569" s="363">
        <f t="shared" si="119"/>
        <v>0</v>
      </c>
      <c r="M569" s="410">
        <v>377</v>
      </c>
      <c r="N569" s="390">
        <v>44293</v>
      </c>
      <c r="O569" s="368">
        <f t="shared" si="120"/>
        <v>0</v>
      </c>
      <c r="P569" s="392">
        <f t="shared" si="121"/>
        <v>0</v>
      </c>
      <c r="Q569" s="409"/>
      <c r="R569" s="410"/>
      <c r="S569" s="410"/>
      <c r="T569" s="410"/>
      <c r="U569" s="410"/>
      <c r="V569" s="410"/>
      <c r="W569" s="419">
        <v>90</v>
      </c>
      <c r="X569" s="392">
        <f t="shared" si="117"/>
        <v>19340.099999999999</v>
      </c>
      <c r="Y569" s="191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</row>
    <row r="570" spans="1:41" s="7" customFormat="1" ht="21" customHeight="1">
      <c r="A570" s="359">
        <v>7</v>
      </c>
      <c r="B570" s="360" t="s">
        <v>225</v>
      </c>
      <c r="C570" s="387" t="s">
        <v>85</v>
      </c>
      <c r="D570" s="362"/>
      <c r="E570" s="363">
        <v>214.89</v>
      </c>
      <c r="F570" s="419">
        <v>50</v>
      </c>
      <c r="G570" s="363">
        <f t="shared" si="118"/>
        <v>10744.5</v>
      </c>
      <c r="H570" s="389"/>
      <c r="I570" s="430">
        <v>44302</v>
      </c>
      <c r="J570" s="359">
        <v>753</v>
      </c>
      <c r="K570" s="419"/>
      <c r="L570" s="363">
        <f t="shared" si="119"/>
        <v>0</v>
      </c>
      <c r="M570" s="410">
        <v>377</v>
      </c>
      <c r="N570" s="390">
        <v>44293</v>
      </c>
      <c r="O570" s="368">
        <f t="shared" si="120"/>
        <v>0</v>
      </c>
      <c r="P570" s="392">
        <f t="shared" si="121"/>
        <v>0</v>
      </c>
      <c r="Q570" s="409"/>
      <c r="R570" s="410"/>
      <c r="S570" s="410"/>
      <c r="T570" s="410"/>
      <c r="U570" s="410"/>
      <c r="V570" s="410"/>
      <c r="W570" s="419">
        <v>50</v>
      </c>
      <c r="X570" s="392">
        <f t="shared" si="117"/>
        <v>10744.5</v>
      </c>
      <c r="Y570" s="191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</row>
    <row r="571" spans="1:41" s="7" customFormat="1" ht="21" customHeight="1">
      <c r="A571" s="359">
        <v>8</v>
      </c>
      <c r="B571" s="360" t="s">
        <v>226</v>
      </c>
      <c r="C571" s="387" t="s">
        <v>85</v>
      </c>
      <c r="D571" s="362"/>
      <c r="E571" s="363">
        <v>56.98</v>
      </c>
      <c r="F571" s="419">
        <v>92</v>
      </c>
      <c r="G571" s="363">
        <f t="shared" si="118"/>
        <v>5242.16</v>
      </c>
      <c r="H571" s="389"/>
      <c r="I571" s="430">
        <v>44302</v>
      </c>
      <c r="J571" s="359">
        <v>753</v>
      </c>
      <c r="K571" s="419"/>
      <c r="L571" s="363">
        <f t="shared" si="119"/>
        <v>0</v>
      </c>
      <c r="M571" s="410">
        <v>377</v>
      </c>
      <c r="N571" s="390">
        <v>44293</v>
      </c>
      <c r="O571" s="368">
        <f t="shared" si="120"/>
        <v>8</v>
      </c>
      <c r="P571" s="392">
        <f t="shared" si="121"/>
        <v>455.84</v>
      </c>
      <c r="Q571" s="409"/>
      <c r="R571" s="410"/>
      <c r="S571" s="410"/>
      <c r="T571" s="410"/>
      <c r="U571" s="410"/>
      <c r="V571" s="410"/>
      <c r="W571" s="419">
        <v>84</v>
      </c>
      <c r="X571" s="392">
        <f t="shared" si="117"/>
        <v>4786.32</v>
      </c>
      <c r="Y571" s="191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</row>
    <row r="572" spans="1:41" s="7" customFormat="1" ht="21" customHeight="1">
      <c r="A572" s="359">
        <v>9</v>
      </c>
      <c r="B572" s="360" t="s">
        <v>227</v>
      </c>
      <c r="C572" s="387" t="s">
        <v>85</v>
      </c>
      <c r="D572" s="362"/>
      <c r="E572" s="363">
        <v>56.98</v>
      </c>
      <c r="F572" s="419">
        <v>460</v>
      </c>
      <c r="G572" s="363">
        <f t="shared" si="118"/>
        <v>26210.799999999999</v>
      </c>
      <c r="H572" s="389"/>
      <c r="I572" s="430">
        <v>44302</v>
      </c>
      <c r="J572" s="359">
        <v>753</v>
      </c>
      <c r="K572" s="419"/>
      <c r="L572" s="363">
        <f t="shared" si="119"/>
        <v>0</v>
      </c>
      <c r="M572" s="410">
        <v>377</v>
      </c>
      <c r="N572" s="390">
        <v>44293</v>
      </c>
      <c r="O572" s="368">
        <f t="shared" si="120"/>
        <v>0</v>
      </c>
      <c r="P572" s="392">
        <f t="shared" si="121"/>
        <v>0</v>
      </c>
      <c r="Q572" s="409"/>
      <c r="R572" s="410"/>
      <c r="S572" s="410"/>
      <c r="T572" s="410"/>
      <c r="U572" s="410"/>
      <c r="V572" s="410"/>
      <c r="W572" s="419">
        <v>460</v>
      </c>
      <c r="X572" s="392">
        <f t="shared" si="117"/>
        <v>26210.799999999999</v>
      </c>
      <c r="Y572" s="191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</row>
    <row r="573" spans="1:41" s="7" customFormat="1" ht="21" customHeight="1">
      <c r="A573" s="359">
        <v>11</v>
      </c>
      <c r="B573" s="360" t="s">
        <v>283</v>
      </c>
      <c r="C573" s="387" t="s">
        <v>85</v>
      </c>
      <c r="D573" s="362"/>
      <c r="E573" s="363">
        <v>220</v>
      </c>
      <c r="F573" s="419">
        <v>84</v>
      </c>
      <c r="G573" s="363">
        <f t="shared" si="118"/>
        <v>18480</v>
      </c>
      <c r="H573" s="389"/>
      <c r="I573" s="430">
        <v>44313</v>
      </c>
      <c r="J573" s="359">
        <v>915</v>
      </c>
      <c r="K573" s="419"/>
      <c r="L573" s="363">
        <f t="shared" si="119"/>
        <v>0</v>
      </c>
      <c r="M573" s="411">
        <v>465</v>
      </c>
      <c r="N573" s="391">
        <v>44309</v>
      </c>
      <c r="O573" s="368">
        <f t="shared" si="120"/>
        <v>0</v>
      </c>
      <c r="P573" s="392">
        <f t="shared" si="121"/>
        <v>0</v>
      </c>
      <c r="Q573" s="409"/>
      <c r="R573" s="410"/>
      <c r="S573" s="410"/>
      <c r="T573" s="410"/>
      <c r="U573" s="410"/>
      <c r="V573" s="410"/>
      <c r="W573" s="419">
        <v>84</v>
      </c>
      <c r="X573" s="392">
        <f t="shared" si="117"/>
        <v>18480</v>
      </c>
      <c r="Y573" s="191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</row>
    <row r="574" spans="1:41" s="7" customFormat="1" ht="21" customHeight="1">
      <c r="A574" s="359">
        <v>13</v>
      </c>
      <c r="B574" s="360" t="s">
        <v>281</v>
      </c>
      <c r="C574" s="387" t="s">
        <v>85</v>
      </c>
      <c r="D574" s="362"/>
      <c r="E574" s="363">
        <v>220</v>
      </c>
      <c r="F574" s="419">
        <v>57</v>
      </c>
      <c r="G574" s="363">
        <f t="shared" si="118"/>
        <v>12540</v>
      </c>
      <c r="H574" s="389"/>
      <c r="I574" s="430">
        <v>44313</v>
      </c>
      <c r="J574" s="359">
        <v>940</v>
      </c>
      <c r="K574" s="419"/>
      <c r="L574" s="363">
        <f t="shared" si="119"/>
        <v>0</v>
      </c>
      <c r="M574" s="411">
        <v>464</v>
      </c>
      <c r="N574" s="391">
        <v>44309</v>
      </c>
      <c r="O574" s="368">
        <f t="shared" si="120"/>
        <v>0</v>
      </c>
      <c r="P574" s="392">
        <f t="shared" si="121"/>
        <v>0</v>
      </c>
      <c r="Q574" s="409"/>
      <c r="R574" s="410"/>
      <c r="S574" s="410"/>
      <c r="T574" s="410"/>
      <c r="U574" s="410"/>
      <c r="V574" s="410"/>
      <c r="W574" s="419">
        <v>57</v>
      </c>
      <c r="X574" s="392">
        <f t="shared" si="117"/>
        <v>12540</v>
      </c>
      <c r="Y574" s="191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</row>
    <row r="575" spans="1:41" s="7" customFormat="1" ht="21" customHeight="1">
      <c r="A575" s="359">
        <v>14</v>
      </c>
      <c r="B575" s="360" t="s">
        <v>283</v>
      </c>
      <c r="C575" s="387" t="s">
        <v>85</v>
      </c>
      <c r="D575" s="362"/>
      <c r="E575" s="363">
        <v>220</v>
      </c>
      <c r="F575" s="419">
        <v>132</v>
      </c>
      <c r="G575" s="363">
        <f t="shared" si="118"/>
        <v>29040</v>
      </c>
      <c r="H575" s="389"/>
      <c r="I575" s="430">
        <v>44313</v>
      </c>
      <c r="J575" s="359">
        <v>940</v>
      </c>
      <c r="K575" s="419"/>
      <c r="L575" s="363">
        <f t="shared" si="119"/>
        <v>0</v>
      </c>
      <c r="M575" s="411">
        <v>464</v>
      </c>
      <c r="N575" s="391">
        <v>44309</v>
      </c>
      <c r="O575" s="368">
        <f t="shared" si="120"/>
        <v>0</v>
      </c>
      <c r="P575" s="392">
        <f t="shared" si="121"/>
        <v>0</v>
      </c>
      <c r="Q575" s="409"/>
      <c r="R575" s="410"/>
      <c r="S575" s="410"/>
      <c r="T575" s="410"/>
      <c r="U575" s="410"/>
      <c r="V575" s="410"/>
      <c r="W575" s="419">
        <v>132</v>
      </c>
      <c r="X575" s="392">
        <f t="shared" si="117"/>
        <v>29040</v>
      </c>
      <c r="Y575" s="191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</row>
    <row r="576" spans="1:41" s="7" customFormat="1" ht="21" customHeight="1">
      <c r="A576" s="359">
        <v>15</v>
      </c>
      <c r="B576" s="360" t="s">
        <v>284</v>
      </c>
      <c r="C576" s="387" t="s">
        <v>85</v>
      </c>
      <c r="D576" s="362"/>
      <c r="E576" s="363">
        <v>220</v>
      </c>
      <c r="F576" s="419">
        <v>27</v>
      </c>
      <c r="G576" s="363">
        <f t="shared" si="118"/>
        <v>5940</v>
      </c>
      <c r="H576" s="389"/>
      <c r="I576" s="430">
        <v>44313</v>
      </c>
      <c r="J576" s="359">
        <v>940</v>
      </c>
      <c r="K576" s="419"/>
      <c r="L576" s="363">
        <f t="shared" si="119"/>
        <v>0</v>
      </c>
      <c r="M576" s="411">
        <v>464</v>
      </c>
      <c r="N576" s="391">
        <v>44309</v>
      </c>
      <c r="O576" s="368">
        <f t="shared" si="120"/>
        <v>0</v>
      </c>
      <c r="P576" s="392">
        <f t="shared" si="121"/>
        <v>0</v>
      </c>
      <c r="Q576" s="409"/>
      <c r="R576" s="410"/>
      <c r="S576" s="410"/>
      <c r="T576" s="410"/>
      <c r="U576" s="410"/>
      <c r="V576" s="410"/>
      <c r="W576" s="419">
        <v>27</v>
      </c>
      <c r="X576" s="392">
        <f t="shared" si="117"/>
        <v>5940</v>
      </c>
      <c r="Y576" s="191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</row>
    <row r="577" spans="1:41" s="7" customFormat="1" ht="49.5" customHeight="1">
      <c r="A577" s="359">
        <v>16</v>
      </c>
      <c r="B577" s="360" t="s">
        <v>230</v>
      </c>
      <c r="C577" s="387" t="s">
        <v>85</v>
      </c>
      <c r="D577" s="362"/>
      <c r="E577" s="363">
        <v>300</v>
      </c>
      <c r="F577" s="419">
        <v>90</v>
      </c>
      <c r="G577" s="363">
        <f>F577*E577</f>
        <v>27000</v>
      </c>
      <c r="H577" s="389"/>
      <c r="I577" s="430">
        <v>44295</v>
      </c>
      <c r="J577" s="359">
        <v>728</v>
      </c>
      <c r="K577" s="419"/>
      <c r="L577" s="363">
        <f>K577*E577</f>
        <v>0</v>
      </c>
      <c r="M577" s="410">
        <v>375</v>
      </c>
      <c r="N577" s="390">
        <v>44293</v>
      </c>
      <c r="O577" s="368">
        <f>F577+K577-W577</f>
        <v>0</v>
      </c>
      <c r="P577" s="392">
        <f>O577*E577</f>
        <v>0</v>
      </c>
      <c r="Q577" s="409"/>
      <c r="R577" s="410"/>
      <c r="S577" s="410"/>
      <c r="T577" s="410"/>
      <c r="U577" s="410"/>
      <c r="V577" s="410"/>
      <c r="W577" s="419">
        <v>90</v>
      </c>
      <c r="X577" s="392">
        <f t="shared" si="117"/>
        <v>27000</v>
      </c>
      <c r="Y577" s="191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</row>
    <row r="578" spans="1:41" s="7" customFormat="1" ht="21" customHeight="1">
      <c r="A578" s="395"/>
      <c r="B578" s="561" t="s">
        <v>68</v>
      </c>
      <c r="C578" s="533"/>
      <c r="D578" s="397"/>
      <c r="E578" s="562"/>
      <c r="F578" s="563"/>
      <c r="G578" s="397">
        <f>SUM(G566:G577)</f>
        <v>187482.56</v>
      </c>
      <c r="H578" s="398"/>
      <c r="I578" s="399"/>
      <c r="J578" s="395"/>
      <c r="K578" s="563"/>
      <c r="L578" s="397">
        <f>SUM(L566:L577)</f>
        <v>0</v>
      </c>
      <c r="M578" s="527"/>
      <c r="N578" s="401"/>
      <c r="O578" s="395"/>
      <c r="P578" s="397">
        <f>SUM(P566:P577)</f>
        <v>1463.1399999999999</v>
      </c>
      <c r="Q578" s="402"/>
      <c r="R578" s="527"/>
      <c r="S578" s="527"/>
      <c r="T578" s="527"/>
      <c r="U578" s="527"/>
      <c r="V578" s="527"/>
      <c r="W578" s="563"/>
      <c r="X578" s="397">
        <f>SUM(X566:X577)</f>
        <v>186019.41999999998</v>
      </c>
      <c r="Y578" s="191">
        <f>G578+L578-P578</f>
        <v>186019.41999999998</v>
      </c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</row>
    <row r="579" spans="1:41" s="7" customFormat="1" ht="21" customHeight="1">
      <c r="A579" s="643" t="s">
        <v>35</v>
      </c>
      <c r="B579" s="644"/>
      <c r="C579" s="644"/>
      <c r="D579" s="644"/>
      <c r="E579" s="644"/>
      <c r="F579" s="644"/>
      <c r="G579" s="644"/>
      <c r="H579" s="644"/>
      <c r="I579" s="644"/>
      <c r="J579" s="644"/>
      <c r="K579" s="644"/>
      <c r="L579" s="644"/>
      <c r="M579" s="644"/>
      <c r="N579" s="644"/>
      <c r="O579" s="644"/>
      <c r="P579" s="644"/>
      <c r="Q579" s="644"/>
      <c r="R579" s="644"/>
      <c r="S579" s="644"/>
      <c r="T579" s="644"/>
      <c r="U579" s="644"/>
      <c r="V579" s="644"/>
      <c r="W579" s="644"/>
      <c r="X579" s="645"/>
      <c r="Y579" s="191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</row>
    <row r="580" spans="1:41" s="7" customFormat="1" ht="35.25" customHeight="1">
      <c r="A580" s="359"/>
      <c r="B580" s="426"/>
      <c r="C580" s="546"/>
      <c r="D580" s="362"/>
      <c r="E580" s="546"/>
      <c r="F580" s="419"/>
      <c r="G580" s="363"/>
      <c r="H580" s="429"/>
      <c r="I580" s="430"/>
      <c r="J580" s="359"/>
      <c r="K580" s="419"/>
      <c r="L580" s="363"/>
      <c r="M580" s="410"/>
      <c r="N580" s="390"/>
      <c r="O580" s="368"/>
      <c r="P580" s="392"/>
      <c r="Q580" s="409"/>
      <c r="R580" s="410"/>
      <c r="S580" s="410"/>
      <c r="T580" s="410"/>
      <c r="U580" s="410"/>
      <c r="V580" s="410"/>
      <c r="W580" s="419"/>
      <c r="X580" s="392"/>
      <c r="Y580" s="191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</row>
    <row r="581" spans="1:41" s="7" customFormat="1" ht="21" customHeight="1">
      <c r="A581" s="395"/>
      <c r="B581" s="561" t="s">
        <v>68</v>
      </c>
      <c r="C581" s="533"/>
      <c r="D581" s="397"/>
      <c r="E581" s="562"/>
      <c r="F581" s="563"/>
      <c r="G581" s="397">
        <f>SUM(G580:G580)</f>
        <v>0</v>
      </c>
      <c r="H581" s="398"/>
      <c r="I581" s="399"/>
      <c r="J581" s="395"/>
      <c r="K581" s="563"/>
      <c r="L581" s="397">
        <f>SUM(L580:L580)</f>
        <v>0</v>
      </c>
      <c r="M581" s="527"/>
      <c r="N581" s="401"/>
      <c r="O581" s="395"/>
      <c r="P581" s="397">
        <f>SUM(P580:P580)</f>
        <v>0</v>
      </c>
      <c r="Q581" s="402"/>
      <c r="R581" s="527"/>
      <c r="S581" s="527"/>
      <c r="T581" s="527"/>
      <c r="U581" s="527"/>
      <c r="V581" s="527"/>
      <c r="W581" s="563"/>
      <c r="X581" s="397">
        <f>SUM(X580:X580)</f>
        <v>0</v>
      </c>
      <c r="Y581" s="191">
        <f>G581+L581-P581</f>
        <v>0</v>
      </c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</row>
    <row r="582" spans="1:41" s="7" customFormat="1" ht="21" customHeight="1">
      <c r="A582" s="629" t="s">
        <v>168</v>
      </c>
      <c r="B582" s="629"/>
      <c r="C582" s="629"/>
      <c r="D582" s="629"/>
      <c r="E582" s="629"/>
      <c r="F582" s="629"/>
      <c r="G582" s="629"/>
      <c r="H582" s="629"/>
      <c r="I582" s="629"/>
      <c r="J582" s="629"/>
      <c r="K582" s="629"/>
      <c r="L582" s="629"/>
      <c r="M582" s="629"/>
      <c r="N582" s="629"/>
      <c r="O582" s="629"/>
      <c r="P582" s="629"/>
      <c r="Q582" s="629"/>
      <c r="R582" s="629"/>
      <c r="S582" s="629"/>
      <c r="T582" s="629"/>
      <c r="U582" s="629"/>
      <c r="V582" s="629"/>
      <c r="W582" s="629"/>
      <c r="X582" s="629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</row>
    <row r="583" spans="1:41" s="7" customFormat="1" ht="21" customHeight="1">
      <c r="A583" s="359">
        <v>5</v>
      </c>
      <c r="B583" s="360" t="s">
        <v>211</v>
      </c>
      <c r="C583" s="387" t="s">
        <v>85</v>
      </c>
      <c r="D583" s="362"/>
      <c r="E583" s="363">
        <v>0.7</v>
      </c>
      <c r="F583" s="420" t="s">
        <v>314</v>
      </c>
      <c r="G583" s="363">
        <f t="shared" ref="G583:G594" si="122">F583*E583</f>
        <v>6300</v>
      </c>
      <c r="H583" s="389"/>
      <c r="I583" s="435">
        <v>44284</v>
      </c>
      <c r="J583" s="436" t="s">
        <v>236</v>
      </c>
      <c r="K583" s="420"/>
      <c r="L583" s="363">
        <f t="shared" ref="L583:L594" si="123">K583*E583</f>
        <v>0</v>
      </c>
      <c r="M583" s="410">
        <v>314</v>
      </c>
      <c r="N583" s="390">
        <v>44281</v>
      </c>
      <c r="O583" s="368">
        <f t="shared" ref="O583:O594" si="124">F583+K583-W583</f>
        <v>1800</v>
      </c>
      <c r="P583" s="392">
        <f t="shared" ref="P583:P594" si="125">O583*E583</f>
        <v>1260</v>
      </c>
      <c r="Q583" s="437"/>
      <c r="R583" s="410"/>
      <c r="S583" s="410"/>
      <c r="T583" s="410"/>
      <c r="U583" s="410"/>
      <c r="V583" s="410"/>
      <c r="W583" s="420" t="s">
        <v>332</v>
      </c>
      <c r="X583" s="392">
        <f t="shared" ref="X583:X594" si="126">W583*E583</f>
        <v>5040</v>
      </c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</row>
    <row r="584" spans="1:41" s="7" customFormat="1" ht="57" customHeight="1">
      <c r="A584" s="359">
        <v>6</v>
      </c>
      <c r="B584" s="360" t="s">
        <v>206</v>
      </c>
      <c r="C584" s="387" t="s">
        <v>85</v>
      </c>
      <c r="D584" s="362"/>
      <c r="E584" s="363">
        <v>300</v>
      </c>
      <c r="F584" s="420" t="s">
        <v>6</v>
      </c>
      <c r="G584" s="363">
        <f t="shared" si="122"/>
        <v>15000</v>
      </c>
      <c r="H584" s="389"/>
      <c r="I584" s="435">
        <v>44284</v>
      </c>
      <c r="J584" s="436" t="s">
        <v>236</v>
      </c>
      <c r="K584" s="420"/>
      <c r="L584" s="363">
        <f t="shared" si="123"/>
        <v>0</v>
      </c>
      <c r="M584" s="410">
        <v>314</v>
      </c>
      <c r="N584" s="390">
        <v>44281</v>
      </c>
      <c r="O584" s="368">
        <f t="shared" si="124"/>
        <v>0</v>
      </c>
      <c r="P584" s="392">
        <f t="shared" si="125"/>
        <v>0</v>
      </c>
      <c r="Q584" s="437"/>
      <c r="R584" s="410"/>
      <c r="S584" s="410"/>
      <c r="T584" s="410"/>
      <c r="U584" s="410"/>
      <c r="V584" s="410"/>
      <c r="W584" s="420" t="s">
        <v>6</v>
      </c>
      <c r="X584" s="392">
        <f t="shared" si="126"/>
        <v>15000</v>
      </c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</row>
    <row r="585" spans="1:41" s="7" customFormat="1" ht="54" customHeight="1">
      <c r="A585" s="359">
        <v>7</v>
      </c>
      <c r="B585" s="360" t="s">
        <v>207</v>
      </c>
      <c r="C585" s="387" t="s">
        <v>85</v>
      </c>
      <c r="D585" s="362"/>
      <c r="E585" s="363">
        <v>300</v>
      </c>
      <c r="F585" s="420" t="s">
        <v>11</v>
      </c>
      <c r="G585" s="363">
        <f t="shared" si="122"/>
        <v>36000</v>
      </c>
      <c r="H585" s="389"/>
      <c r="I585" s="435">
        <v>44284</v>
      </c>
      <c r="J585" s="436" t="s">
        <v>236</v>
      </c>
      <c r="K585" s="420"/>
      <c r="L585" s="363">
        <f t="shared" si="123"/>
        <v>0</v>
      </c>
      <c r="M585" s="410">
        <v>314</v>
      </c>
      <c r="N585" s="390">
        <v>44281</v>
      </c>
      <c r="O585" s="368">
        <f t="shared" si="124"/>
        <v>0</v>
      </c>
      <c r="P585" s="392">
        <f t="shared" si="125"/>
        <v>0</v>
      </c>
      <c r="Q585" s="437"/>
      <c r="R585" s="410"/>
      <c r="S585" s="410"/>
      <c r="T585" s="410"/>
      <c r="U585" s="410"/>
      <c r="V585" s="410"/>
      <c r="W585" s="420" t="s">
        <v>11</v>
      </c>
      <c r="X585" s="392">
        <f t="shared" si="126"/>
        <v>36000</v>
      </c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</row>
    <row r="586" spans="1:41" s="7" customFormat="1" ht="50.25" customHeight="1">
      <c r="A586" s="359">
        <v>8</v>
      </c>
      <c r="B586" s="360" t="s">
        <v>208</v>
      </c>
      <c r="C586" s="387" t="s">
        <v>85</v>
      </c>
      <c r="D586" s="362"/>
      <c r="E586" s="363">
        <v>300</v>
      </c>
      <c r="F586" s="420" t="s">
        <v>2</v>
      </c>
      <c r="G586" s="363">
        <f t="shared" si="122"/>
        <v>6000</v>
      </c>
      <c r="H586" s="389"/>
      <c r="I586" s="435">
        <v>44284</v>
      </c>
      <c r="J586" s="436" t="s">
        <v>236</v>
      </c>
      <c r="K586" s="420"/>
      <c r="L586" s="363">
        <f t="shared" si="123"/>
        <v>0</v>
      </c>
      <c r="M586" s="410">
        <v>314</v>
      </c>
      <c r="N586" s="390">
        <v>44281</v>
      </c>
      <c r="O586" s="368">
        <f t="shared" si="124"/>
        <v>0</v>
      </c>
      <c r="P586" s="392">
        <f t="shared" si="125"/>
        <v>0</v>
      </c>
      <c r="Q586" s="437"/>
      <c r="R586" s="410"/>
      <c r="S586" s="410"/>
      <c r="T586" s="410"/>
      <c r="U586" s="410"/>
      <c r="V586" s="410"/>
      <c r="W586" s="420" t="s">
        <v>2</v>
      </c>
      <c r="X586" s="392">
        <f t="shared" si="126"/>
        <v>6000</v>
      </c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</row>
    <row r="587" spans="1:41" s="7" customFormat="1" ht="50.25" customHeight="1">
      <c r="A587" s="359">
        <v>9</v>
      </c>
      <c r="B587" s="360" t="s">
        <v>223</v>
      </c>
      <c r="C587" s="387" t="s">
        <v>85</v>
      </c>
      <c r="D587" s="362"/>
      <c r="E587" s="363">
        <v>214.89</v>
      </c>
      <c r="F587" s="420" t="s">
        <v>6</v>
      </c>
      <c r="G587" s="363">
        <f t="shared" si="122"/>
        <v>10744.5</v>
      </c>
      <c r="H587" s="389"/>
      <c r="I587" s="435">
        <v>44300</v>
      </c>
      <c r="J587" s="436" t="s">
        <v>270</v>
      </c>
      <c r="K587" s="420"/>
      <c r="L587" s="363">
        <f t="shared" si="123"/>
        <v>0</v>
      </c>
      <c r="M587" s="410">
        <v>377</v>
      </c>
      <c r="N587" s="390">
        <v>44293</v>
      </c>
      <c r="O587" s="368">
        <f t="shared" si="124"/>
        <v>0</v>
      </c>
      <c r="P587" s="392">
        <f t="shared" si="125"/>
        <v>0</v>
      </c>
      <c r="Q587" s="437"/>
      <c r="R587" s="410"/>
      <c r="S587" s="410"/>
      <c r="T587" s="410"/>
      <c r="U587" s="410"/>
      <c r="V587" s="410"/>
      <c r="W587" s="420" t="s">
        <v>6</v>
      </c>
      <c r="X587" s="392">
        <f t="shared" si="126"/>
        <v>10744.5</v>
      </c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</row>
    <row r="588" spans="1:41" s="7" customFormat="1" ht="50.25" customHeight="1">
      <c r="A588" s="359">
        <v>10</v>
      </c>
      <c r="B588" s="360" t="s">
        <v>224</v>
      </c>
      <c r="C588" s="387" t="s">
        <v>85</v>
      </c>
      <c r="D588" s="362"/>
      <c r="E588" s="363">
        <v>214.89</v>
      </c>
      <c r="F588" s="420" t="s">
        <v>271</v>
      </c>
      <c r="G588" s="363">
        <f t="shared" si="122"/>
        <v>21489</v>
      </c>
      <c r="H588" s="389"/>
      <c r="I588" s="435">
        <v>44300</v>
      </c>
      <c r="J588" s="436" t="s">
        <v>270</v>
      </c>
      <c r="K588" s="420"/>
      <c r="L588" s="363">
        <f t="shared" si="123"/>
        <v>0</v>
      </c>
      <c r="M588" s="410">
        <v>377</v>
      </c>
      <c r="N588" s="390">
        <v>44293</v>
      </c>
      <c r="O588" s="368">
        <f t="shared" si="124"/>
        <v>0</v>
      </c>
      <c r="P588" s="392">
        <f t="shared" si="125"/>
        <v>0</v>
      </c>
      <c r="Q588" s="437"/>
      <c r="R588" s="410"/>
      <c r="S588" s="410"/>
      <c r="T588" s="410"/>
      <c r="U588" s="410"/>
      <c r="V588" s="410"/>
      <c r="W588" s="420" t="s">
        <v>271</v>
      </c>
      <c r="X588" s="392">
        <f t="shared" si="126"/>
        <v>21489</v>
      </c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</row>
    <row r="589" spans="1:41" s="7" customFormat="1" ht="50.25" customHeight="1">
      <c r="A589" s="359">
        <v>12</v>
      </c>
      <c r="B589" s="360" t="s">
        <v>226</v>
      </c>
      <c r="C589" s="387" t="s">
        <v>85</v>
      </c>
      <c r="D589" s="362"/>
      <c r="E589" s="363">
        <v>56.98</v>
      </c>
      <c r="F589" s="420" t="s">
        <v>269</v>
      </c>
      <c r="G589" s="363">
        <f t="shared" si="122"/>
        <v>9116.7999999999993</v>
      </c>
      <c r="H589" s="389"/>
      <c r="I589" s="435">
        <v>44300</v>
      </c>
      <c r="J589" s="436" t="s">
        <v>270</v>
      </c>
      <c r="K589" s="420"/>
      <c r="L589" s="363">
        <f t="shared" si="123"/>
        <v>0</v>
      </c>
      <c r="M589" s="410">
        <v>377</v>
      </c>
      <c r="N589" s="390">
        <v>44293</v>
      </c>
      <c r="O589" s="368">
        <f t="shared" si="124"/>
        <v>10</v>
      </c>
      <c r="P589" s="392">
        <f t="shared" si="125"/>
        <v>569.79999999999995</v>
      </c>
      <c r="Q589" s="437"/>
      <c r="R589" s="410"/>
      <c r="S589" s="410"/>
      <c r="T589" s="410"/>
      <c r="U589" s="410"/>
      <c r="V589" s="410"/>
      <c r="W589" s="420" t="s">
        <v>261</v>
      </c>
      <c r="X589" s="392">
        <f t="shared" si="126"/>
        <v>8547</v>
      </c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</row>
    <row r="590" spans="1:41" s="7" customFormat="1" ht="50.25" customHeight="1">
      <c r="A590" s="359">
        <v>13</v>
      </c>
      <c r="B590" s="360" t="s">
        <v>227</v>
      </c>
      <c r="C590" s="387" t="s">
        <v>85</v>
      </c>
      <c r="D590" s="362"/>
      <c r="E590" s="363">
        <v>56.98</v>
      </c>
      <c r="F590" s="420" t="s">
        <v>315</v>
      </c>
      <c r="G590" s="363">
        <f t="shared" si="122"/>
        <v>30199.399999999998</v>
      </c>
      <c r="H590" s="389"/>
      <c r="I590" s="435">
        <v>44300</v>
      </c>
      <c r="J590" s="436" t="s">
        <v>270</v>
      </c>
      <c r="K590" s="420"/>
      <c r="L590" s="363">
        <f t="shared" si="123"/>
        <v>0</v>
      </c>
      <c r="M590" s="410">
        <v>377</v>
      </c>
      <c r="N590" s="390">
        <v>44293</v>
      </c>
      <c r="O590" s="368">
        <f t="shared" si="124"/>
        <v>46</v>
      </c>
      <c r="P590" s="392">
        <f t="shared" si="125"/>
        <v>2621.08</v>
      </c>
      <c r="Q590" s="437"/>
      <c r="R590" s="410"/>
      <c r="S590" s="410"/>
      <c r="T590" s="410"/>
      <c r="U590" s="410"/>
      <c r="V590" s="410"/>
      <c r="W590" s="420" t="s">
        <v>330</v>
      </c>
      <c r="X590" s="392">
        <f t="shared" si="126"/>
        <v>27578.32</v>
      </c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</row>
    <row r="591" spans="1:41" s="7" customFormat="1" ht="50.25" customHeight="1">
      <c r="A591" s="359">
        <v>14</v>
      </c>
      <c r="B591" s="360" t="s">
        <v>228</v>
      </c>
      <c r="C591" s="387" t="s">
        <v>85</v>
      </c>
      <c r="D591" s="362"/>
      <c r="E591" s="363">
        <v>56.98</v>
      </c>
      <c r="F591" s="420" t="s">
        <v>287</v>
      </c>
      <c r="G591" s="363">
        <f t="shared" si="122"/>
        <v>2279.1999999999998</v>
      </c>
      <c r="H591" s="389"/>
      <c r="I591" s="435">
        <v>44300</v>
      </c>
      <c r="J591" s="436" t="s">
        <v>270</v>
      </c>
      <c r="K591" s="420"/>
      <c r="L591" s="363">
        <f t="shared" si="123"/>
        <v>0</v>
      </c>
      <c r="M591" s="410">
        <v>377</v>
      </c>
      <c r="N591" s="390">
        <v>44293</v>
      </c>
      <c r="O591" s="368">
        <f t="shared" si="124"/>
        <v>10</v>
      </c>
      <c r="P591" s="392">
        <f t="shared" si="125"/>
        <v>569.79999999999995</v>
      </c>
      <c r="Q591" s="437"/>
      <c r="R591" s="410"/>
      <c r="S591" s="410"/>
      <c r="T591" s="410"/>
      <c r="U591" s="410"/>
      <c r="V591" s="410"/>
      <c r="W591" s="420" t="s">
        <v>331</v>
      </c>
      <c r="X591" s="392">
        <f t="shared" si="126"/>
        <v>1709.3999999999999</v>
      </c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</row>
    <row r="592" spans="1:41" s="7" customFormat="1" ht="50.25" customHeight="1">
      <c r="A592" s="359">
        <v>15</v>
      </c>
      <c r="B592" s="360" t="s">
        <v>283</v>
      </c>
      <c r="C592" s="387" t="s">
        <v>85</v>
      </c>
      <c r="D592" s="362"/>
      <c r="E592" s="363">
        <v>220</v>
      </c>
      <c r="F592" s="420" t="s">
        <v>289</v>
      </c>
      <c r="G592" s="363">
        <f t="shared" si="122"/>
        <v>19140</v>
      </c>
      <c r="H592" s="389"/>
      <c r="I592" s="435">
        <v>44312</v>
      </c>
      <c r="J592" s="436" t="s">
        <v>288</v>
      </c>
      <c r="K592" s="420"/>
      <c r="L592" s="363">
        <f t="shared" si="123"/>
        <v>0</v>
      </c>
      <c r="M592" s="410">
        <v>465</v>
      </c>
      <c r="N592" s="390">
        <v>44309</v>
      </c>
      <c r="O592" s="368">
        <f t="shared" si="124"/>
        <v>0</v>
      </c>
      <c r="P592" s="392">
        <f t="shared" si="125"/>
        <v>0</v>
      </c>
      <c r="Q592" s="437"/>
      <c r="R592" s="410"/>
      <c r="S592" s="410"/>
      <c r="T592" s="410"/>
      <c r="U592" s="410"/>
      <c r="V592" s="410"/>
      <c r="W592" s="420" t="s">
        <v>289</v>
      </c>
      <c r="X592" s="392">
        <f t="shared" si="126"/>
        <v>19140</v>
      </c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</row>
    <row r="593" spans="1:41" s="7" customFormat="1" ht="50.25" customHeight="1">
      <c r="A593" s="359">
        <v>17</v>
      </c>
      <c r="B593" s="360" t="s">
        <v>281</v>
      </c>
      <c r="C593" s="387" t="s">
        <v>85</v>
      </c>
      <c r="D593" s="362"/>
      <c r="E593" s="363">
        <v>220</v>
      </c>
      <c r="F593" s="420" t="s">
        <v>6</v>
      </c>
      <c r="G593" s="363">
        <f t="shared" si="122"/>
        <v>11000</v>
      </c>
      <c r="H593" s="389"/>
      <c r="I593" s="435">
        <v>44312</v>
      </c>
      <c r="J593" s="436" t="s">
        <v>290</v>
      </c>
      <c r="K593" s="420"/>
      <c r="L593" s="363">
        <f t="shared" si="123"/>
        <v>0</v>
      </c>
      <c r="M593" s="410">
        <v>464</v>
      </c>
      <c r="N593" s="390">
        <v>44309</v>
      </c>
      <c r="O593" s="368">
        <f t="shared" si="124"/>
        <v>5</v>
      </c>
      <c r="P593" s="392">
        <f t="shared" si="125"/>
        <v>1100</v>
      </c>
      <c r="Q593" s="437"/>
      <c r="R593" s="410"/>
      <c r="S593" s="410"/>
      <c r="T593" s="410"/>
      <c r="U593" s="410"/>
      <c r="V593" s="410"/>
      <c r="W593" s="420" t="s">
        <v>302</v>
      </c>
      <c r="X593" s="392">
        <f t="shared" si="126"/>
        <v>9900</v>
      </c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</row>
    <row r="594" spans="1:41" s="7" customFormat="1" ht="50.25" customHeight="1">
      <c r="A594" s="359">
        <v>18</v>
      </c>
      <c r="B594" s="360" t="s">
        <v>283</v>
      </c>
      <c r="C594" s="387" t="s">
        <v>85</v>
      </c>
      <c r="D594" s="362"/>
      <c r="E594" s="363">
        <v>220</v>
      </c>
      <c r="F594" s="420" t="s">
        <v>316</v>
      </c>
      <c r="G594" s="363">
        <f t="shared" si="122"/>
        <v>8580</v>
      </c>
      <c r="H594" s="389"/>
      <c r="I594" s="435">
        <v>44312</v>
      </c>
      <c r="J594" s="436" t="s">
        <v>290</v>
      </c>
      <c r="K594" s="420"/>
      <c r="L594" s="363">
        <f t="shared" si="123"/>
        <v>0</v>
      </c>
      <c r="M594" s="410">
        <v>464</v>
      </c>
      <c r="N594" s="390">
        <v>44309</v>
      </c>
      <c r="O594" s="368">
        <f t="shared" si="124"/>
        <v>0</v>
      </c>
      <c r="P594" s="392">
        <f t="shared" si="125"/>
        <v>0</v>
      </c>
      <c r="Q594" s="437"/>
      <c r="R594" s="410"/>
      <c r="S594" s="410"/>
      <c r="T594" s="410"/>
      <c r="U594" s="410"/>
      <c r="V594" s="410"/>
      <c r="W594" s="420" t="s">
        <v>316</v>
      </c>
      <c r="X594" s="392">
        <f t="shared" si="126"/>
        <v>8580</v>
      </c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</row>
    <row r="595" spans="1:41" s="7" customFormat="1" ht="21" customHeight="1">
      <c r="A595" s="395"/>
      <c r="B595" s="427" t="s">
        <v>83</v>
      </c>
      <c r="C595" s="395"/>
      <c r="D595" s="397"/>
      <c r="E595" s="397"/>
      <c r="F595" s="527"/>
      <c r="G595" s="397">
        <f>SUM(G583:G594)</f>
        <v>175848.90000000002</v>
      </c>
      <c r="H595" s="398"/>
      <c r="I595" s="398"/>
      <c r="J595" s="397"/>
      <c r="K595" s="527"/>
      <c r="L595" s="397">
        <f>SUM(L583:L594)</f>
        <v>0</v>
      </c>
      <c r="M595" s="527"/>
      <c r="N595" s="401"/>
      <c r="O595" s="395"/>
      <c r="P595" s="397">
        <f>SUM(P583:P594)</f>
        <v>6120.68</v>
      </c>
      <c r="Q595" s="527"/>
      <c r="R595" s="527"/>
      <c r="S595" s="527"/>
      <c r="T595" s="527"/>
      <c r="U595" s="527"/>
      <c r="V595" s="527"/>
      <c r="W595" s="527"/>
      <c r="X595" s="397">
        <f>SUM(X583:X594)</f>
        <v>169728.22</v>
      </c>
      <c r="Y595" s="191">
        <f>G595+L595-P595</f>
        <v>169728.22000000003</v>
      </c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</row>
    <row r="596" spans="1:41" s="7" customFormat="1" ht="21" customHeight="1">
      <c r="A596" s="628" t="s">
        <v>5</v>
      </c>
      <c r="B596" s="628"/>
      <c r="C596" s="628"/>
      <c r="D596" s="628"/>
      <c r="E596" s="628"/>
      <c r="F596" s="628"/>
      <c r="G596" s="628"/>
      <c r="H596" s="628"/>
      <c r="I596" s="628"/>
      <c r="J596" s="628"/>
      <c r="K596" s="628"/>
      <c r="L596" s="628"/>
      <c r="M596" s="628"/>
      <c r="N596" s="628"/>
      <c r="O596" s="628"/>
      <c r="P596" s="628"/>
      <c r="Q596" s="628"/>
      <c r="R596" s="628"/>
      <c r="S596" s="628"/>
      <c r="T596" s="628"/>
      <c r="U596" s="628"/>
      <c r="V596" s="628"/>
      <c r="W596" s="628"/>
      <c r="X596" s="628"/>
      <c r="Y596" s="191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</row>
    <row r="597" spans="1:41" s="7" customFormat="1" ht="21" customHeight="1">
      <c r="A597" s="482">
        <v>3</v>
      </c>
      <c r="B597" s="467" t="s">
        <v>203</v>
      </c>
      <c r="C597" s="468" t="s">
        <v>85</v>
      </c>
      <c r="D597" s="457"/>
      <c r="E597" s="459">
        <v>896.5</v>
      </c>
      <c r="F597" s="468">
        <v>5</v>
      </c>
      <c r="G597" s="459">
        <f t="shared" ref="G597:G608" si="127">F597*E597</f>
        <v>4482.5</v>
      </c>
      <c r="H597" s="483"/>
      <c r="I597" s="488">
        <v>44271</v>
      </c>
      <c r="J597" s="457">
        <v>370</v>
      </c>
      <c r="K597" s="468"/>
      <c r="L597" s="459">
        <f t="shared" ref="L597:L607" si="128">K597*E597</f>
        <v>0</v>
      </c>
      <c r="M597" s="474">
        <v>262</v>
      </c>
      <c r="N597" s="462">
        <v>44267</v>
      </c>
      <c r="O597" s="556">
        <f t="shared" ref="O597:O608" si="129">F597+K597-W597</f>
        <v>5</v>
      </c>
      <c r="P597" s="459">
        <f t="shared" ref="P597:P608" si="130">O597*E597</f>
        <v>4482.5</v>
      </c>
      <c r="Q597" s="457"/>
      <c r="R597" s="457"/>
      <c r="S597" s="457"/>
      <c r="T597" s="457"/>
      <c r="U597" s="465"/>
      <c r="V597" s="466"/>
      <c r="W597" s="468">
        <v>0</v>
      </c>
      <c r="X597" s="459">
        <f t="shared" ref="X597:X608" si="131">W597*E597</f>
        <v>0</v>
      </c>
      <c r="Y597" s="191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</row>
    <row r="598" spans="1:41" s="7" customFormat="1" ht="21" customHeight="1">
      <c r="A598" s="482">
        <v>4</v>
      </c>
      <c r="B598" s="467" t="s">
        <v>196</v>
      </c>
      <c r="C598" s="468" t="s">
        <v>197</v>
      </c>
      <c r="D598" s="457"/>
      <c r="E598" s="459">
        <v>12</v>
      </c>
      <c r="F598" s="468">
        <v>4612</v>
      </c>
      <c r="G598" s="459">
        <f t="shared" si="127"/>
        <v>55344</v>
      </c>
      <c r="H598" s="483"/>
      <c r="I598" s="488">
        <v>44271</v>
      </c>
      <c r="J598" s="457">
        <v>370</v>
      </c>
      <c r="K598" s="468"/>
      <c r="L598" s="459">
        <f t="shared" si="128"/>
        <v>0</v>
      </c>
      <c r="M598" s="474">
        <v>262</v>
      </c>
      <c r="N598" s="462">
        <v>44267</v>
      </c>
      <c r="O598" s="556">
        <f t="shared" si="129"/>
        <v>458</v>
      </c>
      <c r="P598" s="459">
        <f t="shared" si="130"/>
        <v>5496</v>
      </c>
      <c r="Q598" s="457"/>
      <c r="R598" s="457"/>
      <c r="S598" s="457"/>
      <c r="T598" s="457"/>
      <c r="U598" s="465"/>
      <c r="V598" s="466"/>
      <c r="W598" s="468">
        <v>4154</v>
      </c>
      <c r="X598" s="459">
        <f t="shared" si="131"/>
        <v>49848</v>
      </c>
      <c r="Y598" s="191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</row>
    <row r="599" spans="1:41" s="7" customFormat="1" ht="21" customHeight="1">
      <c r="A599" s="482">
        <v>5</v>
      </c>
      <c r="B599" s="467" t="s">
        <v>199</v>
      </c>
      <c r="C599" s="468" t="s">
        <v>197</v>
      </c>
      <c r="D599" s="457"/>
      <c r="E599" s="459">
        <v>12</v>
      </c>
      <c r="F599" s="468">
        <v>5770</v>
      </c>
      <c r="G599" s="459">
        <f t="shared" si="127"/>
        <v>69240</v>
      </c>
      <c r="H599" s="483"/>
      <c r="I599" s="488">
        <v>44271</v>
      </c>
      <c r="J599" s="457">
        <v>370</v>
      </c>
      <c r="K599" s="468"/>
      <c r="L599" s="459">
        <f t="shared" si="128"/>
        <v>0</v>
      </c>
      <c r="M599" s="474">
        <v>262</v>
      </c>
      <c r="N599" s="462">
        <v>44267</v>
      </c>
      <c r="O599" s="556">
        <f t="shared" si="129"/>
        <v>0</v>
      </c>
      <c r="P599" s="459">
        <f t="shared" si="130"/>
        <v>0</v>
      </c>
      <c r="Q599" s="457"/>
      <c r="R599" s="457"/>
      <c r="S599" s="457"/>
      <c r="T599" s="457"/>
      <c r="U599" s="465"/>
      <c r="V599" s="466"/>
      <c r="W599" s="468">
        <v>5770</v>
      </c>
      <c r="X599" s="459">
        <f t="shared" si="131"/>
        <v>69240</v>
      </c>
      <c r="Y599" s="191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</row>
    <row r="600" spans="1:41" s="7" customFormat="1" ht="29.25" customHeight="1">
      <c r="A600" s="482">
        <v>10</v>
      </c>
      <c r="B600" s="467" t="s">
        <v>211</v>
      </c>
      <c r="C600" s="468" t="s">
        <v>85</v>
      </c>
      <c r="D600" s="457"/>
      <c r="E600" s="459">
        <v>0.7</v>
      </c>
      <c r="F600" s="468">
        <v>43759</v>
      </c>
      <c r="G600" s="459">
        <f t="shared" si="127"/>
        <v>30631.3</v>
      </c>
      <c r="H600" s="483"/>
      <c r="I600" s="488">
        <v>44285</v>
      </c>
      <c r="J600" s="457">
        <v>597</v>
      </c>
      <c r="K600" s="468"/>
      <c r="L600" s="459">
        <f t="shared" si="128"/>
        <v>0</v>
      </c>
      <c r="M600" s="474">
        <v>314</v>
      </c>
      <c r="N600" s="462">
        <v>44281</v>
      </c>
      <c r="O600" s="556">
        <f t="shared" si="129"/>
        <v>3346</v>
      </c>
      <c r="P600" s="459">
        <f t="shared" si="130"/>
        <v>2342.1999999999998</v>
      </c>
      <c r="Q600" s="457"/>
      <c r="R600" s="457"/>
      <c r="S600" s="457"/>
      <c r="T600" s="457"/>
      <c r="U600" s="465"/>
      <c r="V600" s="466"/>
      <c r="W600" s="468">
        <v>40413</v>
      </c>
      <c r="X600" s="459">
        <f t="shared" si="131"/>
        <v>28289.1</v>
      </c>
      <c r="Y600" s="191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</row>
    <row r="601" spans="1:41" s="7" customFormat="1" ht="23.25" customHeight="1">
      <c r="A601" s="482">
        <v>15</v>
      </c>
      <c r="B601" s="467" t="s">
        <v>224</v>
      </c>
      <c r="C601" s="468" t="s">
        <v>85</v>
      </c>
      <c r="D601" s="457"/>
      <c r="E601" s="459">
        <v>214.89</v>
      </c>
      <c r="F601" s="468">
        <f>185+290</f>
        <v>475</v>
      </c>
      <c r="G601" s="459">
        <f t="shared" si="127"/>
        <v>102072.75</v>
      </c>
      <c r="H601" s="483"/>
      <c r="I601" s="488">
        <v>44295</v>
      </c>
      <c r="J601" s="457">
        <v>755</v>
      </c>
      <c r="K601" s="468"/>
      <c r="L601" s="459">
        <f t="shared" si="128"/>
        <v>0</v>
      </c>
      <c r="M601" s="474">
        <v>377</v>
      </c>
      <c r="N601" s="462">
        <v>44293</v>
      </c>
      <c r="O601" s="556">
        <f t="shared" si="129"/>
        <v>0</v>
      </c>
      <c r="P601" s="459">
        <f t="shared" si="130"/>
        <v>0</v>
      </c>
      <c r="Q601" s="457"/>
      <c r="R601" s="457"/>
      <c r="S601" s="457"/>
      <c r="T601" s="457"/>
      <c r="U601" s="465"/>
      <c r="V601" s="466"/>
      <c r="W601" s="468">
        <f>185+290</f>
        <v>475</v>
      </c>
      <c r="X601" s="459">
        <f t="shared" si="131"/>
        <v>102072.75</v>
      </c>
      <c r="Y601" s="191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</row>
    <row r="602" spans="1:41" s="7" customFormat="1" ht="23.25" customHeight="1">
      <c r="A602" s="482">
        <v>18</v>
      </c>
      <c r="B602" s="467" t="s">
        <v>227</v>
      </c>
      <c r="C602" s="468" t="s">
        <v>85</v>
      </c>
      <c r="D602" s="457"/>
      <c r="E602" s="459">
        <v>56.98</v>
      </c>
      <c r="F602" s="468">
        <v>2480</v>
      </c>
      <c r="G602" s="459">
        <f t="shared" si="127"/>
        <v>141310.39999999999</v>
      </c>
      <c r="H602" s="483"/>
      <c r="I602" s="488">
        <v>44295</v>
      </c>
      <c r="J602" s="457">
        <v>755</v>
      </c>
      <c r="K602" s="468"/>
      <c r="L602" s="459">
        <f t="shared" si="128"/>
        <v>0</v>
      </c>
      <c r="M602" s="474">
        <v>377</v>
      </c>
      <c r="N602" s="462">
        <v>44293</v>
      </c>
      <c r="O602" s="556">
        <f t="shared" si="129"/>
        <v>0</v>
      </c>
      <c r="P602" s="459">
        <f t="shared" si="130"/>
        <v>0</v>
      </c>
      <c r="Q602" s="457"/>
      <c r="R602" s="457"/>
      <c r="S602" s="457"/>
      <c r="T602" s="457"/>
      <c r="U602" s="465"/>
      <c r="V602" s="466"/>
      <c r="W602" s="468">
        <v>2480</v>
      </c>
      <c r="X602" s="459">
        <f t="shared" si="131"/>
        <v>141310.39999999999</v>
      </c>
      <c r="Y602" s="191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</row>
    <row r="603" spans="1:41" s="7" customFormat="1" ht="23.25" customHeight="1">
      <c r="A603" s="482">
        <v>19</v>
      </c>
      <c r="B603" s="467" t="s">
        <v>228</v>
      </c>
      <c r="C603" s="468" t="s">
        <v>85</v>
      </c>
      <c r="D603" s="457"/>
      <c r="E603" s="459">
        <v>56.98</v>
      </c>
      <c r="F603" s="468">
        <v>320</v>
      </c>
      <c r="G603" s="459">
        <f t="shared" si="127"/>
        <v>18233.599999999999</v>
      </c>
      <c r="H603" s="483"/>
      <c r="I603" s="488">
        <v>44295</v>
      </c>
      <c r="J603" s="457">
        <v>755</v>
      </c>
      <c r="K603" s="468"/>
      <c r="L603" s="459">
        <f t="shared" si="128"/>
        <v>0</v>
      </c>
      <c r="M603" s="474">
        <v>377</v>
      </c>
      <c r="N603" s="462">
        <v>44293</v>
      </c>
      <c r="O603" s="556">
        <f t="shared" si="129"/>
        <v>10</v>
      </c>
      <c r="P603" s="459">
        <f t="shared" si="130"/>
        <v>569.79999999999995</v>
      </c>
      <c r="Q603" s="457"/>
      <c r="R603" s="457"/>
      <c r="S603" s="457"/>
      <c r="T603" s="457"/>
      <c r="U603" s="465"/>
      <c r="V603" s="466"/>
      <c r="W603" s="468">
        <v>310</v>
      </c>
      <c r="X603" s="459">
        <f t="shared" si="131"/>
        <v>17663.8</v>
      </c>
      <c r="Y603" s="191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</row>
    <row r="604" spans="1:41" s="7" customFormat="1" ht="23.25" customHeight="1">
      <c r="A604" s="482">
        <v>20</v>
      </c>
      <c r="B604" s="467" t="s">
        <v>283</v>
      </c>
      <c r="C604" s="468" t="s">
        <v>85</v>
      </c>
      <c r="D604" s="457"/>
      <c r="E604" s="459">
        <v>220</v>
      </c>
      <c r="F604" s="468">
        <v>130</v>
      </c>
      <c r="G604" s="459">
        <f t="shared" si="127"/>
        <v>28600</v>
      </c>
      <c r="H604" s="483"/>
      <c r="I604" s="488">
        <v>44312</v>
      </c>
      <c r="J604" s="457">
        <v>917</v>
      </c>
      <c r="K604" s="468"/>
      <c r="L604" s="459">
        <f t="shared" si="128"/>
        <v>0</v>
      </c>
      <c r="M604" s="474">
        <v>465</v>
      </c>
      <c r="N604" s="462">
        <v>44309</v>
      </c>
      <c r="O604" s="556">
        <f t="shared" si="129"/>
        <v>10</v>
      </c>
      <c r="P604" s="459">
        <f t="shared" si="130"/>
        <v>2200</v>
      </c>
      <c r="Q604" s="457"/>
      <c r="R604" s="457"/>
      <c r="S604" s="457"/>
      <c r="T604" s="457"/>
      <c r="U604" s="465"/>
      <c r="V604" s="466"/>
      <c r="W604" s="468">
        <v>120</v>
      </c>
      <c r="X604" s="459">
        <f t="shared" si="131"/>
        <v>26400</v>
      </c>
      <c r="Y604" s="191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</row>
    <row r="605" spans="1:41" s="7" customFormat="1" ht="23.25" customHeight="1">
      <c r="A605" s="482">
        <v>22</v>
      </c>
      <c r="B605" s="467" t="s">
        <v>281</v>
      </c>
      <c r="C605" s="468" t="s">
        <v>85</v>
      </c>
      <c r="D605" s="457"/>
      <c r="E605" s="459">
        <v>220</v>
      </c>
      <c r="F605" s="468">
        <v>244</v>
      </c>
      <c r="G605" s="459">
        <f t="shared" si="127"/>
        <v>53680</v>
      </c>
      <c r="H605" s="483"/>
      <c r="I605" s="488">
        <v>44312</v>
      </c>
      <c r="J605" s="457">
        <v>942</v>
      </c>
      <c r="K605" s="468"/>
      <c r="L605" s="459">
        <f t="shared" si="128"/>
        <v>0</v>
      </c>
      <c r="M605" s="474">
        <v>464</v>
      </c>
      <c r="N605" s="462">
        <v>44309</v>
      </c>
      <c r="O605" s="556">
        <f t="shared" si="129"/>
        <v>0</v>
      </c>
      <c r="P605" s="459">
        <f t="shared" si="130"/>
        <v>0</v>
      </c>
      <c r="Q605" s="457"/>
      <c r="R605" s="457"/>
      <c r="S605" s="457"/>
      <c r="T605" s="457"/>
      <c r="U605" s="465"/>
      <c r="V605" s="466"/>
      <c r="W605" s="468">
        <v>244</v>
      </c>
      <c r="X605" s="459">
        <f t="shared" si="131"/>
        <v>53680</v>
      </c>
      <c r="Y605" s="191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</row>
    <row r="606" spans="1:41" s="7" customFormat="1" ht="23.25" customHeight="1">
      <c r="A606" s="482">
        <v>23</v>
      </c>
      <c r="B606" s="467" t="s">
        <v>283</v>
      </c>
      <c r="C606" s="468" t="s">
        <v>85</v>
      </c>
      <c r="D606" s="457"/>
      <c r="E606" s="459">
        <v>220</v>
      </c>
      <c r="F606" s="468">
        <v>567</v>
      </c>
      <c r="G606" s="459">
        <f t="shared" si="127"/>
        <v>124740</v>
      </c>
      <c r="H606" s="483"/>
      <c r="I606" s="488">
        <v>44312</v>
      </c>
      <c r="J606" s="457">
        <v>942</v>
      </c>
      <c r="K606" s="468"/>
      <c r="L606" s="459">
        <f t="shared" si="128"/>
        <v>0</v>
      </c>
      <c r="M606" s="474">
        <v>464</v>
      </c>
      <c r="N606" s="462">
        <v>44309</v>
      </c>
      <c r="O606" s="556">
        <f t="shared" si="129"/>
        <v>0</v>
      </c>
      <c r="P606" s="459">
        <f t="shared" si="130"/>
        <v>0</v>
      </c>
      <c r="Q606" s="457"/>
      <c r="R606" s="457"/>
      <c r="S606" s="457"/>
      <c r="T606" s="457"/>
      <c r="U606" s="465"/>
      <c r="V606" s="466"/>
      <c r="W606" s="468">
        <v>567</v>
      </c>
      <c r="X606" s="459">
        <f t="shared" si="131"/>
        <v>124740</v>
      </c>
      <c r="Y606" s="191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</row>
    <row r="607" spans="1:41" s="7" customFormat="1" ht="23.25" customHeight="1">
      <c r="A607" s="482">
        <v>24</v>
      </c>
      <c r="B607" s="467" t="s">
        <v>284</v>
      </c>
      <c r="C607" s="468" t="s">
        <v>85</v>
      </c>
      <c r="D607" s="457"/>
      <c r="E607" s="459">
        <v>220</v>
      </c>
      <c r="F607" s="468">
        <v>115</v>
      </c>
      <c r="G607" s="459">
        <f t="shared" si="127"/>
        <v>25300</v>
      </c>
      <c r="H607" s="483"/>
      <c r="I607" s="488">
        <v>44312</v>
      </c>
      <c r="J607" s="457">
        <v>942</v>
      </c>
      <c r="K607" s="468"/>
      <c r="L607" s="459">
        <f t="shared" si="128"/>
        <v>0</v>
      </c>
      <c r="M607" s="474">
        <v>464</v>
      </c>
      <c r="N607" s="462">
        <v>44309</v>
      </c>
      <c r="O607" s="556">
        <f t="shared" si="129"/>
        <v>0</v>
      </c>
      <c r="P607" s="459">
        <f t="shared" si="130"/>
        <v>0</v>
      </c>
      <c r="Q607" s="457"/>
      <c r="R607" s="457"/>
      <c r="S607" s="457"/>
      <c r="T607" s="457"/>
      <c r="U607" s="465"/>
      <c r="V607" s="466"/>
      <c r="W607" s="468">
        <v>115</v>
      </c>
      <c r="X607" s="459">
        <f t="shared" si="131"/>
        <v>25300</v>
      </c>
      <c r="Y607" s="191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</row>
    <row r="608" spans="1:41" s="7" customFormat="1" ht="52.5" customHeight="1">
      <c r="A608" s="482">
        <v>25</v>
      </c>
      <c r="B608" s="467" t="s">
        <v>230</v>
      </c>
      <c r="C608" s="468" t="s">
        <v>85</v>
      </c>
      <c r="D608" s="457"/>
      <c r="E608" s="459">
        <v>300</v>
      </c>
      <c r="F608" s="468">
        <v>176</v>
      </c>
      <c r="G608" s="459">
        <f t="shared" si="127"/>
        <v>52800</v>
      </c>
      <c r="H608" s="483"/>
      <c r="I608" s="488">
        <v>44298</v>
      </c>
      <c r="J608" s="457">
        <v>730</v>
      </c>
      <c r="K608" s="468"/>
      <c r="L608" s="459">
        <f>K608*E608</f>
        <v>0</v>
      </c>
      <c r="M608" s="474">
        <v>375</v>
      </c>
      <c r="N608" s="462">
        <v>44293</v>
      </c>
      <c r="O608" s="556">
        <f t="shared" si="129"/>
        <v>0</v>
      </c>
      <c r="P608" s="459">
        <f t="shared" si="130"/>
        <v>0</v>
      </c>
      <c r="Q608" s="457"/>
      <c r="R608" s="457"/>
      <c r="S608" s="457"/>
      <c r="T608" s="457"/>
      <c r="U608" s="465"/>
      <c r="V608" s="466"/>
      <c r="W608" s="468">
        <v>176</v>
      </c>
      <c r="X608" s="459">
        <f t="shared" si="131"/>
        <v>52800</v>
      </c>
      <c r="Y608" s="191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</row>
    <row r="609" spans="1:41" s="7" customFormat="1" ht="21" customHeight="1">
      <c r="A609" s="477"/>
      <c r="B609" s="476" t="s">
        <v>83</v>
      </c>
      <c r="C609" s="477"/>
      <c r="D609" s="478"/>
      <c r="E609" s="478"/>
      <c r="F609" s="529"/>
      <c r="G609" s="478">
        <f>SUM(G597:G608)</f>
        <v>706434.54999999993</v>
      </c>
      <c r="H609" s="479"/>
      <c r="I609" s="479"/>
      <c r="J609" s="478"/>
      <c r="K609" s="529"/>
      <c r="L609" s="478">
        <f>SUM(L597:L608)</f>
        <v>0</v>
      </c>
      <c r="M609" s="529"/>
      <c r="N609" s="480"/>
      <c r="O609" s="477"/>
      <c r="P609" s="478">
        <f>SUM(P597:P608)</f>
        <v>15090.5</v>
      </c>
      <c r="Q609" s="529"/>
      <c r="R609" s="529"/>
      <c r="S609" s="529"/>
      <c r="T609" s="529"/>
      <c r="U609" s="529"/>
      <c r="V609" s="529"/>
      <c r="W609" s="529"/>
      <c r="X609" s="478">
        <f>SUM(X597:X608)</f>
        <v>691344.05</v>
      </c>
      <c r="Y609" s="191">
        <f>G609+L609-P609</f>
        <v>691344.04999999993</v>
      </c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</row>
    <row r="610" spans="1:41" s="7" customFormat="1" ht="21" customHeight="1">
      <c r="A610" s="646" t="s">
        <v>338</v>
      </c>
      <c r="B610" s="647"/>
      <c r="C610" s="647"/>
      <c r="D610" s="647"/>
      <c r="E610" s="647"/>
      <c r="F610" s="647"/>
      <c r="G610" s="647"/>
      <c r="H610" s="647"/>
      <c r="I610" s="647"/>
      <c r="J610" s="647"/>
      <c r="K610" s="647"/>
      <c r="L610" s="647"/>
      <c r="M610" s="647"/>
      <c r="N610" s="647"/>
      <c r="O610" s="647"/>
      <c r="P610" s="647"/>
      <c r="Q610" s="647"/>
      <c r="R610" s="647"/>
      <c r="S610" s="647"/>
      <c r="T610" s="647"/>
      <c r="U610" s="647"/>
      <c r="V610" s="647"/>
      <c r="W610" s="647"/>
      <c r="X610" s="648"/>
      <c r="Y610" s="191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</row>
    <row r="611" spans="1:41" s="7" customFormat="1" ht="47.25" customHeight="1">
      <c r="A611" s="359">
        <v>1</v>
      </c>
      <c r="B611" s="360" t="s">
        <v>206</v>
      </c>
      <c r="C611" s="387" t="s">
        <v>85</v>
      </c>
      <c r="D611" s="362"/>
      <c r="E611" s="363">
        <v>300</v>
      </c>
      <c r="F611" s="420" t="s">
        <v>218</v>
      </c>
      <c r="G611" s="363">
        <f t="shared" ref="G611:G630" si="132">F611*E611</f>
        <v>9300</v>
      </c>
      <c r="H611" s="450">
        <v>44503</v>
      </c>
      <c r="I611" s="435">
        <v>44278</v>
      </c>
      <c r="J611" s="436" t="s">
        <v>217</v>
      </c>
      <c r="K611" s="420"/>
      <c r="L611" s="363">
        <f>K611*E611</f>
        <v>0</v>
      </c>
      <c r="M611" s="410">
        <v>290</v>
      </c>
      <c r="N611" s="390">
        <v>44277</v>
      </c>
      <c r="O611" s="368">
        <f t="shared" ref="O611:O630" si="133">F611+K611-W611</f>
        <v>0</v>
      </c>
      <c r="P611" s="392">
        <f t="shared" ref="P611:P630" si="134">O611*E611</f>
        <v>0</v>
      </c>
      <c r="Q611" s="649" t="s">
        <v>327</v>
      </c>
      <c r="R611" s="650"/>
      <c r="S611" s="650"/>
      <c r="T611" s="650"/>
      <c r="U611" s="650"/>
      <c r="V611" s="651"/>
      <c r="W611" s="420" t="s">
        <v>218</v>
      </c>
      <c r="X611" s="392">
        <f t="shared" ref="X611:X630" si="135">W611*E611</f>
        <v>9300</v>
      </c>
      <c r="Y611" s="191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</row>
    <row r="612" spans="1:41" s="7" customFormat="1" ht="49.5" customHeight="1">
      <c r="A612" s="359">
        <v>2</v>
      </c>
      <c r="B612" s="360" t="s">
        <v>207</v>
      </c>
      <c r="C612" s="387" t="s">
        <v>85</v>
      </c>
      <c r="D612" s="362"/>
      <c r="E612" s="363">
        <v>300</v>
      </c>
      <c r="F612" s="420" t="s">
        <v>66</v>
      </c>
      <c r="G612" s="363">
        <f t="shared" si="132"/>
        <v>17700</v>
      </c>
      <c r="H612" s="449">
        <v>44503</v>
      </c>
      <c r="I612" s="435">
        <v>44278</v>
      </c>
      <c r="J612" s="436" t="s">
        <v>217</v>
      </c>
      <c r="K612" s="420"/>
      <c r="L612" s="363">
        <f t="shared" ref="L612:L629" si="136">K612*E612</f>
        <v>0</v>
      </c>
      <c r="M612" s="410">
        <v>290</v>
      </c>
      <c r="N612" s="390">
        <v>44277</v>
      </c>
      <c r="O612" s="368">
        <f t="shared" si="133"/>
        <v>0</v>
      </c>
      <c r="P612" s="392">
        <f t="shared" si="134"/>
        <v>0</v>
      </c>
      <c r="Q612" s="652"/>
      <c r="R612" s="653"/>
      <c r="S612" s="653"/>
      <c r="T612" s="653"/>
      <c r="U612" s="653"/>
      <c r="V612" s="654"/>
      <c r="W612" s="420" t="s">
        <v>66</v>
      </c>
      <c r="X612" s="392">
        <f t="shared" si="135"/>
        <v>17700</v>
      </c>
      <c r="Y612" s="191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</row>
    <row r="613" spans="1:41" s="7" customFormat="1" ht="50.25" customHeight="1">
      <c r="A613" s="359">
        <v>3</v>
      </c>
      <c r="B613" s="360" t="s">
        <v>208</v>
      </c>
      <c r="C613" s="387" t="s">
        <v>85</v>
      </c>
      <c r="D613" s="362"/>
      <c r="E613" s="363">
        <v>300</v>
      </c>
      <c r="F613" s="420" t="s">
        <v>166</v>
      </c>
      <c r="G613" s="363">
        <f t="shared" si="132"/>
        <v>600</v>
      </c>
      <c r="H613" s="449">
        <v>44503</v>
      </c>
      <c r="I613" s="435">
        <v>44278</v>
      </c>
      <c r="J613" s="436" t="s">
        <v>217</v>
      </c>
      <c r="K613" s="420"/>
      <c r="L613" s="363">
        <f t="shared" si="136"/>
        <v>0</v>
      </c>
      <c r="M613" s="410">
        <v>290</v>
      </c>
      <c r="N613" s="390">
        <v>44277</v>
      </c>
      <c r="O613" s="368">
        <f t="shared" si="133"/>
        <v>0</v>
      </c>
      <c r="P613" s="392">
        <f t="shared" si="134"/>
        <v>0</v>
      </c>
      <c r="Q613" s="652"/>
      <c r="R613" s="653"/>
      <c r="S613" s="653"/>
      <c r="T613" s="653"/>
      <c r="U613" s="653"/>
      <c r="V613" s="654"/>
      <c r="W613" s="420" t="s">
        <v>166</v>
      </c>
      <c r="X613" s="392">
        <f t="shared" si="135"/>
        <v>600</v>
      </c>
      <c r="Y613" s="191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</row>
    <row r="614" spans="1:41" s="7" customFormat="1" ht="50.25" customHeight="1">
      <c r="A614" s="359">
        <v>4</v>
      </c>
      <c r="B614" s="360" t="s">
        <v>209</v>
      </c>
      <c r="C614" s="387" t="s">
        <v>85</v>
      </c>
      <c r="D614" s="362"/>
      <c r="E614" s="363">
        <v>300</v>
      </c>
      <c r="F614" s="420" t="s">
        <v>164</v>
      </c>
      <c r="G614" s="363">
        <f t="shared" si="132"/>
        <v>2100</v>
      </c>
      <c r="H614" s="449">
        <v>44503</v>
      </c>
      <c r="I614" s="435">
        <v>44278</v>
      </c>
      <c r="J614" s="436" t="s">
        <v>217</v>
      </c>
      <c r="K614" s="420"/>
      <c r="L614" s="363">
        <f t="shared" si="136"/>
        <v>0</v>
      </c>
      <c r="M614" s="410">
        <v>290</v>
      </c>
      <c r="N614" s="390">
        <v>44277</v>
      </c>
      <c r="O614" s="368">
        <f t="shared" si="133"/>
        <v>0</v>
      </c>
      <c r="P614" s="392">
        <f t="shared" si="134"/>
        <v>0</v>
      </c>
      <c r="Q614" s="652"/>
      <c r="R614" s="653"/>
      <c r="S614" s="653"/>
      <c r="T614" s="653"/>
      <c r="U614" s="653"/>
      <c r="V614" s="654"/>
      <c r="W614" s="420" t="s">
        <v>164</v>
      </c>
      <c r="X614" s="392">
        <f t="shared" si="135"/>
        <v>2100</v>
      </c>
      <c r="Y614" s="191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</row>
    <row r="615" spans="1:41" s="7" customFormat="1" ht="21" customHeight="1">
      <c r="A615" s="471">
        <v>5</v>
      </c>
      <c r="B615" s="467" t="s">
        <v>211</v>
      </c>
      <c r="C615" s="468" t="s">
        <v>85</v>
      </c>
      <c r="D615" s="457"/>
      <c r="E615" s="459">
        <v>0.7</v>
      </c>
      <c r="F615" s="537" t="s">
        <v>13</v>
      </c>
      <c r="G615" s="459">
        <f t="shared" si="132"/>
        <v>14699.999999999998</v>
      </c>
      <c r="H615" s="460"/>
      <c r="I615" s="538">
        <v>44284</v>
      </c>
      <c r="J615" s="539" t="s">
        <v>36</v>
      </c>
      <c r="K615" s="537"/>
      <c r="L615" s="459">
        <f t="shared" si="136"/>
        <v>0</v>
      </c>
      <c r="M615" s="472">
        <v>314</v>
      </c>
      <c r="N615" s="461">
        <v>44281</v>
      </c>
      <c r="O615" s="463">
        <f t="shared" si="133"/>
        <v>0</v>
      </c>
      <c r="P615" s="464">
        <f t="shared" si="134"/>
        <v>0</v>
      </c>
      <c r="Q615" s="652"/>
      <c r="R615" s="653"/>
      <c r="S615" s="653"/>
      <c r="T615" s="653"/>
      <c r="U615" s="653"/>
      <c r="V615" s="654"/>
      <c r="W615" s="537" t="s">
        <v>13</v>
      </c>
      <c r="X615" s="464">
        <f t="shared" si="135"/>
        <v>14699.999999999998</v>
      </c>
      <c r="Y615" s="191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</row>
    <row r="616" spans="1:41" s="7" customFormat="1" ht="49.5" customHeight="1">
      <c r="A616" s="471">
        <v>6</v>
      </c>
      <c r="B616" s="467" t="s">
        <v>206</v>
      </c>
      <c r="C616" s="468" t="s">
        <v>85</v>
      </c>
      <c r="D616" s="457"/>
      <c r="E616" s="459">
        <v>300</v>
      </c>
      <c r="F616" s="537" t="s">
        <v>238</v>
      </c>
      <c r="G616" s="459">
        <f t="shared" si="132"/>
        <v>28800</v>
      </c>
      <c r="H616" s="460"/>
      <c r="I616" s="538">
        <v>44284</v>
      </c>
      <c r="J616" s="539" t="s">
        <v>36</v>
      </c>
      <c r="K616" s="537"/>
      <c r="L616" s="459">
        <f t="shared" si="136"/>
        <v>0</v>
      </c>
      <c r="M616" s="472">
        <v>314</v>
      </c>
      <c r="N616" s="461">
        <v>44281</v>
      </c>
      <c r="O616" s="463">
        <f t="shared" si="133"/>
        <v>0</v>
      </c>
      <c r="P616" s="464">
        <f t="shared" si="134"/>
        <v>0</v>
      </c>
      <c r="Q616" s="652"/>
      <c r="R616" s="653"/>
      <c r="S616" s="653"/>
      <c r="T616" s="653"/>
      <c r="U616" s="653"/>
      <c r="V616" s="654"/>
      <c r="W616" s="537" t="s">
        <v>238</v>
      </c>
      <c r="X616" s="464">
        <f t="shared" si="135"/>
        <v>28800</v>
      </c>
      <c r="Y616" s="191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</row>
    <row r="617" spans="1:41" s="7" customFormat="1" ht="49.5" customHeight="1">
      <c r="A617" s="471">
        <v>7</v>
      </c>
      <c r="B617" s="467" t="s">
        <v>207</v>
      </c>
      <c r="C617" s="468" t="s">
        <v>85</v>
      </c>
      <c r="D617" s="457"/>
      <c r="E617" s="459">
        <v>300</v>
      </c>
      <c r="F617" s="537" t="s">
        <v>239</v>
      </c>
      <c r="G617" s="459">
        <f t="shared" si="132"/>
        <v>100500</v>
      </c>
      <c r="H617" s="460"/>
      <c r="I617" s="538">
        <v>44284</v>
      </c>
      <c r="J617" s="539" t="s">
        <v>36</v>
      </c>
      <c r="K617" s="537"/>
      <c r="L617" s="459">
        <f t="shared" si="136"/>
        <v>0</v>
      </c>
      <c r="M617" s="472">
        <v>314</v>
      </c>
      <c r="N617" s="461">
        <v>44281</v>
      </c>
      <c r="O617" s="463">
        <f t="shared" si="133"/>
        <v>0</v>
      </c>
      <c r="P617" s="464">
        <f t="shared" si="134"/>
        <v>0</v>
      </c>
      <c r="Q617" s="652"/>
      <c r="R617" s="653"/>
      <c r="S617" s="653"/>
      <c r="T617" s="653"/>
      <c r="U617" s="653"/>
      <c r="V617" s="654"/>
      <c r="W617" s="537" t="s">
        <v>239</v>
      </c>
      <c r="X617" s="464">
        <f t="shared" si="135"/>
        <v>100500</v>
      </c>
      <c r="Y617" s="191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</row>
    <row r="618" spans="1:41" s="7" customFormat="1" ht="49.5" customHeight="1">
      <c r="A618" s="471">
        <v>8</v>
      </c>
      <c r="B618" s="467" t="s">
        <v>208</v>
      </c>
      <c r="C618" s="468" t="s">
        <v>85</v>
      </c>
      <c r="D618" s="457"/>
      <c r="E618" s="459">
        <v>300</v>
      </c>
      <c r="F618" s="537" t="s">
        <v>240</v>
      </c>
      <c r="G618" s="459">
        <f t="shared" si="132"/>
        <v>14400</v>
      </c>
      <c r="H618" s="460"/>
      <c r="I618" s="538">
        <v>44284</v>
      </c>
      <c r="J618" s="539" t="s">
        <v>36</v>
      </c>
      <c r="K618" s="537"/>
      <c r="L618" s="459">
        <f t="shared" si="136"/>
        <v>0</v>
      </c>
      <c r="M618" s="472">
        <v>314</v>
      </c>
      <c r="N618" s="461">
        <v>44281</v>
      </c>
      <c r="O618" s="463">
        <f t="shared" si="133"/>
        <v>0</v>
      </c>
      <c r="P618" s="464">
        <f t="shared" si="134"/>
        <v>0</v>
      </c>
      <c r="Q618" s="652"/>
      <c r="R618" s="653"/>
      <c r="S618" s="653"/>
      <c r="T618" s="653"/>
      <c r="U618" s="653"/>
      <c r="V618" s="654"/>
      <c r="W618" s="537" t="s">
        <v>240</v>
      </c>
      <c r="X618" s="464">
        <f t="shared" si="135"/>
        <v>14400</v>
      </c>
      <c r="Y618" s="191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</row>
    <row r="619" spans="1:41" s="7" customFormat="1" ht="21.75" customHeight="1">
      <c r="A619" s="471">
        <v>9</v>
      </c>
      <c r="B619" s="467" t="s">
        <v>223</v>
      </c>
      <c r="C619" s="468" t="s">
        <v>85</v>
      </c>
      <c r="D619" s="457"/>
      <c r="E619" s="459">
        <v>214.89</v>
      </c>
      <c r="F619" s="537" t="s">
        <v>275</v>
      </c>
      <c r="G619" s="459">
        <f t="shared" si="132"/>
        <v>16116.749999999998</v>
      </c>
      <c r="H619" s="460"/>
      <c r="I619" s="538">
        <v>44295</v>
      </c>
      <c r="J619" s="539" t="s">
        <v>274</v>
      </c>
      <c r="K619" s="537"/>
      <c r="L619" s="459">
        <f t="shared" si="136"/>
        <v>0</v>
      </c>
      <c r="M619" s="472">
        <v>377</v>
      </c>
      <c r="N619" s="461">
        <v>44293</v>
      </c>
      <c r="O619" s="463">
        <f t="shared" si="133"/>
        <v>0</v>
      </c>
      <c r="P619" s="464">
        <f t="shared" si="134"/>
        <v>0</v>
      </c>
      <c r="Q619" s="652"/>
      <c r="R619" s="653"/>
      <c r="S619" s="653"/>
      <c r="T619" s="653"/>
      <c r="U619" s="653"/>
      <c r="V619" s="654"/>
      <c r="W619" s="420" t="s">
        <v>275</v>
      </c>
      <c r="X619" s="464">
        <f t="shared" si="135"/>
        <v>16116.749999999998</v>
      </c>
      <c r="Y619" s="191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</row>
    <row r="620" spans="1:41" s="7" customFormat="1" ht="21.75" customHeight="1">
      <c r="A620" s="471">
        <v>10</v>
      </c>
      <c r="B620" s="467" t="s">
        <v>224</v>
      </c>
      <c r="C620" s="468" t="s">
        <v>85</v>
      </c>
      <c r="D620" s="457"/>
      <c r="E620" s="459">
        <v>214.89</v>
      </c>
      <c r="F620" s="537" t="s">
        <v>276</v>
      </c>
      <c r="G620" s="459">
        <f t="shared" si="132"/>
        <v>56516.07</v>
      </c>
      <c r="H620" s="460"/>
      <c r="I620" s="538">
        <v>44295</v>
      </c>
      <c r="J620" s="539" t="s">
        <v>274</v>
      </c>
      <c r="K620" s="537"/>
      <c r="L620" s="459">
        <f t="shared" si="136"/>
        <v>0</v>
      </c>
      <c r="M620" s="472">
        <v>377</v>
      </c>
      <c r="N620" s="461">
        <v>44293</v>
      </c>
      <c r="O620" s="463">
        <f t="shared" si="133"/>
        <v>0</v>
      </c>
      <c r="P620" s="464">
        <f t="shared" si="134"/>
        <v>0</v>
      </c>
      <c r="Q620" s="652"/>
      <c r="R620" s="653"/>
      <c r="S620" s="653"/>
      <c r="T620" s="653"/>
      <c r="U620" s="653"/>
      <c r="V620" s="654"/>
      <c r="W620" s="420" t="s">
        <v>276</v>
      </c>
      <c r="X620" s="464">
        <f t="shared" si="135"/>
        <v>56516.07</v>
      </c>
      <c r="Y620" s="191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</row>
    <row r="621" spans="1:41" s="7" customFormat="1" ht="21.75" customHeight="1">
      <c r="A621" s="471">
        <v>11</v>
      </c>
      <c r="B621" s="467" t="s">
        <v>225</v>
      </c>
      <c r="C621" s="468" t="s">
        <v>85</v>
      </c>
      <c r="D621" s="457"/>
      <c r="E621" s="459">
        <v>214.89</v>
      </c>
      <c r="F621" s="537" t="s">
        <v>277</v>
      </c>
      <c r="G621" s="459">
        <f t="shared" si="132"/>
        <v>8165.82</v>
      </c>
      <c r="H621" s="460"/>
      <c r="I621" s="538">
        <v>44295</v>
      </c>
      <c r="J621" s="539" t="s">
        <v>274</v>
      </c>
      <c r="K621" s="537"/>
      <c r="L621" s="459">
        <f t="shared" si="136"/>
        <v>0</v>
      </c>
      <c r="M621" s="472">
        <v>377</v>
      </c>
      <c r="N621" s="461">
        <v>44293</v>
      </c>
      <c r="O621" s="463">
        <f t="shared" si="133"/>
        <v>0</v>
      </c>
      <c r="P621" s="464">
        <f t="shared" si="134"/>
        <v>0</v>
      </c>
      <c r="Q621" s="652"/>
      <c r="R621" s="653"/>
      <c r="S621" s="653"/>
      <c r="T621" s="653"/>
      <c r="U621" s="653"/>
      <c r="V621" s="654"/>
      <c r="W621" s="420" t="s">
        <v>277</v>
      </c>
      <c r="X621" s="464">
        <f t="shared" si="135"/>
        <v>8165.82</v>
      </c>
      <c r="Y621" s="191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</row>
    <row r="622" spans="1:41" s="7" customFormat="1" ht="21.75" customHeight="1">
      <c r="A622" s="471">
        <v>12</v>
      </c>
      <c r="B622" s="467" t="s">
        <v>226</v>
      </c>
      <c r="C622" s="468" t="s">
        <v>85</v>
      </c>
      <c r="D622" s="457"/>
      <c r="E622" s="459">
        <v>56.98</v>
      </c>
      <c r="F622" s="537" t="s">
        <v>278</v>
      </c>
      <c r="G622" s="459">
        <f t="shared" si="132"/>
        <v>26324.76</v>
      </c>
      <c r="H622" s="460"/>
      <c r="I622" s="538">
        <v>44295</v>
      </c>
      <c r="J622" s="539" t="s">
        <v>274</v>
      </c>
      <c r="K622" s="537"/>
      <c r="L622" s="459">
        <f t="shared" si="136"/>
        <v>0</v>
      </c>
      <c r="M622" s="472">
        <v>377</v>
      </c>
      <c r="N622" s="461">
        <v>44293</v>
      </c>
      <c r="O622" s="463">
        <f t="shared" si="133"/>
        <v>0</v>
      </c>
      <c r="P622" s="464">
        <f t="shared" si="134"/>
        <v>0</v>
      </c>
      <c r="Q622" s="652"/>
      <c r="R622" s="653"/>
      <c r="S622" s="653"/>
      <c r="T622" s="653"/>
      <c r="U622" s="653"/>
      <c r="V622" s="654"/>
      <c r="W622" s="420" t="s">
        <v>278</v>
      </c>
      <c r="X622" s="464">
        <f t="shared" si="135"/>
        <v>26324.76</v>
      </c>
      <c r="Y622" s="191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</row>
    <row r="623" spans="1:41" s="7" customFormat="1" ht="21.75" customHeight="1">
      <c r="A623" s="471">
        <v>13</v>
      </c>
      <c r="B623" s="467" t="s">
        <v>227</v>
      </c>
      <c r="C623" s="468" t="s">
        <v>85</v>
      </c>
      <c r="D623" s="457"/>
      <c r="E623" s="459">
        <v>56.98</v>
      </c>
      <c r="F623" s="537" t="s">
        <v>279</v>
      </c>
      <c r="G623" s="459">
        <f t="shared" si="132"/>
        <v>92193.64</v>
      </c>
      <c r="H623" s="460"/>
      <c r="I623" s="538">
        <v>44295</v>
      </c>
      <c r="J623" s="539" t="s">
        <v>274</v>
      </c>
      <c r="K623" s="537"/>
      <c r="L623" s="459">
        <f t="shared" si="136"/>
        <v>0</v>
      </c>
      <c r="M623" s="472">
        <v>377</v>
      </c>
      <c r="N623" s="461">
        <v>44293</v>
      </c>
      <c r="O623" s="463">
        <f t="shared" si="133"/>
        <v>0</v>
      </c>
      <c r="P623" s="464">
        <f t="shared" si="134"/>
        <v>0</v>
      </c>
      <c r="Q623" s="652"/>
      <c r="R623" s="653"/>
      <c r="S623" s="653"/>
      <c r="T623" s="653"/>
      <c r="U623" s="653"/>
      <c r="V623" s="654"/>
      <c r="W623" s="420" t="s">
        <v>279</v>
      </c>
      <c r="X623" s="464">
        <f t="shared" si="135"/>
        <v>92193.64</v>
      </c>
      <c r="Y623" s="191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</row>
    <row r="624" spans="1:41" s="7" customFormat="1" ht="21.75" customHeight="1">
      <c r="A624" s="471">
        <v>14</v>
      </c>
      <c r="B624" s="467" t="s">
        <v>228</v>
      </c>
      <c r="C624" s="468" t="s">
        <v>85</v>
      </c>
      <c r="D624" s="457"/>
      <c r="E624" s="459">
        <v>56.98</v>
      </c>
      <c r="F624" s="537" t="s">
        <v>280</v>
      </c>
      <c r="G624" s="459">
        <f t="shared" si="132"/>
        <v>13162.38</v>
      </c>
      <c r="H624" s="460"/>
      <c r="I624" s="538">
        <v>44295</v>
      </c>
      <c r="J624" s="539" t="s">
        <v>274</v>
      </c>
      <c r="K624" s="537"/>
      <c r="L624" s="459">
        <f t="shared" si="136"/>
        <v>0</v>
      </c>
      <c r="M624" s="472">
        <v>377</v>
      </c>
      <c r="N624" s="461">
        <v>44293</v>
      </c>
      <c r="O624" s="463">
        <f t="shared" si="133"/>
        <v>0</v>
      </c>
      <c r="P624" s="464">
        <f t="shared" si="134"/>
        <v>0</v>
      </c>
      <c r="Q624" s="652"/>
      <c r="R624" s="653"/>
      <c r="S624" s="653"/>
      <c r="T624" s="653"/>
      <c r="U624" s="653"/>
      <c r="V624" s="654"/>
      <c r="W624" s="420" t="s">
        <v>280</v>
      </c>
      <c r="X624" s="464">
        <f t="shared" si="135"/>
        <v>13162.38</v>
      </c>
      <c r="Y624" s="191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</row>
    <row r="625" spans="1:41" s="7" customFormat="1" ht="21.75" customHeight="1">
      <c r="A625" s="471">
        <v>15</v>
      </c>
      <c r="B625" s="467" t="s">
        <v>283</v>
      </c>
      <c r="C625" s="468" t="s">
        <v>85</v>
      </c>
      <c r="D625" s="457"/>
      <c r="E625" s="459">
        <v>220</v>
      </c>
      <c r="F625" s="537" t="s">
        <v>297</v>
      </c>
      <c r="G625" s="459">
        <f t="shared" si="132"/>
        <v>84700</v>
      </c>
      <c r="H625" s="460"/>
      <c r="I625" s="538"/>
      <c r="J625" s="539" t="s">
        <v>296</v>
      </c>
      <c r="K625" s="537"/>
      <c r="L625" s="459">
        <f t="shared" si="136"/>
        <v>0</v>
      </c>
      <c r="M625" s="474">
        <v>465</v>
      </c>
      <c r="N625" s="462">
        <v>44309</v>
      </c>
      <c r="O625" s="463">
        <f t="shared" si="133"/>
        <v>0</v>
      </c>
      <c r="P625" s="464">
        <f t="shared" si="134"/>
        <v>0</v>
      </c>
      <c r="Q625" s="652"/>
      <c r="R625" s="653"/>
      <c r="S625" s="653"/>
      <c r="T625" s="653"/>
      <c r="U625" s="653"/>
      <c r="V625" s="654"/>
      <c r="W625" s="420" t="s">
        <v>297</v>
      </c>
      <c r="X625" s="464">
        <f t="shared" si="135"/>
        <v>84700</v>
      </c>
      <c r="Y625" s="191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</row>
    <row r="626" spans="1:41" s="7" customFormat="1" ht="21.75" customHeight="1">
      <c r="A626" s="116">
        <v>16</v>
      </c>
      <c r="B626" s="195" t="s">
        <v>284</v>
      </c>
      <c r="C626" s="144" t="s">
        <v>85</v>
      </c>
      <c r="D626" s="117"/>
      <c r="E626" s="118">
        <v>220</v>
      </c>
      <c r="F626" s="160" t="s">
        <v>298</v>
      </c>
      <c r="G626" s="118">
        <f t="shared" si="132"/>
        <v>3300</v>
      </c>
      <c r="H626" s="189"/>
      <c r="I626" s="158"/>
      <c r="J626" s="159" t="s">
        <v>296</v>
      </c>
      <c r="K626" s="160"/>
      <c r="L626" s="118">
        <f t="shared" si="136"/>
        <v>0</v>
      </c>
      <c r="M626" s="382">
        <v>465</v>
      </c>
      <c r="N626" s="135">
        <v>44309</v>
      </c>
      <c r="O626" s="122">
        <f t="shared" si="133"/>
        <v>0</v>
      </c>
      <c r="P626" s="123">
        <f t="shared" si="134"/>
        <v>0</v>
      </c>
      <c r="Q626" s="652"/>
      <c r="R626" s="653"/>
      <c r="S626" s="653"/>
      <c r="T626" s="653"/>
      <c r="U626" s="653"/>
      <c r="V626" s="654"/>
      <c r="W626" s="160" t="s">
        <v>298</v>
      </c>
      <c r="X626" s="123">
        <f t="shared" si="135"/>
        <v>3300</v>
      </c>
      <c r="Y626" s="191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</row>
    <row r="627" spans="1:41" s="7" customFormat="1" ht="21.75" customHeight="1">
      <c r="A627" s="471">
        <v>17</v>
      </c>
      <c r="B627" s="467" t="s">
        <v>281</v>
      </c>
      <c r="C627" s="468" t="s">
        <v>85</v>
      </c>
      <c r="D627" s="457"/>
      <c r="E627" s="459">
        <v>220</v>
      </c>
      <c r="F627" s="537" t="s">
        <v>304</v>
      </c>
      <c r="G627" s="459">
        <f t="shared" si="132"/>
        <v>32340</v>
      </c>
      <c r="H627" s="460"/>
      <c r="I627" s="538"/>
      <c r="J627" s="539" t="s">
        <v>303</v>
      </c>
      <c r="K627" s="537"/>
      <c r="L627" s="459">
        <f t="shared" si="136"/>
        <v>0</v>
      </c>
      <c r="M627" s="474">
        <v>464</v>
      </c>
      <c r="N627" s="462">
        <v>44309</v>
      </c>
      <c r="O627" s="463">
        <f t="shared" si="133"/>
        <v>0</v>
      </c>
      <c r="P627" s="464">
        <f t="shared" si="134"/>
        <v>0</v>
      </c>
      <c r="Q627" s="652"/>
      <c r="R627" s="653"/>
      <c r="S627" s="653"/>
      <c r="T627" s="653"/>
      <c r="U627" s="653"/>
      <c r="V627" s="654"/>
      <c r="W627" s="420" t="s">
        <v>304</v>
      </c>
      <c r="X627" s="464">
        <f t="shared" si="135"/>
        <v>32340</v>
      </c>
      <c r="Y627" s="191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</row>
    <row r="628" spans="1:41" s="7" customFormat="1" ht="21.75" customHeight="1">
      <c r="A628" s="471">
        <v>18</v>
      </c>
      <c r="B628" s="467" t="s">
        <v>283</v>
      </c>
      <c r="C628" s="468" t="s">
        <v>85</v>
      </c>
      <c r="D628" s="457"/>
      <c r="E628" s="459">
        <v>220</v>
      </c>
      <c r="F628" s="537" t="s">
        <v>305</v>
      </c>
      <c r="G628" s="459">
        <f t="shared" si="132"/>
        <v>75240</v>
      </c>
      <c r="H628" s="460"/>
      <c r="I628" s="538"/>
      <c r="J628" s="539" t="s">
        <v>303</v>
      </c>
      <c r="K628" s="537"/>
      <c r="L628" s="459">
        <f t="shared" si="136"/>
        <v>0</v>
      </c>
      <c r="M628" s="474">
        <v>464</v>
      </c>
      <c r="N628" s="462">
        <v>44309</v>
      </c>
      <c r="O628" s="463">
        <f t="shared" si="133"/>
        <v>0</v>
      </c>
      <c r="P628" s="464">
        <f t="shared" si="134"/>
        <v>0</v>
      </c>
      <c r="Q628" s="652"/>
      <c r="R628" s="653"/>
      <c r="S628" s="653"/>
      <c r="T628" s="653"/>
      <c r="U628" s="653"/>
      <c r="V628" s="654"/>
      <c r="W628" s="420" t="s">
        <v>305</v>
      </c>
      <c r="X628" s="464">
        <f t="shared" si="135"/>
        <v>75240</v>
      </c>
      <c r="Y628" s="191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</row>
    <row r="629" spans="1:41" s="7" customFormat="1" ht="21.75" customHeight="1">
      <c r="A629" s="471">
        <v>19</v>
      </c>
      <c r="B629" s="467" t="s">
        <v>284</v>
      </c>
      <c r="C629" s="468" t="s">
        <v>85</v>
      </c>
      <c r="D629" s="457"/>
      <c r="E629" s="459">
        <v>220</v>
      </c>
      <c r="F629" s="537" t="s">
        <v>306</v>
      </c>
      <c r="G629" s="459">
        <f t="shared" si="132"/>
        <v>14740</v>
      </c>
      <c r="H629" s="460"/>
      <c r="I629" s="538"/>
      <c r="J629" s="539" t="s">
        <v>303</v>
      </c>
      <c r="K629" s="537"/>
      <c r="L629" s="459">
        <f t="shared" si="136"/>
        <v>0</v>
      </c>
      <c r="M629" s="474">
        <v>464</v>
      </c>
      <c r="N629" s="462">
        <v>44309</v>
      </c>
      <c r="O629" s="463">
        <f t="shared" si="133"/>
        <v>0</v>
      </c>
      <c r="P629" s="464">
        <f t="shared" si="134"/>
        <v>0</v>
      </c>
      <c r="Q629" s="652"/>
      <c r="R629" s="653"/>
      <c r="S629" s="653"/>
      <c r="T629" s="653"/>
      <c r="U629" s="653"/>
      <c r="V629" s="654"/>
      <c r="W629" s="420" t="s">
        <v>306</v>
      </c>
      <c r="X629" s="464">
        <f t="shared" si="135"/>
        <v>14740</v>
      </c>
      <c r="Y629" s="191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</row>
    <row r="630" spans="1:41" s="7" customFormat="1" ht="28.5" customHeight="1">
      <c r="A630" s="116">
        <v>20</v>
      </c>
      <c r="B630" s="195" t="s">
        <v>230</v>
      </c>
      <c r="C630" s="144" t="s">
        <v>85</v>
      </c>
      <c r="D630" s="117"/>
      <c r="E630" s="118">
        <v>300</v>
      </c>
      <c r="F630" s="160" t="s">
        <v>264</v>
      </c>
      <c r="G630" s="118">
        <f t="shared" si="132"/>
        <v>71700</v>
      </c>
      <c r="H630" s="189"/>
      <c r="I630" s="158">
        <v>44298</v>
      </c>
      <c r="J630" s="159" t="s">
        <v>263</v>
      </c>
      <c r="K630" s="160"/>
      <c r="L630" s="118">
        <f>K630*E630</f>
        <v>0</v>
      </c>
      <c r="M630" s="120">
        <v>375</v>
      </c>
      <c r="N630" s="121">
        <v>44293</v>
      </c>
      <c r="O630" s="122">
        <f t="shared" si="133"/>
        <v>0</v>
      </c>
      <c r="P630" s="123">
        <f t="shared" si="134"/>
        <v>0</v>
      </c>
      <c r="Q630" s="655"/>
      <c r="R630" s="656"/>
      <c r="S630" s="656"/>
      <c r="T630" s="656"/>
      <c r="U630" s="656"/>
      <c r="V630" s="657"/>
      <c r="W630" s="160" t="s">
        <v>264</v>
      </c>
      <c r="X630" s="123">
        <f t="shared" si="135"/>
        <v>71700</v>
      </c>
      <c r="Y630" s="191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</row>
    <row r="631" spans="1:41" s="7" customFormat="1" ht="21" customHeight="1">
      <c r="A631" s="137"/>
      <c r="B631" s="139" t="s">
        <v>83</v>
      </c>
      <c r="C631" s="137"/>
      <c r="D631" s="140"/>
      <c r="E631" s="140"/>
      <c r="F631" s="532"/>
      <c r="G631" s="140">
        <f>SUM(G611:G630)</f>
        <v>682599.42</v>
      </c>
      <c r="H631" s="141"/>
      <c r="I631" s="141"/>
      <c r="J631" s="140"/>
      <c r="K631" s="532"/>
      <c r="L631" s="140">
        <f>SUM(L611:L630)</f>
        <v>0</v>
      </c>
      <c r="M631" s="532"/>
      <c r="N631" s="142"/>
      <c r="O631" s="137"/>
      <c r="P631" s="140">
        <f>SUM(P611:P630)</f>
        <v>0</v>
      </c>
      <c r="Q631" s="532"/>
      <c r="R631" s="532"/>
      <c r="S631" s="532"/>
      <c r="T631" s="532"/>
      <c r="U631" s="532"/>
      <c r="V631" s="532"/>
      <c r="W631" s="532"/>
      <c r="X631" s="140">
        <f>SUM(X611:X630)</f>
        <v>682599.42</v>
      </c>
      <c r="Y631" s="191">
        <f>G631+L631-P631</f>
        <v>682599.42</v>
      </c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</row>
    <row r="632" spans="1:41" s="7" customFormat="1" ht="21" customHeight="1">
      <c r="A632" s="637" t="s">
        <v>9</v>
      </c>
      <c r="B632" s="638"/>
      <c r="C632" s="638"/>
      <c r="D632" s="638"/>
      <c r="E632" s="638"/>
      <c r="F632" s="638"/>
      <c r="G632" s="638"/>
      <c r="H632" s="638"/>
      <c r="I632" s="638"/>
      <c r="J632" s="638"/>
      <c r="K632" s="638"/>
      <c r="L632" s="638"/>
      <c r="M632" s="638"/>
      <c r="N632" s="638"/>
      <c r="O632" s="638"/>
      <c r="P632" s="638"/>
      <c r="Q632" s="638"/>
      <c r="R632" s="638"/>
      <c r="S632" s="638"/>
      <c r="T632" s="638"/>
      <c r="U632" s="638"/>
      <c r="V632" s="638"/>
      <c r="W632" s="638"/>
      <c r="X632" s="639"/>
      <c r="Y632" s="191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</row>
    <row r="633" spans="1:41" s="7" customFormat="1" ht="29.25" customHeight="1">
      <c r="A633" s="359">
        <v>1</v>
      </c>
      <c r="B633" s="360" t="s">
        <v>200</v>
      </c>
      <c r="C633" s="387" t="s">
        <v>85</v>
      </c>
      <c r="D633" s="362"/>
      <c r="E633" s="363">
        <v>896.5</v>
      </c>
      <c r="F633" s="387">
        <v>40</v>
      </c>
      <c r="G633" s="363">
        <f t="shared" ref="G633:G640" si="137">F633*E633</f>
        <v>35860</v>
      </c>
      <c r="H633" s="394"/>
      <c r="I633" s="390">
        <v>44271</v>
      </c>
      <c r="J633" s="362">
        <v>371</v>
      </c>
      <c r="K633" s="387"/>
      <c r="L633" s="363">
        <f t="shared" ref="L633:L640" si="138">K633*E633</f>
        <v>0</v>
      </c>
      <c r="M633" s="362">
        <v>262</v>
      </c>
      <c r="N633" s="391">
        <v>44267</v>
      </c>
      <c r="O633" s="454">
        <f>F633+K633-W633</f>
        <v>4</v>
      </c>
      <c r="P633" s="363">
        <f t="shared" ref="P633:P640" si="139">O633*E633</f>
        <v>3586</v>
      </c>
      <c r="Q633" s="362"/>
      <c r="R633" s="362"/>
      <c r="S633" s="362"/>
      <c r="T633" s="362"/>
      <c r="U633" s="393"/>
      <c r="V633" s="394"/>
      <c r="W633" s="387">
        <v>36</v>
      </c>
      <c r="X633" s="363">
        <f t="shared" ref="X633:X640" si="140">W633*E633</f>
        <v>32274</v>
      </c>
      <c r="Y633" s="191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</row>
    <row r="634" spans="1:41" s="7" customFormat="1" ht="40.5" customHeight="1">
      <c r="A634" s="359">
        <v>2</v>
      </c>
      <c r="B634" s="360" t="s">
        <v>202</v>
      </c>
      <c r="C634" s="387" t="s">
        <v>85</v>
      </c>
      <c r="D634" s="362"/>
      <c r="E634" s="363">
        <v>896.5</v>
      </c>
      <c r="F634" s="387">
        <v>138</v>
      </c>
      <c r="G634" s="363">
        <f t="shared" si="137"/>
        <v>123717</v>
      </c>
      <c r="H634" s="394"/>
      <c r="I634" s="390">
        <v>44271</v>
      </c>
      <c r="J634" s="362">
        <v>371</v>
      </c>
      <c r="K634" s="387"/>
      <c r="L634" s="363">
        <f t="shared" si="138"/>
        <v>0</v>
      </c>
      <c r="M634" s="362">
        <v>262</v>
      </c>
      <c r="N634" s="391">
        <v>44267</v>
      </c>
      <c r="O634" s="454">
        <f t="shared" ref="O634:O640" si="141">F634+K634-W634</f>
        <v>0</v>
      </c>
      <c r="P634" s="363">
        <f t="shared" si="139"/>
        <v>0</v>
      </c>
      <c r="Q634" s="362"/>
      <c r="R634" s="362"/>
      <c r="S634" s="362"/>
      <c r="T634" s="362"/>
      <c r="U634" s="393"/>
      <c r="V634" s="394"/>
      <c r="W634" s="387">
        <v>138</v>
      </c>
      <c r="X634" s="363">
        <f t="shared" si="140"/>
        <v>123717</v>
      </c>
      <c r="Y634" s="191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</row>
    <row r="635" spans="1:41" s="7" customFormat="1" ht="21" customHeight="1">
      <c r="A635" s="359">
        <v>3</v>
      </c>
      <c r="B635" s="360" t="s">
        <v>203</v>
      </c>
      <c r="C635" s="387" t="s">
        <v>85</v>
      </c>
      <c r="D635" s="362"/>
      <c r="E635" s="363">
        <v>896.5</v>
      </c>
      <c r="F635" s="387">
        <v>20</v>
      </c>
      <c r="G635" s="363">
        <f t="shared" si="137"/>
        <v>17930</v>
      </c>
      <c r="H635" s="394"/>
      <c r="I635" s="390">
        <v>44271</v>
      </c>
      <c r="J635" s="362">
        <v>371</v>
      </c>
      <c r="K635" s="387"/>
      <c r="L635" s="363">
        <f t="shared" si="138"/>
        <v>0</v>
      </c>
      <c r="M635" s="362">
        <v>262</v>
      </c>
      <c r="N635" s="391">
        <v>44267</v>
      </c>
      <c r="O635" s="454">
        <f t="shared" si="141"/>
        <v>0</v>
      </c>
      <c r="P635" s="363">
        <f t="shared" si="139"/>
        <v>0</v>
      </c>
      <c r="Q635" s="362"/>
      <c r="R635" s="362"/>
      <c r="S635" s="362"/>
      <c r="T635" s="362"/>
      <c r="U635" s="393"/>
      <c r="V635" s="394"/>
      <c r="W635" s="387">
        <v>20</v>
      </c>
      <c r="X635" s="363">
        <f t="shared" si="140"/>
        <v>17930</v>
      </c>
      <c r="Y635" s="191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</row>
    <row r="636" spans="1:41" s="7" customFormat="1" ht="21" customHeight="1">
      <c r="A636" s="359">
        <v>4</v>
      </c>
      <c r="B636" s="360" t="s">
        <v>196</v>
      </c>
      <c r="C636" s="387" t="s">
        <v>197</v>
      </c>
      <c r="D636" s="362"/>
      <c r="E636" s="363">
        <v>12</v>
      </c>
      <c r="F636" s="387">
        <v>16100</v>
      </c>
      <c r="G636" s="363">
        <f t="shared" si="137"/>
        <v>193200</v>
      </c>
      <c r="H636" s="394"/>
      <c r="I636" s="390">
        <v>44271</v>
      </c>
      <c r="J636" s="362">
        <v>371</v>
      </c>
      <c r="K636" s="387"/>
      <c r="L636" s="363">
        <f t="shared" si="138"/>
        <v>0</v>
      </c>
      <c r="M636" s="362">
        <v>262</v>
      </c>
      <c r="N636" s="391">
        <v>44267</v>
      </c>
      <c r="O636" s="454">
        <f t="shared" si="141"/>
        <v>200</v>
      </c>
      <c r="P636" s="363">
        <f t="shared" si="139"/>
        <v>2400</v>
      </c>
      <c r="Q636" s="362"/>
      <c r="R636" s="362"/>
      <c r="S636" s="362"/>
      <c r="T636" s="362"/>
      <c r="U636" s="393"/>
      <c r="V636" s="394"/>
      <c r="W636" s="387">
        <v>15900</v>
      </c>
      <c r="X636" s="363">
        <f t="shared" si="140"/>
        <v>190800</v>
      </c>
      <c r="Y636" s="191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</row>
    <row r="637" spans="1:41" s="7" customFormat="1" ht="21" customHeight="1">
      <c r="A637" s="359">
        <v>5</v>
      </c>
      <c r="B637" s="360" t="s">
        <v>199</v>
      </c>
      <c r="C637" s="387" t="s">
        <v>197</v>
      </c>
      <c r="D637" s="362"/>
      <c r="E637" s="363">
        <v>12</v>
      </c>
      <c r="F637" s="387">
        <v>16100</v>
      </c>
      <c r="G637" s="363">
        <f t="shared" si="137"/>
        <v>193200</v>
      </c>
      <c r="H637" s="394"/>
      <c r="I637" s="390">
        <v>44271</v>
      </c>
      <c r="J637" s="362">
        <v>371</v>
      </c>
      <c r="K637" s="387"/>
      <c r="L637" s="363">
        <f t="shared" si="138"/>
        <v>0</v>
      </c>
      <c r="M637" s="362">
        <v>262</v>
      </c>
      <c r="N637" s="391">
        <v>44267</v>
      </c>
      <c r="O637" s="454">
        <f t="shared" si="141"/>
        <v>0</v>
      </c>
      <c r="P637" s="363">
        <f t="shared" si="139"/>
        <v>0</v>
      </c>
      <c r="Q637" s="362"/>
      <c r="R637" s="362"/>
      <c r="S637" s="362"/>
      <c r="T637" s="362"/>
      <c r="U637" s="393"/>
      <c r="V637" s="394"/>
      <c r="W637" s="387">
        <v>16100</v>
      </c>
      <c r="X637" s="363">
        <f t="shared" si="140"/>
        <v>193200</v>
      </c>
      <c r="Y637" s="191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</row>
    <row r="638" spans="1:41" s="7" customFormat="1" ht="54" customHeight="1">
      <c r="A638" s="359">
        <v>6</v>
      </c>
      <c r="B638" s="360" t="s">
        <v>206</v>
      </c>
      <c r="C638" s="387" t="s">
        <v>85</v>
      </c>
      <c r="D638" s="362"/>
      <c r="E638" s="363">
        <v>300</v>
      </c>
      <c r="F638" s="387">
        <v>10</v>
      </c>
      <c r="G638" s="363">
        <f t="shared" si="137"/>
        <v>3000</v>
      </c>
      <c r="H638" s="389">
        <v>44503</v>
      </c>
      <c r="I638" s="390">
        <v>44279</v>
      </c>
      <c r="J638" s="362">
        <v>515</v>
      </c>
      <c r="K638" s="387"/>
      <c r="L638" s="363">
        <f t="shared" si="138"/>
        <v>0</v>
      </c>
      <c r="M638" s="362">
        <v>290</v>
      </c>
      <c r="N638" s="391">
        <v>44277</v>
      </c>
      <c r="O638" s="454">
        <f t="shared" si="141"/>
        <v>0</v>
      </c>
      <c r="P638" s="363">
        <f t="shared" si="139"/>
        <v>0</v>
      </c>
      <c r="Q638" s="362"/>
      <c r="R638" s="362"/>
      <c r="S638" s="362"/>
      <c r="T638" s="362"/>
      <c r="U638" s="393"/>
      <c r="V638" s="394"/>
      <c r="W638" s="387">
        <v>10</v>
      </c>
      <c r="X638" s="363">
        <f t="shared" si="140"/>
        <v>3000</v>
      </c>
      <c r="Y638" s="191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</row>
    <row r="639" spans="1:41" s="7" customFormat="1" ht="54" customHeight="1">
      <c r="A639" s="359">
        <v>7</v>
      </c>
      <c r="B639" s="360" t="s">
        <v>207</v>
      </c>
      <c r="C639" s="387" t="s">
        <v>85</v>
      </c>
      <c r="D639" s="362"/>
      <c r="E639" s="363">
        <v>300</v>
      </c>
      <c r="F639" s="387">
        <v>20</v>
      </c>
      <c r="G639" s="363">
        <f t="shared" si="137"/>
        <v>6000</v>
      </c>
      <c r="H639" s="389">
        <v>44503</v>
      </c>
      <c r="I639" s="390">
        <v>44279</v>
      </c>
      <c r="J639" s="362">
        <v>515</v>
      </c>
      <c r="K639" s="387"/>
      <c r="L639" s="363">
        <f t="shared" si="138"/>
        <v>0</v>
      </c>
      <c r="M639" s="362">
        <v>290</v>
      </c>
      <c r="N639" s="391">
        <v>44277</v>
      </c>
      <c r="O639" s="454">
        <f t="shared" si="141"/>
        <v>0</v>
      </c>
      <c r="P639" s="363">
        <f t="shared" si="139"/>
        <v>0</v>
      </c>
      <c r="Q639" s="362"/>
      <c r="R639" s="362"/>
      <c r="S639" s="362"/>
      <c r="T639" s="362"/>
      <c r="U639" s="393"/>
      <c r="V639" s="394"/>
      <c r="W639" s="387">
        <v>20</v>
      </c>
      <c r="X639" s="363">
        <f t="shared" si="140"/>
        <v>6000</v>
      </c>
      <c r="Y639" s="191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</row>
    <row r="640" spans="1:41" s="7" customFormat="1" ht="54" customHeight="1">
      <c r="A640" s="359">
        <v>8</v>
      </c>
      <c r="B640" s="360" t="s">
        <v>209</v>
      </c>
      <c r="C640" s="387" t="s">
        <v>85</v>
      </c>
      <c r="D640" s="362"/>
      <c r="E640" s="363">
        <v>300</v>
      </c>
      <c r="F640" s="387">
        <v>3</v>
      </c>
      <c r="G640" s="363">
        <f t="shared" si="137"/>
        <v>900</v>
      </c>
      <c r="H640" s="389">
        <v>44503</v>
      </c>
      <c r="I640" s="390">
        <v>44279</v>
      </c>
      <c r="J640" s="362">
        <v>515</v>
      </c>
      <c r="K640" s="387"/>
      <c r="L640" s="363">
        <f t="shared" si="138"/>
        <v>0</v>
      </c>
      <c r="M640" s="362">
        <v>290</v>
      </c>
      <c r="N640" s="391">
        <v>44277</v>
      </c>
      <c r="O640" s="454">
        <f t="shared" si="141"/>
        <v>0</v>
      </c>
      <c r="P640" s="363">
        <f t="shared" si="139"/>
        <v>0</v>
      </c>
      <c r="Q640" s="362"/>
      <c r="R640" s="362"/>
      <c r="S640" s="362"/>
      <c r="T640" s="362"/>
      <c r="U640" s="393"/>
      <c r="V640" s="394"/>
      <c r="W640" s="387">
        <v>3</v>
      </c>
      <c r="X640" s="363">
        <f t="shared" si="140"/>
        <v>900</v>
      </c>
      <c r="Y640" s="191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</row>
    <row r="641" spans="1:41" s="7" customFormat="1" ht="21" customHeight="1">
      <c r="A641" s="395"/>
      <c r="B641" s="427" t="s">
        <v>83</v>
      </c>
      <c r="C641" s="395"/>
      <c r="D641" s="397"/>
      <c r="E641" s="397"/>
      <c r="F641" s="527"/>
      <c r="G641" s="397">
        <f>SUM(G633:G640)</f>
        <v>573807</v>
      </c>
      <c r="H641" s="398"/>
      <c r="I641" s="398"/>
      <c r="J641" s="397"/>
      <c r="K641" s="527"/>
      <c r="L641" s="397">
        <f>SUM(L633:L640)</f>
        <v>0</v>
      </c>
      <c r="M641" s="527"/>
      <c r="N641" s="401"/>
      <c r="O641" s="395"/>
      <c r="P641" s="397">
        <f>SUM(P633:P640)</f>
        <v>5986</v>
      </c>
      <c r="Q641" s="527"/>
      <c r="R641" s="527"/>
      <c r="S641" s="527"/>
      <c r="T641" s="527"/>
      <c r="U641" s="527"/>
      <c r="V641" s="527"/>
      <c r="W641" s="527"/>
      <c r="X641" s="397">
        <f>SUM(X633:X640)</f>
        <v>567821</v>
      </c>
      <c r="Y641" s="191">
        <f>G641+L641-P641</f>
        <v>567821</v>
      </c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</row>
    <row r="642" spans="1:41" s="7" customFormat="1" ht="21" customHeight="1">
      <c r="A642" s="637" t="s">
        <v>102</v>
      </c>
      <c r="B642" s="638"/>
      <c r="C642" s="638"/>
      <c r="D642" s="638"/>
      <c r="E642" s="638"/>
      <c r="F642" s="638"/>
      <c r="G642" s="638"/>
      <c r="H642" s="638"/>
      <c r="I642" s="638"/>
      <c r="J642" s="638"/>
      <c r="K642" s="638"/>
      <c r="L642" s="638"/>
      <c r="M642" s="638"/>
      <c r="N642" s="638"/>
      <c r="O642" s="638"/>
      <c r="P642" s="638"/>
      <c r="Q642" s="638"/>
      <c r="R642" s="638"/>
      <c r="S642" s="638"/>
      <c r="T642" s="638"/>
      <c r="U642" s="638"/>
      <c r="V642" s="638"/>
      <c r="W642" s="638"/>
      <c r="X642" s="639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</row>
    <row r="643" spans="1:41" s="7" customFormat="1" ht="25.5" customHeight="1">
      <c r="A643" s="359">
        <v>5</v>
      </c>
      <c r="B643" s="360" t="s">
        <v>211</v>
      </c>
      <c r="C643" s="387" t="s">
        <v>85</v>
      </c>
      <c r="D643" s="362"/>
      <c r="E643" s="363">
        <v>0.7</v>
      </c>
      <c r="F643" s="387">
        <v>4873</v>
      </c>
      <c r="G643" s="363">
        <f t="shared" ref="G643:G651" si="142">F643*E643</f>
        <v>3411.1</v>
      </c>
      <c r="H643" s="449"/>
      <c r="I643" s="549">
        <v>44284</v>
      </c>
      <c r="J643" s="362">
        <v>598</v>
      </c>
      <c r="K643" s="387"/>
      <c r="L643" s="363">
        <f t="shared" ref="L643:L651" si="143">K643*E643</f>
        <v>0</v>
      </c>
      <c r="M643" s="411">
        <v>314</v>
      </c>
      <c r="N643" s="391">
        <v>44281</v>
      </c>
      <c r="O643" s="454">
        <f t="shared" ref="O643:O651" si="144">F643+K643-W643</f>
        <v>1419</v>
      </c>
      <c r="P643" s="363">
        <f t="shared" ref="P643:P651" si="145">O643*E643</f>
        <v>993.3</v>
      </c>
      <c r="Q643" s="362"/>
      <c r="R643" s="362"/>
      <c r="S643" s="362"/>
      <c r="T643" s="362"/>
      <c r="U643" s="393"/>
      <c r="V643" s="394"/>
      <c r="W643" s="387">
        <v>3454</v>
      </c>
      <c r="X643" s="363">
        <f t="shared" ref="X643:X651" si="146">W643*E643</f>
        <v>2417.7999999999997</v>
      </c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</row>
    <row r="644" spans="1:41" s="7" customFormat="1" ht="20.25" customHeight="1">
      <c r="A644" s="359">
        <v>9</v>
      </c>
      <c r="B644" s="360" t="s">
        <v>223</v>
      </c>
      <c r="C644" s="387" t="s">
        <v>85</v>
      </c>
      <c r="D644" s="362"/>
      <c r="E644" s="363">
        <v>214.89</v>
      </c>
      <c r="F644" s="387">
        <v>15</v>
      </c>
      <c r="G644" s="363">
        <f t="shared" si="142"/>
        <v>3223.35</v>
      </c>
      <c r="H644" s="449"/>
      <c r="I644" s="549">
        <v>44299</v>
      </c>
      <c r="J644" s="362">
        <v>756</v>
      </c>
      <c r="K644" s="387"/>
      <c r="L644" s="363">
        <f t="shared" si="143"/>
        <v>0</v>
      </c>
      <c r="M644" s="411">
        <v>377</v>
      </c>
      <c r="N644" s="391">
        <v>44293</v>
      </c>
      <c r="O644" s="454">
        <f t="shared" si="144"/>
        <v>0</v>
      </c>
      <c r="P644" s="363">
        <f t="shared" si="145"/>
        <v>0</v>
      </c>
      <c r="Q644" s="362"/>
      <c r="R644" s="362"/>
      <c r="S644" s="362"/>
      <c r="T644" s="362"/>
      <c r="U644" s="393"/>
      <c r="V644" s="394"/>
      <c r="W644" s="387">
        <v>15</v>
      </c>
      <c r="X644" s="363">
        <f t="shared" si="146"/>
        <v>3223.35</v>
      </c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</row>
    <row r="645" spans="1:41" s="7" customFormat="1" ht="20.25" customHeight="1">
      <c r="A645" s="359">
        <v>10</v>
      </c>
      <c r="B645" s="360" t="s">
        <v>224</v>
      </c>
      <c r="C645" s="387" t="s">
        <v>85</v>
      </c>
      <c r="D645" s="362"/>
      <c r="E645" s="363">
        <v>214.89</v>
      </c>
      <c r="F645" s="387">
        <v>16</v>
      </c>
      <c r="G645" s="363">
        <f t="shared" si="142"/>
        <v>3438.24</v>
      </c>
      <c r="H645" s="449"/>
      <c r="I645" s="549">
        <v>44299</v>
      </c>
      <c r="J645" s="362">
        <v>756</v>
      </c>
      <c r="K645" s="387"/>
      <c r="L645" s="363">
        <f t="shared" si="143"/>
        <v>0</v>
      </c>
      <c r="M645" s="411">
        <v>377</v>
      </c>
      <c r="N645" s="391">
        <v>44293</v>
      </c>
      <c r="O645" s="454">
        <f t="shared" si="144"/>
        <v>0</v>
      </c>
      <c r="P645" s="363">
        <f t="shared" si="145"/>
        <v>0</v>
      </c>
      <c r="Q645" s="362"/>
      <c r="R645" s="362"/>
      <c r="S645" s="362"/>
      <c r="T645" s="362"/>
      <c r="U645" s="393"/>
      <c r="V645" s="394"/>
      <c r="W645" s="387">
        <v>16</v>
      </c>
      <c r="X645" s="363">
        <f t="shared" si="146"/>
        <v>3438.24</v>
      </c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</row>
    <row r="646" spans="1:41" s="7" customFormat="1" ht="20.25" customHeight="1">
      <c r="A646" s="359">
        <v>11</v>
      </c>
      <c r="B646" s="360" t="s">
        <v>225</v>
      </c>
      <c r="C646" s="387" t="s">
        <v>85</v>
      </c>
      <c r="D646" s="362"/>
      <c r="E646" s="363">
        <v>214.89</v>
      </c>
      <c r="F646" s="387">
        <v>6</v>
      </c>
      <c r="G646" s="363">
        <f t="shared" si="142"/>
        <v>1289.3399999999999</v>
      </c>
      <c r="H646" s="449"/>
      <c r="I646" s="549">
        <v>44299</v>
      </c>
      <c r="J646" s="362">
        <v>756</v>
      </c>
      <c r="K646" s="387"/>
      <c r="L646" s="363">
        <f t="shared" si="143"/>
        <v>0</v>
      </c>
      <c r="M646" s="411">
        <v>377</v>
      </c>
      <c r="N646" s="391">
        <v>44293</v>
      </c>
      <c r="O646" s="454">
        <f t="shared" si="144"/>
        <v>0</v>
      </c>
      <c r="P646" s="363">
        <f t="shared" si="145"/>
        <v>0</v>
      </c>
      <c r="Q646" s="362"/>
      <c r="R646" s="362"/>
      <c r="S646" s="362"/>
      <c r="T646" s="362"/>
      <c r="U646" s="393"/>
      <c r="V646" s="394"/>
      <c r="W646" s="387">
        <v>6</v>
      </c>
      <c r="X646" s="363">
        <f t="shared" si="146"/>
        <v>1289.3399999999999</v>
      </c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</row>
    <row r="647" spans="1:41" s="7" customFormat="1" ht="20.25" customHeight="1">
      <c r="A647" s="359">
        <v>15</v>
      </c>
      <c r="B647" s="360" t="s">
        <v>283</v>
      </c>
      <c r="C647" s="387" t="s">
        <v>85</v>
      </c>
      <c r="D647" s="362"/>
      <c r="E647" s="363">
        <v>220</v>
      </c>
      <c r="F647" s="387">
        <v>66</v>
      </c>
      <c r="G647" s="363">
        <f t="shared" si="142"/>
        <v>14520</v>
      </c>
      <c r="H647" s="449"/>
      <c r="I647" s="549"/>
      <c r="J647" s="362">
        <v>918</v>
      </c>
      <c r="K647" s="387"/>
      <c r="L647" s="363">
        <f t="shared" si="143"/>
        <v>0</v>
      </c>
      <c r="M647" s="411">
        <v>465</v>
      </c>
      <c r="N647" s="391">
        <v>44309</v>
      </c>
      <c r="O647" s="454">
        <f t="shared" si="144"/>
        <v>7</v>
      </c>
      <c r="P647" s="363">
        <f t="shared" si="145"/>
        <v>1540</v>
      </c>
      <c r="Q647" s="362"/>
      <c r="R647" s="362"/>
      <c r="S647" s="362"/>
      <c r="T647" s="362"/>
      <c r="U647" s="393"/>
      <c r="V647" s="394"/>
      <c r="W647" s="387">
        <v>59</v>
      </c>
      <c r="X647" s="363">
        <f t="shared" si="146"/>
        <v>12980</v>
      </c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</row>
    <row r="648" spans="1:41" s="7" customFormat="1" ht="20.25" customHeight="1">
      <c r="A648" s="359">
        <v>16</v>
      </c>
      <c r="B648" s="360" t="s">
        <v>284</v>
      </c>
      <c r="C648" s="387" t="s">
        <v>85</v>
      </c>
      <c r="D648" s="362"/>
      <c r="E648" s="363">
        <v>220</v>
      </c>
      <c r="F648" s="387">
        <v>2</v>
      </c>
      <c r="G648" s="363">
        <f t="shared" si="142"/>
        <v>440</v>
      </c>
      <c r="H648" s="449"/>
      <c r="I648" s="549"/>
      <c r="J648" s="362">
        <v>918</v>
      </c>
      <c r="K648" s="387"/>
      <c r="L648" s="363">
        <f t="shared" si="143"/>
        <v>0</v>
      </c>
      <c r="M648" s="411">
        <v>465</v>
      </c>
      <c r="N648" s="391">
        <v>44309</v>
      </c>
      <c r="O648" s="454">
        <f t="shared" si="144"/>
        <v>2</v>
      </c>
      <c r="P648" s="363">
        <f t="shared" si="145"/>
        <v>440</v>
      </c>
      <c r="Q648" s="362"/>
      <c r="R648" s="362"/>
      <c r="S648" s="362"/>
      <c r="T648" s="362"/>
      <c r="U648" s="393"/>
      <c r="V648" s="394"/>
      <c r="W648" s="387">
        <v>0</v>
      </c>
      <c r="X648" s="363">
        <f t="shared" si="146"/>
        <v>0</v>
      </c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</row>
    <row r="649" spans="1:41" s="7" customFormat="1" ht="20.25" customHeight="1">
      <c r="A649" s="359">
        <v>17</v>
      </c>
      <c r="B649" s="360" t="s">
        <v>281</v>
      </c>
      <c r="C649" s="387" t="s">
        <v>85</v>
      </c>
      <c r="D649" s="362"/>
      <c r="E649" s="363">
        <v>220</v>
      </c>
      <c r="F649" s="387">
        <v>43</v>
      </c>
      <c r="G649" s="363">
        <f t="shared" si="142"/>
        <v>9460</v>
      </c>
      <c r="H649" s="449"/>
      <c r="I649" s="549"/>
      <c r="J649" s="362">
        <v>943</v>
      </c>
      <c r="K649" s="387"/>
      <c r="L649" s="363">
        <f t="shared" si="143"/>
        <v>0</v>
      </c>
      <c r="M649" s="411">
        <v>464</v>
      </c>
      <c r="N649" s="391">
        <v>44309</v>
      </c>
      <c r="O649" s="454">
        <f t="shared" si="144"/>
        <v>0</v>
      </c>
      <c r="P649" s="363">
        <f t="shared" si="145"/>
        <v>0</v>
      </c>
      <c r="Q649" s="362"/>
      <c r="R649" s="362"/>
      <c r="S649" s="362"/>
      <c r="T649" s="362"/>
      <c r="U649" s="393"/>
      <c r="V649" s="394"/>
      <c r="W649" s="387">
        <v>43</v>
      </c>
      <c r="X649" s="363">
        <f t="shared" si="146"/>
        <v>9460</v>
      </c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</row>
    <row r="650" spans="1:41" s="7" customFormat="1" ht="20.25" customHeight="1">
      <c r="A650" s="359">
        <v>18</v>
      </c>
      <c r="B650" s="360" t="s">
        <v>283</v>
      </c>
      <c r="C650" s="387" t="s">
        <v>85</v>
      </c>
      <c r="D650" s="362"/>
      <c r="E650" s="363">
        <v>220</v>
      </c>
      <c r="F650" s="387">
        <v>94</v>
      </c>
      <c r="G650" s="363">
        <f t="shared" si="142"/>
        <v>20680</v>
      </c>
      <c r="H650" s="449"/>
      <c r="I650" s="549"/>
      <c r="J650" s="362">
        <v>943</v>
      </c>
      <c r="K650" s="387"/>
      <c r="L650" s="363">
        <f t="shared" si="143"/>
        <v>0</v>
      </c>
      <c r="M650" s="411">
        <v>464</v>
      </c>
      <c r="N650" s="391">
        <v>44309</v>
      </c>
      <c r="O650" s="454">
        <f t="shared" si="144"/>
        <v>0</v>
      </c>
      <c r="P650" s="363">
        <f t="shared" si="145"/>
        <v>0</v>
      </c>
      <c r="Q650" s="362"/>
      <c r="R650" s="362"/>
      <c r="S650" s="362"/>
      <c r="T650" s="362"/>
      <c r="U650" s="393"/>
      <c r="V650" s="394"/>
      <c r="W650" s="387">
        <v>94</v>
      </c>
      <c r="X650" s="363">
        <f t="shared" si="146"/>
        <v>20680</v>
      </c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</row>
    <row r="651" spans="1:41" s="7" customFormat="1" ht="20.25" customHeight="1">
      <c r="A651" s="359">
        <v>19</v>
      </c>
      <c r="B651" s="360" t="s">
        <v>284</v>
      </c>
      <c r="C651" s="387" t="s">
        <v>85</v>
      </c>
      <c r="D651" s="362"/>
      <c r="E651" s="363">
        <v>220</v>
      </c>
      <c r="F651" s="387">
        <v>16</v>
      </c>
      <c r="G651" s="363">
        <f t="shared" si="142"/>
        <v>3520</v>
      </c>
      <c r="H651" s="449"/>
      <c r="I651" s="549"/>
      <c r="J651" s="362">
        <v>943</v>
      </c>
      <c r="K651" s="387"/>
      <c r="L651" s="363">
        <f t="shared" si="143"/>
        <v>0</v>
      </c>
      <c r="M651" s="411">
        <v>464</v>
      </c>
      <c r="N651" s="391">
        <v>44309</v>
      </c>
      <c r="O651" s="454">
        <f t="shared" si="144"/>
        <v>0</v>
      </c>
      <c r="P651" s="363">
        <f t="shared" si="145"/>
        <v>0</v>
      </c>
      <c r="Q651" s="362"/>
      <c r="R651" s="362"/>
      <c r="S651" s="362"/>
      <c r="T651" s="362"/>
      <c r="U651" s="393"/>
      <c r="V651" s="394"/>
      <c r="W651" s="387">
        <v>16</v>
      </c>
      <c r="X651" s="363">
        <f t="shared" si="146"/>
        <v>3520</v>
      </c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</row>
    <row r="652" spans="1:41" s="7" customFormat="1" ht="21" customHeight="1">
      <c r="A652" s="395"/>
      <c r="B652" s="427" t="s">
        <v>83</v>
      </c>
      <c r="C652" s="395"/>
      <c r="D652" s="397"/>
      <c r="E652" s="397"/>
      <c r="F652" s="527"/>
      <c r="G652" s="397">
        <f>SUM(G643:G651)</f>
        <v>59982.03</v>
      </c>
      <c r="H652" s="398"/>
      <c r="I652" s="398"/>
      <c r="J652" s="397"/>
      <c r="K652" s="527"/>
      <c r="L652" s="397">
        <f>SUM(L643:L651)</f>
        <v>0</v>
      </c>
      <c r="M652" s="527"/>
      <c r="N652" s="401"/>
      <c r="O652" s="395"/>
      <c r="P652" s="397">
        <f>SUM(P643:P651)</f>
        <v>2973.3</v>
      </c>
      <c r="Q652" s="402"/>
      <c r="R652" s="527"/>
      <c r="S652" s="527"/>
      <c r="T652" s="527"/>
      <c r="U652" s="527"/>
      <c r="V652" s="527"/>
      <c r="W652" s="527"/>
      <c r="X652" s="397">
        <f>SUM(X643:X651)</f>
        <v>57008.729999999996</v>
      </c>
      <c r="Y652" s="191">
        <f>G652+L652-P652</f>
        <v>57008.729999999996</v>
      </c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</row>
    <row r="653" spans="1:41" s="7" customFormat="1" ht="21" customHeight="1">
      <c r="A653" s="664" t="str">
        <f>'[2]Общ.за 2 міс.'!$C$8</f>
        <v>КНП "КМЦ нефрології та діалізу"</v>
      </c>
      <c r="B653" s="665"/>
      <c r="C653" s="665"/>
      <c r="D653" s="665"/>
      <c r="E653" s="665"/>
      <c r="F653" s="665"/>
      <c r="G653" s="665"/>
      <c r="H653" s="665"/>
      <c r="I653" s="665"/>
      <c r="J653" s="665"/>
      <c r="K653" s="665"/>
      <c r="L653" s="665"/>
      <c r="M653" s="665"/>
      <c r="N653" s="665"/>
      <c r="O653" s="665"/>
      <c r="P653" s="665"/>
      <c r="Q653" s="665"/>
      <c r="R653" s="665"/>
      <c r="S653" s="665"/>
      <c r="T653" s="665"/>
      <c r="U653" s="665"/>
      <c r="V653" s="665"/>
      <c r="W653" s="665"/>
      <c r="X653" s="666"/>
      <c r="Y653" s="191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</row>
    <row r="654" spans="1:41" s="7" customFormat="1" ht="59.25" customHeight="1">
      <c r="A654" s="359">
        <v>1</v>
      </c>
      <c r="B654" s="360" t="s">
        <v>46</v>
      </c>
      <c r="C654" s="387" t="s">
        <v>71</v>
      </c>
      <c r="D654" s="362"/>
      <c r="E654" s="363">
        <v>9269.75</v>
      </c>
      <c r="F654" s="387">
        <v>14</v>
      </c>
      <c r="G654" s="363">
        <f t="shared" ref="G654:G675" si="147">F654*E654</f>
        <v>129776.5</v>
      </c>
      <c r="H654" s="441"/>
      <c r="I654" s="549">
        <v>44244</v>
      </c>
      <c r="J654" s="362">
        <v>216</v>
      </c>
      <c r="K654" s="387">
        <v>14</v>
      </c>
      <c r="L654" s="363"/>
      <c r="M654" s="411">
        <v>139</v>
      </c>
      <c r="N654" s="391">
        <v>44243</v>
      </c>
      <c r="O654" s="368">
        <f>F654-W654</f>
        <v>0</v>
      </c>
      <c r="P654" s="363">
        <f t="shared" ref="P654:P675" si="148">O654*E654</f>
        <v>0</v>
      </c>
      <c r="Q654" s="362"/>
      <c r="R654" s="362"/>
      <c r="S654" s="362"/>
      <c r="T654" s="362"/>
      <c r="U654" s="393"/>
      <c r="V654" s="394"/>
      <c r="W654" s="387">
        <v>14</v>
      </c>
      <c r="X654" s="363">
        <f t="shared" ref="X654:X675" si="149">W654*E654</f>
        <v>129776.5</v>
      </c>
      <c r="Y654" s="191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</row>
    <row r="655" spans="1:41" s="7" customFormat="1" ht="50.25" customHeight="1">
      <c r="A655" s="359">
        <v>2</v>
      </c>
      <c r="B655" s="426" t="s">
        <v>37</v>
      </c>
      <c r="C655" s="387" t="s">
        <v>85</v>
      </c>
      <c r="D655" s="362" t="s">
        <v>253</v>
      </c>
      <c r="E655" s="363" t="s">
        <v>42</v>
      </c>
      <c r="F655" s="387">
        <v>109</v>
      </c>
      <c r="G655" s="363">
        <f t="shared" si="147"/>
        <v>16186.5</v>
      </c>
      <c r="H655" s="441">
        <v>44916</v>
      </c>
      <c r="I655" s="390">
        <v>44231</v>
      </c>
      <c r="J655" s="362">
        <v>139</v>
      </c>
      <c r="K655" s="387">
        <v>225</v>
      </c>
      <c r="L655" s="363"/>
      <c r="M655" s="362">
        <v>85</v>
      </c>
      <c r="N655" s="391">
        <v>44229</v>
      </c>
      <c r="O655" s="368">
        <f>F655-W655</f>
        <v>50</v>
      </c>
      <c r="P655" s="392">
        <f t="shared" si="148"/>
        <v>7425</v>
      </c>
      <c r="Q655" s="362"/>
      <c r="R655" s="362"/>
      <c r="S655" s="362"/>
      <c r="T655" s="362"/>
      <c r="U655" s="393"/>
      <c r="V655" s="394"/>
      <c r="W655" s="387">
        <v>59</v>
      </c>
      <c r="X655" s="363">
        <f t="shared" si="149"/>
        <v>8761.5</v>
      </c>
      <c r="Y655" s="191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</row>
    <row r="656" spans="1:41" s="7" customFormat="1" ht="84.75" customHeight="1">
      <c r="A656" s="359">
        <v>3</v>
      </c>
      <c r="B656" s="426" t="s">
        <v>39</v>
      </c>
      <c r="C656" s="387" t="s">
        <v>85</v>
      </c>
      <c r="D656" s="362" t="s">
        <v>251</v>
      </c>
      <c r="E656" s="363" t="s">
        <v>44</v>
      </c>
      <c r="F656" s="387">
        <v>38</v>
      </c>
      <c r="G656" s="363">
        <f t="shared" si="147"/>
        <v>6840</v>
      </c>
      <c r="H656" s="441">
        <v>44892</v>
      </c>
      <c r="I656" s="390">
        <v>44231</v>
      </c>
      <c r="J656" s="362">
        <v>139</v>
      </c>
      <c r="K656" s="387">
        <v>200</v>
      </c>
      <c r="L656" s="363"/>
      <c r="M656" s="362">
        <v>85</v>
      </c>
      <c r="N656" s="391">
        <v>44229</v>
      </c>
      <c r="O656" s="368">
        <f>F656-W656</f>
        <v>0</v>
      </c>
      <c r="P656" s="392">
        <f t="shared" si="148"/>
        <v>0</v>
      </c>
      <c r="Q656" s="362"/>
      <c r="R656" s="362"/>
      <c r="S656" s="362"/>
      <c r="T656" s="362"/>
      <c r="U656" s="393"/>
      <c r="V656" s="394"/>
      <c r="W656" s="387">
        <v>38</v>
      </c>
      <c r="X656" s="363">
        <f t="shared" si="149"/>
        <v>6840</v>
      </c>
      <c r="Y656" s="191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</row>
    <row r="657" spans="1:41" s="7" customFormat="1" ht="78.75" customHeight="1">
      <c r="A657" s="359">
        <v>5</v>
      </c>
      <c r="B657" s="564" t="s">
        <v>47</v>
      </c>
      <c r="C657" s="565" t="s">
        <v>71</v>
      </c>
      <c r="D657" s="566" t="s">
        <v>189</v>
      </c>
      <c r="E657" s="448">
        <v>9161.4</v>
      </c>
      <c r="F657" s="387">
        <v>5</v>
      </c>
      <c r="G657" s="363">
        <f t="shared" si="147"/>
        <v>45807</v>
      </c>
      <c r="H657" s="441">
        <v>45291</v>
      </c>
      <c r="I657" s="549">
        <v>44244</v>
      </c>
      <c r="J657" s="362">
        <v>249</v>
      </c>
      <c r="K657" s="387">
        <v>12</v>
      </c>
      <c r="L657" s="363"/>
      <c r="M657" s="411">
        <v>141</v>
      </c>
      <c r="N657" s="391">
        <v>44243</v>
      </c>
      <c r="O657" s="368">
        <f>F657-W657</f>
        <v>0</v>
      </c>
      <c r="P657" s="363">
        <f>O657*E657</f>
        <v>0</v>
      </c>
      <c r="Q657" s="362"/>
      <c r="R657" s="362"/>
      <c r="S657" s="362"/>
      <c r="T657" s="362"/>
      <c r="U657" s="393"/>
      <c r="V657" s="394"/>
      <c r="W657" s="387">
        <v>5</v>
      </c>
      <c r="X657" s="363">
        <f>W657*E657</f>
        <v>45807</v>
      </c>
      <c r="Y657" s="191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</row>
    <row r="658" spans="1:41" s="7" customFormat="1" ht="33.75" customHeight="1">
      <c r="A658" s="359">
        <v>6</v>
      </c>
      <c r="B658" s="360" t="s">
        <v>200</v>
      </c>
      <c r="C658" s="387" t="s">
        <v>85</v>
      </c>
      <c r="D658" s="362"/>
      <c r="E658" s="363">
        <v>896.5</v>
      </c>
      <c r="F658" s="420" t="s">
        <v>167</v>
      </c>
      <c r="G658" s="363">
        <f t="shared" si="147"/>
        <v>8965</v>
      </c>
      <c r="H658" s="441"/>
      <c r="I658" s="435">
        <v>44272</v>
      </c>
      <c r="J658" s="436" t="s">
        <v>215</v>
      </c>
      <c r="K658" s="436"/>
      <c r="L658" s="363">
        <f>K658*E658</f>
        <v>0</v>
      </c>
      <c r="M658" s="410">
        <v>262</v>
      </c>
      <c r="N658" s="390">
        <v>44267</v>
      </c>
      <c r="O658" s="368">
        <f t="shared" ref="O658:O675" si="150">F658+K658-W658</f>
        <v>0</v>
      </c>
      <c r="P658" s="392">
        <f t="shared" si="148"/>
        <v>0</v>
      </c>
      <c r="Q658" s="409"/>
      <c r="R658" s="410"/>
      <c r="S658" s="410"/>
      <c r="T658" s="410"/>
      <c r="U658" s="410"/>
      <c r="V658" s="410"/>
      <c r="W658" s="420" t="s">
        <v>167</v>
      </c>
      <c r="X658" s="392">
        <f t="shared" si="149"/>
        <v>8965</v>
      </c>
      <c r="Y658" s="191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</row>
    <row r="659" spans="1:41" s="7" customFormat="1" ht="33.75" customHeight="1">
      <c r="A659" s="359">
        <v>7</v>
      </c>
      <c r="B659" s="360" t="s">
        <v>202</v>
      </c>
      <c r="C659" s="387" t="s">
        <v>85</v>
      </c>
      <c r="D659" s="362"/>
      <c r="E659" s="363">
        <v>896.5</v>
      </c>
      <c r="F659" s="420" t="s">
        <v>2</v>
      </c>
      <c r="G659" s="363">
        <f t="shared" si="147"/>
        <v>17930</v>
      </c>
      <c r="H659" s="441"/>
      <c r="I659" s="435">
        <v>44272</v>
      </c>
      <c r="J659" s="436" t="s">
        <v>215</v>
      </c>
      <c r="K659" s="436"/>
      <c r="L659" s="363">
        <f t="shared" ref="L659:L675" si="151">K659*E659</f>
        <v>0</v>
      </c>
      <c r="M659" s="410">
        <v>262</v>
      </c>
      <c r="N659" s="390">
        <v>44267</v>
      </c>
      <c r="O659" s="368">
        <f t="shared" si="150"/>
        <v>0</v>
      </c>
      <c r="P659" s="392">
        <f t="shared" si="148"/>
        <v>0</v>
      </c>
      <c r="Q659" s="409"/>
      <c r="R659" s="410"/>
      <c r="S659" s="410"/>
      <c r="T659" s="410"/>
      <c r="U659" s="410"/>
      <c r="V659" s="410"/>
      <c r="W659" s="420" t="s">
        <v>2</v>
      </c>
      <c r="X659" s="392">
        <f t="shared" si="149"/>
        <v>17930</v>
      </c>
      <c r="Y659" s="191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</row>
    <row r="660" spans="1:41" s="7" customFormat="1" ht="33.75" customHeight="1">
      <c r="A660" s="359">
        <v>8</v>
      </c>
      <c r="B660" s="360" t="s">
        <v>196</v>
      </c>
      <c r="C660" s="387" t="s">
        <v>197</v>
      </c>
      <c r="D660" s="362"/>
      <c r="E660" s="363">
        <v>12</v>
      </c>
      <c r="F660" s="420" t="s">
        <v>320</v>
      </c>
      <c r="G660" s="363">
        <f t="shared" si="147"/>
        <v>4800</v>
      </c>
      <c r="H660" s="441"/>
      <c r="I660" s="435">
        <v>44272</v>
      </c>
      <c r="J660" s="436" t="s">
        <v>215</v>
      </c>
      <c r="K660" s="436"/>
      <c r="L660" s="363">
        <f t="shared" si="151"/>
        <v>0</v>
      </c>
      <c r="M660" s="410">
        <v>262</v>
      </c>
      <c r="N660" s="390">
        <v>44267</v>
      </c>
      <c r="O660" s="368">
        <f t="shared" si="150"/>
        <v>400</v>
      </c>
      <c r="P660" s="392">
        <f t="shared" si="148"/>
        <v>4800</v>
      </c>
      <c r="Q660" s="409"/>
      <c r="R660" s="410"/>
      <c r="S660" s="410"/>
      <c r="T660" s="410"/>
      <c r="U660" s="410"/>
      <c r="V660" s="410"/>
      <c r="W660" s="420" t="s">
        <v>286</v>
      </c>
      <c r="X660" s="392">
        <f t="shared" si="149"/>
        <v>0</v>
      </c>
      <c r="Y660" s="191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</row>
    <row r="661" spans="1:41" s="7" customFormat="1" ht="38.25" customHeight="1">
      <c r="A661" s="359">
        <v>9</v>
      </c>
      <c r="B661" s="360" t="s">
        <v>199</v>
      </c>
      <c r="C661" s="387" t="s">
        <v>197</v>
      </c>
      <c r="D661" s="362"/>
      <c r="E661" s="363">
        <v>12</v>
      </c>
      <c r="F661" s="420" t="s">
        <v>321</v>
      </c>
      <c r="G661" s="363">
        <f t="shared" si="147"/>
        <v>13200</v>
      </c>
      <c r="H661" s="441"/>
      <c r="I661" s="435">
        <v>44272</v>
      </c>
      <c r="J661" s="436" t="s">
        <v>215</v>
      </c>
      <c r="K661" s="436"/>
      <c r="L661" s="363">
        <f t="shared" si="151"/>
        <v>0</v>
      </c>
      <c r="M661" s="410">
        <v>262</v>
      </c>
      <c r="N661" s="390">
        <v>44267</v>
      </c>
      <c r="O661" s="368">
        <f t="shared" si="150"/>
        <v>300</v>
      </c>
      <c r="P661" s="392">
        <f t="shared" si="148"/>
        <v>3600</v>
      </c>
      <c r="Q661" s="409"/>
      <c r="R661" s="410"/>
      <c r="S661" s="410"/>
      <c r="T661" s="410"/>
      <c r="U661" s="410"/>
      <c r="V661" s="410"/>
      <c r="W661" s="420" t="s">
        <v>335</v>
      </c>
      <c r="X661" s="392">
        <f t="shared" si="149"/>
        <v>9600</v>
      </c>
      <c r="Y661" s="191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</row>
    <row r="662" spans="1:41" s="7" customFormat="1" ht="78" customHeight="1">
      <c r="A662" s="359">
        <v>14</v>
      </c>
      <c r="B662" s="360" t="s">
        <v>39</v>
      </c>
      <c r="C662" s="387" t="s">
        <v>85</v>
      </c>
      <c r="D662" s="362" t="s">
        <v>204</v>
      </c>
      <c r="E662" s="363">
        <v>180</v>
      </c>
      <c r="F662" s="420" t="s">
        <v>220</v>
      </c>
      <c r="G662" s="363">
        <f t="shared" si="147"/>
        <v>31500</v>
      </c>
      <c r="H662" s="441">
        <v>44913</v>
      </c>
      <c r="I662" s="435">
        <v>44281</v>
      </c>
      <c r="J662" s="436" t="s">
        <v>219</v>
      </c>
      <c r="K662" s="436"/>
      <c r="L662" s="363">
        <f t="shared" si="151"/>
        <v>0</v>
      </c>
      <c r="M662" s="410">
        <v>291</v>
      </c>
      <c r="N662" s="390">
        <v>44277</v>
      </c>
      <c r="O662" s="368">
        <f t="shared" si="150"/>
        <v>0</v>
      </c>
      <c r="P662" s="392">
        <f t="shared" si="148"/>
        <v>0</v>
      </c>
      <c r="Q662" s="409"/>
      <c r="R662" s="410"/>
      <c r="S662" s="410"/>
      <c r="T662" s="410"/>
      <c r="U662" s="410"/>
      <c r="V662" s="410"/>
      <c r="W662" s="420" t="s">
        <v>220</v>
      </c>
      <c r="X662" s="392">
        <f t="shared" si="149"/>
        <v>31500</v>
      </c>
      <c r="Y662" s="191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</row>
    <row r="663" spans="1:41" s="7" customFormat="1" ht="28.5" customHeight="1">
      <c r="A663" s="359">
        <v>15</v>
      </c>
      <c r="B663" s="360" t="s">
        <v>211</v>
      </c>
      <c r="C663" s="387" t="s">
        <v>85</v>
      </c>
      <c r="D663" s="362"/>
      <c r="E663" s="363">
        <v>0.7</v>
      </c>
      <c r="F663" s="420" t="s">
        <v>319</v>
      </c>
      <c r="G663" s="363">
        <f t="shared" si="147"/>
        <v>27650</v>
      </c>
      <c r="H663" s="441"/>
      <c r="I663" s="435"/>
      <c r="J663" s="436" t="s">
        <v>241</v>
      </c>
      <c r="K663" s="436"/>
      <c r="L663" s="363">
        <f t="shared" si="151"/>
        <v>0</v>
      </c>
      <c r="M663" s="410">
        <v>314</v>
      </c>
      <c r="N663" s="390">
        <v>44281</v>
      </c>
      <c r="O663" s="368">
        <f t="shared" si="150"/>
        <v>0</v>
      </c>
      <c r="P663" s="392">
        <f t="shared" si="148"/>
        <v>0</v>
      </c>
      <c r="Q663" s="409"/>
      <c r="R663" s="410"/>
      <c r="S663" s="410"/>
      <c r="T663" s="410"/>
      <c r="U663" s="410"/>
      <c r="V663" s="410"/>
      <c r="W663" s="420" t="s">
        <v>319</v>
      </c>
      <c r="X663" s="392">
        <f t="shared" si="149"/>
        <v>27650</v>
      </c>
      <c r="Y663" s="191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</row>
    <row r="664" spans="1:41" s="7" customFormat="1" ht="48" customHeight="1">
      <c r="A664" s="359">
        <v>17</v>
      </c>
      <c r="B664" s="360" t="s">
        <v>207</v>
      </c>
      <c r="C664" s="387" t="s">
        <v>85</v>
      </c>
      <c r="D664" s="362"/>
      <c r="E664" s="363">
        <v>300</v>
      </c>
      <c r="F664" s="420" t="s">
        <v>287</v>
      </c>
      <c r="G664" s="363">
        <f t="shared" si="147"/>
        <v>12000</v>
      </c>
      <c r="H664" s="441"/>
      <c r="I664" s="435"/>
      <c r="J664" s="436" t="s">
        <v>241</v>
      </c>
      <c r="K664" s="436"/>
      <c r="L664" s="363">
        <f t="shared" si="151"/>
        <v>0</v>
      </c>
      <c r="M664" s="410">
        <v>314</v>
      </c>
      <c r="N664" s="390">
        <v>44281</v>
      </c>
      <c r="O664" s="368">
        <f t="shared" si="150"/>
        <v>40</v>
      </c>
      <c r="P664" s="392">
        <f t="shared" si="148"/>
        <v>12000</v>
      </c>
      <c r="Q664" s="409"/>
      <c r="R664" s="410"/>
      <c r="S664" s="410"/>
      <c r="T664" s="410"/>
      <c r="U664" s="410"/>
      <c r="V664" s="410"/>
      <c r="W664" s="420" t="s">
        <v>286</v>
      </c>
      <c r="X664" s="392">
        <f t="shared" si="149"/>
        <v>0</v>
      </c>
      <c r="Y664" s="191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</row>
    <row r="665" spans="1:41" s="7" customFormat="1" ht="48" customHeight="1">
      <c r="A665" s="359">
        <v>19</v>
      </c>
      <c r="B665" s="360" t="s">
        <v>223</v>
      </c>
      <c r="C665" s="387" t="s">
        <v>85</v>
      </c>
      <c r="D665" s="362"/>
      <c r="E665" s="363">
        <v>214.89</v>
      </c>
      <c r="F665" s="420" t="s">
        <v>6</v>
      </c>
      <c r="G665" s="363">
        <f t="shared" si="147"/>
        <v>10744.5</v>
      </c>
      <c r="H665" s="441"/>
      <c r="I665" s="435">
        <v>44295</v>
      </c>
      <c r="J665" s="436" t="s">
        <v>265</v>
      </c>
      <c r="K665" s="436"/>
      <c r="L665" s="363">
        <f t="shared" si="151"/>
        <v>0</v>
      </c>
      <c r="M665" s="410">
        <v>377</v>
      </c>
      <c r="N665" s="390">
        <v>44293</v>
      </c>
      <c r="O665" s="368">
        <f t="shared" si="150"/>
        <v>0</v>
      </c>
      <c r="P665" s="392">
        <f t="shared" si="148"/>
        <v>0</v>
      </c>
      <c r="Q665" s="409"/>
      <c r="R665" s="410"/>
      <c r="S665" s="410"/>
      <c r="T665" s="410"/>
      <c r="U665" s="410"/>
      <c r="V665" s="410"/>
      <c r="W665" s="420" t="s">
        <v>6</v>
      </c>
      <c r="X665" s="392">
        <f t="shared" si="149"/>
        <v>10744.5</v>
      </c>
      <c r="Y665" s="191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</row>
    <row r="666" spans="1:41" s="7" customFormat="1" ht="48" customHeight="1">
      <c r="A666" s="359">
        <v>20</v>
      </c>
      <c r="B666" s="360" t="s">
        <v>224</v>
      </c>
      <c r="C666" s="387" t="s">
        <v>85</v>
      </c>
      <c r="D666" s="362"/>
      <c r="E666" s="363">
        <v>214.89</v>
      </c>
      <c r="F666" s="420" t="s">
        <v>266</v>
      </c>
      <c r="G666" s="363">
        <f t="shared" si="147"/>
        <v>53722.5</v>
      </c>
      <c r="H666" s="441"/>
      <c r="I666" s="435">
        <v>44295</v>
      </c>
      <c r="J666" s="436" t="s">
        <v>265</v>
      </c>
      <c r="K666" s="436"/>
      <c r="L666" s="363">
        <f t="shared" si="151"/>
        <v>0</v>
      </c>
      <c r="M666" s="410">
        <v>377</v>
      </c>
      <c r="N666" s="390">
        <v>44293</v>
      </c>
      <c r="O666" s="368">
        <f t="shared" si="150"/>
        <v>0</v>
      </c>
      <c r="P666" s="392">
        <f t="shared" si="148"/>
        <v>0</v>
      </c>
      <c r="Q666" s="409"/>
      <c r="R666" s="410"/>
      <c r="S666" s="410"/>
      <c r="T666" s="410"/>
      <c r="U666" s="410"/>
      <c r="V666" s="410"/>
      <c r="W666" s="420" t="s">
        <v>266</v>
      </c>
      <c r="X666" s="392">
        <f t="shared" si="149"/>
        <v>53722.5</v>
      </c>
      <c r="Y666" s="191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</row>
    <row r="667" spans="1:41" s="7" customFormat="1" ht="48" customHeight="1">
      <c r="A667" s="359">
        <v>21</v>
      </c>
      <c r="B667" s="360" t="s">
        <v>225</v>
      </c>
      <c r="C667" s="387" t="s">
        <v>85</v>
      </c>
      <c r="D667" s="362"/>
      <c r="E667" s="363">
        <v>214.89</v>
      </c>
      <c r="F667" s="420" t="s">
        <v>6</v>
      </c>
      <c r="G667" s="363">
        <f t="shared" si="147"/>
        <v>10744.5</v>
      </c>
      <c r="H667" s="441"/>
      <c r="I667" s="435">
        <v>44295</v>
      </c>
      <c r="J667" s="436" t="s">
        <v>265</v>
      </c>
      <c r="K667" s="436"/>
      <c r="L667" s="363">
        <f t="shared" si="151"/>
        <v>0</v>
      </c>
      <c r="M667" s="410">
        <v>377</v>
      </c>
      <c r="N667" s="390">
        <v>44293</v>
      </c>
      <c r="O667" s="368">
        <f t="shared" si="150"/>
        <v>0</v>
      </c>
      <c r="P667" s="392">
        <f t="shared" si="148"/>
        <v>0</v>
      </c>
      <c r="Q667" s="409"/>
      <c r="R667" s="410"/>
      <c r="S667" s="410"/>
      <c r="T667" s="410"/>
      <c r="U667" s="410"/>
      <c r="V667" s="410"/>
      <c r="W667" s="420" t="s">
        <v>6</v>
      </c>
      <c r="X667" s="392">
        <f t="shared" si="149"/>
        <v>10744.5</v>
      </c>
      <c r="Y667" s="191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</row>
    <row r="668" spans="1:41" s="7" customFormat="1" ht="48" customHeight="1">
      <c r="A668" s="359">
        <v>22</v>
      </c>
      <c r="B668" s="360" t="s">
        <v>226</v>
      </c>
      <c r="C668" s="387" t="s">
        <v>85</v>
      </c>
      <c r="D668" s="362"/>
      <c r="E668" s="363">
        <v>56.98</v>
      </c>
      <c r="F668" s="420" t="s">
        <v>322</v>
      </c>
      <c r="G668" s="363">
        <f t="shared" si="147"/>
        <v>12250.699999999999</v>
      </c>
      <c r="H668" s="441"/>
      <c r="I668" s="435">
        <v>44295</v>
      </c>
      <c r="J668" s="436" t="s">
        <v>265</v>
      </c>
      <c r="K668" s="436"/>
      <c r="L668" s="363">
        <f t="shared" si="151"/>
        <v>0</v>
      </c>
      <c r="M668" s="410">
        <v>377</v>
      </c>
      <c r="N668" s="390">
        <v>44293</v>
      </c>
      <c r="O668" s="368">
        <f t="shared" si="150"/>
        <v>15</v>
      </c>
      <c r="P668" s="392">
        <f t="shared" si="148"/>
        <v>854.69999999999993</v>
      </c>
      <c r="Q668" s="409"/>
      <c r="R668" s="410"/>
      <c r="S668" s="410"/>
      <c r="T668" s="410"/>
      <c r="U668" s="410"/>
      <c r="V668" s="410"/>
      <c r="W668" s="420" t="s">
        <v>336</v>
      </c>
      <c r="X668" s="392">
        <f t="shared" si="149"/>
        <v>11396</v>
      </c>
      <c r="Y668" s="191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</row>
    <row r="669" spans="1:41" s="7" customFormat="1" ht="48" customHeight="1">
      <c r="A669" s="359">
        <v>23</v>
      </c>
      <c r="B669" s="360" t="s">
        <v>227</v>
      </c>
      <c r="C669" s="387" t="s">
        <v>85</v>
      </c>
      <c r="D669" s="362"/>
      <c r="E669" s="363">
        <v>56.98</v>
      </c>
      <c r="F669" s="420" t="s">
        <v>323</v>
      </c>
      <c r="G669" s="363">
        <f t="shared" si="147"/>
        <v>52136.7</v>
      </c>
      <c r="H669" s="441"/>
      <c r="I669" s="435">
        <v>44295</v>
      </c>
      <c r="J669" s="436" t="s">
        <v>265</v>
      </c>
      <c r="K669" s="436"/>
      <c r="L669" s="363">
        <f t="shared" si="151"/>
        <v>0</v>
      </c>
      <c r="M669" s="410">
        <v>377</v>
      </c>
      <c r="N669" s="390">
        <v>44293</v>
      </c>
      <c r="O669" s="368">
        <f t="shared" si="150"/>
        <v>20</v>
      </c>
      <c r="P669" s="392">
        <f t="shared" si="148"/>
        <v>1139.5999999999999</v>
      </c>
      <c r="Q669" s="409"/>
      <c r="R669" s="410"/>
      <c r="S669" s="410"/>
      <c r="T669" s="410"/>
      <c r="U669" s="410"/>
      <c r="V669" s="410"/>
      <c r="W669" s="420" t="s">
        <v>337</v>
      </c>
      <c r="X669" s="392">
        <f t="shared" si="149"/>
        <v>50997.1</v>
      </c>
      <c r="Y669" s="191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</row>
    <row r="670" spans="1:41" s="7" customFormat="1" ht="48" customHeight="1">
      <c r="A670" s="359">
        <v>24</v>
      </c>
      <c r="B670" s="360" t="s">
        <v>228</v>
      </c>
      <c r="C670" s="387" t="s">
        <v>85</v>
      </c>
      <c r="D670" s="362"/>
      <c r="E670" s="363">
        <v>56.98</v>
      </c>
      <c r="F670" s="420" t="s">
        <v>324</v>
      </c>
      <c r="G670" s="363">
        <f t="shared" si="147"/>
        <v>6552.7</v>
      </c>
      <c r="H670" s="441"/>
      <c r="I670" s="435">
        <v>44295</v>
      </c>
      <c r="J670" s="436" t="s">
        <v>265</v>
      </c>
      <c r="K670" s="436"/>
      <c r="L670" s="363">
        <f t="shared" si="151"/>
        <v>0</v>
      </c>
      <c r="M670" s="410">
        <v>377</v>
      </c>
      <c r="N670" s="390">
        <v>44293</v>
      </c>
      <c r="O670" s="368">
        <f t="shared" si="150"/>
        <v>15</v>
      </c>
      <c r="P670" s="392">
        <f t="shared" si="148"/>
        <v>854.69999999999993</v>
      </c>
      <c r="Q670" s="409"/>
      <c r="R670" s="410"/>
      <c r="S670" s="410"/>
      <c r="T670" s="410"/>
      <c r="U670" s="410"/>
      <c r="V670" s="410"/>
      <c r="W670" s="420" t="s">
        <v>271</v>
      </c>
      <c r="X670" s="392">
        <f t="shared" si="149"/>
        <v>5698</v>
      </c>
      <c r="Y670" s="191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</row>
    <row r="671" spans="1:41" s="7" customFormat="1" ht="48" customHeight="1">
      <c r="A671" s="359">
        <v>25</v>
      </c>
      <c r="B671" s="360" t="s">
        <v>283</v>
      </c>
      <c r="C671" s="387" t="s">
        <v>85</v>
      </c>
      <c r="D671" s="362"/>
      <c r="E671" s="363">
        <v>220</v>
      </c>
      <c r="F671" s="420" t="s">
        <v>295</v>
      </c>
      <c r="G671" s="363">
        <f t="shared" si="147"/>
        <v>33660</v>
      </c>
      <c r="H671" s="441"/>
      <c r="I671" s="435">
        <v>44314</v>
      </c>
      <c r="J671" s="436" t="s">
        <v>294</v>
      </c>
      <c r="K671" s="436"/>
      <c r="L671" s="363">
        <f t="shared" si="151"/>
        <v>0</v>
      </c>
      <c r="M671" s="411">
        <v>465</v>
      </c>
      <c r="N671" s="391">
        <v>44309</v>
      </c>
      <c r="O671" s="368">
        <f t="shared" si="150"/>
        <v>0</v>
      </c>
      <c r="P671" s="392">
        <f t="shared" si="148"/>
        <v>0</v>
      </c>
      <c r="Q671" s="409"/>
      <c r="R671" s="410"/>
      <c r="S671" s="410"/>
      <c r="T671" s="410"/>
      <c r="U671" s="410"/>
      <c r="V671" s="410"/>
      <c r="W671" s="420" t="s">
        <v>295</v>
      </c>
      <c r="X671" s="392">
        <f t="shared" si="149"/>
        <v>33660</v>
      </c>
      <c r="Y671" s="191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</row>
    <row r="672" spans="1:41" s="7" customFormat="1" ht="48" customHeight="1">
      <c r="A672" s="359">
        <v>26</v>
      </c>
      <c r="B672" s="360" t="s">
        <v>284</v>
      </c>
      <c r="C672" s="387" t="s">
        <v>85</v>
      </c>
      <c r="D672" s="362"/>
      <c r="E672" s="363">
        <v>220</v>
      </c>
      <c r="F672" s="420" t="s">
        <v>256</v>
      </c>
      <c r="G672" s="363">
        <f t="shared" si="147"/>
        <v>880</v>
      </c>
      <c r="H672" s="441"/>
      <c r="I672" s="435">
        <v>44314</v>
      </c>
      <c r="J672" s="436" t="s">
        <v>294</v>
      </c>
      <c r="K672" s="436"/>
      <c r="L672" s="363">
        <f t="shared" si="151"/>
        <v>0</v>
      </c>
      <c r="M672" s="411">
        <v>465</v>
      </c>
      <c r="N672" s="391">
        <v>44309</v>
      </c>
      <c r="O672" s="368">
        <f t="shared" si="150"/>
        <v>0</v>
      </c>
      <c r="P672" s="392">
        <f t="shared" si="148"/>
        <v>0</v>
      </c>
      <c r="Q672" s="409"/>
      <c r="R672" s="410"/>
      <c r="S672" s="410"/>
      <c r="T672" s="410"/>
      <c r="U672" s="410"/>
      <c r="V672" s="410"/>
      <c r="W672" s="420" t="s">
        <v>256</v>
      </c>
      <c r="X672" s="392">
        <f t="shared" si="149"/>
        <v>880</v>
      </c>
      <c r="Y672" s="191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</row>
    <row r="673" spans="1:41" s="7" customFormat="1" ht="48" customHeight="1">
      <c r="A673" s="359">
        <v>27</v>
      </c>
      <c r="B673" s="360" t="s">
        <v>281</v>
      </c>
      <c r="C673" s="387" t="s">
        <v>85</v>
      </c>
      <c r="D673" s="362"/>
      <c r="E673" s="363">
        <v>220</v>
      </c>
      <c r="F673" s="420" t="s">
        <v>300</v>
      </c>
      <c r="G673" s="363">
        <f t="shared" si="147"/>
        <v>20900</v>
      </c>
      <c r="H673" s="441"/>
      <c r="I673" s="435">
        <v>44314</v>
      </c>
      <c r="J673" s="436" t="s">
        <v>299</v>
      </c>
      <c r="K673" s="436"/>
      <c r="L673" s="363">
        <f t="shared" si="151"/>
        <v>0</v>
      </c>
      <c r="M673" s="411">
        <v>464</v>
      </c>
      <c r="N673" s="391">
        <v>44309</v>
      </c>
      <c r="O673" s="368">
        <f t="shared" si="150"/>
        <v>0</v>
      </c>
      <c r="P673" s="392">
        <f t="shared" si="148"/>
        <v>0</v>
      </c>
      <c r="Q673" s="409"/>
      <c r="R673" s="410"/>
      <c r="S673" s="410"/>
      <c r="T673" s="410"/>
      <c r="U673" s="410"/>
      <c r="V673" s="410"/>
      <c r="W673" s="420" t="s">
        <v>300</v>
      </c>
      <c r="X673" s="392">
        <f t="shared" si="149"/>
        <v>20900</v>
      </c>
      <c r="Y673" s="191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</row>
    <row r="674" spans="1:41" s="7" customFormat="1" ht="48" customHeight="1">
      <c r="A674" s="359">
        <v>28</v>
      </c>
      <c r="B674" s="360" t="s">
        <v>283</v>
      </c>
      <c r="C674" s="387" t="s">
        <v>85</v>
      </c>
      <c r="D674" s="362"/>
      <c r="E674" s="363">
        <v>220</v>
      </c>
      <c r="F674" s="420" t="s">
        <v>301</v>
      </c>
      <c r="G674" s="363">
        <f t="shared" si="147"/>
        <v>48620</v>
      </c>
      <c r="H674" s="441"/>
      <c r="I674" s="435">
        <v>44314</v>
      </c>
      <c r="J674" s="436" t="s">
        <v>299</v>
      </c>
      <c r="K674" s="436"/>
      <c r="L674" s="363">
        <f t="shared" si="151"/>
        <v>0</v>
      </c>
      <c r="M674" s="411">
        <v>464</v>
      </c>
      <c r="N674" s="391">
        <v>44309</v>
      </c>
      <c r="O674" s="368">
        <f t="shared" si="150"/>
        <v>0</v>
      </c>
      <c r="P674" s="392">
        <f t="shared" si="148"/>
        <v>0</v>
      </c>
      <c r="Q674" s="409"/>
      <c r="R674" s="410"/>
      <c r="S674" s="410"/>
      <c r="T674" s="410"/>
      <c r="U674" s="410"/>
      <c r="V674" s="410"/>
      <c r="W674" s="420" t="s">
        <v>301</v>
      </c>
      <c r="X674" s="392">
        <f t="shared" si="149"/>
        <v>48620</v>
      </c>
      <c r="Y674" s="191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</row>
    <row r="675" spans="1:41" s="7" customFormat="1" ht="48" customHeight="1">
      <c r="A675" s="359">
        <v>29</v>
      </c>
      <c r="B675" s="360" t="s">
        <v>284</v>
      </c>
      <c r="C675" s="387" t="s">
        <v>85</v>
      </c>
      <c r="D675" s="362"/>
      <c r="E675" s="363">
        <v>220</v>
      </c>
      <c r="F675" s="420" t="s">
        <v>302</v>
      </c>
      <c r="G675" s="363">
        <f t="shared" si="147"/>
        <v>9900</v>
      </c>
      <c r="H675" s="441"/>
      <c r="I675" s="435">
        <v>44314</v>
      </c>
      <c r="J675" s="436" t="s">
        <v>299</v>
      </c>
      <c r="K675" s="436"/>
      <c r="L675" s="363">
        <f t="shared" si="151"/>
        <v>0</v>
      </c>
      <c r="M675" s="411">
        <v>464</v>
      </c>
      <c r="N675" s="391">
        <v>44309</v>
      </c>
      <c r="O675" s="368">
        <f t="shared" si="150"/>
        <v>0</v>
      </c>
      <c r="P675" s="392">
        <f t="shared" si="148"/>
        <v>0</v>
      </c>
      <c r="Q675" s="409"/>
      <c r="R675" s="410"/>
      <c r="S675" s="410"/>
      <c r="T675" s="410"/>
      <c r="U675" s="410"/>
      <c r="V675" s="410"/>
      <c r="W675" s="420" t="s">
        <v>302</v>
      </c>
      <c r="X675" s="392">
        <f t="shared" si="149"/>
        <v>9900</v>
      </c>
      <c r="Y675" s="191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</row>
    <row r="676" spans="1:41" s="7" customFormat="1" ht="21" customHeight="1">
      <c r="A676" s="442"/>
      <c r="B676" s="443" t="s">
        <v>83</v>
      </c>
      <c r="C676" s="442"/>
      <c r="D676" s="444"/>
      <c r="E676" s="444"/>
      <c r="F676" s="445"/>
      <c r="G676" s="444">
        <f>SUM(G654:G675)</f>
        <v>574766.60000000009</v>
      </c>
      <c r="H676" s="398"/>
      <c r="I676" s="398"/>
      <c r="J676" s="397"/>
      <c r="K676" s="527"/>
      <c r="L676" s="397">
        <f>SUM(L654:L675)</f>
        <v>0</v>
      </c>
      <c r="M676" s="527"/>
      <c r="N676" s="401"/>
      <c r="O676" s="395"/>
      <c r="P676" s="397">
        <f>SUM(P654:P675)</f>
        <v>30674</v>
      </c>
      <c r="Q676" s="402"/>
      <c r="R676" s="527"/>
      <c r="S676" s="527"/>
      <c r="T676" s="527"/>
      <c r="U676" s="527"/>
      <c r="V676" s="527"/>
      <c r="W676" s="527"/>
      <c r="X676" s="397">
        <f>SUM(X654:X675)</f>
        <v>544092.6</v>
      </c>
      <c r="Y676" s="191">
        <f>G676+L676-P676</f>
        <v>544092.60000000009</v>
      </c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</row>
    <row r="677" spans="1:41" s="7" customFormat="1" ht="21" customHeight="1">
      <c r="A677" s="628" t="s">
        <v>20</v>
      </c>
      <c r="B677" s="628"/>
      <c r="C677" s="628"/>
      <c r="D677" s="628"/>
      <c r="E677" s="628"/>
      <c r="F677" s="628"/>
      <c r="G677" s="628"/>
      <c r="H677" s="628"/>
      <c r="I677" s="628"/>
      <c r="J677" s="628"/>
      <c r="K677" s="628"/>
      <c r="L677" s="628"/>
      <c r="M677" s="628"/>
      <c r="N677" s="628"/>
      <c r="O677" s="628"/>
      <c r="P677" s="628"/>
      <c r="Q677" s="628"/>
      <c r="R677" s="628"/>
      <c r="S677" s="628"/>
      <c r="T677" s="628"/>
      <c r="U677" s="628"/>
      <c r="V677" s="628"/>
      <c r="W677" s="628"/>
      <c r="X677" s="628"/>
      <c r="Y677" s="191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</row>
    <row r="678" spans="1:41" s="7" customFormat="1" ht="82.5" customHeight="1">
      <c r="A678" s="471">
        <v>4</v>
      </c>
      <c r="B678" s="552" t="s">
        <v>39</v>
      </c>
      <c r="C678" s="468" t="s">
        <v>85</v>
      </c>
      <c r="D678" s="457" t="s">
        <v>184</v>
      </c>
      <c r="E678" s="459" t="s">
        <v>44</v>
      </c>
      <c r="F678" s="468">
        <v>150</v>
      </c>
      <c r="G678" s="459">
        <f>F678*E678</f>
        <v>27000</v>
      </c>
      <c r="H678" s="460" t="s">
        <v>185</v>
      </c>
      <c r="I678" s="461">
        <v>44232</v>
      </c>
      <c r="J678" s="457">
        <v>138</v>
      </c>
      <c r="K678" s="468">
        <v>150</v>
      </c>
      <c r="L678" s="459"/>
      <c r="M678" s="457">
        <v>85</v>
      </c>
      <c r="N678" s="462">
        <v>44229</v>
      </c>
      <c r="O678" s="463">
        <f>F678-W678</f>
        <v>150</v>
      </c>
      <c r="P678" s="464">
        <f>O678*E678</f>
        <v>27000</v>
      </c>
      <c r="Q678" s="457"/>
      <c r="R678" s="457"/>
      <c r="S678" s="457"/>
      <c r="T678" s="457"/>
      <c r="U678" s="465"/>
      <c r="V678" s="466"/>
      <c r="W678" s="468">
        <v>0</v>
      </c>
      <c r="X678" s="459">
        <f>W678*E678</f>
        <v>0</v>
      </c>
      <c r="Y678" s="191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</row>
    <row r="679" spans="1:41" s="7" customFormat="1" ht="73.5" customHeight="1">
      <c r="A679" s="471">
        <v>5</v>
      </c>
      <c r="B679" s="467" t="s">
        <v>39</v>
      </c>
      <c r="C679" s="468" t="s">
        <v>85</v>
      </c>
      <c r="D679" s="457" t="s">
        <v>204</v>
      </c>
      <c r="E679" s="459">
        <v>180</v>
      </c>
      <c r="F679" s="468">
        <v>150</v>
      </c>
      <c r="G679" s="459">
        <f>F679*E679</f>
        <v>27000</v>
      </c>
      <c r="H679" s="487">
        <v>44913</v>
      </c>
      <c r="I679" s="461">
        <v>44280</v>
      </c>
      <c r="J679" s="457">
        <v>407</v>
      </c>
      <c r="K679" s="468"/>
      <c r="L679" s="459">
        <f>K679*E679</f>
        <v>0</v>
      </c>
      <c r="M679" s="457">
        <v>291</v>
      </c>
      <c r="N679" s="462">
        <v>44277</v>
      </c>
      <c r="O679" s="463">
        <f>F679+K679-W679</f>
        <v>150</v>
      </c>
      <c r="P679" s="464">
        <f>O679*E679</f>
        <v>27000</v>
      </c>
      <c r="Q679" s="457"/>
      <c r="R679" s="457"/>
      <c r="S679" s="457"/>
      <c r="T679" s="457"/>
      <c r="U679" s="465"/>
      <c r="V679" s="466"/>
      <c r="W679" s="468">
        <v>0</v>
      </c>
      <c r="X679" s="459">
        <f>W679*E679</f>
        <v>0</v>
      </c>
      <c r="Y679" s="191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</row>
    <row r="680" spans="1:41" s="7" customFormat="1" ht="21" customHeight="1">
      <c r="A680" s="477"/>
      <c r="B680" s="476" t="s">
        <v>83</v>
      </c>
      <c r="C680" s="477"/>
      <c r="D680" s="478"/>
      <c r="E680" s="478"/>
      <c r="F680" s="529"/>
      <c r="G680" s="478">
        <f>SUM(G678:G679)</f>
        <v>54000</v>
      </c>
      <c r="H680" s="479"/>
      <c r="I680" s="479"/>
      <c r="J680" s="478"/>
      <c r="K680" s="529"/>
      <c r="L680" s="478">
        <f>SUM(L678:L679)</f>
        <v>0</v>
      </c>
      <c r="M680" s="529"/>
      <c r="N680" s="480"/>
      <c r="O680" s="477"/>
      <c r="P680" s="478">
        <f>SUM(P678:P679)</f>
        <v>54000</v>
      </c>
      <c r="Q680" s="529"/>
      <c r="R680" s="529"/>
      <c r="S680" s="529"/>
      <c r="T680" s="529"/>
      <c r="U680" s="529"/>
      <c r="V680" s="529"/>
      <c r="W680" s="529"/>
      <c r="X680" s="478">
        <f>SUM(X678:X679)</f>
        <v>0</v>
      </c>
      <c r="Y680" s="191">
        <f>G680+L680-P680</f>
        <v>0</v>
      </c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</row>
    <row r="681" spans="1:41" s="7" customFormat="1" ht="21" customHeight="1">
      <c r="A681" s="628" t="s">
        <v>21</v>
      </c>
      <c r="B681" s="628"/>
      <c r="C681" s="628"/>
      <c r="D681" s="628"/>
      <c r="E681" s="628"/>
      <c r="F681" s="628"/>
      <c r="G681" s="628"/>
      <c r="H681" s="628"/>
      <c r="I681" s="628"/>
      <c r="J681" s="628"/>
      <c r="K681" s="628"/>
      <c r="L681" s="628"/>
      <c r="M681" s="628"/>
      <c r="N681" s="628"/>
      <c r="O681" s="628"/>
      <c r="P681" s="628"/>
      <c r="Q681" s="628"/>
      <c r="R681" s="628"/>
      <c r="S681" s="628"/>
      <c r="T681" s="628"/>
      <c r="U681" s="628"/>
      <c r="V681" s="628"/>
      <c r="W681" s="628"/>
      <c r="X681" s="628"/>
      <c r="Y681" s="191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</row>
    <row r="682" spans="1:41" s="7" customFormat="1" ht="59.25" customHeight="1">
      <c r="A682" s="471">
        <v>1</v>
      </c>
      <c r="B682" s="550" t="s">
        <v>18</v>
      </c>
      <c r="C682" s="468" t="s">
        <v>85</v>
      </c>
      <c r="D682" s="457" t="s">
        <v>178</v>
      </c>
      <c r="E682" s="551">
        <v>153.69999999999999</v>
      </c>
      <c r="F682" s="458">
        <v>168</v>
      </c>
      <c r="G682" s="459">
        <f>F682*E682</f>
        <v>25821.599999999999</v>
      </c>
      <c r="H682" s="487">
        <v>44889</v>
      </c>
      <c r="I682" s="461"/>
      <c r="J682" s="457"/>
      <c r="K682" s="468"/>
      <c r="L682" s="459"/>
      <c r="M682" s="457">
        <v>64</v>
      </c>
      <c r="N682" s="462">
        <v>44216</v>
      </c>
      <c r="O682" s="463">
        <f>F682-W682</f>
        <v>93</v>
      </c>
      <c r="P682" s="464">
        <f>O682*E682</f>
        <v>14294.099999999999</v>
      </c>
      <c r="Q682" s="457"/>
      <c r="R682" s="457"/>
      <c r="S682" s="457"/>
      <c r="T682" s="457"/>
      <c r="U682" s="465"/>
      <c r="V682" s="466"/>
      <c r="W682" s="458">
        <v>75</v>
      </c>
      <c r="X682" s="459">
        <f>W682*E682</f>
        <v>11527.5</v>
      </c>
      <c r="Y682" s="191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</row>
    <row r="683" spans="1:41" s="7" customFormat="1" ht="82.5" customHeight="1">
      <c r="A683" s="471">
        <v>2</v>
      </c>
      <c r="B683" s="467" t="s">
        <v>39</v>
      </c>
      <c r="C683" s="468" t="s">
        <v>85</v>
      </c>
      <c r="D683" s="457" t="s">
        <v>204</v>
      </c>
      <c r="E683" s="459">
        <v>180</v>
      </c>
      <c r="F683" s="458">
        <v>55</v>
      </c>
      <c r="G683" s="459">
        <f>F683*E683</f>
        <v>9900</v>
      </c>
      <c r="H683" s="487">
        <v>44913</v>
      </c>
      <c r="I683" s="461">
        <v>44278</v>
      </c>
      <c r="J683" s="457">
        <v>408</v>
      </c>
      <c r="K683" s="468"/>
      <c r="L683" s="459">
        <f>K683*E683</f>
        <v>0</v>
      </c>
      <c r="M683" s="457">
        <v>291</v>
      </c>
      <c r="N683" s="462">
        <v>44277</v>
      </c>
      <c r="O683" s="463">
        <f>F683+K683-W683</f>
        <v>55</v>
      </c>
      <c r="P683" s="464">
        <f>O683*E683</f>
        <v>9900</v>
      </c>
      <c r="Q683" s="457"/>
      <c r="R683" s="457"/>
      <c r="S683" s="457"/>
      <c r="T683" s="457"/>
      <c r="U683" s="465"/>
      <c r="V683" s="466"/>
      <c r="W683" s="458">
        <v>0</v>
      </c>
      <c r="X683" s="459">
        <f>W683*E683</f>
        <v>0</v>
      </c>
      <c r="Y683" s="191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</row>
    <row r="684" spans="1:41" s="7" customFormat="1" ht="42" customHeight="1">
      <c r="A684" s="471">
        <v>3</v>
      </c>
      <c r="B684" s="552" t="s">
        <v>37</v>
      </c>
      <c r="C684" s="468" t="s">
        <v>85</v>
      </c>
      <c r="D684" s="457" t="s">
        <v>253</v>
      </c>
      <c r="E684" s="459" t="s">
        <v>42</v>
      </c>
      <c r="F684" s="468">
        <v>45</v>
      </c>
      <c r="G684" s="459">
        <f>F684*E684</f>
        <v>6682.5</v>
      </c>
      <c r="H684" s="487">
        <v>44916</v>
      </c>
      <c r="I684" s="461">
        <v>44230</v>
      </c>
      <c r="J684" s="457">
        <v>140</v>
      </c>
      <c r="K684" s="468">
        <v>200</v>
      </c>
      <c r="L684" s="459"/>
      <c r="M684" s="457">
        <v>85</v>
      </c>
      <c r="N684" s="462">
        <v>44229</v>
      </c>
      <c r="O684" s="463">
        <f>F684-W684</f>
        <v>3</v>
      </c>
      <c r="P684" s="464">
        <f>O684*E684</f>
        <v>445.5</v>
      </c>
      <c r="Q684" s="457"/>
      <c r="R684" s="457"/>
      <c r="S684" s="457"/>
      <c r="T684" s="457"/>
      <c r="U684" s="465"/>
      <c r="V684" s="466"/>
      <c r="W684" s="468">
        <v>42</v>
      </c>
      <c r="X684" s="459">
        <f>W684*E684</f>
        <v>6237</v>
      </c>
      <c r="Y684" s="191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</row>
    <row r="685" spans="1:41" s="7" customFormat="1" ht="87" customHeight="1">
      <c r="A685" s="471">
        <v>4</v>
      </c>
      <c r="B685" s="552" t="s">
        <v>39</v>
      </c>
      <c r="C685" s="468" t="s">
        <v>85</v>
      </c>
      <c r="D685" s="457" t="s">
        <v>251</v>
      </c>
      <c r="E685" s="459" t="s">
        <v>44</v>
      </c>
      <c r="F685" s="468">
        <v>150</v>
      </c>
      <c r="G685" s="459">
        <f>F685*E685</f>
        <v>27000</v>
      </c>
      <c r="H685" s="487">
        <v>44892</v>
      </c>
      <c r="I685" s="461">
        <v>44230</v>
      </c>
      <c r="J685" s="457">
        <v>140</v>
      </c>
      <c r="K685" s="468">
        <v>150</v>
      </c>
      <c r="L685" s="459"/>
      <c r="M685" s="457">
        <v>85</v>
      </c>
      <c r="N685" s="462">
        <v>44229</v>
      </c>
      <c r="O685" s="463">
        <f>F685-W685</f>
        <v>20</v>
      </c>
      <c r="P685" s="464">
        <f>O685*E685</f>
        <v>3600</v>
      </c>
      <c r="Q685" s="457"/>
      <c r="R685" s="457"/>
      <c r="S685" s="457"/>
      <c r="T685" s="457"/>
      <c r="U685" s="465"/>
      <c r="V685" s="466"/>
      <c r="W685" s="468">
        <v>130</v>
      </c>
      <c r="X685" s="459">
        <f>W685*E685</f>
        <v>23400</v>
      </c>
      <c r="Y685" s="191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</row>
    <row r="686" spans="1:41" s="7" customFormat="1" ht="24" customHeight="1">
      <c r="A686" s="471"/>
      <c r="B686" s="476" t="s">
        <v>83</v>
      </c>
      <c r="C686" s="477"/>
      <c r="D686" s="478"/>
      <c r="E686" s="478"/>
      <c r="F686" s="529"/>
      <c r="G686" s="478">
        <f>SUM(G682:G685)</f>
        <v>69404.100000000006</v>
      </c>
      <c r="H686" s="479"/>
      <c r="I686" s="479"/>
      <c r="J686" s="478"/>
      <c r="K686" s="529"/>
      <c r="L686" s="478">
        <f>SUM(L682:L685)</f>
        <v>0</v>
      </c>
      <c r="M686" s="529"/>
      <c r="N686" s="480"/>
      <c r="O686" s="477"/>
      <c r="P686" s="478">
        <f>SUM(P682:P685)</f>
        <v>28239.599999999999</v>
      </c>
      <c r="Q686" s="529"/>
      <c r="R686" s="529"/>
      <c r="S686" s="529"/>
      <c r="T686" s="529"/>
      <c r="U686" s="529"/>
      <c r="V686" s="529"/>
      <c r="W686" s="529"/>
      <c r="X686" s="478">
        <f>SUM(X682:X685)</f>
        <v>41164.5</v>
      </c>
      <c r="Y686" s="191">
        <f>G686+L686-P686</f>
        <v>41164.500000000007</v>
      </c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</row>
    <row r="687" spans="1:41" s="7" customFormat="1" ht="21" customHeight="1">
      <c r="A687" s="628" t="s">
        <v>45</v>
      </c>
      <c r="B687" s="628"/>
      <c r="C687" s="628"/>
      <c r="D687" s="628"/>
      <c r="E687" s="628"/>
      <c r="F687" s="628"/>
      <c r="G687" s="628"/>
      <c r="H687" s="628"/>
      <c r="I687" s="628"/>
      <c r="J687" s="628"/>
      <c r="K687" s="628"/>
      <c r="L687" s="628"/>
      <c r="M687" s="628"/>
      <c r="N687" s="628"/>
      <c r="O687" s="628"/>
      <c r="P687" s="628"/>
      <c r="Q687" s="628"/>
      <c r="R687" s="628"/>
      <c r="S687" s="628"/>
      <c r="T687" s="628"/>
      <c r="U687" s="628"/>
      <c r="V687" s="628"/>
      <c r="W687" s="628"/>
      <c r="X687" s="628"/>
      <c r="Y687" s="191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</row>
    <row r="688" spans="1:41" s="7" customFormat="1" ht="44.25" customHeight="1">
      <c r="A688" s="471">
        <v>1</v>
      </c>
      <c r="B688" s="552" t="s">
        <v>37</v>
      </c>
      <c r="C688" s="468" t="s">
        <v>85</v>
      </c>
      <c r="D688" s="457" t="s">
        <v>182</v>
      </c>
      <c r="E688" s="459" t="s">
        <v>42</v>
      </c>
      <c r="F688" s="468">
        <v>1272</v>
      </c>
      <c r="G688" s="459">
        <f>E688*F688</f>
        <v>188892</v>
      </c>
      <c r="H688" s="460">
        <v>44916</v>
      </c>
      <c r="I688" s="461">
        <v>44230</v>
      </c>
      <c r="J688" s="457">
        <v>182</v>
      </c>
      <c r="K688" s="468">
        <v>2300</v>
      </c>
      <c r="L688" s="459"/>
      <c r="M688" s="457">
        <v>85</v>
      </c>
      <c r="N688" s="462">
        <v>44229</v>
      </c>
      <c r="O688" s="463">
        <f>F688-W688</f>
        <v>322</v>
      </c>
      <c r="P688" s="464">
        <f>O688*E688</f>
        <v>47817</v>
      </c>
      <c r="Q688" s="457"/>
      <c r="R688" s="457"/>
      <c r="S688" s="457"/>
      <c r="T688" s="457"/>
      <c r="U688" s="465"/>
      <c r="V688" s="466"/>
      <c r="W688" s="468">
        <v>950</v>
      </c>
      <c r="X688" s="459">
        <f>W688*E688</f>
        <v>141075</v>
      </c>
      <c r="Y688" s="191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</row>
    <row r="689" spans="1:41" s="7" customFormat="1" ht="45" customHeight="1">
      <c r="A689" s="471">
        <v>2</v>
      </c>
      <c r="B689" s="552" t="s">
        <v>38</v>
      </c>
      <c r="C689" s="468" t="s">
        <v>85</v>
      </c>
      <c r="D689" s="457" t="s">
        <v>183</v>
      </c>
      <c r="E689" s="459" t="s">
        <v>43</v>
      </c>
      <c r="F689" s="468">
        <v>50</v>
      </c>
      <c r="G689" s="459">
        <f>E689*F689</f>
        <v>10500</v>
      </c>
      <c r="H689" s="460">
        <v>44540</v>
      </c>
      <c r="I689" s="461">
        <v>44230</v>
      </c>
      <c r="J689" s="457">
        <v>182</v>
      </c>
      <c r="K689" s="468">
        <v>50</v>
      </c>
      <c r="L689" s="459"/>
      <c r="M689" s="457">
        <v>85</v>
      </c>
      <c r="N689" s="462">
        <v>44229</v>
      </c>
      <c r="O689" s="463">
        <f>F689-W689</f>
        <v>0</v>
      </c>
      <c r="P689" s="464">
        <f>O689*E689</f>
        <v>0</v>
      </c>
      <c r="Q689" s="457"/>
      <c r="R689" s="457"/>
      <c r="S689" s="457"/>
      <c r="T689" s="457"/>
      <c r="U689" s="465"/>
      <c r="V689" s="466"/>
      <c r="W689" s="468">
        <v>50</v>
      </c>
      <c r="X689" s="459">
        <f>W689*E689</f>
        <v>10500</v>
      </c>
      <c r="Y689" s="191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</row>
    <row r="690" spans="1:41" s="7" customFormat="1" ht="77.25" customHeight="1">
      <c r="A690" s="471">
        <v>3</v>
      </c>
      <c r="B690" s="467" t="s">
        <v>39</v>
      </c>
      <c r="C690" s="468" t="s">
        <v>85</v>
      </c>
      <c r="D690" s="457" t="s">
        <v>204</v>
      </c>
      <c r="E690" s="459">
        <v>180</v>
      </c>
      <c r="F690" s="468">
        <v>3800</v>
      </c>
      <c r="G690" s="459">
        <f>E690*F690</f>
        <v>684000</v>
      </c>
      <c r="H690" s="460">
        <v>44913</v>
      </c>
      <c r="I690" s="461">
        <v>44280</v>
      </c>
      <c r="J690" s="457">
        <v>449</v>
      </c>
      <c r="K690" s="468"/>
      <c r="L690" s="459">
        <f>K690*E690</f>
        <v>0</v>
      </c>
      <c r="M690" s="457">
        <v>291</v>
      </c>
      <c r="N690" s="462">
        <v>44277</v>
      </c>
      <c r="O690" s="463">
        <f>F690+K690-W690</f>
        <v>0</v>
      </c>
      <c r="P690" s="464">
        <f>O690*E690</f>
        <v>0</v>
      </c>
      <c r="Q690" s="457"/>
      <c r="R690" s="457"/>
      <c r="S690" s="457"/>
      <c r="T690" s="457"/>
      <c r="U690" s="465"/>
      <c r="V690" s="466"/>
      <c r="W690" s="468">
        <v>3800</v>
      </c>
      <c r="X690" s="459">
        <f>W690*E690</f>
        <v>684000</v>
      </c>
      <c r="Y690" s="191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</row>
    <row r="691" spans="1:41" s="7" customFormat="1" ht="21" customHeight="1">
      <c r="A691" s="477"/>
      <c r="B691" s="476" t="s">
        <v>83</v>
      </c>
      <c r="C691" s="477"/>
      <c r="D691" s="478"/>
      <c r="E691" s="478"/>
      <c r="F691" s="529"/>
      <c r="G691" s="478">
        <f>SUM(G688:G690)</f>
        <v>883392</v>
      </c>
      <c r="H691" s="479"/>
      <c r="I691" s="479"/>
      <c r="J691" s="478"/>
      <c r="K691" s="529"/>
      <c r="L691" s="478">
        <f>SUM(L688:L690)</f>
        <v>0</v>
      </c>
      <c r="M691" s="529"/>
      <c r="N691" s="480"/>
      <c r="O691" s="477"/>
      <c r="P691" s="478">
        <f>SUM(P688:P690)</f>
        <v>47817</v>
      </c>
      <c r="Q691" s="529"/>
      <c r="R691" s="529"/>
      <c r="S691" s="529"/>
      <c r="T691" s="529"/>
      <c r="U691" s="529"/>
      <c r="V691" s="529"/>
      <c r="W691" s="529"/>
      <c r="X691" s="478">
        <f>SUM(X688:X690)</f>
        <v>835575</v>
      </c>
      <c r="Y691" s="191">
        <f>G691+L691-P691</f>
        <v>835575</v>
      </c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</row>
    <row r="692" spans="1:41" s="7" customFormat="1" ht="20.25" customHeight="1">
      <c r="A692" s="601" t="s">
        <v>99</v>
      </c>
      <c r="B692" s="601"/>
      <c r="C692" s="601"/>
      <c r="D692" s="601"/>
      <c r="E692" s="601"/>
      <c r="F692" s="601"/>
      <c r="G692" s="601"/>
      <c r="H692" s="601"/>
      <c r="I692" s="601"/>
      <c r="J692" s="601"/>
      <c r="K692" s="601"/>
      <c r="L692" s="601"/>
      <c r="M692" s="601"/>
      <c r="N692" s="601"/>
      <c r="O692" s="601"/>
      <c r="P692" s="601"/>
      <c r="Q692" s="601"/>
      <c r="R692" s="601"/>
      <c r="S692" s="601"/>
      <c r="T692" s="601"/>
      <c r="U692" s="601"/>
      <c r="V692" s="601"/>
      <c r="W692" s="601"/>
      <c r="X692" s="601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</row>
    <row r="693" spans="1:41" s="7" customFormat="1" ht="42" customHeight="1">
      <c r="A693" s="471">
        <v>1</v>
      </c>
      <c r="B693" s="552" t="s">
        <v>37</v>
      </c>
      <c r="C693" s="558" t="s">
        <v>85</v>
      </c>
      <c r="D693" s="457" t="s">
        <v>182</v>
      </c>
      <c r="E693" s="459" t="s">
        <v>42</v>
      </c>
      <c r="F693" s="468">
        <v>2896</v>
      </c>
      <c r="G693" s="459">
        <f>F693*E693</f>
        <v>430056</v>
      </c>
      <c r="H693" s="460">
        <v>44916</v>
      </c>
      <c r="I693" s="461">
        <v>44231</v>
      </c>
      <c r="J693" s="457">
        <v>169</v>
      </c>
      <c r="K693" s="468">
        <v>4350</v>
      </c>
      <c r="L693" s="459"/>
      <c r="M693" s="457">
        <v>85</v>
      </c>
      <c r="N693" s="462">
        <v>44229</v>
      </c>
      <c r="O693" s="463">
        <f>F693-W693</f>
        <v>282</v>
      </c>
      <c r="P693" s="464">
        <f>O693*E693</f>
        <v>41877</v>
      </c>
      <c r="Q693" s="457"/>
      <c r="R693" s="457"/>
      <c r="S693" s="457"/>
      <c r="T693" s="457"/>
      <c r="U693" s="465"/>
      <c r="V693" s="466"/>
      <c r="W693" s="468">
        <v>2614</v>
      </c>
      <c r="X693" s="459">
        <f>W693*E693</f>
        <v>388179</v>
      </c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</row>
    <row r="694" spans="1:41" s="7" customFormat="1" ht="78" customHeight="1">
      <c r="A694" s="471">
        <v>2</v>
      </c>
      <c r="B694" s="552" t="s">
        <v>39</v>
      </c>
      <c r="C694" s="558" t="s">
        <v>85</v>
      </c>
      <c r="D694" s="457" t="s">
        <v>251</v>
      </c>
      <c r="E694" s="459" t="s">
        <v>44</v>
      </c>
      <c r="F694" s="468">
        <v>1400</v>
      </c>
      <c r="G694" s="459">
        <f>F694*E694</f>
        <v>252000</v>
      </c>
      <c r="H694" s="460">
        <v>44892</v>
      </c>
      <c r="I694" s="461">
        <v>44231</v>
      </c>
      <c r="J694" s="457">
        <v>169</v>
      </c>
      <c r="K694" s="468">
        <v>1850</v>
      </c>
      <c r="L694" s="459"/>
      <c r="M694" s="457">
        <v>85</v>
      </c>
      <c r="N694" s="462">
        <v>44229</v>
      </c>
      <c r="O694" s="463">
        <f>F694-W694</f>
        <v>50</v>
      </c>
      <c r="P694" s="464">
        <f>O694*E694</f>
        <v>9000</v>
      </c>
      <c r="Q694" s="457"/>
      <c r="R694" s="457"/>
      <c r="S694" s="457"/>
      <c r="T694" s="457"/>
      <c r="U694" s="465"/>
      <c r="V694" s="466"/>
      <c r="W694" s="468">
        <v>1350</v>
      </c>
      <c r="X694" s="459">
        <f>W694*E694</f>
        <v>243000</v>
      </c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</row>
    <row r="695" spans="1:41" s="7" customFormat="1" ht="77.25" customHeight="1">
      <c r="A695" s="471">
        <v>3</v>
      </c>
      <c r="B695" s="467" t="s">
        <v>39</v>
      </c>
      <c r="C695" s="468" t="s">
        <v>85</v>
      </c>
      <c r="D695" s="457" t="s">
        <v>204</v>
      </c>
      <c r="E695" s="459">
        <v>180</v>
      </c>
      <c r="F695" s="468">
        <v>399</v>
      </c>
      <c r="G695" s="459">
        <f>F695*E695</f>
        <v>71820</v>
      </c>
      <c r="H695" s="460">
        <v>44913</v>
      </c>
      <c r="I695" s="461">
        <v>44284</v>
      </c>
      <c r="J695" s="457">
        <v>438</v>
      </c>
      <c r="K695" s="468"/>
      <c r="L695" s="459">
        <f>K695*E695</f>
        <v>0</v>
      </c>
      <c r="M695" s="457">
        <v>291</v>
      </c>
      <c r="N695" s="462">
        <v>44277</v>
      </c>
      <c r="O695" s="463">
        <f>F695+K695-W695</f>
        <v>69</v>
      </c>
      <c r="P695" s="464">
        <f>O695*E695</f>
        <v>12420</v>
      </c>
      <c r="Q695" s="457"/>
      <c r="R695" s="457"/>
      <c r="S695" s="457"/>
      <c r="T695" s="457"/>
      <c r="U695" s="465"/>
      <c r="V695" s="466"/>
      <c r="W695" s="468">
        <v>330</v>
      </c>
      <c r="X695" s="459">
        <f>W695*E695</f>
        <v>59400</v>
      </c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</row>
    <row r="696" spans="1:41" s="7" customFormat="1" ht="51.75" customHeight="1">
      <c r="A696" s="471">
        <v>4</v>
      </c>
      <c r="B696" s="550" t="s">
        <v>18</v>
      </c>
      <c r="C696" s="468" t="s">
        <v>85</v>
      </c>
      <c r="D696" s="457" t="s">
        <v>245</v>
      </c>
      <c r="E696" s="551">
        <v>153.69999999999999</v>
      </c>
      <c r="F696" s="468">
        <v>1925</v>
      </c>
      <c r="G696" s="459">
        <f>F696*E696</f>
        <v>295872.5</v>
      </c>
      <c r="H696" s="460">
        <v>44889</v>
      </c>
      <c r="I696" s="461"/>
      <c r="J696" s="457"/>
      <c r="K696" s="468"/>
      <c r="L696" s="459"/>
      <c r="M696" s="457">
        <v>64</v>
      </c>
      <c r="N696" s="462">
        <v>44216</v>
      </c>
      <c r="O696" s="463">
        <f>F696+K696-W696</f>
        <v>0</v>
      </c>
      <c r="P696" s="464">
        <f>O696*E696</f>
        <v>0</v>
      </c>
      <c r="Q696" s="457"/>
      <c r="R696" s="457"/>
      <c r="S696" s="457"/>
      <c r="T696" s="457"/>
      <c r="U696" s="465"/>
      <c r="V696" s="466"/>
      <c r="W696" s="468">
        <v>1925</v>
      </c>
      <c r="X696" s="459">
        <f>W696*E696</f>
        <v>295872.5</v>
      </c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</row>
    <row r="697" spans="1:41" s="7" customFormat="1" ht="21.75" customHeight="1">
      <c r="A697" s="477"/>
      <c r="B697" s="485" t="s">
        <v>83</v>
      </c>
      <c r="C697" s="477"/>
      <c r="D697" s="477"/>
      <c r="E697" s="478"/>
      <c r="F697" s="477"/>
      <c r="G697" s="478">
        <f>SUM(G693:G696)</f>
        <v>1049748.5</v>
      </c>
      <c r="H697" s="479"/>
      <c r="I697" s="486"/>
      <c r="J697" s="477"/>
      <c r="K697" s="529"/>
      <c r="L697" s="478">
        <f>SUM(L693:L696)</f>
        <v>0</v>
      </c>
      <c r="M697" s="529"/>
      <c r="N697" s="480"/>
      <c r="O697" s="477"/>
      <c r="P697" s="478">
        <f>SUM(P693:P696)</f>
        <v>63297</v>
      </c>
      <c r="Q697" s="481"/>
      <c r="R697" s="529"/>
      <c r="S697" s="529"/>
      <c r="T697" s="529"/>
      <c r="U697" s="529"/>
      <c r="V697" s="529"/>
      <c r="W697" s="477"/>
      <c r="X697" s="478">
        <f>SUM(X693:X696)</f>
        <v>986451.5</v>
      </c>
      <c r="Y697" s="191">
        <f>G697+L697-P697</f>
        <v>986451.5</v>
      </c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</row>
    <row r="698" spans="1:41" s="7" customFormat="1" ht="23.25" customHeight="1">
      <c r="A698" s="643" t="s">
        <v>94</v>
      </c>
      <c r="B698" s="644"/>
      <c r="C698" s="644"/>
      <c r="D698" s="644"/>
      <c r="E698" s="644"/>
      <c r="F698" s="644"/>
      <c r="G698" s="644"/>
      <c r="H698" s="644"/>
      <c r="I698" s="644"/>
      <c r="J698" s="644"/>
      <c r="K698" s="644"/>
      <c r="L698" s="644"/>
      <c r="M698" s="644"/>
      <c r="N698" s="644"/>
      <c r="O698" s="644"/>
      <c r="P698" s="644"/>
      <c r="Q698" s="644"/>
      <c r="R698" s="644"/>
      <c r="S698" s="644"/>
      <c r="T698" s="644"/>
      <c r="U698" s="644"/>
      <c r="V698" s="644"/>
      <c r="W698" s="644"/>
      <c r="X698" s="645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</row>
    <row r="699" spans="1:41" s="7" customFormat="1" ht="48" customHeight="1">
      <c r="A699" s="359">
        <v>1</v>
      </c>
      <c r="B699" s="544" t="s">
        <v>18</v>
      </c>
      <c r="C699" s="387" t="s">
        <v>85</v>
      </c>
      <c r="D699" s="362" t="s">
        <v>249</v>
      </c>
      <c r="E699" s="545">
        <v>153.69999999999999</v>
      </c>
      <c r="F699" s="387">
        <v>1440</v>
      </c>
      <c r="G699" s="363">
        <f>F699*E699</f>
        <v>221327.99999999997</v>
      </c>
      <c r="H699" s="389">
        <v>44889</v>
      </c>
      <c r="I699" s="390"/>
      <c r="J699" s="362"/>
      <c r="K699" s="387"/>
      <c r="L699" s="363"/>
      <c r="M699" s="362">
        <v>64</v>
      </c>
      <c r="N699" s="391">
        <v>44216</v>
      </c>
      <c r="O699" s="368">
        <f>F699-W699</f>
        <v>990</v>
      </c>
      <c r="P699" s="392">
        <f>O699*E699</f>
        <v>152163</v>
      </c>
      <c r="Q699" s="362"/>
      <c r="R699" s="362"/>
      <c r="S699" s="362"/>
      <c r="T699" s="362"/>
      <c r="U699" s="393"/>
      <c r="V699" s="394"/>
      <c r="W699" s="387">
        <v>450</v>
      </c>
      <c r="X699" s="363">
        <f>W699*E699</f>
        <v>69165</v>
      </c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</row>
    <row r="700" spans="1:41" s="7" customFormat="1" ht="51" customHeight="1">
      <c r="A700" s="359">
        <v>2</v>
      </c>
      <c r="B700" s="426" t="s">
        <v>37</v>
      </c>
      <c r="C700" s="387" t="s">
        <v>85</v>
      </c>
      <c r="D700" s="362" t="s">
        <v>182</v>
      </c>
      <c r="E700" s="363" t="s">
        <v>42</v>
      </c>
      <c r="F700" s="387">
        <v>2100</v>
      </c>
      <c r="G700" s="363">
        <f>F700*E700</f>
        <v>311850</v>
      </c>
      <c r="H700" s="389">
        <v>44916</v>
      </c>
      <c r="I700" s="390">
        <v>44230</v>
      </c>
      <c r="J700" s="362">
        <v>141</v>
      </c>
      <c r="K700" s="387">
        <v>2100</v>
      </c>
      <c r="L700" s="363"/>
      <c r="M700" s="362">
        <v>85</v>
      </c>
      <c r="N700" s="391">
        <v>44229</v>
      </c>
      <c r="O700" s="368">
        <f>F700-W700</f>
        <v>0</v>
      </c>
      <c r="P700" s="392">
        <f>O700*E700</f>
        <v>0</v>
      </c>
      <c r="Q700" s="362"/>
      <c r="R700" s="362"/>
      <c r="S700" s="362"/>
      <c r="T700" s="362"/>
      <c r="U700" s="393"/>
      <c r="V700" s="394"/>
      <c r="W700" s="387">
        <v>2100</v>
      </c>
      <c r="X700" s="363">
        <f>W700*E700</f>
        <v>311850</v>
      </c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</row>
    <row r="701" spans="1:41" s="7" customFormat="1" ht="91.5" customHeight="1">
      <c r="A701" s="359">
        <v>4</v>
      </c>
      <c r="B701" s="426" t="s">
        <v>39</v>
      </c>
      <c r="C701" s="387" t="s">
        <v>85</v>
      </c>
      <c r="D701" s="362" t="s">
        <v>250</v>
      </c>
      <c r="E701" s="363" t="s">
        <v>44</v>
      </c>
      <c r="F701" s="387">
        <v>900</v>
      </c>
      <c r="G701" s="363">
        <f>F701*E701</f>
        <v>162000</v>
      </c>
      <c r="H701" s="389">
        <v>44894</v>
      </c>
      <c r="I701" s="390">
        <v>44230</v>
      </c>
      <c r="J701" s="362">
        <v>141</v>
      </c>
      <c r="K701" s="387">
        <v>900</v>
      </c>
      <c r="L701" s="363"/>
      <c r="M701" s="362">
        <v>85</v>
      </c>
      <c r="N701" s="391">
        <v>44229</v>
      </c>
      <c r="O701" s="368">
        <f>F701-W701</f>
        <v>0</v>
      </c>
      <c r="P701" s="392">
        <f>O701*E701</f>
        <v>0</v>
      </c>
      <c r="Q701" s="362"/>
      <c r="R701" s="362"/>
      <c r="S701" s="362"/>
      <c r="T701" s="362"/>
      <c r="U701" s="393"/>
      <c r="V701" s="394"/>
      <c r="W701" s="387">
        <v>900</v>
      </c>
      <c r="X701" s="363">
        <f>W701*E701</f>
        <v>162000</v>
      </c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</row>
    <row r="702" spans="1:41" s="7" customFormat="1" ht="72.75" customHeight="1">
      <c r="A702" s="359">
        <v>5</v>
      </c>
      <c r="B702" s="360" t="s">
        <v>39</v>
      </c>
      <c r="C702" s="387" t="s">
        <v>85</v>
      </c>
      <c r="D702" s="362" t="s">
        <v>204</v>
      </c>
      <c r="E702" s="363">
        <v>180</v>
      </c>
      <c r="F702" s="387">
        <v>3600</v>
      </c>
      <c r="G702" s="363">
        <f>F702*E702</f>
        <v>648000</v>
      </c>
      <c r="H702" s="389">
        <v>44548</v>
      </c>
      <c r="I702" s="390">
        <v>44280</v>
      </c>
      <c r="J702" s="362">
        <v>410</v>
      </c>
      <c r="K702" s="387"/>
      <c r="L702" s="363">
        <f>K702*E702</f>
        <v>0</v>
      </c>
      <c r="M702" s="362">
        <v>291</v>
      </c>
      <c r="N702" s="391">
        <v>44277</v>
      </c>
      <c r="O702" s="368">
        <f>F702+K702-W702</f>
        <v>0</v>
      </c>
      <c r="P702" s="392">
        <f>O702*E702</f>
        <v>0</v>
      </c>
      <c r="Q702" s="362"/>
      <c r="R702" s="362"/>
      <c r="S702" s="362"/>
      <c r="T702" s="362"/>
      <c r="U702" s="393"/>
      <c r="V702" s="394"/>
      <c r="W702" s="387">
        <v>3600</v>
      </c>
      <c r="X702" s="363">
        <f>W702*E702</f>
        <v>648000</v>
      </c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</row>
    <row r="703" spans="1:41" s="7" customFormat="1" ht="20.25" customHeight="1">
      <c r="A703" s="395"/>
      <c r="B703" s="396" t="s">
        <v>83</v>
      </c>
      <c r="C703" s="395"/>
      <c r="D703" s="395"/>
      <c r="E703" s="397"/>
      <c r="F703" s="395"/>
      <c r="G703" s="397">
        <f>SUM(G699:G702)</f>
        <v>1343178</v>
      </c>
      <c r="H703" s="389"/>
      <c r="I703" s="399"/>
      <c r="J703" s="395"/>
      <c r="K703" s="527"/>
      <c r="L703" s="397">
        <f>SUM(L699:L702)</f>
        <v>0</v>
      </c>
      <c r="M703" s="527"/>
      <c r="N703" s="401"/>
      <c r="O703" s="395"/>
      <c r="P703" s="397">
        <f>SUM(P699:P702)</f>
        <v>152163</v>
      </c>
      <c r="Q703" s="402"/>
      <c r="R703" s="527"/>
      <c r="S703" s="527"/>
      <c r="T703" s="527"/>
      <c r="U703" s="527"/>
      <c r="V703" s="527"/>
      <c r="W703" s="395"/>
      <c r="X703" s="397">
        <f>SUM(X699:X702)</f>
        <v>1191015</v>
      </c>
      <c r="Y703" s="191">
        <f>G703+L703-P703</f>
        <v>1191015</v>
      </c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</row>
    <row r="704" spans="1:41" s="7" customFormat="1" ht="20.25" customHeight="1">
      <c r="A704" s="643" t="s">
        <v>22</v>
      </c>
      <c r="B704" s="644"/>
      <c r="C704" s="644"/>
      <c r="D704" s="644"/>
      <c r="E704" s="644"/>
      <c r="F704" s="644"/>
      <c r="G704" s="644"/>
      <c r="H704" s="644"/>
      <c r="I704" s="644"/>
      <c r="J704" s="644"/>
      <c r="K704" s="644"/>
      <c r="L704" s="644"/>
      <c r="M704" s="644"/>
      <c r="N704" s="644"/>
      <c r="O704" s="644"/>
      <c r="P704" s="644"/>
      <c r="Q704" s="644"/>
      <c r="R704" s="644"/>
      <c r="S704" s="644"/>
      <c r="T704" s="644"/>
      <c r="U704" s="644"/>
      <c r="V704" s="644"/>
      <c r="W704" s="644"/>
      <c r="X704" s="645"/>
      <c r="Y704" s="191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</row>
    <row r="705" spans="1:41" s="7" customFormat="1" ht="86.25" customHeight="1">
      <c r="A705" s="359">
        <v>3</v>
      </c>
      <c r="B705" s="426" t="s">
        <v>39</v>
      </c>
      <c r="C705" s="387" t="s">
        <v>85</v>
      </c>
      <c r="D705" s="362" t="s">
        <v>247</v>
      </c>
      <c r="E705" s="363" t="s">
        <v>44</v>
      </c>
      <c r="F705" s="387">
        <v>69</v>
      </c>
      <c r="G705" s="363">
        <f>F705*E705</f>
        <v>12420</v>
      </c>
      <c r="H705" s="408"/>
      <c r="I705" s="390">
        <v>44230</v>
      </c>
      <c r="J705" s="362">
        <v>142</v>
      </c>
      <c r="K705" s="387">
        <v>950</v>
      </c>
      <c r="L705" s="363"/>
      <c r="M705" s="362">
        <v>85</v>
      </c>
      <c r="N705" s="391">
        <v>44229</v>
      </c>
      <c r="O705" s="368">
        <f>F705-W705</f>
        <v>69</v>
      </c>
      <c r="P705" s="392">
        <f>O705*E705</f>
        <v>12420</v>
      </c>
      <c r="Q705" s="362"/>
      <c r="R705" s="362"/>
      <c r="S705" s="362"/>
      <c r="T705" s="362"/>
      <c r="U705" s="393"/>
      <c r="V705" s="394"/>
      <c r="W705" s="387">
        <v>0</v>
      </c>
      <c r="X705" s="363">
        <f>W705*E705</f>
        <v>0</v>
      </c>
      <c r="Y705" s="191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</row>
    <row r="706" spans="1:41" s="7" customFormat="1" ht="75.75" customHeight="1">
      <c r="A706" s="359">
        <v>4</v>
      </c>
      <c r="B706" s="360" t="s">
        <v>39</v>
      </c>
      <c r="C706" s="387" t="s">
        <v>85</v>
      </c>
      <c r="D706" s="362" t="s">
        <v>204</v>
      </c>
      <c r="E706" s="363">
        <v>180</v>
      </c>
      <c r="F706" s="387">
        <v>2082</v>
      </c>
      <c r="G706" s="363">
        <f>F706*E706</f>
        <v>374760</v>
      </c>
      <c r="H706" s="404">
        <v>44913</v>
      </c>
      <c r="I706" s="390">
        <v>44278</v>
      </c>
      <c r="J706" s="362">
        <v>411</v>
      </c>
      <c r="K706" s="387"/>
      <c r="L706" s="363"/>
      <c r="M706" s="362">
        <v>291</v>
      </c>
      <c r="N706" s="391">
        <v>44277</v>
      </c>
      <c r="O706" s="368">
        <f>F706+K706-W706</f>
        <v>381</v>
      </c>
      <c r="P706" s="392">
        <f>O706*E706</f>
        <v>68580</v>
      </c>
      <c r="Q706" s="362"/>
      <c r="R706" s="362"/>
      <c r="S706" s="362"/>
      <c r="T706" s="362"/>
      <c r="U706" s="393"/>
      <c r="V706" s="394"/>
      <c r="W706" s="387">
        <v>1701</v>
      </c>
      <c r="X706" s="363">
        <f>W706*E706</f>
        <v>306180</v>
      </c>
      <c r="Y706" s="191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</row>
    <row r="707" spans="1:41" s="7" customFormat="1" ht="42.75" customHeight="1">
      <c r="A707" s="359">
        <v>5</v>
      </c>
      <c r="B707" s="544" t="s">
        <v>19</v>
      </c>
      <c r="C707" s="387" t="s">
        <v>85</v>
      </c>
      <c r="D707" s="362" t="s">
        <v>180</v>
      </c>
      <c r="E707" s="545">
        <v>210</v>
      </c>
      <c r="F707" s="387">
        <v>700</v>
      </c>
      <c r="G707" s="363">
        <f>F707*E707</f>
        <v>147000</v>
      </c>
      <c r="H707" s="389">
        <v>44513</v>
      </c>
      <c r="I707" s="390"/>
      <c r="J707" s="362"/>
      <c r="K707" s="387"/>
      <c r="L707" s="363"/>
      <c r="M707" s="362">
        <v>64</v>
      </c>
      <c r="N707" s="391">
        <v>44216</v>
      </c>
      <c r="O707" s="368">
        <f>F707+K707-W707</f>
        <v>639</v>
      </c>
      <c r="P707" s="392">
        <f>O707*E707</f>
        <v>134190</v>
      </c>
      <c r="Q707" s="362"/>
      <c r="R707" s="362"/>
      <c r="S707" s="362"/>
      <c r="T707" s="362"/>
      <c r="U707" s="393"/>
      <c r="V707" s="394"/>
      <c r="W707" s="387">
        <v>61</v>
      </c>
      <c r="X707" s="363">
        <f>W707*E707</f>
        <v>12810</v>
      </c>
      <c r="Y707" s="191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</row>
    <row r="708" spans="1:41" s="7" customFormat="1" ht="20.25" customHeight="1">
      <c r="A708" s="395"/>
      <c r="B708" s="396" t="s">
        <v>83</v>
      </c>
      <c r="C708" s="395"/>
      <c r="D708" s="395"/>
      <c r="E708" s="397"/>
      <c r="F708" s="395"/>
      <c r="G708" s="397">
        <f>SUM(G705:G707)</f>
        <v>534180</v>
      </c>
      <c r="H708" s="398"/>
      <c r="I708" s="399"/>
      <c r="J708" s="395"/>
      <c r="K708" s="527"/>
      <c r="L708" s="397">
        <f>SUM(L705:L707)</f>
        <v>0</v>
      </c>
      <c r="M708" s="527"/>
      <c r="N708" s="401"/>
      <c r="O708" s="395"/>
      <c r="P708" s="397">
        <f>SUM(P705:P707)</f>
        <v>215190</v>
      </c>
      <c r="Q708" s="402"/>
      <c r="R708" s="527"/>
      <c r="S708" s="527"/>
      <c r="T708" s="527"/>
      <c r="U708" s="527"/>
      <c r="V708" s="527"/>
      <c r="W708" s="395"/>
      <c r="X708" s="397">
        <f>SUM(X705:X707)</f>
        <v>318990</v>
      </c>
      <c r="Y708" s="191">
        <f>G708+L708-P708</f>
        <v>318990</v>
      </c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</row>
    <row r="709" spans="1:41" s="7" customFormat="1" ht="20.25" customHeight="1">
      <c r="A709" s="601" t="s">
        <v>30</v>
      </c>
      <c r="B709" s="601"/>
      <c r="C709" s="601"/>
      <c r="D709" s="601"/>
      <c r="E709" s="601"/>
      <c r="F709" s="601"/>
      <c r="G709" s="601"/>
      <c r="H709" s="601"/>
      <c r="I709" s="601"/>
      <c r="J709" s="601"/>
      <c r="K709" s="601"/>
      <c r="L709" s="601"/>
      <c r="M709" s="601"/>
      <c r="N709" s="601"/>
      <c r="O709" s="601"/>
      <c r="P709" s="601"/>
      <c r="Q709" s="601"/>
      <c r="R709" s="601"/>
      <c r="S709" s="601"/>
      <c r="T709" s="601"/>
      <c r="U709" s="601"/>
      <c r="V709" s="601"/>
      <c r="W709" s="601"/>
      <c r="X709" s="601"/>
      <c r="Y709" s="191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</row>
    <row r="710" spans="1:41" s="7" customFormat="1" ht="56.25" customHeight="1">
      <c r="A710" s="471">
        <v>1</v>
      </c>
      <c r="B710" s="550" t="s">
        <v>18</v>
      </c>
      <c r="C710" s="468" t="s">
        <v>85</v>
      </c>
      <c r="D710" s="457" t="s">
        <v>245</v>
      </c>
      <c r="E710" s="551">
        <v>153.69999999999999</v>
      </c>
      <c r="F710" s="468">
        <v>1610</v>
      </c>
      <c r="G710" s="459">
        <f>F710*E710</f>
        <v>247456.99999999997</v>
      </c>
      <c r="H710" s="460">
        <v>44889</v>
      </c>
      <c r="I710" s="461"/>
      <c r="J710" s="457"/>
      <c r="K710" s="468"/>
      <c r="L710" s="459"/>
      <c r="M710" s="457">
        <v>64</v>
      </c>
      <c r="N710" s="462">
        <v>44216</v>
      </c>
      <c r="O710" s="463">
        <f>F710-W710</f>
        <v>237</v>
      </c>
      <c r="P710" s="464">
        <f>O710*E710</f>
        <v>36426.899999999994</v>
      </c>
      <c r="Q710" s="457"/>
      <c r="R710" s="457"/>
      <c r="S710" s="457"/>
      <c r="T710" s="457"/>
      <c r="U710" s="465"/>
      <c r="V710" s="466"/>
      <c r="W710" s="468">
        <v>1373</v>
      </c>
      <c r="X710" s="459">
        <f>W710*E710</f>
        <v>211030.09999999998</v>
      </c>
      <c r="Y710" s="191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</row>
    <row r="711" spans="1:41" s="7" customFormat="1" ht="73.5" customHeight="1">
      <c r="A711" s="471">
        <v>2</v>
      </c>
      <c r="B711" s="467" t="s">
        <v>39</v>
      </c>
      <c r="C711" s="468" t="s">
        <v>85</v>
      </c>
      <c r="D711" s="457" t="s">
        <v>204</v>
      </c>
      <c r="E711" s="459">
        <v>180</v>
      </c>
      <c r="F711" s="468">
        <v>200</v>
      </c>
      <c r="G711" s="459">
        <f>F711*E711</f>
        <v>36000</v>
      </c>
      <c r="H711" s="460">
        <v>44913</v>
      </c>
      <c r="I711" s="461">
        <v>44278</v>
      </c>
      <c r="J711" s="457">
        <v>439</v>
      </c>
      <c r="K711" s="468"/>
      <c r="L711" s="459">
        <f>K711*E711</f>
        <v>0</v>
      </c>
      <c r="M711" s="457">
        <v>291</v>
      </c>
      <c r="N711" s="462">
        <v>44277</v>
      </c>
      <c r="O711" s="463">
        <f>F711+K711-W711</f>
        <v>0</v>
      </c>
      <c r="P711" s="464">
        <f>O711*E711</f>
        <v>0</v>
      </c>
      <c r="Q711" s="457"/>
      <c r="R711" s="457"/>
      <c r="S711" s="457"/>
      <c r="T711" s="457"/>
      <c r="U711" s="465"/>
      <c r="V711" s="466"/>
      <c r="W711" s="468">
        <v>200</v>
      </c>
      <c r="X711" s="459">
        <f>W711*E711</f>
        <v>36000</v>
      </c>
      <c r="Y711" s="191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</row>
    <row r="712" spans="1:41" s="7" customFormat="1" ht="40.5" customHeight="1">
      <c r="A712" s="471">
        <v>3</v>
      </c>
      <c r="B712" s="552" t="s">
        <v>37</v>
      </c>
      <c r="C712" s="468" t="s">
        <v>85</v>
      </c>
      <c r="D712" s="457" t="s">
        <v>182</v>
      </c>
      <c r="E712" s="459" t="s">
        <v>42</v>
      </c>
      <c r="F712" s="468">
        <v>2000</v>
      </c>
      <c r="G712" s="459">
        <f>F712*E712</f>
        <v>297000</v>
      </c>
      <c r="H712" s="460">
        <v>44916</v>
      </c>
      <c r="I712" s="461">
        <v>44231</v>
      </c>
      <c r="J712" s="457">
        <v>170</v>
      </c>
      <c r="K712" s="468">
        <v>2000</v>
      </c>
      <c r="L712" s="459"/>
      <c r="M712" s="457">
        <v>85</v>
      </c>
      <c r="N712" s="462">
        <v>44229</v>
      </c>
      <c r="O712" s="463">
        <f>F712-W712</f>
        <v>167</v>
      </c>
      <c r="P712" s="464">
        <f>O712*E712</f>
        <v>24799.5</v>
      </c>
      <c r="Q712" s="457"/>
      <c r="R712" s="457"/>
      <c r="S712" s="457"/>
      <c r="T712" s="457"/>
      <c r="U712" s="465"/>
      <c r="V712" s="466"/>
      <c r="W712" s="468">
        <v>1833</v>
      </c>
      <c r="X712" s="459">
        <f>W712*E712</f>
        <v>272200.5</v>
      </c>
      <c r="Y712" s="191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</row>
    <row r="713" spans="1:41" s="7" customFormat="1" ht="81.75" customHeight="1">
      <c r="A713" s="471">
        <v>4</v>
      </c>
      <c r="B713" s="552" t="s">
        <v>39</v>
      </c>
      <c r="C713" s="468" t="s">
        <v>85</v>
      </c>
      <c r="D713" s="457" t="s">
        <v>184</v>
      </c>
      <c r="E713" s="459" t="s">
        <v>44</v>
      </c>
      <c r="F713" s="468">
        <v>900</v>
      </c>
      <c r="G713" s="459">
        <f>F713*E713</f>
        <v>162000</v>
      </c>
      <c r="H713" s="460" t="s">
        <v>185</v>
      </c>
      <c r="I713" s="461">
        <v>44231</v>
      </c>
      <c r="J713" s="457">
        <v>170</v>
      </c>
      <c r="K713" s="468">
        <v>900</v>
      </c>
      <c r="L713" s="459"/>
      <c r="M713" s="457">
        <v>85</v>
      </c>
      <c r="N713" s="462">
        <v>44229</v>
      </c>
      <c r="O713" s="463">
        <f>F713-W713</f>
        <v>340</v>
      </c>
      <c r="P713" s="464">
        <f>O713*E713</f>
        <v>61200</v>
      </c>
      <c r="Q713" s="457"/>
      <c r="R713" s="457"/>
      <c r="S713" s="457"/>
      <c r="T713" s="457"/>
      <c r="U713" s="465"/>
      <c r="V713" s="466"/>
      <c r="W713" s="468">
        <v>560</v>
      </c>
      <c r="X713" s="459">
        <f>W713*E713</f>
        <v>100800</v>
      </c>
      <c r="Y713" s="191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</row>
    <row r="714" spans="1:41" s="7" customFormat="1" ht="20.25" customHeight="1">
      <c r="A714" s="477"/>
      <c r="B714" s="485" t="s">
        <v>83</v>
      </c>
      <c r="C714" s="477"/>
      <c r="D714" s="477"/>
      <c r="E714" s="478"/>
      <c r="F714" s="477"/>
      <c r="G714" s="478">
        <f>SUM(G710:G713)</f>
        <v>742457</v>
      </c>
      <c r="H714" s="479"/>
      <c r="I714" s="486"/>
      <c r="J714" s="477"/>
      <c r="K714" s="529"/>
      <c r="L714" s="478">
        <f>SUM(L710:L713)</f>
        <v>0</v>
      </c>
      <c r="M714" s="529"/>
      <c r="N714" s="480"/>
      <c r="O714" s="477"/>
      <c r="P714" s="478">
        <f>SUM(P710:P713)</f>
        <v>122426.4</v>
      </c>
      <c r="Q714" s="481"/>
      <c r="R714" s="529"/>
      <c r="S714" s="529"/>
      <c r="T714" s="529"/>
      <c r="U714" s="529"/>
      <c r="V714" s="529"/>
      <c r="W714" s="477"/>
      <c r="X714" s="478">
        <f>SUM(X710:X713)</f>
        <v>620030.6</v>
      </c>
      <c r="Y714" s="191">
        <f>G714+L714-P714</f>
        <v>620030.6</v>
      </c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</row>
    <row r="715" spans="1:41" s="7" customFormat="1" ht="20.25" customHeight="1">
      <c r="A715" s="601" t="s">
        <v>31</v>
      </c>
      <c r="B715" s="601"/>
      <c r="C715" s="601"/>
      <c r="D715" s="601"/>
      <c r="E715" s="601"/>
      <c r="F715" s="601"/>
      <c r="G715" s="601"/>
      <c r="H715" s="601"/>
      <c r="I715" s="601"/>
      <c r="J715" s="601"/>
      <c r="K715" s="601"/>
      <c r="L715" s="601"/>
      <c r="M715" s="601"/>
      <c r="N715" s="601"/>
      <c r="O715" s="601"/>
      <c r="P715" s="601"/>
      <c r="Q715" s="601"/>
      <c r="R715" s="601"/>
      <c r="S715" s="601"/>
      <c r="T715" s="601"/>
      <c r="U715" s="601"/>
      <c r="V715" s="601"/>
      <c r="W715" s="601"/>
      <c r="X715" s="601"/>
      <c r="Y715" s="191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</row>
    <row r="716" spans="1:41" s="7" customFormat="1" ht="54" customHeight="1">
      <c r="A716" s="471">
        <v>1</v>
      </c>
      <c r="B716" s="550" t="s">
        <v>18</v>
      </c>
      <c r="C716" s="468" t="s">
        <v>85</v>
      </c>
      <c r="D716" s="457" t="s">
        <v>178</v>
      </c>
      <c r="E716" s="551">
        <v>153.69999999999999</v>
      </c>
      <c r="F716" s="468">
        <v>1500</v>
      </c>
      <c r="G716" s="459">
        <f>F716*E716</f>
        <v>230549.99999999997</v>
      </c>
      <c r="H716" s="460">
        <v>44889</v>
      </c>
      <c r="I716" s="461"/>
      <c r="J716" s="457"/>
      <c r="K716" s="468"/>
      <c r="L716" s="459"/>
      <c r="M716" s="457">
        <v>64</v>
      </c>
      <c r="N716" s="462">
        <v>44216</v>
      </c>
      <c r="O716" s="463">
        <f>F716-W716</f>
        <v>0</v>
      </c>
      <c r="P716" s="464">
        <f>O716*E716</f>
        <v>0</v>
      </c>
      <c r="Q716" s="457"/>
      <c r="R716" s="457"/>
      <c r="S716" s="457"/>
      <c r="T716" s="457"/>
      <c r="U716" s="465"/>
      <c r="V716" s="466"/>
      <c r="W716" s="468">
        <v>1500</v>
      </c>
      <c r="X716" s="459">
        <f>W716*E716</f>
        <v>230549.99999999997</v>
      </c>
      <c r="Y716" s="191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</row>
    <row r="717" spans="1:41" s="7" customFormat="1" ht="75.75" customHeight="1">
      <c r="A717" s="471">
        <v>2</v>
      </c>
      <c r="B717" s="467" t="s">
        <v>39</v>
      </c>
      <c r="C717" s="468" t="s">
        <v>85</v>
      </c>
      <c r="D717" s="457" t="s">
        <v>204</v>
      </c>
      <c r="E717" s="459">
        <v>180</v>
      </c>
      <c r="F717" s="468">
        <v>200</v>
      </c>
      <c r="G717" s="459">
        <f>F717*E717</f>
        <v>36000</v>
      </c>
      <c r="H717" s="460">
        <v>44913</v>
      </c>
      <c r="I717" s="461">
        <v>44278</v>
      </c>
      <c r="J717" s="457">
        <v>440</v>
      </c>
      <c r="K717" s="468"/>
      <c r="L717" s="459">
        <f>K717*E717</f>
        <v>0</v>
      </c>
      <c r="M717" s="457">
        <v>291</v>
      </c>
      <c r="N717" s="462">
        <v>44277</v>
      </c>
      <c r="O717" s="463">
        <f>F717+K717-W717</f>
        <v>0</v>
      </c>
      <c r="P717" s="464">
        <f>O717*E717</f>
        <v>0</v>
      </c>
      <c r="Q717" s="457"/>
      <c r="R717" s="457"/>
      <c r="S717" s="457"/>
      <c r="T717" s="457"/>
      <c r="U717" s="465"/>
      <c r="V717" s="466"/>
      <c r="W717" s="468">
        <v>200</v>
      </c>
      <c r="X717" s="459">
        <f>W717*E717</f>
        <v>36000</v>
      </c>
      <c r="Y717" s="191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</row>
    <row r="718" spans="1:41" s="7" customFormat="1" ht="45.75" customHeight="1">
      <c r="A718" s="471">
        <v>3</v>
      </c>
      <c r="B718" s="552" t="s">
        <v>37</v>
      </c>
      <c r="C718" s="468" t="s">
        <v>85</v>
      </c>
      <c r="D718" s="457" t="s">
        <v>182</v>
      </c>
      <c r="E718" s="459" t="s">
        <v>42</v>
      </c>
      <c r="F718" s="468">
        <v>1607</v>
      </c>
      <c r="G718" s="459">
        <f>F718*E718</f>
        <v>238639.5</v>
      </c>
      <c r="H718" s="460">
        <v>44916</v>
      </c>
      <c r="I718" s="461">
        <v>44231</v>
      </c>
      <c r="J718" s="457">
        <v>171</v>
      </c>
      <c r="K718" s="468">
        <v>2000</v>
      </c>
      <c r="L718" s="459"/>
      <c r="M718" s="457">
        <v>85</v>
      </c>
      <c r="N718" s="462">
        <v>44229</v>
      </c>
      <c r="O718" s="463">
        <f>F718-W718</f>
        <v>332</v>
      </c>
      <c r="P718" s="464">
        <f>O718*E718</f>
        <v>49302</v>
      </c>
      <c r="Q718" s="457"/>
      <c r="R718" s="457"/>
      <c r="S718" s="457"/>
      <c r="T718" s="457"/>
      <c r="U718" s="465"/>
      <c r="V718" s="466"/>
      <c r="W718" s="468">
        <v>1275</v>
      </c>
      <c r="X718" s="459">
        <f>W718*E718</f>
        <v>189337.5</v>
      </c>
      <c r="Y718" s="191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</row>
    <row r="719" spans="1:41" s="7" customFormat="1" ht="20.25" customHeight="1">
      <c r="A719" s="477"/>
      <c r="B719" s="485" t="s">
        <v>83</v>
      </c>
      <c r="C719" s="477"/>
      <c r="D719" s="477"/>
      <c r="E719" s="478"/>
      <c r="F719" s="477"/>
      <c r="G719" s="478">
        <f>SUM(G716:G718)</f>
        <v>505189.5</v>
      </c>
      <c r="H719" s="479"/>
      <c r="I719" s="486"/>
      <c r="J719" s="477"/>
      <c r="K719" s="529"/>
      <c r="L719" s="478">
        <f>SUM(L716:L718)</f>
        <v>0</v>
      </c>
      <c r="M719" s="529"/>
      <c r="N719" s="480"/>
      <c r="O719" s="477"/>
      <c r="P719" s="478">
        <f>SUM(P716:P718)</f>
        <v>49302</v>
      </c>
      <c r="Q719" s="481"/>
      <c r="R719" s="529"/>
      <c r="S719" s="529"/>
      <c r="T719" s="529"/>
      <c r="U719" s="529"/>
      <c r="V719" s="529"/>
      <c r="W719" s="477"/>
      <c r="X719" s="478">
        <f>SUM(X716:X718)</f>
        <v>455887.5</v>
      </c>
      <c r="Y719" s="191">
        <f>G719+L719-P719</f>
        <v>455887.5</v>
      </c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</row>
    <row r="720" spans="1:41" s="7" customFormat="1" ht="19.5" customHeight="1">
      <c r="A720" s="661" t="s">
        <v>145</v>
      </c>
      <c r="B720" s="662"/>
      <c r="C720" s="662"/>
      <c r="D720" s="662"/>
      <c r="E720" s="662"/>
      <c r="F720" s="662"/>
      <c r="G720" s="662"/>
      <c r="H720" s="662"/>
      <c r="I720" s="662"/>
      <c r="J720" s="662"/>
      <c r="K720" s="662"/>
      <c r="L720" s="662"/>
      <c r="M720" s="662"/>
      <c r="N720" s="662"/>
      <c r="O720" s="662"/>
      <c r="P720" s="662"/>
      <c r="Q720" s="662"/>
      <c r="R720" s="662"/>
      <c r="S720" s="662"/>
      <c r="T720" s="662"/>
      <c r="U720" s="662"/>
      <c r="V720" s="662"/>
      <c r="W720" s="662"/>
      <c r="X720" s="663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</row>
    <row r="721" spans="1:41" s="7" customFormat="1" ht="78" customHeight="1">
      <c r="A721" s="359">
        <v>3</v>
      </c>
      <c r="B721" s="360" t="s">
        <v>39</v>
      </c>
      <c r="C721" s="387" t="s">
        <v>85</v>
      </c>
      <c r="D721" s="362" t="s">
        <v>204</v>
      </c>
      <c r="E721" s="363">
        <v>180</v>
      </c>
      <c r="F721" s="387">
        <v>338</v>
      </c>
      <c r="G721" s="363">
        <f>F721*E721</f>
        <v>60840</v>
      </c>
      <c r="H721" s="389">
        <v>44913</v>
      </c>
      <c r="I721" s="390">
        <v>44278</v>
      </c>
      <c r="J721" s="362">
        <v>415</v>
      </c>
      <c r="K721" s="412"/>
      <c r="L721" s="363">
        <f>K721*E721</f>
        <v>0</v>
      </c>
      <c r="M721" s="362">
        <v>291</v>
      </c>
      <c r="N721" s="391">
        <v>44277</v>
      </c>
      <c r="O721" s="368">
        <f>F721+K721-W721</f>
        <v>338</v>
      </c>
      <c r="P721" s="392">
        <f>O721*E721</f>
        <v>60840</v>
      </c>
      <c r="Q721" s="362"/>
      <c r="R721" s="362"/>
      <c r="S721" s="362"/>
      <c r="T721" s="362"/>
      <c r="U721" s="393"/>
      <c r="V721" s="394"/>
      <c r="W721" s="387">
        <v>0</v>
      </c>
      <c r="X721" s="363">
        <f>W721*E721</f>
        <v>0</v>
      </c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</row>
    <row r="722" spans="1:41" s="7" customFormat="1" ht="19.5" customHeight="1">
      <c r="A722" s="395"/>
      <c r="B722" s="396" t="s">
        <v>83</v>
      </c>
      <c r="C722" s="395"/>
      <c r="D722" s="395"/>
      <c r="E722" s="397"/>
      <c r="F722" s="395"/>
      <c r="G722" s="397">
        <f>SUM(G721:G721)</f>
        <v>60840</v>
      </c>
      <c r="H722" s="398"/>
      <c r="I722" s="399"/>
      <c r="J722" s="395"/>
      <c r="K722" s="527"/>
      <c r="L722" s="397">
        <f>SUM(L721:L721)</f>
        <v>0</v>
      </c>
      <c r="M722" s="527"/>
      <c r="N722" s="401"/>
      <c r="O722" s="395"/>
      <c r="P722" s="397">
        <f>SUM(P721:P721)</f>
        <v>60840</v>
      </c>
      <c r="Q722" s="402"/>
      <c r="R722" s="527"/>
      <c r="S722" s="527"/>
      <c r="T722" s="527"/>
      <c r="U722" s="527"/>
      <c r="V722" s="527"/>
      <c r="W722" s="395"/>
      <c r="X722" s="397">
        <f>SUM(X721:X721)</f>
        <v>0</v>
      </c>
      <c r="Y722" s="191">
        <f>G722+L722-P722</f>
        <v>0</v>
      </c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</row>
    <row r="723" spans="1:41" s="7" customFormat="1" ht="19.5" customHeight="1">
      <c r="A723" s="643" t="s">
        <v>143</v>
      </c>
      <c r="B723" s="644"/>
      <c r="C723" s="644"/>
      <c r="D723" s="644"/>
      <c r="E723" s="644"/>
      <c r="F723" s="644"/>
      <c r="G723" s="644"/>
      <c r="H723" s="644"/>
      <c r="I723" s="644"/>
      <c r="J723" s="644"/>
      <c r="K723" s="644"/>
      <c r="L723" s="644"/>
      <c r="M723" s="644"/>
      <c r="N723" s="644"/>
      <c r="O723" s="644"/>
      <c r="P723" s="644"/>
      <c r="Q723" s="644"/>
      <c r="R723" s="644"/>
      <c r="S723" s="644"/>
      <c r="T723" s="644"/>
      <c r="U723" s="644"/>
      <c r="V723" s="644"/>
      <c r="W723" s="644"/>
      <c r="X723" s="645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</row>
    <row r="724" spans="1:41" s="7" customFormat="1" ht="52.5" customHeight="1">
      <c r="A724" s="359">
        <v>1</v>
      </c>
      <c r="B724" s="544" t="s">
        <v>18</v>
      </c>
      <c r="C724" s="387" t="s">
        <v>85</v>
      </c>
      <c r="D724" s="362" t="s">
        <v>178</v>
      </c>
      <c r="E724" s="545">
        <v>153.69999999999999</v>
      </c>
      <c r="F724" s="387">
        <v>11</v>
      </c>
      <c r="G724" s="363">
        <f>F724*E724</f>
        <v>1690.6999999999998</v>
      </c>
      <c r="H724" s="389">
        <v>44889</v>
      </c>
      <c r="I724" s="390"/>
      <c r="J724" s="362"/>
      <c r="K724" s="387"/>
      <c r="L724" s="363"/>
      <c r="M724" s="362">
        <v>64</v>
      </c>
      <c r="N724" s="391">
        <v>44216</v>
      </c>
      <c r="O724" s="368">
        <f>F724+K724-W724</f>
        <v>0</v>
      </c>
      <c r="P724" s="392">
        <f>O724*E724</f>
        <v>0</v>
      </c>
      <c r="Q724" s="362"/>
      <c r="R724" s="362"/>
      <c r="S724" s="362"/>
      <c r="T724" s="362"/>
      <c r="U724" s="393"/>
      <c r="V724" s="394"/>
      <c r="W724" s="387">
        <v>11</v>
      </c>
      <c r="X724" s="363">
        <f>W724*E724</f>
        <v>1690.6999999999998</v>
      </c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</row>
    <row r="725" spans="1:41" s="7" customFormat="1" ht="83.25" customHeight="1">
      <c r="A725" s="359">
        <v>3</v>
      </c>
      <c r="B725" s="360" t="s">
        <v>39</v>
      </c>
      <c r="C725" s="387" t="s">
        <v>85</v>
      </c>
      <c r="D725" s="362" t="s">
        <v>204</v>
      </c>
      <c r="E725" s="363">
        <v>180</v>
      </c>
      <c r="F725" s="387">
        <v>608</v>
      </c>
      <c r="G725" s="363">
        <f>F725*E725</f>
        <v>109440</v>
      </c>
      <c r="H725" s="404">
        <v>44913</v>
      </c>
      <c r="I725" s="390">
        <v>44280</v>
      </c>
      <c r="J725" s="362">
        <v>412</v>
      </c>
      <c r="K725" s="387"/>
      <c r="L725" s="363">
        <f>K725*E725</f>
        <v>0</v>
      </c>
      <c r="M725" s="362">
        <v>291</v>
      </c>
      <c r="N725" s="391">
        <v>44277</v>
      </c>
      <c r="O725" s="368">
        <f>F725+K725-W725</f>
        <v>254</v>
      </c>
      <c r="P725" s="392">
        <f>O725*E725</f>
        <v>45720</v>
      </c>
      <c r="Q725" s="362"/>
      <c r="R725" s="362"/>
      <c r="S725" s="362"/>
      <c r="T725" s="362"/>
      <c r="U725" s="393"/>
      <c r="V725" s="394"/>
      <c r="W725" s="387">
        <v>354</v>
      </c>
      <c r="X725" s="363">
        <f>W725*E725</f>
        <v>63720</v>
      </c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</row>
    <row r="726" spans="1:41" s="7" customFormat="1" ht="40.5" customHeight="1">
      <c r="A726" s="359">
        <v>4</v>
      </c>
      <c r="B726" s="426" t="s">
        <v>37</v>
      </c>
      <c r="C726" s="387" t="s">
        <v>85</v>
      </c>
      <c r="D726" s="362" t="s">
        <v>182</v>
      </c>
      <c r="E726" s="363" t="s">
        <v>42</v>
      </c>
      <c r="F726" s="387">
        <v>38</v>
      </c>
      <c r="G726" s="363">
        <f>F726*E726</f>
        <v>5643</v>
      </c>
      <c r="H726" s="389">
        <v>44916</v>
      </c>
      <c r="I726" s="390">
        <v>44231</v>
      </c>
      <c r="J726" s="362">
        <v>143</v>
      </c>
      <c r="K726" s="387">
        <v>1000</v>
      </c>
      <c r="L726" s="363"/>
      <c r="M726" s="362">
        <v>85</v>
      </c>
      <c r="N726" s="391">
        <v>44229</v>
      </c>
      <c r="O726" s="368">
        <f>F726-W726</f>
        <v>3</v>
      </c>
      <c r="P726" s="392">
        <f>O726*E726</f>
        <v>445.5</v>
      </c>
      <c r="Q726" s="362"/>
      <c r="R726" s="362"/>
      <c r="S726" s="362"/>
      <c r="T726" s="362"/>
      <c r="U726" s="393"/>
      <c r="V726" s="394"/>
      <c r="W726" s="387">
        <v>35</v>
      </c>
      <c r="X726" s="363">
        <f>W726*E726</f>
        <v>5197.5</v>
      </c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</row>
    <row r="727" spans="1:41" s="7" customFormat="1" ht="19.5" customHeight="1">
      <c r="A727" s="395"/>
      <c r="B727" s="396" t="s">
        <v>83</v>
      </c>
      <c r="C727" s="395"/>
      <c r="D727" s="395"/>
      <c r="E727" s="397"/>
      <c r="F727" s="395"/>
      <c r="G727" s="397">
        <f>SUM(G724:G726)</f>
        <v>116773.7</v>
      </c>
      <c r="H727" s="398"/>
      <c r="I727" s="399"/>
      <c r="J727" s="395"/>
      <c r="K727" s="527"/>
      <c r="L727" s="397">
        <f>SUM(L724:L726)</f>
        <v>0</v>
      </c>
      <c r="M727" s="527"/>
      <c r="N727" s="401"/>
      <c r="O727" s="395"/>
      <c r="P727" s="397">
        <f>SUM(P724:P726)</f>
        <v>46165.5</v>
      </c>
      <c r="Q727" s="402"/>
      <c r="R727" s="527"/>
      <c r="S727" s="527"/>
      <c r="T727" s="527"/>
      <c r="U727" s="527"/>
      <c r="V727" s="527"/>
      <c r="W727" s="395"/>
      <c r="X727" s="397">
        <f>SUM(X724:X726)</f>
        <v>70608.2</v>
      </c>
      <c r="Y727" s="191">
        <f>G727+L727-P727</f>
        <v>70608.2</v>
      </c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</row>
    <row r="728" spans="1:41" s="7" customFormat="1" ht="19.5" customHeight="1">
      <c r="A728" s="643" t="s">
        <v>142</v>
      </c>
      <c r="B728" s="644"/>
      <c r="C728" s="644"/>
      <c r="D728" s="644"/>
      <c r="E728" s="644"/>
      <c r="F728" s="644"/>
      <c r="G728" s="644"/>
      <c r="H728" s="644"/>
      <c r="I728" s="644"/>
      <c r="J728" s="644"/>
      <c r="K728" s="644"/>
      <c r="L728" s="644"/>
      <c r="M728" s="644"/>
      <c r="N728" s="644"/>
      <c r="O728" s="644"/>
      <c r="P728" s="644"/>
      <c r="Q728" s="644"/>
      <c r="R728" s="644"/>
      <c r="S728" s="644"/>
      <c r="T728" s="644"/>
      <c r="U728" s="644"/>
      <c r="V728" s="644"/>
      <c r="W728" s="644"/>
      <c r="X728" s="645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</row>
    <row r="729" spans="1:41" s="7" customFormat="1" ht="78" customHeight="1">
      <c r="A729" s="359">
        <v>3</v>
      </c>
      <c r="B729" s="360" t="s">
        <v>39</v>
      </c>
      <c r="C729" s="387" t="s">
        <v>85</v>
      </c>
      <c r="D729" s="362" t="s">
        <v>204</v>
      </c>
      <c r="E729" s="363">
        <v>180</v>
      </c>
      <c r="F729" s="387">
        <v>389</v>
      </c>
      <c r="G729" s="363">
        <f>F729*E729</f>
        <v>70020</v>
      </c>
      <c r="H729" s="389">
        <v>44913</v>
      </c>
      <c r="I729" s="390">
        <v>44278</v>
      </c>
      <c r="J729" s="362">
        <v>413</v>
      </c>
      <c r="K729" s="387"/>
      <c r="L729" s="363">
        <f>K729*E729</f>
        <v>0</v>
      </c>
      <c r="M729" s="362">
        <v>291</v>
      </c>
      <c r="N729" s="391">
        <v>44277</v>
      </c>
      <c r="O729" s="368">
        <f>F729+K729-W729</f>
        <v>389</v>
      </c>
      <c r="P729" s="392">
        <f>O729*E729</f>
        <v>70020</v>
      </c>
      <c r="Q729" s="362"/>
      <c r="R729" s="362"/>
      <c r="S729" s="362"/>
      <c r="T729" s="362"/>
      <c r="U729" s="393"/>
      <c r="V729" s="394"/>
      <c r="W729" s="387">
        <v>0</v>
      </c>
      <c r="X729" s="363">
        <f>W729*E729</f>
        <v>0</v>
      </c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</row>
    <row r="730" spans="1:41" s="7" customFormat="1" ht="19.5" customHeight="1">
      <c r="A730" s="395"/>
      <c r="B730" s="396" t="s">
        <v>83</v>
      </c>
      <c r="C730" s="395"/>
      <c r="D730" s="395"/>
      <c r="E730" s="397"/>
      <c r="F730" s="395"/>
      <c r="G730" s="397">
        <f>SUM(G729:G729)</f>
        <v>70020</v>
      </c>
      <c r="H730" s="398"/>
      <c r="I730" s="399"/>
      <c r="J730" s="395"/>
      <c r="K730" s="527"/>
      <c r="L730" s="397">
        <f>SUM(L729:L729)</f>
        <v>0</v>
      </c>
      <c r="M730" s="527"/>
      <c r="N730" s="401"/>
      <c r="O730" s="395"/>
      <c r="P730" s="397">
        <f>SUM(P729:P729)</f>
        <v>70020</v>
      </c>
      <c r="Q730" s="402"/>
      <c r="R730" s="527"/>
      <c r="S730" s="527"/>
      <c r="T730" s="527"/>
      <c r="U730" s="527"/>
      <c r="V730" s="527"/>
      <c r="W730" s="395"/>
      <c r="X730" s="397">
        <f>SUM(X729:X729)</f>
        <v>0</v>
      </c>
      <c r="Y730" s="191">
        <f>G730+L730-P730</f>
        <v>0</v>
      </c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</row>
    <row r="731" spans="1:41" s="7" customFormat="1" ht="19.5" customHeight="1">
      <c r="A731" s="643" t="s">
        <v>23</v>
      </c>
      <c r="B731" s="644"/>
      <c r="C731" s="644"/>
      <c r="D731" s="644"/>
      <c r="E731" s="644"/>
      <c r="F731" s="644"/>
      <c r="G731" s="644"/>
      <c r="H731" s="644"/>
      <c r="I731" s="644"/>
      <c r="J731" s="644"/>
      <c r="K731" s="644"/>
      <c r="L731" s="644"/>
      <c r="M731" s="644"/>
      <c r="N731" s="644"/>
      <c r="O731" s="644"/>
      <c r="P731" s="644"/>
      <c r="Q731" s="644"/>
      <c r="R731" s="644"/>
      <c r="S731" s="644"/>
      <c r="T731" s="644"/>
      <c r="U731" s="644"/>
      <c r="V731" s="644"/>
      <c r="W731" s="644"/>
      <c r="X731" s="645"/>
      <c r="Y731" s="191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</row>
    <row r="732" spans="1:41" s="7" customFormat="1" ht="54.75" customHeight="1">
      <c r="A732" s="359">
        <v>1</v>
      </c>
      <c r="B732" s="544" t="s">
        <v>18</v>
      </c>
      <c r="C732" s="387" t="s">
        <v>85</v>
      </c>
      <c r="D732" s="362" t="s">
        <v>178</v>
      </c>
      <c r="E732" s="545">
        <v>153.69999999999999</v>
      </c>
      <c r="F732" s="387">
        <v>1312</v>
      </c>
      <c r="G732" s="363">
        <f>F732*E732</f>
        <v>201654.39999999999</v>
      </c>
      <c r="H732" s="389">
        <v>44889</v>
      </c>
      <c r="I732" s="390"/>
      <c r="J732" s="362"/>
      <c r="K732" s="387"/>
      <c r="L732" s="363"/>
      <c r="M732" s="362">
        <v>64</v>
      </c>
      <c r="N732" s="391">
        <v>44216</v>
      </c>
      <c r="O732" s="368">
        <f>F732-W732</f>
        <v>12</v>
      </c>
      <c r="P732" s="392">
        <f>O732*E732</f>
        <v>1844.3999999999999</v>
      </c>
      <c r="Q732" s="362"/>
      <c r="R732" s="362"/>
      <c r="S732" s="362"/>
      <c r="T732" s="362"/>
      <c r="U732" s="393"/>
      <c r="V732" s="394"/>
      <c r="W732" s="387">
        <v>1300</v>
      </c>
      <c r="X732" s="363">
        <f>W732*E732</f>
        <v>199809.99999999997</v>
      </c>
      <c r="Y732" s="191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</row>
    <row r="733" spans="1:41" s="7" customFormat="1" ht="45.75" customHeight="1">
      <c r="A733" s="359">
        <v>2</v>
      </c>
      <c r="B733" s="426" t="s">
        <v>37</v>
      </c>
      <c r="C733" s="387" t="s">
        <v>85</v>
      </c>
      <c r="D733" s="362" t="s">
        <v>253</v>
      </c>
      <c r="E733" s="363" t="s">
        <v>42</v>
      </c>
      <c r="F733" s="387">
        <v>1100</v>
      </c>
      <c r="G733" s="363">
        <f>F733*E733</f>
        <v>163350</v>
      </c>
      <c r="H733" s="389">
        <v>44916</v>
      </c>
      <c r="I733" s="390">
        <v>44231</v>
      </c>
      <c r="J733" s="362">
        <v>145</v>
      </c>
      <c r="K733" s="387">
        <v>1100</v>
      </c>
      <c r="L733" s="363"/>
      <c r="M733" s="362">
        <v>85</v>
      </c>
      <c r="N733" s="391">
        <v>44229</v>
      </c>
      <c r="O733" s="368">
        <f>F733-W733</f>
        <v>0</v>
      </c>
      <c r="P733" s="392">
        <f>O733*E733</f>
        <v>0</v>
      </c>
      <c r="Q733" s="362"/>
      <c r="R733" s="362"/>
      <c r="S733" s="362"/>
      <c r="T733" s="362"/>
      <c r="U733" s="393"/>
      <c r="V733" s="394"/>
      <c r="W733" s="387">
        <v>1100</v>
      </c>
      <c r="X733" s="363">
        <f>W733*E733</f>
        <v>163350</v>
      </c>
      <c r="Y733" s="191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</row>
    <row r="734" spans="1:41" s="7" customFormat="1" ht="76.5" customHeight="1">
      <c r="A734" s="359">
        <v>4</v>
      </c>
      <c r="B734" s="360" t="s">
        <v>39</v>
      </c>
      <c r="C734" s="387" t="s">
        <v>85</v>
      </c>
      <c r="D734" s="362" t="s">
        <v>204</v>
      </c>
      <c r="E734" s="363">
        <v>180</v>
      </c>
      <c r="F734" s="387">
        <v>1875</v>
      </c>
      <c r="G734" s="363">
        <f>F734*E734</f>
        <v>337500</v>
      </c>
      <c r="H734" s="389">
        <v>44913</v>
      </c>
      <c r="I734" s="390">
        <v>44278</v>
      </c>
      <c r="J734" s="362">
        <v>414</v>
      </c>
      <c r="K734" s="387"/>
      <c r="L734" s="363">
        <f>K734*E734</f>
        <v>0</v>
      </c>
      <c r="M734" s="362">
        <v>291</v>
      </c>
      <c r="N734" s="391">
        <v>44277</v>
      </c>
      <c r="O734" s="368">
        <f>F734+K734-W734</f>
        <v>0</v>
      </c>
      <c r="P734" s="392">
        <f>O734*E734</f>
        <v>0</v>
      </c>
      <c r="Q734" s="362"/>
      <c r="R734" s="362"/>
      <c r="S734" s="362"/>
      <c r="T734" s="362"/>
      <c r="U734" s="393"/>
      <c r="V734" s="394"/>
      <c r="W734" s="387">
        <v>1875</v>
      </c>
      <c r="X734" s="363">
        <f>W734*E734</f>
        <v>337500</v>
      </c>
      <c r="Y734" s="191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</row>
    <row r="735" spans="1:41" s="7" customFormat="1" ht="29.25" customHeight="1">
      <c r="A735" s="359">
        <v>5</v>
      </c>
      <c r="B735" s="544" t="s">
        <v>19</v>
      </c>
      <c r="C735" s="387" t="s">
        <v>85</v>
      </c>
      <c r="D735" s="362" t="s">
        <v>180</v>
      </c>
      <c r="E735" s="545">
        <v>210</v>
      </c>
      <c r="F735" s="387">
        <v>240</v>
      </c>
      <c r="G735" s="363">
        <f>F735*E735</f>
        <v>50400</v>
      </c>
      <c r="H735" s="389">
        <v>44513</v>
      </c>
      <c r="I735" s="390"/>
      <c r="J735" s="362"/>
      <c r="K735" s="387"/>
      <c r="L735" s="363"/>
      <c r="M735" s="362">
        <v>64</v>
      </c>
      <c r="N735" s="391">
        <v>44216</v>
      </c>
      <c r="O735" s="368">
        <f>F735+K735-W735</f>
        <v>240</v>
      </c>
      <c r="P735" s="392">
        <f>O735*E735</f>
        <v>50400</v>
      </c>
      <c r="Q735" s="362"/>
      <c r="R735" s="362"/>
      <c r="S735" s="362"/>
      <c r="T735" s="362"/>
      <c r="U735" s="393"/>
      <c r="V735" s="394"/>
      <c r="W735" s="387">
        <v>0</v>
      </c>
      <c r="X735" s="363">
        <f>W735*E735</f>
        <v>0</v>
      </c>
      <c r="Y735" s="191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</row>
    <row r="736" spans="1:41" s="7" customFormat="1" ht="19.5" customHeight="1">
      <c r="A736" s="395"/>
      <c r="B736" s="396" t="s">
        <v>83</v>
      </c>
      <c r="C736" s="395"/>
      <c r="D736" s="395"/>
      <c r="E736" s="397"/>
      <c r="F736" s="395"/>
      <c r="G736" s="397">
        <f>SUM(G732:G735)</f>
        <v>752904.4</v>
      </c>
      <c r="H736" s="398"/>
      <c r="I736" s="399"/>
      <c r="J736" s="395"/>
      <c r="K736" s="527"/>
      <c r="L736" s="397">
        <f>SUM(L732:L735)</f>
        <v>0</v>
      </c>
      <c r="M736" s="527"/>
      <c r="N736" s="401"/>
      <c r="O736" s="395"/>
      <c r="P736" s="397">
        <f>SUM(P732:P735)</f>
        <v>52244.4</v>
      </c>
      <c r="Q736" s="402"/>
      <c r="R736" s="527"/>
      <c r="S736" s="527"/>
      <c r="T736" s="527"/>
      <c r="U736" s="527"/>
      <c r="V736" s="527"/>
      <c r="W736" s="395"/>
      <c r="X736" s="397">
        <f>SUM(X732:X735)</f>
        <v>700660</v>
      </c>
      <c r="Y736" s="191">
        <f>G736+L736-P736</f>
        <v>700660</v>
      </c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</row>
    <row r="737" spans="1:41" s="7" customFormat="1" ht="24" customHeight="1">
      <c r="A737" s="622" t="s">
        <v>97</v>
      </c>
      <c r="B737" s="622"/>
      <c r="C737" s="622"/>
      <c r="D737" s="622"/>
      <c r="E737" s="622"/>
      <c r="F737" s="622"/>
      <c r="G737" s="622"/>
      <c r="H737" s="622"/>
      <c r="I737" s="622"/>
      <c r="J737" s="622"/>
      <c r="K737" s="622"/>
      <c r="L737" s="622"/>
      <c r="M737" s="622"/>
      <c r="N737" s="622"/>
      <c r="O737" s="622"/>
      <c r="P737" s="622"/>
      <c r="Q737" s="622"/>
      <c r="R737" s="622"/>
      <c r="S737" s="622"/>
      <c r="T737" s="622"/>
      <c r="U737" s="622"/>
      <c r="V737" s="622"/>
      <c r="W737" s="622"/>
      <c r="X737" s="622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</row>
    <row r="738" spans="1:41" s="7" customFormat="1" ht="44.25" customHeight="1">
      <c r="A738" s="359">
        <v>1</v>
      </c>
      <c r="B738" s="426" t="s">
        <v>37</v>
      </c>
      <c r="C738" s="387" t="s">
        <v>85</v>
      </c>
      <c r="D738" s="362" t="s">
        <v>182</v>
      </c>
      <c r="E738" s="363" t="s">
        <v>42</v>
      </c>
      <c r="F738" s="387">
        <v>1610</v>
      </c>
      <c r="G738" s="363">
        <f>F738*E738</f>
        <v>239085</v>
      </c>
      <c r="H738" s="404">
        <v>44916</v>
      </c>
      <c r="I738" s="390">
        <v>44232</v>
      </c>
      <c r="J738" s="362">
        <v>173</v>
      </c>
      <c r="K738" s="387">
        <v>3000</v>
      </c>
      <c r="L738" s="363"/>
      <c r="M738" s="362">
        <v>85</v>
      </c>
      <c r="N738" s="391">
        <v>44229</v>
      </c>
      <c r="O738" s="368">
        <f>F738-W738</f>
        <v>286</v>
      </c>
      <c r="P738" s="392">
        <f>O738*E738</f>
        <v>42471</v>
      </c>
      <c r="Q738" s="362"/>
      <c r="R738" s="362"/>
      <c r="S738" s="362"/>
      <c r="T738" s="362"/>
      <c r="U738" s="393"/>
      <c r="V738" s="394"/>
      <c r="W738" s="387">
        <v>1324</v>
      </c>
      <c r="X738" s="363">
        <f>W738*E738</f>
        <v>196614</v>
      </c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</row>
    <row r="739" spans="1:41" s="7" customFormat="1" ht="47.25" customHeight="1">
      <c r="A739" s="359">
        <v>2</v>
      </c>
      <c r="B739" s="426" t="s">
        <v>38</v>
      </c>
      <c r="C739" s="387" t="s">
        <v>85</v>
      </c>
      <c r="D739" s="362" t="s">
        <v>183</v>
      </c>
      <c r="E739" s="363" t="s">
        <v>43</v>
      </c>
      <c r="F739" s="387">
        <v>75</v>
      </c>
      <c r="G739" s="363">
        <f>F739*E739</f>
        <v>15750</v>
      </c>
      <c r="H739" s="404">
        <v>44916</v>
      </c>
      <c r="I739" s="390">
        <v>44232</v>
      </c>
      <c r="J739" s="362">
        <v>173</v>
      </c>
      <c r="K739" s="387">
        <v>75</v>
      </c>
      <c r="L739" s="363"/>
      <c r="M739" s="362">
        <v>85</v>
      </c>
      <c r="N739" s="391">
        <v>44229</v>
      </c>
      <c r="O739" s="368">
        <f>F739-W739</f>
        <v>0</v>
      </c>
      <c r="P739" s="392">
        <f>O739*E739</f>
        <v>0</v>
      </c>
      <c r="Q739" s="362"/>
      <c r="R739" s="362"/>
      <c r="S739" s="362"/>
      <c r="T739" s="362"/>
      <c r="U739" s="393"/>
      <c r="V739" s="394"/>
      <c r="W739" s="387">
        <v>75</v>
      </c>
      <c r="X739" s="363">
        <f>W739*E739</f>
        <v>15750</v>
      </c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</row>
    <row r="740" spans="1:41" s="7" customFormat="1" ht="79.5" customHeight="1">
      <c r="A740" s="359">
        <v>3</v>
      </c>
      <c r="B740" s="426" t="s">
        <v>39</v>
      </c>
      <c r="C740" s="387" t="s">
        <v>85</v>
      </c>
      <c r="D740" s="362"/>
      <c r="E740" s="363" t="s">
        <v>44</v>
      </c>
      <c r="F740" s="387">
        <v>1300</v>
      </c>
      <c r="G740" s="363">
        <f>F740*E740</f>
        <v>234000</v>
      </c>
      <c r="H740" s="404">
        <v>44916</v>
      </c>
      <c r="I740" s="390">
        <v>44232</v>
      </c>
      <c r="J740" s="362">
        <v>173</v>
      </c>
      <c r="K740" s="387">
        <v>1300</v>
      </c>
      <c r="L740" s="363"/>
      <c r="M740" s="362">
        <v>85</v>
      </c>
      <c r="N740" s="391">
        <v>44229</v>
      </c>
      <c r="O740" s="368">
        <f>F740-W740</f>
        <v>0</v>
      </c>
      <c r="P740" s="392">
        <f>O740*E740</f>
        <v>0</v>
      </c>
      <c r="Q740" s="362"/>
      <c r="R740" s="362"/>
      <c r="S740" s="362"/>
      <c r="T740" s="362"/>
      <c r="U740" s="393"/>
      <c r="V740" s="394"/>
      <c r="W740" s="387">
        <v>1300</v>
      </c>
      <c r="X740" s="363">
        <f>W740*E740</f>
        <v>234000</v>
      </c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</row>
    <row r="741" spans="1:41" s="7" customFormat="1" ht="81" customHeight="1">
      <c r="A741" s="359">
        <v>4</v>
      </c>
      <c r="B741" s="360" t="s">
        <v>39</v>
      </c>
      <c r="C741" s="387" t="s">
        <v>85</v>
      </c>
      <c r="D741" s="362" t="s">
        <v>204</v>
      </c>
      <c r="E741" s="363">
        <v>180</v>
      </c>
      <c r="F741" s="387">
        <v>314</v>
      </c>
      <c r="G741" s="363">
        <f>F741*E741</f>
        <v>56520</v>
      </c>
      <c r="H741" s="389">
        <v>44913</v>
      </c>
      <c r="I741" s="390">
        <v>44281</v>
      </c>
      <c r="J741" s="362">
        <v>441</v>
      </c>
      <c r="K741" s="387">
        <v>325</v>
      </c>
      <c r="L741" s="363"/>
      <c r="M741" s="362">
        <v>291</v>
      </c>
      <c r="N741" s="391">
        <v>44277</v>
      </c>
      <c r="O741" s="368">
        <f>F741-W741</f>
        <v>41</v>
      </c>
      <c r="P741" s="392">
        <f>O741*E741</f>
        <v>7380</v>
      </c>
      <c r="Q741" s="362"/>
      <c r="R741" s="362"/>
      <c r="S741" s="362"/>
      <c r="T741" s="362"/>
      <c r="U741" s="393"/>
      <c r="V741" s="394"/>
      <c r="W741" s="387">
        <v>273</v>
      </c>
      <c r="X741" s="363">
        <f>W741*E741</f>
        <v>49140</v>
      </c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</row>
    <row r="742" spans="1:41" s="7" customFormat="1" ht="54.75" customHeight="1">
      <c r="A742" s="359">
        <v>5</v>
      </c>
      <c r="B742" s="544" t="s">
        <v>18</v>
      </c>
      <c r="C742" s="387" t="s">
        <v>85</v>
      </c>
      <c r="D742" s="362" t="s">
        <v>245</v>
      </c>
      <c r="E742" s="545">
        <v>153.69999999999999</v>
      </c>
      <c r="F742" s="387">
        <v>5878</v>
      </c>
      <c r="G742" s="363">
        <f>F742*E742</f>
        <v>903448.6</v>
      </c>
      <c r="H742" s="389">
        <v>44889</v>
      </c>
      <c r="I742" s="390">
        <v>44221</v>
      </c>
      <c r="J742" s="362">
        <v>92</v>
      </c>
      <c r="K742" s="387">
        <v>6000</v>
      </c>
      <c r="L742" s="363"/>
      <c r="M742" s="362">
        <v>64</v>
      </c>
      <c r="N742" s="391">
        <v>44216</v>
      </c>
      <c r="O742" s="368">
        <f>F742-W742</f>
        <v>4</v>
      </c>
      <c r="P742" s="392">
        <f>O742*E742</f>
        <v>614.79999999999995</v>
      </c>
      <c r="Q742" s="362"/>
      <c r="R742" s="362"/>
      <c r="S742" s="362"/>
      <c r="T742" s="362"/>
      <c r="U742" s="393"/>
      <c r="V742" s="394"/>
      <c r="W742" s="387">
        <v>5874</v>
      </c>
      <c r="X742" s="363">
        <f>W742*E742</f>
        <v>902833.79999999993</v>
      </c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</row>
    <row r="743" spans="1:41" s="7" customFormat="1" ht="18.75" customHeight="1">
      <c r="A743" s="395"/>
      <c r="B743" s="396" t="s">
        <v>83</v>
      </c>
      <c r="C743" s="395"/>
      <c r="D743" s="395"/>
      <c r="E743" s="397"/>
      <c r="F743" s="395"/>
      <c r="G743" s="397">
        <f>SUM(G738:G742)</f>
        <v>1448803.6</v>
      </c>
      <c r="H743" s="398"/>
      <c r="I743" s="399"/>
      <c r="J743" s="395"/>
      <c r="K743" s="527"/>
      <c r="L743" s="397">
        <f>SUM(L738:L742)</f>
        <v>0</v>
      </c>
      <c r="M743" s="527"/>
      <c r="N743" s="401"/>
      <c r="O743" s="395"/>
      <c r="P743" s="397">
        <f>SUM(P738:P742)</f>
        <v>50465.8</v>
      </c>
      <c r="Q743" s="402"/>
      <c r="R743" s="527"/>
      <c r="S743" s="527"/>
      <c r="T743" s="527"/>
      <c r="U743" s="527"/>
      <c r="V743" s="527"/>
      <c r="W743" s="395"/>
      <c r="X743" s="397">
        <f>SUM(X738:X742)</f>
        <v>1398337.7999999998</v>
      </c>
      <c r="Y743" s="191">
        <f>G743+L743-P743</f>
        <v>1398337.8</v>
      </c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</row>
    <row r="744" spans="1:41" s="7" customFormat="1" ht="21" customHeight="1">
      <c r="A744" s="661" t="s">
        <v>95</v>
      </c>
      <c r="B744" s="662"/>
      <c r="C744" s="662"/>
      <c r="D744" s="662"/>
      <c r="E744" s="662"/>
      <c r="F744" s="662"/>
      <c r="G744" s="662"/>
      <c r="H744" s="662"/>
      <c r="I744" s="662"/>
      <c r="J744" s="662"/>
      <c r="K744" s="662"/>
      <c r="L744" s="662"/>
      <c r="M744" s="662"/>
      <c r="N744" s="662"/>
      <c r="O744" s="662"/>
      <c r="P744" s="662"/>
      <c r="Q744" s="662"/>
      <c r="R744" s="662"/>
      <c r="S744" s="662"/>
      <c r="T744" s="662"/>
      <c r="U744" s="662"/>
      <c r="V744" s="662"/>
      <c r="W744" s="662"/>
      <c r="X744" s="663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</row>
    <row r="745" spans="1:41" s="7" customFormat="1" ht="39" customHeight="1">
      <c r="A745" s="471">
        <v>1</v>
      </c>
      <c r="B745" s="552" t="s">
        <v>37</v>
      </c>
      <c r="C745" s="468" t="s">
        <v>85</v>
      </c>
      <c r="D745" s="457" t="s">
        <v>182</v>
      </c>
      <c r="E745" s="459" t="s">
        <v>42</v>
      </c>
      <c r="F745" s="468">
        <v>154</v>
      </c>
      <c r="G745" s="459">
        <f>F745*E745</f>
        <v>22869</v>
      </c>
      <c r="H745" s="460">
        <v>44916</v>
      </c>
      <c r="I745" s="461">
        <v>44231</v>
      </c>
      <c r="J745" s="457">
        <v>147</v>
      </c>
      <c r="K745" s="468">
        <v>1625</v>
      </c>
      <c r="L745" s="459"/>
      <c r="M745" s="457">
        <v>85</v>
      </c>
      <c r="N745" s="462">
        <v>44229</v>
      </c>
      <c r="O745" s="463">
        <f>F745-W745</f>
        <v>27</v>
      </c>
      <c r="P745" s="464">
        <f>O745*E745</f>
        <v>4009.5</v>
      </c>
      <c r="Q745" s="457"/>
      <c r="R745" s="457"/>
      <c r="S745" s="457"/>
      <c r="T745" s="457"/>
      <c r="U745" s="465"/>
      <c r="V745" s="466"/>
      <c r="W745" s="468">
        <v>127</v>
      </c>
      <c r="X745" s="459">
        <f>W745*E745</f>
        <v>18859.5</v>
      </c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</row>
    <row r="746" spans="1:41" s="7" customFormat="1" ht="73.5" customHeight="1">
      <c r="A746" s="471">
        <v>3</v>
      </c>
      <c r="B746" s="467" t="s">
        <v>39</v>
      </c>
      <c r="C746" s="468" t="s">
        <v>85</v>
      </c>
      <c r="D746" s="457" t="s">
        <v>204</v>
      </c>
      <c r="E746" s="459">
        <v>180</v>
      </c>
      <c r="F746" s="468">
        <v>504</v>
      </c>
      <c r="G746" s="459">
        <f>F746*E746</f>
        <v>90720</v>
      </c>
      <c r="H746" s="460">
        <v>44913</v>
      </c>
      <c r="I746" s="461">
        <v>44279</v>
      </c>
      <c r="J746" s="457">
        <v>416</v>
      </c>
      <c r="K746" s="468"/>
      <c r="L746" s="459">
        <f>K746*E746</f>
        <v>0</v>
      </c>
      <c r="M746" s="457">
        <v>291</v>
      </c>
      <c r="N746" s="462">
        <v>44277</v>
      </c>
      <c r="O746" s="463">
        <f>F746+K746-W746</f>
        <v>144</v>
      </c>
      <c r="P746" s="464">
        <f>O746*E746</f>
        <v>25920</v>
      </c>
      <c r="Q746" s="457"/>
      <c r="R746" s="457"/>
      <c r="S746" s="457"/>
      <c r="T746" s="457"/>
      <c r="U746" s="465"/>
      <c r="V746" s="466"/>
      <c r="W746" s="468">
        <v>360</v>
      </c>
      <c r="X746" s="459">
        <f>W746*E746</f>
        <v>64800</v>
      </c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</row>
    <row r="747" spans="1:41" s="7" customFormat="1" ht="36.75" customHeight="1">
      <c r="A747" s="471">
        <v>4</v>
      </c>
      <c r="B747" s="550" t="s">
        <v>19</v>
      </c>
      <c r="C747" s="468" t="s">
        <v>85</v>
      </c>
      <c r="D747" s="457" t="s">
        <v>180</v>
      </c>
      <c r="E747" s="551">
        <v>210</v>
      </c>
      <c r="F747" s="468">
        <v>53</v>
      </c>
      <c r="G747" s="459">
        <f>F747*E747</f>
        <v>11130</v>
      </c>
      <c r="H747" s="460">
        <v>44513</v>
      </c>
      <c r="I747" s="461"/>
      <c r="J747" s="457"/>
      <c r="K747" s="468"/>
      <c r="L747" s="459"/>
      <c r="M747" s="457">
        <v>64</v>
      </c>
      <c r="N747" s="462">
        <v>44216</v>
      </c>
      <c r="O747" s="463">
        <f>F747+K747-W747</f>
        <v>53</v>
      </c>
      <c r="P747" s="464">
        <f>O747*E747</f>
        <v>11130</v>
      </c>
      <c r="Q747" s="457"/>
      <c r="R747" s="457"/>
      <c r="S747" s="457"/>
      <c r="T747" s="457"/>
      <c r="U747" s="465"/>
      <c r="V747" s="466"/>
      <c r="W747" s="468">
        <v>0</v>
      </c>
      <c r="X747" s="459">
        <f>W747*E747</f>
        <v>0</v>
      </c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</row>
    <row r="748" spans="1:41" s="7" customFormat="1" ht="16.5" customHeight="1">
      <c r="A748" s="477"/>
      <c r="B748" s="485" t="s">
        <v>83</v>
      </c>
      <c r="C748" s="477"/>
      <c r="D748" s="477"/>
      <c r="E748" s="478"/>
      <c r="F748" s="477"/>
      <c r="G748" s="478">
        <f>SUM(G745:G747)</f>
        <v>124719</v>
      </c>
      <c r="H748" s="479"/>
      <c r="I748" s="486"/>
      <c r="J748" s="477"/>
      <c r="K748" s="529"/>
      <c r="L748" s="478">
        <f>SUM(L745:L747)</f>
        <v>0</v>
      </c>
      <c r="M748" s="529"/>
      <c r="N748" s="480"/>
      <c r="O748" s="477"/>
      <c r="P748" s="478">
        <f>SUM(P745:P747)</f>
        <v>41059.5</v>
      </c>
      <c r="Q748" s="481"/>
      <c r="R748" s="529"/>
      <c r="S748" s="529"/>
      <c r="T748" s="529"/>
      <c r="U748" s="529"/>
      <c r="V748" s="529"/>
      <c r="W748" s="477"/>
      <c r="X748" s="478">
        <f>SUM(X745:X747)</f>
        <v>83659.5</v>
      </c>
      <c r="Y748" s="191">
        <f>G748+L748-P748</f>
        <v>83659.5</v>
      </c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</row>
    <row r="749" spans="1:41" s="7" customFormat="1" ht="16.5" customHeight="1">
      <c r="A749" s="661" t="s">
        <v>146</v>
      </c>
      <c r="B749" s="662"/>
      <c r="C749" s="662"/>
      <c r="D749" s="662"/>
      <c r="E749" s="662"/>
      <c r="F749" s="662"/>
      <c r="G749" s="662"/>
      <c r="H749" s="662"/>
      <c r="I749" s="662"/>
      <c r="J749" s="662"/>
      <c r="K749" s="662"/>
      <c r="L749" s="662"/>
      <c r="M749" s="662"/>
      <c r="N749" s="662"/>
      <c r="O749" s="662"/>
      <c r="P749" s="662"/>
      <c r="Q749" s="662"/>
      <c r="R749" s="662"/>
      <c r="S749" s="662"/>
      <c r="T749" s="662"/>
      <c r="U749" s="662"/>
      <c r="V749" s="662"/>
      <c r="W749" s="662"/>
      <c r="X749" s="663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</row>
    <row r="750" spans="1:41" s="7" customFormat="1" ht="83.25" customHeight="1">
      <c r="A750" s="471">
        <v>5</v>
      </c>
      <c r="B750" s="467" t="s">
        <v>39</v>
      </c>
      <c r="C750" s="468" t="s">
        <v>85</v>
      </c>
      <c r="D750" s="457" t="s">
        <v>204</v>
      </c>
      <c r="E750" s="459">
        <v>180</v>
      </c>
      <c r="F750" s="468">
        <v>226</v>
      </c>
      <c r="G750" s="459">
        <f>F750*E750</f>
        <v>40680</v>
      </c>
      <c r="H750" s="460">
        <v>44913</v>
      </c>
      <c r="I750" s="461">
        <v>44278</v>
      </c>
      <c r="J750" s="457">
        <v>417</v>
      </c>
      <c r="K750" s="468"/>
      <c r="L750" s="459">
        <f>K750*E750</f>
        <v>0</v>
      </c>
      <c r="M750" s="457">
        <v>291</v>
      </c>
      <c r="N750" s="462">
        <v>44277</v>
      </c>
      <c r="O750" s="463">
        <f>F750+K750-W750</f>
        <v>122</v>
      </c>
      <c r="P750" s="464">
        <f>O750*E750</f>
        <v>21960</v>
      </c>
      <c r="Q750" s="457"/>
      <c r="R750" s="457"/>
      <c r="S750" s="457"/>
      <c r="T750" s="457"/>
      <c r="U750" s="465"/>
      <c r="V750" s="466"/>
      <c r="W750" s="468">
        <v>104</v>
      </c>
      <c r="X750" s="459">
        <f>W750*E750</f>
        <v>18720</v>
      </c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</row>
    <row r="751" spans="1:41" s="7" customFormat="1" ht="16.5" customHeight="1">
      <c r="A751" s="477"/>
      <c r="B751" s="485" t="s">
        <v>83</v>
      </c>
      <c r="C751" s="477"/>
      <c r="D751" s="477"/>
      <c r="E751" s="478"/>
      <c r="F751" s="477"/>
      <c r="G751" s="478">
        <f>SUM(G750:G750)</f>
        <v>40680</v>
      </c>
      <c r="H751" s="479"/>
      <c r="I751" s="486"/>
      <c r="J751" s="477"/>
      <c r="K751" s="529"/>
      <c r="L751" s="478">
        <f>SUM(L750:L750)</f>
        <v>0</v>
      </c>
      <c r="M751" s="529"/>
      <c r="N751" s="480"/>
      <c r="O751" s="477"/>
      <c r="P751" s="478">
        <f>SUM(P750:P750)</f>
        <v>21960</v>
      </c>
      <c r="Q751" s="481"/>
      <c r="R751" s="529"/>
      <c r="S751" s="529"/>
      <c r="T751" s="529"/>
      <c r="U751" s="529"/>
      <c r="V751" s="529"/>
      <c r="W751" s="477"/>
      <c r="X751" s="478">
        <f>SUM(X750:X750)</f>
        <v>18720</v>
      </c>
      <c r="Y751" s="191">
        <f>G751+L751-P751</f>
        <v>18720</v>
      </c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</row>
    <row r="752" spans="1:41" s="7" customFormat="1" ht="16.5" customHeight="1">
      <c r="A752" s="643" t="s">
        <v>24</v>
      </c>
      <c r="B752" s="644"/>
      <c r="C752" s="644"/>
      <c r="D752" s="644"/>
      <c r="E752" s="644"/>
      <c r="F752" s="644"/>
      <c r="G752" s="644"/>
      <c r="H752" s="644"/>
      <c r="I752" s="644"/>
      <c r="J752" s="644"/>
      <c r="K752" s="644"/>
      <c r="L752" s="644"/>
      <c r="M752" s="644"/>
      <c r="N752" s="644"/>
      <c r="O752" s="644"/>
      <c r="P752" s="644"/>
      <c r="Q752" s="644"/>
      <c r="R752" s="644"/>
      <c r="S752" s="644"/>
      <c r="T752" s="644"/>
      <c r="U752" s="644"/>
      <c r="V752" s="644"/>
      <c r="W752" s="644"/>
      <c r="X752" s="645"/>
      <c r="Y752" s="191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</row>
    <row r="753" spans="1:41" s="7" customFormat="1" ht="54.75" customHeight="1">
      <c r="A753" s="359">
        <v>1</v>
      </c>
      <c r="B753" s="544" t="s">
        <v>18</v>
      </c>
      <c r="C753" s="387" t="s">
        <v>85</v>
      </c>
      <c r="D753" s="362" t="s">
        <v>178</v>
      </c>
      <c r="E753" s="545">
        <v>153.69999999999999</v>
      </c>
      <c r="F753" s="387">
        <v>41</v>
      </c>
      <c r="G753" s="363">
        <f t="shared" ref="G753:G758" si="152">F753*E753</f>
        <v>6301.7</v>
      </c>
      <c r="H753" s="389">
        <v>44889</v>
      </c>
      <c r="I753" s="390"/>
      <c r="J753" s="362"/>
      <c r="K753" s="387"/>
      <c r="L753" s="363"/>
      <c r="M753" s="362">
        <v>64</v>
      </c>
      <c r="N753" s="391">
        <v>44216</v>
      </c>
      <c r="O753" s="368">
        <f>F753-W753</f>
        <v>41</v>
      </c>
      <c r="P753" s="392">
        <f t="shared" ref="P753:P758" si="153">O753*E753</f>
        <v>6301.7</v>
      </c>
      <c r="Q753" s="362"/>
      <c r="R753" s="362"/>
      <c r="S753" s="362"/>
      <c r="T753" s="362"/>
      <c r="U753" s="393"/>
      <c r="V753" s="394"/>
      <c r="W753" s="387">
        <v>0</v>
      </c>
      <c r="X753" s="363">
        <f t="shared" ref="X753:X758" si="154">W753*E753</f>
        <v>0</v>
      </c>
      <c r="Y753" s="191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</row>
    <row r="754" spans="1:41" s="7" customFormat="1" ht="42" customHeight="1">
      <c r="A754" s="359">
        <v>2</v>
      </c>
      <c r="B754" s="426" t="s">
        <v>37</v>
      </c>
      <c r="C754" s="387" t="s">
        <v>85</v>
      </c>
      <c r="D754" s="362" t="s">
        <v>182</v>
      </c>
      <c r="E754" s="363" t="s">
        <v>42</v>
      </c>
      <c r="F754" s="387">
        <v>37</v>
      </c>
      <c r="G754" s="363">
        <f t="shared" si="152"/>
        <v>5494.5</v>
      </c>
      <c r="H754" s="389">
        <v>44916</v>
      </c>
      <c r="I754" s="390">
        <v>44231</v>
      </c>
      <c r="J754" s="362">
        <v>149</v>
      </c>
      <c r="K754" s="387">
        <v>1600</v>
      </c>
      <c r="L754" s="363"/>
      <c r="M754" s="362">
        <v>85</v>
      </c>
      <c r="N754" s="391">
        <v>44229</v>
      </c>
      <c r="O754" s="368">
        <f>F754-W754</f>
        <v>32</v>
      </c>
      <c r="P754" s="392">
        <f t="shared" si="153"/>
        <v>4752</v>
      </c>
      <c r="Q754" s="362"/>
      <c r="R754" s="362"/>
      <c r="S754" s="362"/>
      <c r="T754" s="362"/>
      <c r="U754" s="393"/>
      <c r="V754" s="394"/>
      <c r="W754" s="387">
        <v>5</v>
      </c>
      <c r="X754" s="363">
        <f t="shared" si="154"/>
        <v>742.5</v>
      </c>
      <c r="Y754" s="191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</row>
    <row r="755" spans="1:41" s="7" customFormat="1" ht="43.5" customHeight="1">
      <c r="A755" s="359">
        <v>3</v>
      </c>
      <c r="B755" s="426" t="s">
        <v>38</v>
      </c>
      <c r="C755" s="387" t="s">
        <v>85</v>
      </c>
      <c r="D755" s="362" t="s">
        <v>183</v>
      </c>
      <c r="E755" s="363" t="s">
        <v>43</v>
      </c>
      <c r="F755" s="387">
        <v>50</v>
      </c>
      <c r="G755" s="363">
        <f t="shared" si="152"/>
        <v>10500</v>
      </c>
      <c r="H755" s="389">
        <v>44540</v>
      </c>
      <c r="I755" s="390">
        <v>44231</v>
      </c>
      <c r="J755" s="362">
        <v>149</v>
      </c>
      <c r="K755" s="387">
        <v>50</v>
      </c>
      <c r="L755" s="363"/>
      <c r="M755" s="362">
        <v>85</v>
      </c>
      <c r="N755" s="391">
        <v>44229</v>
      </c>
      <c r="O755" s="368">
        <f>F755-W755</f>
        <v>50</v>
      </c>
      <c r="P755" s="392">
        <f t="shared" si="153"/>
        <v>10500</v>
      </c>
      <c r="Q755" s="362"/>
      <c r="R755" s="362"/>
      <c r="S755" s="362"/>
      <c r="T755" s="362"/>
      <c r="U755" s="393"/>
      <c r="V755" s="394"/>
      <c r="W755" s="387">
        <v>0</v>
      </c>
      <c r="X755" s="363">
        <f t="shared" si="154"/>
        <v>0</v>
      </c>
      <c r="Y755" s="191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</row>
    <row r="756" spans="1:41" s="7" customFormat="1" ht="76.5" customHeight="1">
      <c r="A756" s="359">
        <v>4</v>
      </c>
      <c r="B756" s="426" t="s">
        <v>39</v>
      </c>
      <c r="C756" s="387" t="s">
        <v>85</v>
      </c>
      <c r="D756" s="362" t="s">
        <v>184</v>
      </c>
      <c r="E756" s="363" t="s">
        <v>44</v>
      </c>
      <c r="F756" s="387">
        <v>75</v>
      </c>
      <c r="G756" s="363">
        <f t="shared" si="152"/>
        <v>13500</v>
      </c>
      <c r="H756" s="389" t="s">
        <v>185</v>
      </c>
      <c r="I756" s="390">
        <v>44231</v>
      </c>
      <c r="J756" s="362">
        <v>149</v>
      </c>
      <c r="K756" s="387">
        <v>700</v>
      </c>
      <c r="L756" s="363"/>
      <c r="M756" s="362">
        <v>85</v>
      </c>
      <c r="N756" s="391">
        <v>44229</v>
      </c>
      <c r="O756" s="368">
        <f>F756-W756</f>
        <v>75</v>
      </c>
      <c r="P756" s="392">
        <f t="shared" si="153"/>
        <v>13500</v>
      </c>
      <c r="Q756" s="362"/>
      <c r="R756" s="362"/>
      <c r="S756" s="362"/>
      <c r="T756" s="362"/>
      <c r="U756" s="393"/>
      <c r="V756" s="394"/>
      <c r="W756" s="387">
        <v>0</v>
      </c>
      <c r="X756" s="363">
        <f t="shared" si="154"/>
        <v>0</v>
      </c>
      <c r="Y756" s="191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</row>
    <row r="757" spans="1:41" s="7" customFormat="1" ht="71.25" customHeight="1">
      <c r="A757" s="359">
        <v>6</v>
      </c>
      <c r="B757" s="360" t="s">
        <v>39</v>
      </c>
      <c r="C757" s="387" t="s">
        <v>85</v>
      </c>
      <c r="D757" s="362" t="s">
        <v>204</v>
      </c>
      <c r="E757" s="363">
        <v>180</v>
      </c>
      <c r="F757" s="387">
        <v>1776</v>
      </c>
      <c r="G757" s="363">
        <f t="shared" si="152"/>
        <v>319680</v>
      </c>
      <c r="H757" s="389">
        <v>44913</v>
      </c>
      <c r="I757" s="390">
        <v>44278</v>
      </c>
      <c r="J757" s="362">
        <v>418</v>
      </c>
      <c r="K757" s="387"/>
      <c r="L757" s="363">
        <f>K757*E757</f>
        <v>0</v>
      </c>
      <c r="M757" s="362">
        <v>291</v>
      </c>
      <c r="N757" s="391">
        <v>44277</v>
      </c>
      <c r="O757" s="368">
        <f>F757+K757-W757</f>
        <v>819</v>
      </c>
      <c r="P757" s="392">
        <f>O757*E757</f>
        <v>147420</v>
      </c>
      <c r="Q757" s="362"/>
      <c r="R757" s="362"/>
      <c r="S757" s="362"/>
      <c r="T757" s="362"/>
      <c r="U757" s="393"/>
      <c r="V757" s="394"/>
      <c r="W757" s="387">
        <v>957</v>
      </c>
      <c r="X757" s="363">
        <f>W757*E757</f>
        <v>172260</v>
      </c>
      <c r="Y757" s="191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</row>
    <row r="758" spans="1:41" s="7" customFormat="1" ht="31.5" customHeight="1">
      <c r="A758" s="359">
        <v>7</v>
      </c>
      <c r="B758" s="544" t="s">
        <v>19</v>
      </c>
      <c r="C758" s="387" t="s">
        <v>85</v>
      </c>
      <c r="D758" s="362" t="s">
        <v>180</v>
      </c>
      <c r="E758" s="545">
        <v>210</v>
      </c>
      <c r="F758" s="387">
        <v>130</v>
      </c>
      <c r="G758" s="363">
        <f t="shared" si="152"/>
        <v>27300</v>
      </c>
      <c r="H758" s="389">
        <v>44513</v>
      </c>
      <c r="I758" s="390"/>
      <c r="J758" s="362"/>
      <c r="K758" s="387"/>
      <c r="L758" s="363"/>
      <c r="M758" s="362">
        <v>64</v>
      </c>
      <c r="N758" s="391">
        <v>44216</v>
      </c>
      <c r="O758" s="368">
        <f>F758+K758-W758</f>
        <v>79</v>
      </c>
      <c r="P758" s="392">
        <f t="shared" si="153"/>
        <v>16590</v>
      </c>
      <c r="Q758" s="362"/>
      <c r="R758" s="362"/>
      <c r="S758" s="362"/>
      <c r="T758" s="362"/>
      <c r="U758" s="393"/>
      <c r="V758" s="394"/>
      <c r="W758" s="387">
        <v>51</v>
      </c>
      <c r="X758" s="363">
        <f t="shared" si="154"/>
        <v>10710</v>
      </c>
      <c r="Y758" s="191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</row>
    <row r="759" spans="1:41" s="7" customFormat="1" ht="16.5" customHeight="1">
      <c r="A759" s="395"/>
      <c r="B759" s="396" t="s">
        <v>83</v>
      </c>
      <c r="C759" s="395"/>
      <c r="D759" s="395"/>
      <c r="E759" s="397"/>
      <c r="F759" s="395"/>
      <c r="G759" s="397">
        <f>SUM(G753:G758)</f>
        <v>382776.2</v>
      </c>
      <c r="H759" s="398"/>
      <c r="I759" s="399"/>
      <c r="J759" s="395"/>
      <c r="K759" s="527"/>
      <c r="L759" s="397">
        <f>SUM(L753:L758)</f>
        <v>0</v>
      </c>
      <c r="M759" s="527"/>
      <c r="N759" s="401"/>
      <c r="O759" s="395"/>
      <c r="P759" s="397">
        <f>SUM(P753:P758)</f>
        <v>199063.7</v>
      </c>
      <c r="Q759" s="402"/>
      <c r="R759" s="527"/>
      <c r="S759" s="527"/>
      <c r="T759" s="527"/>
      <c r="U759" s="527"/>
      <c r="V759" s="527"/>
      <c r="W759" s="395"/>
      <c r="X759" s="397">
        <f>SUM(X753:X758)</f>
        <v>183712.5</v>
      </c>
      <c r="Y759" s="191">
        <f>G759+L759-P759</f>
        <v>183712.5</v>
      </c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</row>
    <row r="760" spans="1:41" s="7" customFormat="1" ht="16.5" customHeight="1">
      <c r="A760" s="643" t="s">
        <v>147</v>
      </c>
      <c r="B760" s="644"/>
      <c r="C760" s="644"/>
      <c r="D760" s="644"/>
      <c r="E760" s="644"/>
      <c r="F760" s="644"/>
      <c r="G760" s="644"/>
      <c r="H760" s="644"/>
      <c r="I760" s="644"/>
      <c r="J760" s="644"/>
      <c r="K760" s="644"/>
      <c r="L760" s="644"/>
      <c r="M760" s="644"/>
      <c r="N760" s="644"/>
      <c r="O760" s="644"/>
      <c r="P760" s="644"/>
      <c r="Q760" s="644"/>
      <c r="R760" s="644"/>
      <c r="S760" s="644"/>
      <c r="T760" s="644"/>
      <c r="U760" s="644"/>
      <c r="V760" s="644"/>
      <c r="W760" s="644"/>
      <c r="X760" s="645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</row>
    <row r="761" spans="1:41" s="7" customFormat="1" ht="82.5" customHeight="1">
      <c r="A761" s="359">
        <v>4</v>
      </c>
      <c r="B761" s="426" t="s">
        <v>39</v>
      </c>
      <c r="C761" s="387" t="s">
        <v>85</v>
      </c>
      <c r="D761" s="362" t="s">
        <v>184</v>
      </c>
      <c r="E761" s="363" t="s">
        <v>44</v>
      </c>
      <c r="F761" s="387">
        <v>600</v>
      </c>
      <c r="G761" s="363">
        <f>F761*E761</f>
        <v>108000</v>
      </c>
      <c r="H761" s="389" t="s">
        <v>185</v>
      </c>
      <c r="I761" s="390">
        <v>44232</v>
      </c>
      <c r="J761" s="362">
        <v>150</v>
      </c>
      <c r="K761" s="387">
        <v>600</v>
      </c>
      <c r="L761" s="363"/>
      <c r="M761" s="362">
        <v>85</v>
      </c>
      <c r="N761" s="391">
        <v>44229</v>
      </c>
      <c r="O761" s="368">
        <f>F761-W761</f>
        <v>600</v>
      </c>
      <c r="P761" s="392">
        <f>O761*E761</f>
        <v>108000</v>
      </c>
      <c r="Q761" s="362"/>
      <c r="R761" s="362"/>
      <c r="S761" s="362"/>
      <c r="T761" s="362"/>
      <c r="U761" s="393"/>
      <c r="V761" s="394"/>
      <c r="W761" s="387">
        <v>0</v>
      </c>
      <c r="X761" s="363">
        <f>W761*E761</f>
        <v>0</v>
      </c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</row>
    <row r="762" spans="1:41" s="7" customFormat="1" ht="47.25" customHeight="1">
      <c r="A762" s="359">
        <v>5</v>
      </c>
      <c r="B762" s="426" t="s">
        <v>37</v>
      </c>
      <c r="C762" s="387" t="s">
        <v>85</v>
      </c>
      <c r="D762" s="362" t="s">
        <v>182</v>
      </c>
      <c r="E762" s="363" t="s">
        <v>42</v>
      </c>
      <c r="F762" s="387">
        <v>500</v>
      </c>
      <c r="G762" s="363">
        <f>F762*E762</f>
        <v>74250</v>
      </c>
      <c r="H762" s="389">
        <v>44916</v>
      </c>
      <c r="I762" s="390">
        <v>44251</v>
      </c>
      <c r="J762" s="362">
        <v>264</v>
      </c>
      <c r="K762" s="387">
        <v>500</v>
      </c>
      <c r="L762" s="363"/>
      <c r="M762" s="362">
        <v>176</v>
      </c>
      <c r="N762" s="391">
        <v>44249</v>
      </c>
      <c r="O762" s="368">
        <f>F762-W762</f>
        <v>500</v>
      </c>
      <c r="P762" s="392">
        <f>O762*E762</f>
        <v>74250</v>
      </c>
      <c r="Q762" s="362"/>
      <c r="R762" s="362"/>
      <c r="S762" s="362"/>
      <c r="T762" s="362"/>
      <c r="U762" s="393"/>
      <c r="V762" s="394"/>
      <c r="W762" s="387">
        <v>0</v>
      </c>
      <c r="X762" s="363">
        <f>W762*E762</f>
        <v>0</v>
      </c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</row>
    <row r="763" spans="1:41" s="7" customFormat="1" ht="82.5" customHeight="1">
      <c r="A763" s="359">
        <v>6</v>
      </c>
      <c r="B763" s="360" t="s">
        <v>39</v>
      </c>
      <c r="C763" s="387" t="s">
        <v>85</v>
      </c>
      <c r="D763" s="362" t="s">
        <v>204</v>
      </c>
      <c r="E763" s="363">
        <v>180</v>
      </c>
      <c r="F763" s="387">
        <v>2075</v>
      </c>
      <c r="G763" s="363">
        <f>F763*E763</f>
        <v>373500</v>
      </c>
      <c r="H763" s="389">
        <v>44913</v>
      </c>
      <c r="I763" s="390">
        <v>44279</v>
      </c>
      <c r="J763" s="362">
        <v>419</v>
      </c>
      <c r="K763" s="387"/>
      <c r="L763" s="363">
        <f>K763*E763</f>
        <v>0</v>
      </c>
      <c r="M763" s="362">
        <v>291</v>
      </c>
      <c r="N763" s="391">
        <v>44277</v>
      </c>
      <c r="O763" s="368">
        <f>F763+K763-W763</f>
        <v>950</v>
      </c>
      <c r="P763" s="392">
        <f>O763*E763</f>
        <v>171000</v>
      </c>
      <c r="Q763" s="362"/>
      <c r="R763" s="362"/>
      <c r="S763" s="362"/>
      <c r="T763" s="362"/>
      <c r="U763" s="393"/>
      <c r="V763" s="394"/>
      <c r="W763" s="387">
        <v>1125</v>
      </c>
      <c r="X763" s="363">
        <f>W763*E763</f>
        <v>202500</v>
      </c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</row>
    <row r="764" spans="1:41" s="7" customFormat="1" ht="16.5" customHeight="1">
      <c r="A764" s="395"/>
      <c r="B764" s="396" t="s">
        <v>83</v>
      </c>
      <c r="C764" s="395"/>
      <c r="D764" s="395"/>
      <c r="E764" s="397"/>
      <c r="F764" s="395"/>
      <c r="G764" s="397">
        <f>SUM(G761:G763)</f>
        <v>555750</v>
      </c>
      <c r="H764" s="398"/>
      <c r="I764" s="399"/>
      <c r="J764" s="395"/>
      <c r="K764" s="527"/>
      <c r="L764" s="397">
        <f>SUM(L761:L763)</f>
        <v>0</v>
      </c>
      <c r="M764" s="527"/>
      <c r="N764" s="401"/>
      <c r="O764" s="395"/>
      <c r="P764" s="397">
        <f>SUM(P761:P763)</f>
        <v>353250</v>
      </c>
      <c r="Q764" s="402"/>
      <c r="R764" s="527"/>
      <c r="S764" s="527"/>
      <c r="T764" s="527"/>
      <c r="U764" s="527"/>
      <c r="V764" s="527"/>
      <c r="W764" s="395"/>
      <c r="X764" s="397">
        <f>SUM(X761:X763)</f>
        <v>202500</v>
      </c>
      <c r="Y764" s="191">
        <f>G764+L764-P764</f>
        <v>202500</v>
      </c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</row>
    <row r="765" spans="1:41" s="7" customFormat="1" ht="21" customHeight="1">
      <c r="A765" s="601" t="s">
        <v>98</v>
      </c>
      <c r="B765" s="601"/>
      <c r="C765" s="601"/>
      <c r="D765" s="601"/>
      <c r="E765" s="601"/>
      <c r="F765" s="601"/>
      <c r="G765" s="601"/>
      <c r="H765" s="601"/>
      <c r="I765" s="601"/>
      <c r="J765" s="601"/>
      <c r="K765" s="601"/>
      <c r="L765" s="601"/>
      <c r="M765" s="601"/>
      <c r="N765" s="601"/>
      <c r="O765" s="601"/>
      <c r="P765" s="601"/>
      <c r="Q765" s="601"/>
      <c r="R765" s="601"/>
      <c r="S765" s="601"/>
      <c r="T765" s="601"/>
      <c r="U765" s="601"/>
      <c r="V765" s="601"/>
      <c r="W765" s="601"/>
      <c r="X765" s="601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</row>
    <row r="766" spans="1:41" s="7" customFormat="1" ht="44.25" customHeight="1">
      <c r="A766" s="471">
        <v>1</v>
      </c>
      <c r="B766" s="552" t="s">
        <v>37</v>
      </c>
      <c r="C766" s="468" t="s">
        <v>85</v>
      </c>
      <c r="D766" s="457" t="s">
        <v>182</v>
      </c>
      <c r="E766" s="459" t="s">
        <v>42</v>
      </c>
      <c r="F766" s="468">
        <v>2431</v>
      </c>
      <c r="G766" s="459">
        <f>F766*E766</f>
        <v>361003.5</v>
      </c>
      <c r="H766" s="460">
        <v>44916</v>
      </c>
      <c r="I766" s="461">
        <v>44231</v>
      </c>
      <c r="J766" s="457">
        <v>174</v>
      </c>
      <c r="K766" s="468">
        <v>3000</v>
      </c>
      <c r="L766" s="459"/>
      <c r="M766" s="457">
        <v>85</v>
      </c>
      <c r="N766" s="462">
        <v>44229</v>
      </c>
      <c r="O766" s="463">
        <f>F766-W766</f>
        <v>431</v>
      </c>
      <c r="P766" s="464">
        <f>O766*E766</f>
        <v>64003.5</v>
      </c>
      <c r="Q766" s="457"/>
      <c r="R766" s="457"/>
      <c r="S766" s="457"/>
      <c r="T766" s="457"/>
      <c r="U766" s="465"/>
      <c r="V766" s="466"/>
      <c r="W766" s="468">
        <v>2000</v>
      </c>
      <c r="X766" s="459">
        <f>W766*E766</f>
        <v>297000</v>
      </c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</row>
    <row r="767" spans="1:41" s="7" customFormat="1" ht="52.5" customHeight="1">
      <c r="A767" s="471">
        <v>2</v>
      </c>
      <c r="B767" s="552" t="s">
        <v>38</v>
      </c>
      <c r="C767" s="468" t="s">
        <v>85</v>
      </c>
      <c r="D767" s="457" t="s">
        <v>183</v>
      </c>
      <c r="E767" s="459" t="s">
        <v>43</v>
      </c>
      <c r="F767" s="468">
        <v>75</v>
      </c>
      <c r="G767" s="459">
        <f>F767*E767</f>
        <v>15750</v>
      </c>
      <c r="H767" s="460">
        <v>44540</v>
      </c>
      <c r="I767" s="461">
        <v>44231</v>
      </c>
      <c r="J767" s="457">
        <v>174</v>
      </c>
      <c r="K767" s="468">
        <v>75</v>
      </c>
      <c r="L767" s="459"/>
      <c r="M767" s="457">
        <v>85</v>
      </c>
      <c r="N767" s="462">
        <v>44229</v>
      </c>
      <c r="O767" s="463">
        <f>F767-W767</f>
        <v>0</v>
      </c>
      <c r="P767" s="464">
        <f>O767*E767</f>
        <v>0</v>
      </c>
      <c r="Q767" s="457"/>
      <c r="R767" s="457"/>
      <c r="S767" s="457"/>
      <c r="T767" s="457"/>
      <c r="U767" s="465"/>
      <c r="V767" s="466"/>
      <c r="W767" s="468">
        <v>75</v>
      </c>
      <c r="X767" s="459">
        <f>W767*E767</f>
        <v>15750</v>
      </c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</row>
    <row r="768" spans="1:41" s="7" customFormat="1" ht="83.25" customHeight="1">
      <c r="A768" s="471">
        <v>3</v>
      </c>
      <c r="B768" s="552" t="s">
        <v>39</v>
      </c>
      <c r="C768" s="468" t="s">
        <v>85</v>
      </c>
      <c r="D768" s="457" t="s">
        <v>184</v>
      </c>
      <c r="E768" s="459" t="s">
        <v>44</v>
      </c>
      <c r="F768" s="468">
        <v>1300</v>
      </c>
      <c r="G768" s="459">
        <f>F768*E768</f>
        <v>234000</v>
      </c>
      <c r="H768" s="460" t="s">
        <v>185</v>
      </c>
      <c r="I768" s="461">
        <v>44231</v>
      </c>
      <c r="J768" s="457">
        <v>174</v>
      </c>
      <c r="K768" s="468">
        <v>1300</v>
      </c>
      <c r="L768" s="459"/>
      <c r="M768" s="457">
        <v>85</v>
      </c>
      <c r="N768" s="462">
        <v>44229</v>
      </c>
      <c r="O768" s="463">
        <f>F768-W768</f>
        <v>0</v>
      </c>
      <c r="P768" s="464">
        <f>O768*E768</f>
        <v>0</v>
      </c>
      <c r="Q768" s="457"/>
      <c r="R768" s="457"/>
      <c r="S768" s="457"/>
      <c r="T768" s="457"/>
      <c r="U768" s="465"/>
      <c r="V768" s="466"/>
      <c r="W768" s="468">
        <v>1300</v>
      </c>
      <c r="X768" s="459">
        <f>W768*E768</f>
        <v>234000</v>
      </c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</row>
    <row r="769" spans="1:41" s="7" customFormat="1" ht="74.25" customHeight="1">
      <c r="A769" s="471">
        <v>5</v>
      </c>
      <c r="B769" s="467" t="s">
        <v>39</v>
      </c>
      <c r="C769" s="468" t="s">
        <v>85</v>
      </c>
      <c r="D769" s="457" t="s">
        <v>204</v>
      </c>
      <c r="E769" s="459">
        <v>180</v>
      </c>
      <c r="F769" s="468">
        <v>700</v>
      </c>
      <c r="G769" s="459">
        <f>F769*E769</f>
        <v>126000</v>
      </c>
      <c r="H769" s="460">
        <v>44913</v>
      </c>
      <c r="I769" s="461">
        <v>44281</v>
      </c>
      <c r="J769" s="457">
        <v>442</v>
      </c>
      <c r="K769" s="468"/>
      <c r="L769" s="459">
        <f>K769*E769</f>
        <v>0</v>
      </c>
      <c r="M769" s="457">
        <v>291</v>
      </c>
      <c r="N769" s="462">
        <v>44277</v>
      </c>
      <c r="O769" s="463">
        <f>F769+K769-W769</f>
        <v>0</v>
      </c>
      <c r="P769" s="464">
        <f>O769*E769</f>
        <v>0</v>
      </c>
      <c r="Q769" s="457"/>
      <c r="R769" s="457"/>
      <c r="S769" s="457"/>
      <c r="T769" s="457"/>
      <c r="U769" s="465"/>
      <c r="V769" s="466"/>
      <c r="W769" s="468">
        <v>700</v>
      </c>
      <c r="X769" s="459">
        <f>W769*E769</f>
        <v>126000</v>
      </c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</row>
    <row r="770" spans="1:41" s="7" customFormat="1" ht="21" customHeight="1">
      <c r="A770" s="477"/>
      <c r="B770" s="485" t="s">
        <v>83</v>
      </c>
      <c r="C770" s="477"/>
      <c r="D770" s="477"/>
      <c r="E770" s="478"/>
      <c r="F770" s="477"/>
      <c r="G770" s="478">
        <f>SUM(G766:G769)</f>
        <v>736753.5</v>
      </c>
      <c r="H770" s="479"/>
      <c r="I770" s="486"/>
      <c r="J770" s="477"/>
      <c r="K770" s="529"/>
      <c r="L770" s="478">
        <f>SUM(L766:L769)</f>
        <v>0</v>
      </c>
      <c r="M770" s="529"/>
      <c r="N770" s="480"/>
      <c r="O770" s="477"/>
      <c r="P770" s="478">
        <f>SUM(P766:P769)</f>
        <v>64003.5</v>
      </c>
      <c r="Q770" s="481"/>
      <c r="R770" s="529"/>
      <c r="S770" s="529"/>
      <c r="T770" s="529"/>
      <c r="U770" s="529"/>
      <c r="V770" s="529"/>
      <c r="W770" s="477"/>
      <c r="X770" s="478">
        <f>SUM(X766:X769)</f>
        <v>672750</v>
      </c>
      <c r="Y770" s="191">
        <f>G770+L770-P770</f>
        <v>672750</v>
      </c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</row>
    <row r="771" spans="1:41" s="7" customFormat="1" ht="21" customHeight="1">
      <c r="A771" s="667" t="s">
        <v>148</v>
      </c>
      <c r="B771" s="668"/>
      <c r="C771" s="668"/>
      <c r="D771" s="668"/>
      <c r="E771" s="668"/>
      <c r="F771" s="668"/>
      <c r="G771" s="668"/>
      <c r="H771" s="668"/>
      <c r="I771" s="668"/>
      <c r="J771" s="668"/>
      <c r="K771" s="668"/>
      <c r="L771" s="668"/>
      <c r="M771" s="668"/>
      <c r="N771" s="668"/>
      <c r="O771" s="668"/>
      <c r="P771" s="668"/>
      <c r="Q771" s="668"/>
      <c r="R771" s="668"/>
      <c r="S771" s="668"/>
      <c r="T771" s="668"/>
      <c r="U771" s="668"/>
      <c r="V771" s="668"/>
      <c r="W771" s="668"/>
      <c r="X771" s="669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</row>
    <row r="772" spans="1:41" s="7" customFormat="1" ht="39.75" customHeight="1">
      <c r="A772" s="161">
        <v>1</v>
      </c>
      <c r="B772" s="353" t="s">
        <v>37</v>
      </c>
      <c r="C772" s="144" t="s">
        <v>85</v>
      </c>
      <c r="D772" s="117" t="s">
        <v>182</v>
      </c>
      <c r="E772" s="118" t="s">
        <v>42</v>
      </c>
      <c r="F772" s="144">
        <v>104</v>
      </c>
      <c r="G772" s="118">
        <f>F772*E772</f>
        <v>15444</v>
      </c>
      <c r="H772" s="189">
        <v>44916</v>
      </c>
      <c r="I772" s="121">
        <v>44231</v>
      </c>
      <c r="J772" s="117">
        <v>151</v>
      </c>
      <c r="K772" s="144">
        <v>1700</v>
      </c>
      <c r="L772" s="118"/>
      <c r="M772" s="117">
        <v>85</v>
      </c>
      <c r="N772" s="135">
        <v>44229</v>
      </c>
      <c r="O772" s="122">
        <f>F772-W772</f>
        <v>0</v>
      </c>
      <c r="P772" s="123">
        <f>O772*E772</f>
        <v>0</v>
      </c>
      <c r="Q772" s="117"/>
      <c r="R772" s="117"/>
      <c r="S772" s="117"/>
      <c r="T772" s="117"/>
      <c r="U772" s="147"/>
      <c r="V772" s="146"/>
      <c r="W772" s="144">
        <v>104</v>
      </c>
      <c r="X772" s="118">
        <f>W772*E772</f>
        <v>15444</v>
      </c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</row>
    <row r="773" spans="1:41" s="7" customFormat="1" ht="80.25" customHeight="1">
      <c r="A773" s="161">
        <v>4</v>
      </c>
      <c r="B773" s="195" t="s">
        <v>39</v>
      </c>
      <c r="C773" s="144" t="s">
        <v>85</v>
      </c>
      <c r="D773" s="117" t="s">
        <v>204</v>
      </c>
      <c r="E773" s="118">
        <v>180</v>
      </c>
      <c r="F773" s="144">
        <v>1593</v>
      </c>
      <c r="G773" s="118">
        <f>F773*E773</f>
        <v>286740</v>
      </c>
      <c r="H773" s="189">
        <v>44913</v>
      </c>
      <c r="I773" s="121">
        <v>44281</v>
      </c>
      <c r="J773" s="117">
        <v>420</v>
      </c>
      <c r="K773" s="144"/>
      <c r="L773" s="118">
        <f>K773*E773</f>
        <v>0</v>
      </c>
      <c r="M773" s="117">
        <v>291</v>
      </c>
      <c r="N773" s="135">
        <v>44277</v>
      </c>
      <c r="O773" s="122">
        <f>F773+K773-W773</f>
        <v>0</v>
      </c>
      <c r="P773" s="123">
        <f>O773*E773</f>
        <v>0</v>
      </c>
      <c r="Q773" s="117"/>
      <c r="R773" s="117"/>
      <c r="S773" s="117"/>
      <c r="T773" s="117"/>
      <c r="U773" s="147"/>
      <c r="V773" s="146"/>
      <c r="W773" s="144">
        <v>1593</v>
      </c>
      <c r="X773" s="118">
        <f>W773*E773</f>
        <v>286740</v>
      </c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</row>
    <row r="774" spans="1:41" s="7" customFormat="1" ht="21" customHeight="1">
      <c r="A774" s="531"/>
      <c r="B774" s="153" t="s">
        <v>83</v>
      </c>
      <c r="C774" s="137"/>
      <c r="D774" s="137"/>
      <c r="E774" s="140"/>
      <c r="F774" s="137"/>
      <c r="G774" s="140">
        <f>SUM(G772:G773)</f>
        <v>302184</v>
      </c>
      <c r="H774" s="141"/>
      <c r="I774" s="154"/>
      <c r="J774" s="137"/>
      <c r="K774" s="532"/>
      <c r="L774" s="140">
        <f>SUM(L772:L773)</f>
        <v>0</v>
      </c>
      <c r="M774" s="532"/>
      <c r="N774" s="142"/>
      <c r="O774" s="137"/>
      <c r="P774" s="140">
        <f>SUM(P772:P773)</f>
        <v>0</v>
      </c>
      <c r="Q774" s="155"/>
      <c r="R774" s="532"/>
      <c r="S774" s="532"/>
      <c r="T774" s="532"/>
      <c r="U774" s="532"/>
      <c r="V774" s="532"/>
      <c r="W774" s="137"/>
      <c r="X774" s="140">
        <f>SUM(X772:X773)</f>
        <v>302184</v>
      </c>
      <c r="Y774" s="191">
        <f>G774+L774-P774</f>
        <v>302184</v>
      </c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</row>
    <row r="775" spans="1:41" s="7" customFormat="1" ht="19.5" customHeight="1">
      <c r="A775" s="661" t="s">
        <v>96</v>
      </c>
      <c r="B775" s="662"/>
      <c r="C775" s="662"/>
      <c r="D775" s="662"/>
      <c r="E775" s="662"/>
      <c r="F775" s="662"/>
      <c r="G775" s="662"/>
      <c r="H775" s="662"/>
      <c r="I775" s="662"/>
      <c r="J775" s="662"/>
      <c r="K775" s="662"/>
      <c r="L775" s="662"/>
      <c r="M775" s="662"/>
      <c r="N775" s="662"/>
      <c r="O775" s="662"/>
      <c r="P775" s="662"/>
      <c r="Q775" s="662"/>
      <c r="R775" s="662"/>
      <c r="S775" s="662"/>
      <c r="T775" s="662"/>
      <c r="U775" s="662"/>
      <c r="V775" s="662"/>
      <c r="W775" s="662"/>
      <c r="X775" s="663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</row>
    <row r="776" spans="1:41" s="7" customFormat="1" ht="38.25" customHeight="1">
      <c r="A776" s="471">
        <v>1</v>
      </c>
      <c r="B776" s="552" t="s">
        <v>37</v>
      </c>
      <c r="C776" s="468" t="s">
        <v>85</v>
      </c>
      <c r="D776" s="457" t="s">
        <v>182</v>
      </c>
      <c r="E776" s="459" t="s">
        <v>42</v>
      </c>
      <c r="F776" s="468">
        <v>687</v>
      </c>
      <c r="G776" s="459">
        <f>F776*E776</f>
        <v>102019.5</v>
      </c>
      <c r="H776" s="460">
        <v>44916</v>
      </c>
      <c r="I776" s="461">
        <v>44230</v>
      </c>
      <c r="J776" s="457">
        <v>152</v>
      </c>
      <c r="K776" s="468">
        <v>1150</v>
      </c>
      <c r="L776" s="459"/>
      <c r="M776" s="457">
        <v>85</v>
      </c>
      <c r="N776" s="462">
        <v>44229</v>
      </c>
      <c r="O776" s="463">
        <f>F776-W776</f>
        <v>687</v>
      </c>
      <c r="P776" s="464">
        <f>O776*E776</f>
        <v>102019.5</v>
      </c>
      <c r="Q776" s="457"/>
      <c r="R776" s="457"/>
      <c r="S776" s="457"/>
      <c r="T776" s="457"/>
      <c r="U776" s="465"/>
      <c r="V776" s="466"/>
      <c r="W776" s="468">
        <v>0</v>
      </c>
      <c r="X776" s="459">
        <f>W776*E776</f>
        <v>0</v>
      </c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</row>
    <row r="777" spans="1:41" s="7" customFormat="1" ht="83.25" customHeight="1">
      <c r="A777" s="471">
        <v>5</v>
      </c>
      <c r="B777" s="467" t="s">
        <v>39</v>
      </c>
      <c r="C777" s="468" t="s">
        <v>85</v>
      </c>
      <c r="D777" s="457" t="s">
        <v>204</v>
      </c>
      <c r="E777" s="459">
        <v>180</v>
      </c>
      <c r="F777" s="468">
        <v>1950</v>
      </c>
      <c r="G777" s="459">
        <f>F777*E777</f>
        <v>351000</v>
      </c>
      <c r="H777" s="460">
        <v>44913</v>
      </c>
      <c r="I777" s="461">
        <v>44278</v>
      </c>
      <c r="J777" s="457">
        <v>421</v>
      </c>
      <c r="K777" s="468"/>
      <c r="L777" s="459">
        <f>K777*E777</f>
        <v>0</v>
      </c>
      <c r="M777" s="457">
        <v>291</v>
      </c>
      <c r="N777" s="462">
        <v>44277</v>
      </c>
      <c r="O777" s="463">
        <f>F777+K777-W777</f>
        <v>245</v>
      </c>
      <c r="P777" s="464">
        <f>O777*E777</f>
        <v>44100</v>
      </c>
      <c r="Q777" s="457"/>
      <c r="R777" s="457"/>
      <c r="S777" s="457"/>
      <c r="T777" s="457"/>
      <c r="U777" s="465"/>
      <c r="V777" s="466"/>
      <c r="W777" s="468">
        <v>1705</v>
      </c>
      <c r="X777" s="459">
        <f>W777*E777</f>
        <v>306900</v>
      </c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</row>
    <row r="778" spans="1:41" s="7" customFormat="1" ht="18" customHeight="1">
      <c r="A778" s="477"/>
      <c r="B778" s="485" t="s">
        <v>83</v>
      </c>
      <c r="C778" s="477"/>
      <c r="D778" s="477"/>
      <c r="E778" s="478"/>
      <c r="F778" s="477"/>
      <c r="G778" s="478">
        <f>SUM(G776:G777)</f>
        <v>453019.5</v>
      </c>
      <c r="H778" s="479"/>
      <c r="I778" s="486"/>
      <c r="J778" s="477"/>
      <c r="K778" s="529"/>
      <c r="L778" s="478">
        <f>SUM(L776:L777)</f>
        <v>0</v>
      </c>
      <c r="M778" s="529"/>
      <c r="N778" s="480"/>
      <c r="O778" s="477"/>
      <c r="P778" s="478">
        <f>SUM(P776:P777)</f>
        <v>146119.5</v>
      </c>
      <c r="Q778" s="481"/>
      <c r="R778" s="529"/>
      <c r="S778" s="529"/>
      <c r="T778" s="529"/>
      <c r="U778" s="529"/>
      <c r="V778" s="529"/>
      <c r="W778" s="477"/>
      <c r="X778" s="478">
        <f>SUM(X776:X777)</f>
        <v>306900</v>
      </c>
      <c r="Y778" s="191">
        <f>G778+L778-P778</f>
        <v>306900</v>
      </c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</row>
    <row r="779" spans="1:41" s="7" customFormat="1" ht="18" customHeight="1">
      <c r="A779" s="643" t="s">
        <v>25</v>
      </c>
      <c r="B779" s="644"/>
      <c r="C779" s="644"/>
      <c r="D779" s="644"/>
      <c r="E779" s="644"/>
      <c r="F779" s="644"/>
      <c r="G779" s="644"/>
      <c r="H779" s="644"/>
      <c r="I779" s="644"/>
      <c r="J779" s="644"/>
      <c r="K779" s="644"/>
      <c r="L779" s="644"/>
      <c r="M779" s="644"/>
      <c r="N779" s="644"/>
      <c r="O779" s="644"/>
      <c r="P779" s="644"/>
      <c r="Q779" s="644"/>
      <c r="R779" s="644"/>
      <c r="S779" s="644"/>
      <c r="T779" s="644"/>
      <c r="U779" s="644"/>
      <c r="V779" s="644"/>
      <c r="W779" s="644"/>
      <c r="X779" s="645"/>
      <c r="Y779" s="191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</row>
    <row r="780" spans="1:41" s="7" customFormat="1" ht="75" customHeight="1">
      <c r="A780" s="359">
        <v>1</v>
      </c>
      <c r="B780" s="360" t="s">
        <v>39</v>
      </c>
      <c r="C780" s="387" t="s">
        <v>85</v>
      </c>
      <c r="D780" s="362" t="s">
        <v>204</v>
      </c>
      <c r="E780" s="363">
        <v>180</v>
      </c>
      <c r="F780" s="387">
        <v>825</v>
      </c>
      <c r="G780" s="363">
        <f>F780*E780</f>
        <v>148500</v>
      </c>
      <c r="H780" s="389">
        <v>44913</v>
      </c>
      <c r="I780" s="390">
        <v>44279</v>
      </c>
      <c r="J780" s="362">
        <v>422</v>
      </c>
      <c r="K780" s="387"/>
      <c r="L780" s="363">
        <f>K780*E780</f>
        <v>0</v>
      </c>
      <c r="M780" s="362">
        <v>291</v>
      </c>
      <c r="N780" s="391">
        <v>44277</v>
      </c>
      <c r="O780" s="368">
        <f>F780+K780-W780</f>
        <v>225</v>
      </c>
      <c r="P780" s="392">
        <f>O780*E780</f>
        <v>40500</v>
      </c>
      <c r="Q780" s="362"/>
      <c r="R780" s="362"/>
      <c r="S780" s="362"/>
      <c r="T780" s="362"/>
      <c r="U780" s="393"/>
      <c r="V780" s="394"/>
      <c r="W780" s="387">
        <v>600</v>
      </c>
      <c r="X780" s="363">
        <f>W780*E780</f>
        <v>108000</v>
      </c>
      <c r="Y780" s="191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</row>
    <row r="781" spans="1:41" s="7" customFormat="1" ht="18" customHeight="1">
      <c r="A781" s="395"/>
      <c r="B781" s="396" t="s">
        <v>83</v>
      </c>
      <c r="C781" s="395"/>
      <c r="D781" s="395"/>
      <c r="E781" s="397"/>
      <c r="F781" s="395"/>
      <c r="G781" s="397">
        <f>SUM(G780:G780)</f>
        <v>148500</v>
      </c>
      <c r="H781" s="398"/>
      <c r="I781" s="399"/>
      <c r="J781" s="395"/>
      <c r="K781" s="527"/>
      <c r="L781" s="397">
        <f>SUM(L780:L780)</f>
        <v>0</v>
      </c>
      <c r="M781" s="527"/>
      <c r="N781" s="401"/>
      <c r="O781" s="395"/>
      <c r="P781" s="397">
        <f>SUM(P780:P780)</f>
        <v>40500</v>
      </c>
      <c r="Q781" s="402"/>
      <c r="R781" s="527"/>
      <c r="S781" s="527"/>
      <c r="T781" s="527"/>
      <c r="U781" s="527"/>
      <c r="V781" s="527"/>
      <c r="W781" s="395"/>
      <c r="X781" s="397">
        <f>SUM(X780:X780)</f>
        <v>108000</v>
      </c>
      <c r="Y781" s="191">
        <f>G781+L781-P781</f>
        <v>108000</v>
      </c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</row>
    <row r="782" spans="1:41" s="7" customFormat="1" ht="18" customHeight="1">
      <c r="A782" s="643" t="s">
        <v>149</v>
      </c>
      <c r="B782" s="644"/>
      <c r="C782" s="644"/>
      <c r="D782" s="644"/>
      <c r="E782" s="644"/>
      <c r="F782" s="644"/>
      <c r="G782" s="644"/>
      <c r="H782" s="644"/>
      <c r="I782" s="644"/>
      <c r="J782" s="644"/>
      <c r="K782" s="644"/>
      <c r="L782" s="644"/>
      <c r="M782" s="644"/>
      <c r="N782" s="644"/>
      <c r="O782" s="644"/>
      <c r="P782" s="644"/>
      <c r="Q782" s="644"/>
      <c r="R782" s="644"/>
      <c r="S782" s="644"/>
      <c r="T782" s="644"/>
      <c r="U782" s="644"/>
      <c r="V782" s="644"/>
      <c r="W782" s="644"/>
      <c r="X782" s="645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</row>
    <row r="783" spans="1:41" s="7" customFormat="1" ht="69" customHeight="1">
      <c r="A783" s="440">
        <v>6</v>
      </c>
      <c r="B783" s="360" t="s">
        <v>39</v>
      </c>
      <c r="C783" s="387" t="s">
        <v>85</v>
      </c>
      <c r="D783" s="362" t="s">
        <v>204</v>
      </c>
      <c r="E783" s="363">
        <v>180</v>
      </c>
      <c r="F783" s="387">
        <v>1346</v>
      </c>
      <c r="G783" s="363">
        <f>F783*E783</f>
        <v>242280</v>
      </c>
      <c r="H783" s="389">
        <v>44913</v>
      </c>
      <c r="I783" s="390">
        <v>44278</v>
      </c>
      <c r="J783" s="362">
        <v>423</v>
      </c>
      <c r="K783" s="387"/>
      <c r="L783" s="363">
        <f>K783*E783</f>
        <v>0</v>
      </c>
      <c r="M783" s="362">
        <v>291</v>
      </c>
      <c r="N783" s="391">
        <v>44277</v>
      </c>
      <c r="O783" s="368">
        <f>F783+K783-W783</f>
        <v>297</v>
      </c>
      <c r="P783" s="392">
        <f>O783*E783</f>
        <v>53460</v>
      </c>
      <c r="Q783" s="362"/>
      <c r="R783" s="362"/>
      <c r="S783" s="362"/>
      <c r="T783" s="362"/>
      <c r="U783" s="393"/>
      <c r="V783" s="394"/>
      <c r="W783" s="387">
        <v>1049</v>
      </c>
      <c r="X783" s="363">
        <f>W783*E783</f>
        <v>188820</v>
      </c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</row>
    <row r="784" spans="1:41" s="7" customFormat="1" ht="18" customHeight="1">
      <c r="A784" s="526"/>
      <c r="B784" s="396" t="s">
        <v>83</v>
      </c>
      <c r="C784" s="395"/>
      <c r="D784" s="395"/>
      <c r="E784" s="397"/>
      <c r="F784" s="395"/>
      <c r="G784" s="397">
        <f>SUM(G783:G783)</f>
        <v>242280</v>
      </c>
      <c r="H784" s="398"/>
      <c r="I784" s="399"/>
      <c r="J784" s="395"/>
      <c r="K784" s="527"/>
      <c r="L784" s="397">
        <f>SUM(L783:L783)</f>
        <v>0</v>
      </c>
      <c r="M784" s="527"/>
      <c r="N784" s="401"/>
      <c r="O784" s="395"/>
      <c r="P784" s="397">
        <f>SUM(P783:P783)</f>
        <v>53460</v>
      </c>
      <c r="Q784" s="402"/>
      <c r="R784" s="527"/>
      <c r="S784" s="527"/>
      <c r="T784" s="527"/>
      <c r="U784" s="527"/>
      <c r="V784" s="527"/>
      <c r="W784" s="395"/>
      <c r="X784" s="397">
        <f>SUM(X783:X783)</f>
        <v>188820</v>
      </c>
      <c r="Y784" s="191">
        <f>G784+L784-P784</f>
        <v>188820</v>
      </c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</row>
    <row r="785" spans="1:41" s="7" customFormat="1" ht="18" customHeight="1">
      <c r="A785" s="643" t="s">
        <v>150</v>
      </c>
      <c r="B785" s="644"/>
      <c r="C785" s="644"/>
      <c r="D785" s="644"/>
      <c r="E785" s="644"/>
      <c r="F785" s="644"/>
      <c r="G785" s="644"/>
      <c r="H785" s="644"/>
      <c r="I785" s="644"/>
      <c r="J785" s="644"/>
      <c r="K785" s="644"/>
      <c r="L785" s="644"/>
      <c r="M785" s="644"/>
      <c r="N785" s="644"/>
      <c r="O785" s="644"/>
      <c r="P785" s="644"/>
      <c r="Q785" s="644"/>
      <c r="R785" s="644"/>
      <c r="S785" s="644"/>
      <c r="T785" s="644"/>
      <c r="U785" s="644"/>
      <c r="V785" s="644"/>
      <c r="W785" s="644"/>
      <c r="X785" s="645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</row>
    <row r="786" spans="1:41" s="7" customFormat="1" ht="81.75" customHeight="1">
      <c r="A786" s="440">
        <v>2</v>
      </c>
      <c r="B786" s="360" t="s">
        <v>39</v>
      </c>
      <c r="C786" s="387" t="s">
        <v>85</v>
      </c>
      <c r="D786" s="362" t="s">
        <v>204</v>
      </c>
      <c r="E786" s="363">
        <v>180</v>
      </c>
      <c r="F786" s="387">
        <v>339</v>
      </c>
      <c r="G786" s="363">
        <f>F786*E786</f>
        <v>61020</v>
      </c>
      <c r="H786" s="389">
        <v>44913</v>
      </c>
      <c r="I786" s="390">
        <v>44279</v>
      </c>
      <c r="J786" s="362">
        <v>424</v>
      </c>
      <c r="K786" s="387"/>
      <c r="L786" s="363">
        <f>K786*E786</f>
        <v>0</v>
      </c>
      <c r="M786" s="362">
        <v>291</v>
      </c>
      <c r="N786" s="391">
        <v>44277</v>
      </c>
      <c r="O786" s="368">
        <f>F786+K786-W786</f>
        <v>339</v>
      </c>
      <c r="P786" s="392">
        <f>O786*E786</f>
        <v>61020</v>
      </c>
      <c r="Q786" s="362"/>
      <c r="R786" s="362"/>
      <c r="S786" s="362"/>
      <c r="T786" s="362"/>
      <c r="U786" s="393"/>
      <c r="V786" s="394"/>
      <c r="W786" s="387">
        <v>0</v>
      </c>
      <c r="X786" s="363">
        <f>W786*E786</f>
        <v>0</v>
      </c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</row>
    <row r="787" spans="1:41" s="7" customFormat="1" ht="21.75" customHeight="1">
      <c r="A787" s="526"/>
      <c r="B787" s="396" t="s">
        <v>83</v>
      </c>
      <c r="C787" s="395"/>
      <c r="D787" s="395"/>
      <c r="E787" s="397"/>
      <c r="F787" s="395"/>
      <c r="G787" s="397">
        <f>SUM(G786:G786)</f>
        <v>61020</v>
      </c>
      <c r="H787" s="398"/>
      <c r="I787" s="399"/>
      <c r="J787" s="395"/>
      <c r="K787" s="527"/>
      <c r="L787" s="397">
        <f>SUM(L786:L786)</f>
        <v>0</v>
      </c>
      <c r="M787" s="527"/>
      <c r="N787" s="401"/>
      <c r="O787" s="395"/>
      <c r="P787" s="397">
        <f>SUM(P786:P786)</f>
        <v>61020</v>
      </c>
      <c r="Q787" s="402"/>
      <c r="R787" s="527"/>
      <c r="S787" s="527"/>
      <c r="T787" s="527"/>
      <c r="U787" s="527"/>
      <c r="V787" s="527"/>
      <c r="W787" s="395"/>
      <c r="X787" s="397">
        <f>SUM(X786:X786)</f>
        <v>0</v>
      </c>
      <c r="Y787" s="191">
        <f>G787+L787-P787</f>
        <v>0</v>
      </c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</row>
    <row r="788" spans="1:41" s="7" customFormat="1" ht="20.25" customHeight="1">
      <c r="A788" s="622" t="s">
        <v>100</v>
      </c>
      <c r="B788" s="622"/>
      <c r="C788" s="622"/>
      <c r="D788" s="622"/>
      <c r="E788" s="622"/>
      <c r="F788" s="622"/>
      <c r="G788" s="622"/>
      <c r="H788" s="622"/>
      <c r="I788" s="622"/>
      <c r="J788" s="622"/>
      <c r="K788" s="622"/>
      <c r="L788" s="622"/>
      <c r="M788" s="622"/>
      <c r="N788" s="622"/>
      <c r="O788" s="622"/>
      <c r="P788" s="622"/>
      <c r="Q788" s="622"/>
      <c r="R788" s="622"/>
      <c r="S788" s="622"/>
      <c r="T788" s="622"/>
      <c r="U788" s="622"/>
      <c r="V788" s="622"/>
      <c r="W788" s="622"/>
      <c r="X788" s="622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</row>
    <row r="789" spans="1:41" s="7" customFormat="1" ht="42" customHeight="1">
      <c r="A789" s="359">
        <v>1</v>
      </c>
      <c r="B789" s="426" t="s">
        <v>37</v>
      </c>
      <c r="C789" s="387" t="s">
        <v>85</v>
      </c>
      <c r="D789" s="362" t="s">
        <v>182</v>
      </c>
      <c r="E789" s="363" t="s">
        <v>42</v>
      </c>
      <c r="F789" s="387">
        <v>4400</v>
      </c>
      <c r="G789" s="363">
        <f>F789*E789</f>
        <v>653400</v>
      </c>
      <c r="H789" s="389">
        <v>44916</v>
      </c>
      <c r="I789" s="390">
        <v>44232</v>
      </c>
      <c r="J789" s="362">
        <v>176</v>
      </c>
      <c r="K789" s="387">
        <v>5450</v>
      </c>
      <c r="L789" s="363"/>
      <c r="M789" s="362">
        <v>85</v>
      </c>
      <c r="N789" s="391">
        <v>44229</v>
      </c>
      <c r="O789" s="368">
        <f>F789-W789</f>
        <v>75</v>
      </c>
      <c r="P789" s="392">
        <f>O789*E789</f>
        <v>11137.5</v>
      </c>
      <c r="Q789" s="362"/>
      <c r="R789" s="362"/>
      <c r="S789" s="362"/>
      <c r="T789" s="362"/>
      <c r="U789" s="393"/>
      <c r="V789" s="394"/>
      <c r="W789" s="387">
        <v>4325</v>
      </c>
      <c r="X789" s="363">
        <f>W789*E789</f>
        <v>642262.5</v>
      </c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</row>
    <row r="790" spans="1:41" s="7" customFormat="1" ht="48.75" customHeight="1">
      <c r="A790" s="359">
        <v>2</v>
      </c>
      <c r="B790" s="426" t="s">
        <v>38</v>
      </c>
      <c r="C790" s="387" t="s">
        <v>85</v>
      </c>
      <c r="D790" s="362" t="s">
        <v>183</v>
      </c>
      <c r="E790" s="363" t="s">
        <v>43</v>
      </c>
      <c r="F790" s="387">
        <v>55</v>
      </c>
      <c r="G790" s="363">
        <f>F790*E790</f>
        <v>11550</v>
      </c>
      <c r="H790" s="389">
        <v>44540</v>
      </c>
      <c r="I790" s="390">
        <v>44232</v>
      </c>
      <c r="J790" s="362">
        <v>176</v>
      </c>
      <c r="K790" s="387">
        <v>100</v>
      </c>
      <c r="L790" s="363"/>
      <c r="M790" s="362">
        <v>85</v>
      </c>
      <c r="N790" s="391">
        <v>44229</v>
      </c>
      <c r="O790" s="368">
        <f>F790-W790</f>
        <v>0</v>
      </c>
      <c r="P790" s="392">
        <f>O790*E790</f>
        <v>0</v>
      </c>
      <c r="Q790" s="362"/>
      <c r="R790" s="362"/>
      <c r="S790" s="362"/>
      <c r="T790" s="362"/>
      <c r="U790" s="393"/>
      <c r="V790" s="394"/>
      <c r="W790" s="387">
        <v>55</v>
      </c>
      <c r="X790" s="363">
        <f>W790*E790</f>
        <v>11550</v>
      </c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</row>
    <row r="791" spans="1:41" s="7" customFormat="1" ht="77.25" customHeight="1">
      <c r="A791" s="359">
        <v>3</v>
      </c>
      <c r="B791" s="426" t="s">
        <v>39</v>
      </c>
      <c r="C791" s="387" t="s">
        <v>85</v>
      </c>
      <c r="D791" s="362" t="s">
        <v>251</v>
      </c>
      <c r="E791" s="363" t="s">
        <v>44</v>
      </c>
      <c r="F791" s="387">
        <v>2200</v>
      </c>
      <c r="G791" s="363">
        <f>F791*E791</f>
        <v>396000</v>
      </c>
      <c r="H791" s="389">
        <v>44892</v>
      </c>
      <c r="I791" s="390">
        <v>44232</v>
      </c>
      <c r="J791" s="362">
        <v>176</v>
      </c>
      <c r="K791" s="387">
        <v>2300</v>
      </c>
      <c r="L791" s="363"/>
      <c r="M791" s="362">
        <v>85</v>
      </c>
      <c r="N791" s="391">
        <v>44229</v>
      </c>
      <c r="O791" s="368">
        <f>F791-W791</f>
        <v>0</v>
      </c>
      <c r="P791" s="392">
        <f>O791*E791</f>
        <v>0</v>
      </c>
      <c r="Q791" s="362"/>
      <c r="R791" s="362"/>
      <c r="S791" s="362"/>
      <c r="T791" s="362"/>
      <c r="U791" s="393"/>
      <c r="V791" s="394"/>
      <c r="W791" s="387">
        <v>2200</v>
      </c>
      <c r="X791" s="363">
        <f>W791*E791</f>
        <v>396000</v>
      </c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</row>
    <row r="792" spans="1:41" s="7" customFormat="1" ht="70.5" customHeight="1">
      <c r="A792" s="359">
        <v>4</v>
      </c>
      <c r="B792" s="360" t="s">
        <v>39</v>
      </c>
      <c r="C792" s="387" t="s">
        <v>85</v>
      </c>
      <c r="D792" s="362" t="s">
        <v>204</v>
      </c>
      <c r="E792" s="363">
        <v>180</v>
      </c>
      <c r="F792" s="387">
        <v>600</v>
      </c>
      <c r="G792" s="363">
        <f>F792*E792</f>
        <v>108000</v>
      </c>
      <c r="H792" s="389">
        <v>44913</v>
      </c>
      <c r="I792" s="390">
        <v>44281</v>
      </c>
      <c r="J792" s="362">
        <v>443</v>
      </c>
      <c r="K792" s="387"/>
      <c r="L792" s="363">
        <f>K792*E792</f>
        <v>0</v>
      </c>
      <c r="M792" s="362">
        <v>291</v>
      </c>
      <c r="N792" s="391">
        <v>44277</v>
      </c>
      <c r="O792" s="368">
        <f>F792+K792-W792</f>
        <v>0</v>
      </c>
      <c r="P792" s="392">
        <f>O792*E792</f>
        <v>0</v>
      </c>
      <c r="Q792" s="362"/>
      <c r="R792" s="362"/>
      <c r="S792" s="362"/>
      <c r="T792" s="362"/>
      <c r="U792" s="393"/>
      <c r="V792" s="394"/>
      <c r="W792" s="387">
        <v>600</v>
      </c>
      <c r="X792" s="363">
        <f>W792*E792</f>
        <v>108000</v>
      </c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</row>
    <row r="793" spans="1:41" s="7" customFormat="1" ht="53.25" customHeight="1">
      <c r="A793" s="359">
        <v>5</v>
      </c>
      <c r="B793" s="544" t="s">
        <v>18</v>
      </c>
      <c r="C793" s="387" t="s">
        <v>85</v>
      </c>
      <c r="D793" s="362" t="s">
        <v>245</v>
      </c>
      <c r="E793" s="545">
        <v>153.69999999999999</v>
      </c>
      <c r="F793" s="387">
        <v>4100</v>
      </c>
      <c r="G793" s="363">
        <f>F793*E793</f>
        <v>630170</v>
      </c>
      <c r="H793" s="389">
        <v>44889</v>
      </c>
      <c r="I793" s="390">
        <v>44221</v>
      </c>
      <c r="J793" s="362">
        <v>95</v>
      </c>
      <c r="K793" s="387"/>
      <c r="L793" s="363"/>
      <c r="M793" s="362">
        <v>64</v>
      </c>
      <c r="N793" s="391">
        <v>44216</v>
      </c>
      <c r="O793" s="368">
        <f>F793+K793-W793</f>
        <v>300</v>
      </c>
      <c r="P793" s="392">
        <f>O793*E793</f>
        <v>46110</v>
      </c>
      <c r="Q793" s="362"/>
      <c r="R793" s="362"/>
      <c r="S793" s="362"/>
      <c r="T793" s="362"/>
      <c r="U793" s="393"/>
      <c r="V793" s="394"/>
      <c r="W793" s="387">
        <v>3800</v>
      </c>
      <c r="X793" s="363">
        <f>W793*E793</f>
        <v>584060</v>
      </c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</row>
    <row r="794" spans="1:41" s="7" customFormat="1" ht="21.75" customHeight="1">
      <c r="A794" s="428"/>
      <c r="B794" s="396" t="s">
        <v>83</v>
      </c>
      <c r="C794" s="395"/>
      <c r="D794" s="395"/>
      <c r="E794" s="397"/>
      <c r="F794" s="395"/>
      <c r="G794" s="397">
        <f>SUM(G789:G793)</f>
        <v>1799120</v>
      </c>
      <c r="H794" s="398"/>
      <c r="I794" s="399"/>
      <c r="J794" s="395"/>
      <c r="K794" s="527"/>
      <c r="L794" s="397">
        <f>SUM(L789:L793)</f>
        <v>0</v>
      </c>
      <c r="M794" s="527"/>
      <c r="N794" s="401"/>
      <c r="O794" s="453"/>
      <c r="P794" s="397">
        <f>SUM(P789:P793)</f>
        <v>57247.5</v>
      </c>
      <c r="Q794" s="402"/>
      <c r="R794" s="527"/>
      <c r="S794" s="527"/>
      <c r="T794" s="527"/>
      <c r="U794" s="527"/>
      <c r="V794" s="527"/>
      <c r="W794" s="395"/>
      <c r="X794" s="397">
        <f>SUM(X789:X793)</f>
        <v>1741872.5</v>
      </c>
      <c r="Y794" s="191">
        <f>G794+L794-P794</f>
        <v>1741872.5</v>
      </c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</row>
    <row r="795" spans="1:41" s="7" customFormat="1" ht="21.75" customHeight="1">
      <c r="A795" s="643" t="s">
        <v>151</v>
      </c>
      <c r="B795" s="644"/>
      <c r="C795" s="644"/>
      <c r="D795" s="644"/>
      <c r="E795" s="644"/>
      <c r="F795" s="644"/>
      <c r="G795" s="644"/>
      <c r="H795" s="644"/>
      <c r="I795" s="644"/>
      <c r="J795" s="644"/>
      <c r="K795" s="644"/>
      <c r="L795" s="644"/>
      <c r="M795" s="644"/>
      <c r="N795" s="644"/>
      <c r="O795" s="644"/>
      <c r="P795" s="644"/>
      <c r="Q795" s="644"/>
      <c r="R795" s="644"/>
      <c r="S795" s="644"/>
      <c r="T795" s="644"/>
      <c r="U795" s="644"/>
      <c r="V795" s="644"/>
      <c r="W795" s="644"/>
      <c r="X795" s="645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</row>
    <row r="796" spans="1:41" s="7" customFormat="1" ht="46.5" customHeight="1">
      <c r="A796" s="440">
        <v>2</v>
      </c>
      <c r="B796" s="426" t="s">
        <v>37</v>
      </c>
      <c r="C796" s="387" t="s">
        <v>85</v>
      </c>
      <c r="D796" s="362" t="s">
        <v>253</v>
      </c>
      <c r="E796" s="363" t="s">
        <v>42</v>
      </c>
      <c r="F796" s="387">
        <v>1457</v>
      </c>
      <c r="G796" s="363">
        <f>F796*E796</f>
        <v>216364.5</v>
      </c>
      <c r="H796" s="389">
        <v>44916</v>
      </c>
      <c r="I796" s="390">
        <v>44230</v>
      </c>
      <c r="J796" s="362">
        <v>156</v>
      </c>
      <c r="K796" s="387">
        <v>3900</v>
      </c>
      <c r="L796" s="363"/>
      <c r="M796" s="362">
        <v>85</v>
      </c>
      <c r="N796" s="391">
        <v>44229</v>
      </c>
      <c r="O796" s="368">
        <f>F796-W796</f>
        <v>61</v>
      </c>
      <c r="P796" s="392">
        <f>O796*E796</f>
        <v>9058.5</v>
      </c>
      <c r="Q796" s="362"/>
      <c r="R796" s="362"/>
      <c r="S796" s="362"/>
      <c r="T796" s="362"/>
      <c r="U796" s="393"/>
      <c r="V796" s="394"/>
      <c r="W796" s="387">
        <v>1396</v>
      </c>
      <c r="X796" s="363">
        <f>W796*E796</f>
        <v>207306</v>
      </c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</row>
    <row r="797" spans="1:41" s="7" customFormat="1" ht="45" customHeight="1">
      <c r="A797" s="440">
        <v>3</v>
      </c>
      <c r="B797" s="426" t="s">
        <v>38</v>
      </c>
      <c r="C797" s="387" t="s">
        <v>85</v>
      </c>
      <c r="D797" s="362" t="s">
        <v>254</v>
      </c>
      <c r="E797" s="363" t="s">
        <v>43</v>
      </c>
      <c r="F797" s="387">
        <v>35</v>
      </c>
      <c r="G797" s="363">
        <f>F797*E797</f>
        <v>7350</v>
      </c>
      <c r="H797" s="389">
        <v>44540</v>
      </c>
      <c r="I797" s="390">
        <v>44230</v>
      </c>
      <c r="J797" s="362">
        <v>156</v>
      </c>
      <c r="K797" s="387">
        <v>50</v>
      </c>
      <c r="L797" s="363"/>
      <c r="M797" s="362">
        <v>85</v>
      </c>
      <c r="N797" s="391">
        <v>44229</v>
      </c>
      <c r="O797" s="368">
        <f>F797-W797</f>
        <v>10</v>
      </c>
      <c r="P797" s="392">
        <f>O797*E797</f>
        <v>2100</v>
      </c>
      <c r="Q797" s="362"/>
      <c r="R797" s="362"/>
      <c r="S797" s="362"/>
      <c r="T797" s="362"/>
      <c r="U797" s="393"/>
      <c r="V797" s="394"/>
      <c r="W797" s="387">
        <v>25</v>
      </c>
      <c r="X797" s="363">
        <f>W797*E797</f>
        <v>5250</v>
      </c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</row>
    <row r="798" spans="1:41" s="7" customFormat="1" ht="76.5" customHeight="1">
      <c r="A798" s="440">
        <v>4</v>
      </c>
      <c r="B798" s="426" t="s">
        <v>39</v>
      </c>
      <c r="C798" s="387" t="s">
        <v>85</v>
      </c>
      <c r="D798" s="362" t="s">
        <v>251</v>
      </c>
      <c r="E798" s="363" t="s">
        <v>44</v>
      </c>
      <c r="F798" s="387">
        <v>1223</v>
      </c>
      <c r="G798" s="363">
        <f>F798*E798</f>
        <v>220140</v>
      </c>
      <c r="H798" s="389">
        <v>44892</v>
      </c>
      <c r="I798" s="390">
        <v>44230</v>
      </c>
      <c r="J798" s="362">
        <v>156</v>
      </c>
      <c r="K798" s="387">
        <v>1700</v>
      </c>
      <c r="L798" s="363"/>
      <c r="M798" s="362">
        <v>85</v>
      </c>
      <c r="N798" s="391">
        <v>44229</v>
      </c>
      <c r="O798" s="368">
        <f>F798-W798</f>
        <v>589</v>
      </c>
      <c r="P798" s="392">
        <f>O798*E798</f>
        <v>106020</v>
      </c>
      <c r="Q798" s="362"/>
      <c r="R798" s="362"/>
      <c r="S798" s="362"/>
      <c r="T798" s="362"/>
      <c r="U798" s="393"/>
      <c r="V798" s="394"/>
      <c r="W798" s="387">
        <v>634</v>
      </c>
      <c r="X798" s="363">
        <f>W798*E798</f>
        <v>114120</v>
      </c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</row>
    <row r="799" spans="1:41" s="7" customFormat="1" ht="69.75" customHeight="1">
      <c r="A799" s="440">
        <v>5</v>
      </c>
      <c r="B799" s="360" t="s">
        <v>39</v>
      </c>
      <c r="C799" s="387" t="s">
        <v>85</v>
      </c>
      <c r="D799" s="362" t="s">
        <v>204</v>
      </c>
      <c r="E799" s="363">
        <v>180</v>
      </c>
      <c r="F799" s="387">
        <v>6600</v>
      </c>
      <c r="G799" s="363">
        <f>F799*E799</f>
        <v>1188000</v>
      </c>
      <c r="H799" s="389">
        <v>44913</v>
      </c>
      <c r="I799" s="390">
        <v>44278</v>
      </c>
      <c r="J799" s="362">
        <v>425</v>
      </c>
      <c r="K799" s="387"/>
      <c r="L799" s="363">
        <f>K799*E799</f>
        <v>0</v>
      </c>
      <c r="M799" s="362">
        <v>291</v>
      </c>
      <c r="N799" s="391">
        <v>44277</v>
      </c>
      <c r="O799" s="368">
        <f>F799+K799-W799</f>
        <v>0</v>
      </c>
      <c r="P799" s="392">
        <f>O799*E799</f>
        <v>0</v>
      </c>
      <c r="Q799" s="362"/>
      <c r="R799" s="362"/>
      <c r="S799" s="362"/>
      <c r="T799" s="362"/>
      <c r="U799" s="393"/>
      <c r="V799" s="394"/>
      <c r="W799" s="387">
        <v>6600</v>
      </c>
      <c r="X799" s="363">
        <f>W799*E799</f>
        <v>1188000</v>
      </c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</row>
    <row r="800" spans="1:41" s="7" customFormat="1" ht="21.75" customHeight="1">
      <c r="A800" s="526"/>
      <c r="B800" s="396" t="s">
        <v>83</v>
      </c>
      <c r="C800" s="395"/>
      <c r="D800" s="395"/>
      <c r="E800" s="397"/>
      <c r="F800" s="395"/>
      <c r="G800" s="397">
        <f>SUM(G796:G799)</f>
        <v>1631854.5</v>
      </c>
      <c r="H800" s="398"/>
      <c r="I800" s="399"/>
      <c r="J800" s="395"/>
      <c r="K800" s="527"/>
      <c r="L800" s="397">
        <f>SUM(L796:L799)</f>
        <v>0</v>
      </c>
      <c r="M800" s="527"/>
      <c r="N800" s="401"/>
      <c r="O800" s="395"/>
      <c r="P800" s="397">
        <f>SUM(P796:P799)</f>
        <v>117178.5</v>
      </c>
      <c r="Q800" s="402"/>
      <c r="R800" s="527"/>
      <c r="S800" s="527"/>
      <c r="T800" s="527"/>
      <c r="U800" s="527"/>
      <c r="V800" s="527"/>
      <c r="W800" s="395"/>
      <c r="X800" s="397">
        <f>SUM(X796:X799)</f>
        <v>1514676</v>
      </c>
      <c r="Y800" s="191">
        <f>G800+L800-P800</f>
        <v>1514676</v>
      </c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</row>
    <row r="801" spans="1:41" s="7" customFormat="1" ht="21.75" customHeight="1">
      <c r="A801" s="661" t="s">
        <v>26</v>
      </c>
      <c r="B801" s="662"/>
      <c r="C801" s="662"/>
      <c r="D801" s="662"/>
      <c r="E801" s="662"/>
      <c r="F801" s="662"/>
      <c r="G801" s="662"/>
      <c r="H801" s="662"/>
      <c r="I801" s="662"/>
      <c r="J801" s="662"/>
      <c r="K801" s="662"/>
      <c r="L801" s="662"/>
      <c r="M801" s="662"/>
      <c r="N801" s="662"/>
      <c r="O801" s="662"/>
      <c r="P801" s="662"/>
      <c r="Q801" s="662"/>
      <c r="R801" s="662"/>
      <c r="S801" s="662"/>
      <c r="T801" s="662"/>
      <c r="U801" s="662"/>
      <c r="V801" s="662"/>
      <c r="W801" s="662"/>
      <c r="X801" s="663"/>
      <c r="Y801" s="191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</row>
    <row r="802" spans="1:41" s="7" customFormat="1" ht="72.75" customHeight="1">
      <c r="A802" s="471">
        <v>5</v>
      </c>
      <c r="B802" s="467" t="s">
        <v>39</v>
      </c>
      <c r="C802" s="468" t="s">
        <v>85</v>
      </c>
      <c r="D802" s="457" t="s">
        <v>204</v>
      </c>
      <c r="E802" s="459">
        <v>180</v>
      </c>
      <c r="F802" s="468">
        <v>814</v>
      </c>
      <c r="G802" s="459">
        <f>F802*E802</f>
        <v>146520</v>
      </c>
      <c r="H802" s="460">
        <v>44913</v>
      </c>
      <c r="I802" s="461">
        <v>44278</v>
      </c>
      <c r="J802" s="457">
        <v>426</v>
      </c>
      <c r="K802" s="468"/>
      <c r="L802" s="459">
        <f>K802*E802</f>
        <v>0</v>
      </c>
      <c r="M802" s="457">
        <v>291</v>
      </c>
      <c r="N802" s="462">
        <v>44277</v>
      </c>
      <c r="O802" s="463">
        <f>F802+K802-W802</f>
        <v>116</v>
      </c>
      <c r="P802" s="464">
        <f>O802*E802</f>
        <v>20880</v>
      </c>
      <c r="Q802" s="457"/>
      <c r="R802" s="457"/>
      <c r="S802" s="457"/>
      <c r="T802" s="457"/>
      <c r="U802" s="465"/>
      <c r="V802" s="466"/>
      <c r="W802" s="468">
        <v>698</v>
      </c>
      <c r="X802" s="459">
        <f>W802*E802</f>
        <v>125640</v>
      </c>
      <c r="Y802" s="191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</row>
    <row r="803" spans="1:41" s="7" customFormat="1" ht="21.75" customHeight="1">
      <c r="A803" s="477"/>
      <c r="B803" s="485" t="s">
        <v>83</v>
      </c>
      <c r="C803" s="477"/>
      <c r="D803" s="477"/>
      <c r="E803" s="478"/>
      <c r="F803" s="477"/>
      <c r="G803" s="478">
        <f>SUM(G802:G802)</f>
        <v>146520</v>
      </c>
      <c r="H803" s="479"/>
      <c r="I803" s="486"/>
      <c r="J803" s="477"/>
      <c r="K803" s="529"/>
      <c r="L803" s="478">
        <f>SUM(L802:L802)</f>
        <v>0</v>
      </c>
      <c r="M803" s="529"/>
      <c r="N803" s="480"/>
      <c r="O803" s="477"/>
      <c r="P803" s="478">
        <f>SUM(P802:P802)</f>
        <v>20880</v>
      </c>
      <c r="Q803" s="481"/>
      <c r="R803" s="529"/>
      <c r="S803" s="529"/>
      <c r="T803" s="529"/>
      <c r="U803" s="529"/>
      <c r="V803" s="529"/>
      <c r="W803" s="477"/>
      <c r="X803" s="478">
        <f>SUM(X802:X802)</f>
        <v>125640</v>
      </c>
      <c r="Y803" s="191">
        <f>G803+L803-P803</f>
        <v>125640</v>
      </c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</row>
    <row r="804" spans="1:41" s="7" customFormat="1" ht="22.5" customHeight="1">
      <c r="A804" s="661" t="s">
        <v>103</v>
      </c>
      <c r="B804" s="662"/>
      <c r="C804" s="662"/>
      <c r="D804" s="662"/>
      <c r="E804" s="662"/>
      <c r="F804" s="662"/>
      <c r="G804" s="662"/>
      <c r="H804" s="662"/>
      <c r="I804" s="662"/>
      <c r="J804" s="662"/>
      <c r="K804" s="662"/>
      <c r="L804" s="662"/>
      <c r="M804" s="662"/>
      <c r="N804" s="662"/>
      <c r="O804" s="662"/>
      <c r="P804" s="662"/>
      <c r="Q804" s="662"/>
      <c r="R804" s="662"/>
      <c r="S804" s="662"/>
      <c r="T804" s="662"/>
      <c r="U804" s="662"/>
      <c r="V804" s="662"/>
      <c r="W804" s="662"/>
      <c r="X804" s="663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</row>
    <row r="805" spans="1:41" s="7" customFormat="1" ht="84.75" customHeight="1">
      <c r="A805" s="359">
        <v>1</v>
      </c>
      <c r="B805" s="360" t="s">
        <v>39</v>
      </c>
      <c r="C805" s="387" t="s">
        <v>85</v>
      </c>
      <c r="D805" s="362" t="s">
        <v>204</v>
      </c>
      <c r="E805" s="363">
        <v>180</v>
      </c>
      <c r="F805" s="438">
        <v>300</v>
      </c>
      <c r="G805" s="363">
        <f>F805*E805</f>
        <v>54000</v>
      </c>
      <c r="H805" s="389">
        <v>44913</v>
      </c>
      <c r="I805" s="390">
        <v>44279</v>
      </c>
      <c r="J805" s="362">
        <v>444</v>
      </c>
      <c r="K805" s="406"/>
      <c r="L805" s="363">
        <f>K805*E805</f>
        <v>0</v>
      </c>
      <c r="M805" s="362">
        <v>291</v>
      </c>
      <c r="N805" s="391">
        <v>44277</v>
      </c>
      <c r="O805" s="368">
        <f>F805+K805-W805</f>
        <v>0</v>
      </c>
      <c r="P805" s="392">
        <f>O805*E805</f>
        <v>0</v>
      </c>
      <c r="Q805" s="409"/>
      <c r="R805" s="410"/>
      <c r="S805" s="410"/>
      <c r="T805" s="410"/>
      <c r="U805" s="410"/>
      <c r="V805" s="410"/>
      <c r="W805" s="438">
        <v>300</v>
      </c>
      <c r="X805" s="392">
        <f>W805*E805</f>
        <v>54000</v>
      </c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</row>
    <row r="806" spans="1:41" s="7" customFormat="1" ht="36" customHeight="1">
      <c r="A806" s="359">
        <v>3</v>
      </c>
      <c r="B806" s="426" t="s">
        <v>37</v>
      </c>
      <c r="C806" s="387" t="s">
        <v>85</v>
      </c>
      <c r="D806" s="362" t="s">
        <v>182</v>
      </c>
      <c r="E806" s="363" t="s">
        <v>42</v>
      </c>
      <c r="F806" s="387">
        <v>1550</v>
      </c>
      <c r="G806" s="363">
        <f>F806*E806</f>
        <v>230175</v>
      </c>
      <c r="H806" s="567">
        <v>44896</v>
      </c>
      <c r="I806" s="390">
        <v>44232</v>
      </c>
      <c r="J806" s="362">
        <v>177</v>
      </c>
      <c r="K806" s="387">
        <v>2700</v>
      </c>
      <c r="L806" s="363"/>
      <c r="M806" s="362">
        <v>85</v>
      </c>
      <c r="N806" s="391">
        <v>44229</v>
      </c>
      <c r="O806" s="368">
        <f>F806-W806</f>
        <v>275</v>
      </c>
      <c r="P806" s="392">
        <f>O806*E806</f>
        <v>40837.5</v>
      </c>
      <c r="Q806" s="362"/>
      <c r="R806" s="362"/>
      <c r="S806" s="362"/>
      <c r="T806" s="362"/>
      <c r="U806" s="393"/>
      <c r="V806" s="394"/>
      <c r="W806" s="387">
        <v>1275</v>
      </c>
      <c r="X806" s="363">
        <f>W806*E806</f>
        <v>189337.5</v>
      </c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</row>
    <row r="807" spans="1:41" s="7" customFormat="1" ht="48" customHeight="1">
      <c r="A807" s="359">
        <v>4</v>
      </c>
      <c r="B807" s="426" t="s">
        <v>38</v>
      </c>
      <c r="C807" s="387" t="s">
        <v>85</v>
      </c>
      <c r="D807" s="362" t="s">
        <v>183</v>
      </c>
      <c r="E807" s="363" t="s">
        <v>43</v>
      </c>
      <c r="F807" s="387">
        <v>50</v>
      </c>
      <c r="G807" s="363">
        <f>F807*E807</f>
        <v>10500</v>
      </c>
      <c r="H807" s="567">
        <v>44531</v>
      </c>
      <c r="I807" s="390">
        <v>44232</v>
      </c>
      <c r="J807" s="362">
        <v>177</v>
      </c>
      <c r="K807" s="387">
        <v>50</v>
      </c>
      <c r="L807" s="363"/>
      <c r="M807" s="362">
        <v>85</v>
      </c>
      <c r="N807" s="391">
        <v>44229</v>
      </c>
      <c r="O807" s="368">
        <f>F807-W807</f>
        <v>50</v>
      </c>
      <c r="P807" s="392">
        <f>O807*E807</f>
        <v>10500</v>
      </c>
      <c r="Q807" s="362"/>
      <c r="R807" s="362"/>
      <c r="S807" s="362"/>
      <c r="T807" s="362"/>
      <c r="U807" s="393"/>
      <c r="V807" s="394"/>
      <c r="W807" s="387">
        <v>0</v>
      </c>
      <c r="X807" s="363">
        <f>W807*E807</f>
        <v>0</v>
      </c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</row>
    <row r="808" spans="1:41" s="7" customFormat="1" ht="82.5" customHeight="1">
      <c r="A808" s="359">
        <v>5</v>
      </c>
      <c r="B808" s="426" t="s">
        <v>39</v>
      </c>
      <c r="C808" s="387" t="s">
        <v>85</v>
      </c>
      <c r="D808" s="362" t="s">
        <v>248</v>
      </c>
      <c r="E808" s="363" t="s">
        <v>44</v>
      </c>
      <c r="F808" s="387">
        <v>1150</v>
      </c>
      <c r="G808" s="363">
        <f>F808*E808</f>
        <v>207000</v>
      </c>
      <c r="H808" s="567">
        <v>44866</v>
      </c>
      <c r="I808" s="390">
        <v>44232</v>
      </c>
      <c r="J808" s="362">
        <v>177</v>
      </c>
      <c r="K808" s="387">
        <v>1150</v>
      </c>
      <c r="L808" s="363"/>
      <c r="M808" s="362">
        <v>85</v>
      </c>
      <c r="N808" s="391">
        <v>44229</v>
      </c>
      <c r="O808" s="368">
        <f>F808-W808</f>
        <v>0</v>
      </c>
      <c r="P808" s="392">
        <f>O808*E808</f>
        <v>0</v>
      </c>
      <c r="Q808" s="362"/>
      <c r="R808" s="362"/>
      <c r="S808" s="362"/>
      <c r="T808" s="362"/>
      <c r="U808" s="393"/>
      <c r="V808" s="394"/>
      <c r="W808" s="387">
        <v>1150</v>
      </c>
      <c r="X808" s="363">
        <f>W808*E808</f>
        <v>207000</v>
      </c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</row>
    <row r="809" spans="1:41" s="7" customFormat="1" ht="18" customHeight="1">
      <c r="A809" s="395"/>
      <c r="B809" s="396" t="s">
        <v>83</v>
      </c>
      <c r="C809" s="395"/>
      <c r="D809" s="395"/>
      <c r="E809" s="397"/>
      <c r="F809" s="395"/>
      <c r="G809" s="397">
        <f>SUM(G805:G808)</f>
        <v>501675</v>
      </c>
      <c r="H809" s="398"/>
      <c r="I809" s="399"/>
      <c r="J809" s="395"/>
      <c r="K809" s="527"/>
      <c r="L809" s="397">
        <f>SUM(L805:L808)</f>
        <v>0</v>
      </c>
      <c r="M809" s="527"/>
      <c r="N809" s="401"/>
      <c r="O809" s="395"/>
      <c r="P809" s="397">
        <f>SUM(P805:P808)</f>
        <v>51337.5</v>
      </c>
      <c r="Q809" s="402"/>
      <c r="R809" s="527"/>
      <c r="S809" s="527"/>
      <c r="T809" s="527"/>
      <c r="U809" s="527"/>
      <c r="V809" s="527"/>
      <c r="W809" s="395"/>
      <c r="X809" s="397">
        <f>SUM(X805:X808)</f>
        <v>450337.5</v>
      </c>
      <c r="Y809" s="191">
        <f>G809+L809-P809</f>
        <v>450337.5</v>
      </c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</row>
    <row r="810" spans="1:41" s="7" customFormat="1" ht="18" customHeight="1">
      <c r="A810" s="643" t="s">
        <v>152</v>
      </c>
      <c r="B810" s="644"/>
      <c r="C810" s="644"/>
      <c r="D810" s="644"/>
      <c r="E810" s="644"/>
      <c r="F810" s="644"/>
      <c r="G810" s="644"/>
      <c r="H810" s="644"/>
      <c r="I810" s="644"/>
      <c r="J810" s="644"/>
      <c r="K810" s="644"/>
      <c r="L810" s="644"/>
      <c r="M810" s="644"/>
      <c r="N810" s="644"/>
      <c r="O810" s="644"/>
      <c r="P810" s="644"/>
      <c r="Q810" s="644"/>
      <c r="R810" s="644"/>
      <c r="S810" s="644"/>
      <c r="T810" s="644"/>
      <c r="U810" s="644"/>
      <c r="V810" s="644"/>
      <c r="W810" s="644"/>
      <c r="X810" s="645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</row>
    <row r="811" spans="1:41" s="7" customFormat="1" ht="49.5" customHeight="1">
      <c r="A811" s="440">
        <v>2</v>
      </c>
      <c r="B811" s="426" t="s">
        <v>37</v>
      </c>
      <c r="C811" s="387" t="s">
        <v>85</v>
      </c>
      <c r="D811" s="362" t="s">
        <v>182</v>
      </c>
      <c r="E811" s="363" t="s">
        <v>42</v>
      </c>
      <c r="F811" s="387">
        <v>162</v>
      </c>
      <c r="G811" s="363">
        <f>F811*E811</f>
        <v>24057</v>
      </c>
      <c r="H811" s="389">
        <v>44916</v>
      </c>
      <c r="I811" s="390">
        <v>44230</v>
      </c>
      <c r="J811" s="362">
        <v>158</v>
      </c>
      <c r="K811" s="387">
        <v>2800</v>
      </c>
      <c r="L811" s="363"/>
      <c r="M811" s="362">
        <v>85</v>
      </c>
      <c r="N811" s="391">
        <v>44229</v>
      </c>
      <c r="O811" s="368">
        <f>F811-W811</f>
        <v>161</v>
      </c>
      <c r="P811" s="392">
        <f>O811*E811</f>
        <v>23908.5</v>
      </c>
      <c r="Q811" s="362"/>
      <c r="R811" s="362"/>
      <c r="S811" s="362"/>
      <c r="T811" s="362"/>
      <c r="U811" s="393"/>
      <c r="V811" s="394"/>
      <c r="W811" s="387">
        <v>1</v>
      </c>
      <c r="X811" s="363">
        <f>W811*E811</f>
        <v>148.5</v>
      </c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</row>
    <row r="812" spans="1:41" s="7" customFormat="1" ht="83.25" customHeight="1">
      <c r="A812" s="440">
        <v>3</v>
      </c>
      <c r="B812" s="426" t="s">
        <v>39</v>
      </c>
      <c r="C812" s="387" t="s">
        <v>85</v>
      </c>
      <c r="D812" s="362" t="s">
        <v>184</v>
      </c>
      <c r="E812" s="363" t="s">
        <v>44</v>
      </c>
      <c r="F812" s="387">
        <v>414</v>
      </c>
      <c r="G812" s="363">
        <f>F812*E812</f>
        <v>74520</v>
      </c>
      <c r="H812" s="389" t="s">
        <v>185</v>
      </c>
      <c r="I812" s="390">
        <v>44230</v>
      </c>
      <c r="J812" s="362">
        <v>158</v>
      </c>
      <c r="K812" s="387">
        <v>1200</v>
      </c>
      <c r="L812" s="363"/>
      <c r="M812" s="362">
        <v>85</v>
      </c>
      <c r="N812" s="391">
        <v>44229</v>
      </c>
      <c r="O812" s="368">
        <f>F812-W812</f>
        <v>79</v>
      </c>
      <c r="P812" s="392">
        <f>O812*E812</f>
        <v>14220</v>
      </c>
      <c r="Q812" s="362"/>
      <c r="R812" s="362"/>
      <c r="S812" s="362"/>
      <c r="T812" s="362"/>
      <c r="U812" s="393"/>
      <c r="V812" s="394"/>
      <c r="W812" s="387">
        <v>335</v>
      </c>
      <c r="X812" s="363">
        <f>W812*E812</f>
        <v>60300</v>
      </c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</row>
    <row r="813" spans="1:41" s="7" customFormat="1" ht="77.25" customHeight="1">
      <c r="A813" s="440">
        <v>4</v>
      </c>
      <c r="B813" s="360" t="s">
        <v>39</v>
      </c>
      <c r="C813" s="387" t="s">
        <v>85</v>
      </c>
      <c r="D813" s="362" t="s">
        <v>204</v>
      </c>
      <c r="E813" s="363">
        <v>180</v>
      </c>
      <c r="F813" s="387">
        <v>3883</v>
      </c>
      <c r="G813" s="363">
        <f>F813*E813</f>
        <v>698940</v>
      </c>
      <c r="H813" s="389">
        <v>44913</v>
      </c>
      <c r="I813" s="390">
        <v>44278</v>
      </c>
      <c r="J813" s="362">
        <v>424</v>
      </c>
      <c r="K813" s="387"/>
      <c r="L813" s="363">
        <f>K813*E813</f>
        <v>0</v>
      </c>
      <c r="M813" s="362">
        <v>291</v>
      </c>
      <c r="N813" s="391">
        <v>44277</v>
      </c>
      <c r="O813" s="368">
        <f>F813+K813-W813</f>
        <v>528</v>
      </c>
      <c r="P813" s="392">
        <f>O813*E813</f>
        <v>95040</v>
      </c>
      <c r="Q813" s="362"/>
      <c r="R813" s="362"/>
      <c r="S813" s="362"/>
      <c r="T813" s="362"/>
      <c r="U813" s="393"/>
      <c r="V813" s="394"/>
      <c r="W813" s="387">
        <v>3355</v>
      </c>
      <c r="X813" s="363">
        <f>W813*E813</f>
        <v>603900</v>
      </c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</row>
    <row r="814" spans="1:41" s="7" customFormat="1" ht="37.5" customHeight="1">
      <c r="A814" s="440">
        <v>5</v>
      </c>
      <c r="B814" s="544" t="s">
        <v>19</v>
      </c>
      <c r="C814" s="387" t="s">
        <v>85</v>
      </c>
      <c r="D814" s="362" t="s">
        <v>180</v>
      </c>
      <c r="E814" s="545">
        <v>210</v>
      </c>
      <c r="F814" s="387">
        <v>13</v>
      </c>
      <c r="G814" s="363">
        <f>F814*E814</f>
        <v>2730</v>
      </c>
      <c r="H814" s="389">
        <v>44513</v>
      </c>
      <c r="I814" s="390"/>
      <c r="J814" s="362"/>
      <c r="K814" s="387"/>
      <c r="L814" s="363"/>
      <c r="M814" s="362">
        <v>64</v>
      </c>
      <c r="N814" s="391">
        <v>44216</v>
      </c>
      <c r="O814" s="368">
        <f>F814+K814-W814</f>
        <v>10</v>
      </c>
      <c r="P814" s="392">
        <f>O814*E814</f>
        <v>2100</v>
      </c>
      <c r="Q814" s="362"/>
      <c r="R814" s="362"/>
      <c r="S814" s="362"/>
      <c r="T814" s="362"/>
      <c r="U814" s="393"/>
      <c r="V814" s="394"/>
      <c r="W814" s="387">
        <v>3</v>
      </c>
      <c r="X814" s="363">
        <f>W814*E814</f>
        <v>630</v>
      </c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</row>
    <row r="815" spans="1:41" s="7" customFormat="1" ht="18" customHeight="1">
      <c r="A815" s="526"/>
      <c r="B815" s="396" t="s">
        <v>83</v>
      </c>
      <c r="C815" s="395"/>
      <c r="D815" s="395"/>
      <c r="E815" s="397"/>
      <c r="F815" s="395"/>
      <c r="G815" s="397">
        <f>SUM(G811:G814)</f>
        <v>800247</v>
      </c>
      <c r="H815" s="398"/>
      <c r="I815" s="399"/>
      <c r="J815" s="395"/>
      <c r="K815" s="527"/>
      <c r="L815" s="397">
        <f>SUM(L811:L814)</f>
        <v>0</v>
      </c>
      <c r="M815" s="527"/>
      <c r="N815" s="401"/>
      <c r="O815" s="395"/>
      <c r="P815" s="397">
        <f>SUM(P811:P814)</f>
        <v>135268.5</v>
      </c>
      <c r="Q815" s="402"/>
      <c r="R815" s="527"/>
      <c r="S815" s="527"/>
      <c r="T815" s="527"/>
      <c r="U815" s="527"/>
      <c r="V815" s="527"/>
      <c r="W815" s="395"/>
      <c r="X815" s="397">
        <f>SUM(X811:X814)</f>
        <v>664978.5</v>
      </c>
      <c r="Y815" s="191">
        <f>G815+L815-P815</f>
        <v>664978.5</v>
      </c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</row>
    <row r="816" spans="1:41" s="7" customFormat="1" ht="18" customHeight="1">
      <c r="A816" s="601" t="s">
        <v>153</v>
      </c>
      <c r="B816" s="601"/>
      <c r="C816" s="601"/>
      <c r="D816" s="601"/>
      <c r="E816" s="601"/>
      <c r="F816" s="601"/>
      <c r="G816" s="601"/>
      <c r="H816" s="601"/>
      <c r="I816" s="601"/>
      <c r="J816" s="601"/>
      <c r="K816" s="601"/>
      <c r="L816" s="601"/>
      <c r="M816" s="601"/>
      <c r="N816" s="601"/>
      <c r="O816" s="601"/>
      <c r="P816" s="601"/>
      <c r="Q816" s="601"/>
      <c r="R816" s="601"/>
      <c r="S816" s="601"/>
      <c r="T816" s="601"/>
      <c r="U816" s="601"/>
      <c r="V816" s="601"/>
      <c r="W816" s="601"/>
      <c r="X816" s="601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</row>
    <row r="817" spans="1:41" s="7" customFormat="1" ht="56.25" customHeight="1">
      <c r="A817" s="484">
        <v>1</v>
      </c>
      <c r="B817" s="550" t="s">
        <v>18</v>
      </c>
      <c r="C817" s="468" t="s">
        <v>85</v>
      </c>
      <c r="D817" s="457"/>
      <c r="E817" s="551">
        <v>153.69999999999999</v>
      </c>
      <c r="F817" s="468">
        <v>107</v>
      </c>
      <c r="G817" s="459">
        <f>F817*E817</f>
        <v>16445.899999999998</v>
      </c>
      <c r="H817" s="466"/>
      <c r="I817" s="461"/>
      <c r="J817" s="457"/>
      <c r="K817" s="468"/>
      <c r="L817" s="459"/>
      <c r="M817" s="457">
        <v>64</v>
      </c>
      <c r="N817" s="462">
        <v>44216</v>
      </c>
      <c r="O817" s="463">
        <f>F817-W817</f>
        <v>67</v>
      </c>
      <c r="P817" s="464">
        <f>O817*E817</f>
        <v>10297.9</v>
      </c>
      <c r="Q817" s="457"/>
      <c r="R817" s="457"/>
      <c r="S817" s="457"/>
      <c r="T817" s="457"/>
      <c r="U817" s="465"/>
      <c r="V817" s="466"/>
      <c r="W817" s="468">
        <v>40</v>
      </c>
      <c r="X817" s="459">
        <f>W817*E817</f>
        <v>6148</v>
      </c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</row>
    <row r="818" spans="1:41" s="7" customFormat="1" ht="72.75" customHeight="1">
      <c r="A818" s="484">
        <v>2</v>
      </c>
      <c r="B818" s="467" t="s">
        <v>39</v>
      </c>
      <c r="C818" s="468" t="s">
        <v>85</v>
      </c>
      <c r="D818" s="457" t="s">
        <v>204</v>
      </c>
      <c r="E818" s="459">
        <v>180</v>
      </c>
      <c r="F818" s="468">
        <v>400</v>
      </c>
      <c r="G818" s="459">
        <f>F818*E818</f>
        <v>72000</v>
      </c>
      <c r="H818" s="460">
        <v>44913</v>
      </c>
      <c r="I818" s="461">
        <v>44278</v>
      </c>
      <c r="J818" s="457">
        <v>445</v>
      </c>
      <c r="K818" s="468"/>
      <c r="L818" s="459">
        <f>K818*E818</f>
        <v>0</v>
      </c>
      <c r="M818" s="457">
        <v>291</v>
      </c>
      <c r="N818" s="462">
        <v>44277</v>
      </c>
      <c r="O818" s="463">
        <f>F818+K818-W818</f>
        <v>0</v>
      </c>
      <c r="P818" s="464">
        <f>O818*E818</f>
        <v>0</v>
      </c>
      <c r="Q818" s="457"/>
      <c r="R818" s="457"/>
      <c r="S818" s="457"/>
      <c r="T818" s="457"/>
      <c r="U818" s="465"/>
      <c r="V818" s="466"/>
      <c r="W818" s="468">
        <v>400</v>
      </c>
      <c r="X818" s="459">
        <f>W818*E818</f>
        <v>72000</v>
      </c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</row>
    <row r="819" spans="1:41" s="7" customFormat="1" ht="45" customHeight="1">
      <c r="A819" s="484">
        <v>3</v>
      </c>
      <c r="B819" s="552" t="s">
        <v>37</v>
      </c>
      <c r="C819" s="468" t="s">
        <v>85</v>
      </c>
      <c r="D819" s="457"/>
      <c r="E819" s="459" t="s">
        <v>42</v>
      </c>
      <c r="F819" s="468">
        <v>3214</v>
      </c>
      <c r="G819" s="459">
        <f>F819*E819</f>
        <v>477279</v>
      </c>
      <c r="H819" s="509"/>
      <c r="I819" s="461">
        <v>44231</v>
      </c>
      <c r="J819" s="457">
        <v>178</v>
      </c>
      <c r="K819" s="468">
        <v>3500</v>
      </c>
      <c r="L819" s="459"/>
      <c r="M819" s="457">
        <v>85</v>
      </c>
      <c r="N819" s="462">
        <v>44229</v>
      </c>
      <c r="O819" s="463">
        <f>F819-W819</f>
        <v>401</v>
      </c>
      <c r="P819" s="464">
        <f>O819*E819</f>
        <v>59548.5</v>
      </c>
      <c r="Q819" s="457"/>
      <c r="R819" s="457"/>
      <c r="S819" s="457"/>
      <c r="T819" s="457"/>
      <c r="U819" s="465"/>
      <c r="V819" s="466"/>
      <c r="W819" s="468">
        <v>2813</v>
      </c>
      <c r="X819" s="459">
        <f>W819*E819</f>
        <v>417730.5</v>
      </c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</row>
    <row r="820" spans="1:41" s="7" customFormat="1" ht="78.75" customHeight="1">
      <c r="A820" s="484">
        <v>4</v>
      </c>
      <c r="B820" s="552" t="s">
        <v>39</v>
      </c>
      <c r="C820" s="468" t="s">
        <v>85</v>
      </c>
      <c r="D820" s="457"/>
      <c r="E820" s="459" t="s">
        <v>44</v>
      </c>
      <c r="F820" s="468">
        <v>1500</v>
      </c>
      <c r="G820" s="459">
        <f>F820*E820</f>
        <v>270000</v>
      </c>
      <c r="H820" s="509"/>
      <c r="I820" s="461">
        <v>44231</v>
      </c>
      <c r="J820" s="457">
        <v>178</v>
      </c>
      <c r="K820" s="468">
        <v>1500</v>
      </c>
      <c r="L820" s="459"/>
      <c r="M820" s="457">
        <v>85</v>
      </c>
      <c r="N820" s="462">
        <v>44229</v>
      </c>
      <c r="O820" s="463">
        <f>F820-W820</f>
        <v>0</v>
      </c>
      <c r="P820" s="464">
        <f>O820*E820</f>
        <v>0</v>
      </c>
      <c r="Q820" s="457"/>
      <c r="R820" s="457"/>
      <c r="S820" s="457"/>
      <c r="T820" s="457"/>
      <c r="U820" s="465"/>
      <c r="V820" s="466"/>
      <c r="W820" s="468">
        <v>1500</v>
      </c>
      <c r="X820" s="459">
        <f>W820*E820</f>
        <v>270000</v>
      </c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</row>
    <row r="821" spans="1:41" s="7" customFormat="1" ht="18" customHeight="1">
      <c r="A821" s="530"/>
      <c r="B821" s="485" t="s">
        <v>83</v>
      </c>
      <c r="C821" s="477"/>
      <c r="D821" s="477"/>
      <c r="E821" s="478"/>
      <c r="F821" s="477"/>
      <c r="G821" s="478">
        <f>SUM(G817:G820)</f>
        <v>835724.9</v>
      </c>
      <c r="H821" s="479"/>
      <c r="I821" s="486"/>
      <c r="J821" s="477"/>
      <c r="K821" s="529"/>
      <c r="L821" s="478">
        <f>SUM(L817:L820)</f>
        <v>0</v>
      </c>
      <c r="M821" s="529"/>
      <c r="N821" s="480"/>
      <c r="O821" s="477"/>
      <c r="P821" s="478">
        <f>SUM(P817:P820)</f>
        <v>69846.399999999994</v>
      </c>
      <c r="Q821" s="481"/>
      <c r="R821" s="529"/>
      <c r="S821" s="529"/>
      <c r="T821" s="529"/>
      <c r="U821" s="529"/>
      <c r="V821" s="529"/>
      <c r="W821" s="477"/>
      <c r="X821" s="478">
        <f>SUM(X817:X820)</f>
        <v>765878.5</v>
      </c>
      <c r="Y821" s="191">
        <f>G821+L821-P821</f>
        <v>765878.5</v>
      </c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</row>
    <row r="822" spans="1:41" s="7" customFormat="1" ht="18" customHeight="1">
      <c r="A822" s="661" t="s">
        <v>154</v>
      </c>
      <c r="B822" s="662"/>
      <c r="C822" s="662"/>
      <c r="D822" s="662"/>
      <c r="E822" s="662"/>
      <c r="F822" s="662"/>
      <c r="G822" s="662"/>
      <c r="H822" s="662"/>
      <c r="I822" s="662"/>
      <c r="J822" s="662"/>
      <c r="K822" s="662"/>
      <c r="L822" s="662"/>
      <c r="M822" s="662"/>
      <c r="N822" s="662"/>
      <c r="O822" s="662"/>
      <c r="P822" s="662"/>
      <c r="Q822" s="662"/>
      <c r="R822" s="662"/>
      <c r="S822" s="662"/>
      <c r="T822" s="662"/>
      <c r="U822" s="662"/>
      <c r="V822" s="662"/>
      <c r="W822" s="662"/>
      <c r="X822" s="663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</row>
    <row r="823" spans="1:41" s="7" customFormat="1" ht="47.25" customHeight="1">
      <c r="A823" s="484">
        <v>1</v>
      </c>
      <c r="B823" s="550" t="s">
        <v>18</v>
      </c>
      <c r="C823" s="468" t="s">
        <v>85</v>
      </c>
      <c r="D823" s="457" t="s">
        <v>178</v>
      </c>
      <c r="E823" s="551">
        <v>153.69999999999999</v>
      </c>
      <c r="F823" s="468">
        <v>263</v>
      </c>
      <c r="G823" s="459">
        <f>F823*E823</f>
        <v>40423.1</v>
      </c>
      <c r="H823" s="460">
        <v>44889</v>
      </c>
      <c r="I823" s="461"/>
      <c r="J823" s="457"/>
      <c r="K823" s="468"/>
      <c r="L823" s="459"/>
      <c r="M823" s="457">
        <v>64</v>
      </c>
      <c r="N823" s="462">
        <v>44216</v>
      </c>
      <c r="O823" s="463">
        <f>F823+K823-W823</f>
        <v>74</v>
      </c>
      <c r="P823" s="464">
        <f>O823*E823</f>
        <v>11373.8</v>
      </c>
      <c r="Q823" s="457"/>
      <c r="R823" s="457"/>
      <c r="S823" s="457"/>
      <c r="T823" s="457"/>
      <c r="U823" s="465"/>
      <c r="V823" s="466"/>
      <c r="W823" s="468">
        <v>189</v>
      </c>
      <c r="X823" s="459">
        <f>W823*E823</f>
        <v>29049.3</v>
      </c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</row>
    <row r="824" spans="1:41" s="7" customFormat="1" ht="45" customHeight="1">
      <c r="A824" s="484">
        <v>2</v>
      </c>
      <c r="B824" s="552" t="s">
        <v>37</v>
      </c>
      <c r="C824" s="558" t="s">
        <v>85</v>
      </c>
      <c r="D824" s="457" t="s">
        <v>182</v>
      </c>
      <c r="E824" s="459" t="s">
        <v>42</v>
      </c>
      <c r="F824" s="468">
        <v>596</v>
      </c>
      <c r="G824" s="459">
        <f>F824*E824</f>
        <v>88506</v>
      </c>
      <c r="H824" s="460">
        <v>44916</v>
      </c>
      <c r="I824" s="461">
        <v>44230</v>
      </c>
      <c r="J824" s="457">
        <v>159</v>
      </c>
      <c r="K824" s="468">
        <v>1300</v>
      </c>
      <c r="L824" s="459"/>
      <c r="M824" s="457">
        <v>85</v>
      </c>
      <c r="N824" s="462">
        <v>44229</v>
      </c>
      <c r="O824" s="463">
        <f>F824-W824</f>
        <v>216</v>
      </c>
      <c r="P824" s="464">
        <f>O824*E824</f>
        <v>32076</v>
      </c>
      <c r="Q824" s="457"/>
      <c r="R824" s="457"/>
      <c r="S824" s="457"/>
      <c r="T824" s="457"/>
      <c r="U824" s="465"/>
      <c r="V824" s="466"/>
      <c r="W824" s="468">
        <v>380</v>
      </c>
      <c r="X824" s="459">
        <f>W824*E824</f>
        <v>56430</v>
      </c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</row>
    <row r="825" spans="1:41" s="7" customFormat="1" ht="75" customHeight="1">
      <c r="A825" s="484">
        <v>4</v>
      </c>
      <c r="B825" s="467" t="s">
        <v>39</v>
      </c>
      <c r="C825" s="468" t="s">
        <v>85</v>
      </c>
      <c r="D825" s="457" t="s">
        <v>204</v>
      </c>
      <c r="E825" s="459">
        <v>180</v>
      </c>
      <c r="F825" s="468">
        <v>2250</v>
      </c>
      <c r="G825" s="459">
        <f>F825*E825</f>
        <v>405000</v>
      </c>
      <c r="H825" s="460">
        <v>44913</v>
      </c>
      <c r="I825" s="461">
        <v>44279</v>
      </c>
      <c r="J825" s="457">
        <v>428</v>
      </c>
      <c r="K825" s="468"/>
      <c r="L825" s="459">
        <f>K825*E825</f>
        <v>0</v>
      </c>
      <c r="M825" s="457">
        <v>291</v>
      </c>
      <c r="N825" s="462">
        <v>44277</v>
      </c>
      <c r="O825" s="463">
        <f>F825+K825-W825</f>
        <v>121</v>
      </c>
      <c r="P825" s="464">
        <f>O825*E825</f>
        <v>21780</v>
      </c>
      <c r="Q825" s="457"/>
      <c r="R825" s="457"/>
      <c r="S825" s="457"/>
      <c r="T825" s="457"/>
      <c r="U825" s="465"/>
      <c r="V825" s="466"/>
      <c r="W825" s="468">
        <v>2129</v>
      </c>
      <c r="X825" s="459">
        <f>W825*E825</f>
        <v>383220</v>
      </c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</row>
    <row r="826" spans="1:41" s="7" customFormat="1" ht="18" customHeight="1">
      <c r="A826" s="530"/>
      <c r="B826" s="485" t="s">
        <v>83</v>
      </c>
      <c r="C826" s="477"/>
      <c r="D826" s="477"/>
      <c r="E826" s="478"/>
      <c r="F826" s="477"/>
      <c r="G826" s="478">
        <f>SUM(G823:G825)</f>
        <v>533929.1</v>
      </c>
      <c r="H826" s="479"/>
      <c r="I826" s="486"/>
      <c r="J826" s="477"/>
      <c r="K826" s="529"/>
      <c r="L826" s="478">
        <f>SUM(L823:L825)</f>
        <v>0</v>
      </c>
      <c r="M826" s="529"/>
      <c r="N826" s="480"/>
      <c r="O826" s="477"/>
      <c r="P826" s="478">
        <f>SUM(P823:P825)</f>
        <v>65229.8</v>
      </c>
      <c r="Q826" s="481"/>
      <c r="R826" s="529"/>
      <c r="S826" s="529"/>
      <c r="T826" s="529"/>
      <c r="U826" s="529"/>
      <c r="V826" s="529"/>
      <c r="W826" s="477"/>
      <c r="X826" s="478">
        <f>SUM(X823:X825)</f>
        <v>468699.3</v>
      </c>
      <c r="Y826" s="191">
        <f>G826+L826-P826</f>
        <v>468699.3</v>
      </c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</row>
    <row r="827" spans="1:41" s="7" customFormat="1" ht="18" customHeight="1">
      <c r="A827" s="643" t="s">
        <v>155</v>
      </c>
      <c r="B827" s="644"/>
      <c r="C827" s="644"/>
      <c r="D827" s="644"/>
      <c r="E827" s="644"/>
      <c r="F827" s="644"/>
      <c r="G827" s="644"/>
      <c r="H827" s="644"/>
      <c r="I827" s="644"/>
      <c r="J827" s="644"/>
      <c r="K827" s="644"/>
      <c r="L827" s="644"/>
      <c r="M827" s="644"/>
      <c r="N827" s="644"/>
      <c r="O827" s="644"/>
      <c r="P827" s="644"/>
      <c r="Q827" s="644"/>
      <c r="R827" s="644"/>
      <c r="S827" s="644"/>
      <c r="T827" s="644"/>
      <c r="U827" s="644"/>
      <c r="V827" s="644"/>
      <c r="W827" s="644"/>
      <c r="X827" s="645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</row>
    <row r="828" spans="1:41" s="7" customFormat="1" ht="48.75" customHeight="1">
      <c r="A828" s="440">
        <v>1</v>
      </c>
      <c r="B828" s="544" t="s">
        <v>18</v>
      </c>
      <c r="C828" s="387" t="s">
        <v>85</v>
      </c>
      <c r="D828" s="362" t="s">
        <v>178</v>
      </c>
      <c r="E828" s="545">
        <v>153.69999999999999</v>
      </c>
      <c r="F828" s="387">
        <v>92</v>
      </c>
      <c r="G828" s="363">
        <f>F828*E828</f>
        <v>14140.4</v>
      </c>
      <c r="H828" s="389">
        <v>44889</v>
      </c>
      <c r="I828" s="390"/>
      <c r="J828" s="362"/>
      <c r="K828" s="387"/>
      <c r="L828" s="363"/>
      <c r="M828" s="362">
        <v>64</v>
      </c>
      <c r="N828" s="391">
        <v>44216</v>
      </c>
      <c r="O828" s="368">
        <f>F828+K828-W828</f>
        <v>92</v>
      </c>
      <c r="P828" s="392">
        <f>O828*E828</f>
        <v>14140.4</v>
      </c>
      <c r="Q828" s="362"/>
      <c r="R828" s="362"/>
      <c r="S828" s="362"/>
      <c r="T828" s="362"/>
      <c r="U828" s="393"/>
      <c r="V828" s="394"/>
      <c r="W828" s="387">
        <v>0</v>
      </c>
      <c r="X828" s="363">
        <f>W828*E828</f>
        <v>0</v>
      </c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</row>
    <row r="829" spans="1:41" s="7" customFormat="1" ht="75.75" customHeight="1">
      <c r="A829" s="440">
        <v>4</v>
      </c>
      <c r="B829" s="360" t="s">
        <v>39</v>
      </c>
      <c r="C829" s="387" t="s">
        <v>85</v>
      </c>
      <c r="D829" s="362" t="s">
        <v>204</v>
      </c>
      <c r="E829" s="363">
        <v>180</v>
      </c>
      <c r="F829" s="387">
        <v>782</v>
      </c>
      <c r="G829" s="363">
        <f>F829*E829</f>
        <v>140760</v>
      </c>
      <c r="H829" s="389">
        <v>44913</v>
      </c>
      <c r="I829" s="390">
        <v>44278</v>
      </c>
      <c r="J829" s="362">
        <v>429</v>
      </c>
      <c r="K829" s="387"/>
      <c r="L829" s="363">
        <f>K829*E829</f>
        <v>0</v>
      </c>
      <c r="M829" s="362">
        <v>291</v>
      </c>
      <c r="N829" s="391">
        <v>44277</v>
      </c>
      <c r="O829" s="368">
        <f>F829+K829-W829</f>
        <v>687</v>
      </c>
      <c r="P829" s="392">
        <f>O829*E829</f>
        <v>123660</v>
      </c>
      <c r="Q829" s="362"/>
      <c r="R829" s="362"/>
      <c r="S829" s="362"/>
      <c r="T829" s="362"/>
      <c r="U829" s="393"/>
      <c r="V829" s="394"/>
      <c r="W829" s="387">
        <v>95</v>
      </c>
      <c r="X829" s="363">
        <f>W829*E829</f>
        <v>17100</v>
      </c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</row>
    <row r="830" spans="1:41" s="7" customFormat="1" ht="18" customHeight="1">
      <c r="A830" s="526"/>
      <c r="B830" s="396" t="s">
        <v>83</v>
      </c>
      <c r="C830" s="395"/>
      <c r="D830" s="395"/>
      <c r="E830" s="397"/>
      <c r="F830" s="395"/>
      <c r="G830" s="397">
        <f>SUM(G828:G829)</f>
        <v>154900.4</v>
      </c>
      <c r="H830" s="398"/>
      <c r="I830" s="399"/>
      <c r="J830" s="395"/>
      <c r="K830" s="527"/>
      <c r="L830" s="397">
        <f>SUM(L828:L829)</f>
        <v>0</v>
      </c>
      <c r="M830" s="527"/>
      <c r="N830" s="401"/>
      <c r="O830" s="395"/>
      <c r="P830" s="397">
        <f>SUM(P828:P829)</f>
        <v>137800.4</v>
      </c>
      <c r="Q830" s="402"/>
      <c r="R830" s="527"/>
      <c r="S830" s="527"/>
      <c r="T830" s="527"/>
      <c r="U830" s="527"/>
      <c r="V830" s="527"/>
      <c r="W830" s="395"/>
      <c r="X830" s="397">
        <f>SUM(X828:X829)</f>
        <v>17100</v>
      </c>
      <c r="Y830" s="191">
        <f>G830+L830-P830</f>
        <v>17100</v>
      </c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</row>
    <row r="831" spans="1:41" s="7" customFormat="1" ht="24" customHeight="1">
      <c r="A831" s="601" t="s">
        <v>104</v>
      </c>
      <c r="B831" s="601"/>
      <c r="C831" s="601"/>
      <c r="D831" s="601"/>
      <c r="E831" s="601"/>
      <c r="F831" s="601"/>
      <c r="G831" s="601"/>
      <c r="H831" s="601"/>
      <c r="I831" s="601"/>
      <c r="J831" s="601"/>
      <c r="K831" s="601"/>
      <c r="L831" s="601"/>
      <c r="M831" s="601"/>
      <c r="N831" s="601"/>
      <c r="O831" s="601"/>
      <c r="P831" s="601"/>
      <c r="Q831" s="601"/>
      <c r="R831" s="601"/>
      <c r="S831" s="601"/>
      <c r="T831" s="601"/>
      <c r="U831" s="601"/>
      <c r="V831" s="601"/>
      <c r="W831" s="601"/>
      <c r="X831" s="601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</row>
    <row r="832" spans="1:41" s="7" customFormat="1" ht="51.75" customHeight="1">
      <c r="A832" s="472">
        <v>1</v>
      </c>
      <c r="B832" s="552" t="s">
        <v>37</v>
      </c>
      <c r="C832" s="468" t="s">
        <v>85</v>
      </c>
      <c r="D832" s="457" t="s">
        <v>182</v>
      </c>
      <c r="E832" s="459" t="s">
        <v>42</v>
      </c>
      <c r="F832" s="468">
        <v>5700</v>
      </c>
      <c r="G832" s="459">
        <f>F832*E832</f>
        <v>846450</v>
      </c>
      <c r="H832" s="460">
        <v>44916</v>
      </c>
      <c r="I832" s="461">
        <v>44231</v>
      </c>
      <c r="J832" s="457">
        <v>179</v>
      </c>
      <c r="K832" s="468">
        <v>5900</v>
      </c>
      <c r="L832" s="459"/>
      <c r="M832" s="457">
        <v>85</v>
      </c>
      <c r="N832" s="462">
        <v>44229</v>
      </c>
      <c r="O832" s="463">
        <f>F832-W832</f>
        <v>0</v>
      </c>
      <c r="P832" s="464">
        <f>O832*E832</f>
        <v>0</v>
      </c>
      <c r="Q832" s="457"/>
      <c r="R832" s="457"/>
      <c r="S832" s="457"/>
      <c r="T832" s="457"/>
      <c r="U832" s="465"/>
      <c r="V832" s="466"/>
      <c r="W832" s="468">
        <v>5700</v>
      </c>
      <c r="X832" s="459">
        <f>W832*E832</f>
        <v>846450</v>
      </c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</row>
    <row r="833" spans="1:41" s="7" customFormat="1" ht="73.5" customHeight="1">
      <c r="A833" s="472">
        <v>3</v>
      </c>
      <c r="B833" s="552" t="s">
        <v>39</v>
      </c>
      <c r="C833" s="468" t="s">
        <v>85</v>
      </c>
      <c r="D833" s="457" t="s">
        <v>184</v>
      </c>
      <c r="E833" s="459" t="s">
        <v>44</v>
      </c>
      <c r="F833" s="468">
        <v>2202</v>
      </c>
      <c r="G833" s="459">
        <f>F833*E833</f>
        <v>396360</v>
      </c>
      <c r="H833" s="460" t="s">
        <v>185</v>
      </c>
      <c r="I833" s="461">
        <v>44231</v>
      </c>
      <c r="J833" s="457">
        <v>179</v>
      </c>
      <c r="K833" s="468">
        <v>2450</v>
      </c>
      <c r="L833" s="459"/>
      <c r="M833" s="457">
        <v>85</v>
      </c>
      <c r="N833" s="462">
        <v>44229</v>
      </c>
      <c r="O833" s="463">
        <f>F833-W833</f>
        <v>461</v>
      </c>
      <c r="P833" s="464">
        <f>O833*E833</f>
        <v>82980</v>
      </c>
      <c r="Q833" s="457"/>
      <c r="R833" s="457"/>
      <c r="S833" s="457"/>
      <c r="T833" s="457"/>
      <c r="U833" s="465"/>
      <c r="V833" s="466"/>
      <c r="W833" s="468">
        <v>1741</v>
      </c>
      <c r="X833" s="459">
        <f>W833*E833</f>
        <v>313380</v>
      </c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</row>
    <row r="834" spans="1:41" s="7" customFormat="1" ht="75.75" customHeight="1">
      <c r="A834" s="472">
        <v>4</v>
      </c>
      <c r="B834" s="467" t="s">
        <v>39</v>
      </c>
      <c r="C834" s="468" t="s">
        <v>85</v>
      </c>
      <c r="D834" s="457" t="s">
        <v>204</v>
      </c>
      <c r="E834" s="459">
        <v>180</v>
      </c>
      <c r="F834" s="468">
        <v>44</v>
      </c>
      <c r="G834" s="459">
        <f>F834*E834</f>
        <v>7920</v>
      </c>
      <c r="H834" s="460">
        <v>44913</v>
      </c>
      <c r="I834" s="461">
        <v>44284</v>
      </c>
      <c r="J834" s="457">
        <v>446</v>
      </c>
      <c r="K834" s="468"/>
      <c r="L834" s="459">
        <f>K834*E834</f>
        <v>0</v>
      </c>
      <c r="M834" s="457">
        <v>291</v>
      </c>
      <c r="N834" s="462">
        <v>44277</v>
      </c>
      <c r="O834" s="463">
        <f>F834+K834-W834</f>
        <v>44</v>
      </c>
      <c r="P834" s="464">
        <f>O834*E834</f>
        <v>7920</v>
      </c>
      <c r="Q834" s="457"/>
      <c r="R834" s="457"/>
      <c r="S834" s="457"/>
      <c r="T834" s="457"/>
      <c r="U834" s="465"/>
      <c r="V834" s="466"/>
      <c r="W834" s="468">
        <v>0</v>
      </c>
      <c r="X834" s="459">
        <f>W834*E834</f>
        <v>0</v>
      </c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</row>
    <row r="835" spans="1:41" s="7" customFormat="1" ht="51" customHeight="1">
      <c r="A835" s="472">
        <v>5</v>
      </c>
      <c r="B835" s="550" t="s">
        <v>18</v>
      </c>
      <c r="C835" s="468" t="s">
        <v>85</v>
      </c>
      <c r="D835" s="457" t="s">
        <v>178</v>
      </c>
      <c r="E835" s="551">
        <v>153.69999999999999</v>
      </c>
      <c r="F835" s="468">
        <v>3832</v>
      </c>
      <c r="G835" s="459">
        <f>F835*E835</f>
        <v>588978.39999999991</v>
      </c>
      <c r="H835" s="460">
        <v>44889</v>
      </c>
      <c r="I835" s="461"/>
      <c r="J835" s="457"/>
      <c r="K835" s="468"/>
      <c r="L835" s="459"/>
      <c r="M835" s="457">
        <v>64</v>
      </c>
      <c r="N835" s="462">
        <v>44216</v>
      </c>
      <c r="O835" s="463">
        <f>F835+K835-W835</f>
        <v>1119</v>
      </c>
      <c r="P835" s="464">
        <f>O835*E835</f>
        <v>171990.3</v>
      </c>
      <c r="Q835" s="457"/>
      <c r="R835" s="457"/>
      <c r="S835" s="457"/>
      <c r="T835" s="457"/>
      <c r="U835" s="465"/>
      <c r="V835" s="466"/>
      <c r="W835" s="468">
        <v>2713</v>
      </c>
      <c r="X835" s="459">
        <f>W835*E835</f>
        <v>416988.1</v>
      </c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</row>
    <row r="836" spans="1:41" s="7" customFormat="1" ht="22.5" customHeight="1">
      <c r="A836" s="477"/>
      <c r="B836" s="485" t="s">
        <v>83</v>
      </c>
      <c r="C836" s="477"/>
      <c r="D836" s="477"/>
      <c r="E836" s="478"/>
      <c r="F836" s="477"/>
      <c r="G836" s="478">
        <f>SUM(G832:G835)</f>
        <v>1839708.4</v>
      </c>
      <c r="H836" s="479"/>
      <c r="I836" s="486"/>
      <c r="J836" s="477"/>
      <c r="K836" s="529"/>
      <c r="L836" s="478">
        <f>SUM(L832:L835)</f>
        <v>0</v>
      </c>
      <c r="M836" s="529"/>
      <c r="N836" s="480"/>
      <c r="O836" s="477"/>
      <c r="P836" s="478">
        <f>SUM(P832:P835)</f>
        <v>262890.3</v>
      </c>
      <c r="Q836" s="481"/>
      <c r="R836" s="529"/>
      <c r="S836" s="529"/>
      <c r="T836" s="529"/>
      <c r="U836" s="529"/>
      <c r="V836" s="529"/>
      <c r="W836" s="477"/>
      <c r="X836" s="478">
        <f>SUM(X832:X835)</f>
        <v>1576818.1</v>
      </c>
      <c r="Y836" s="191">
        <f>G836+L836-P836</f>
        <v>1576818.0999999999</v>
      </c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</row>
    <row r="837" spans="1:41" s="7" customFormat="1" ht="22.5" customHeight="1">
      <c r="A837" s="661" t="s">
        <v>156</v>
      </c>
      <c r="B837" s="662"/>
      <c r="C837" s="662"/>
      <c r="D837" s="662"/>
      <c r="E837" s="662"/>
      <c r="F837" s="662"/>
      <c r="G837" s="662"/>
      <c r="H837" s="662"/>
      <c r="I837" s="662"/>
      <c r="J837" s="662"/>
      <c r="K837" s="662"/>
      <c r="L837" s="662"/>
      <c r="M837" s="662"/>
      <c r="N837" s="662"/>
      <c r="O837" s="662"/>
      <c r="P837" s="662"/>
      <c r="Q837" s="662"/>
      <c r="R837" s="662"/>
      <c r="S837" s="662"/>
      <c r="T837" s="662"/>
      <c r="U837" s="662"/>
      <c r="V837" s="662"/>
      <c r="W837" s="662"/>
      <c r="X837" s="663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</row>
    <row r="838" spans="1:41" s="7" customFormat="1" ht="75.75" customHeight="1">
      <c r="A838" s="484">
        <v>2</v>
      </c>
      <c r="B838" s="467" t="s">
        <v>39</v>
      </c>
      <c r="C838" s="468" t="s">
        <v>85</v>
      </c>
      <c r="D838" s="457" t="s">
        <v>204</v>
      </c>
      <c r="E838" s="459">
        <v>180</v>
      </c>
      <c r="F838" s="537" t="s">
        <v>317</v>
      </c>
      <c r="G838" s="459">
        <f>F838*E838</f>
        <v>374400</v>
      </c>
      <c r="H838" s="460">
        <v>44913</v>
      </c>
      <c r="I838" s="538">
        <v>44278</v>
      </c>
      <c r="J838" s="539" t="s">
        <v>221</v>
      </c>
      <c r="K838" s="539"/>
      <c r="L838" s="459">
        <f>K838*E838</f>
        <v>0</v>
      </c>
      <c r="M838" s="472">
        <v>291</v>
      </c>
      <c r="N838" s="461">
        <v>44277</v>
      </c>
      <c r="O838" s="463">
        <f>F838+K838-W838</f>
        <v>549</v>
      </c>
      <c r="P838" s="464">
        <f>O838*E838</f>
        <v>98820</v>
      </c>
      <c r="Q838" s="540"/>
      <c r="R838" s="472"/>
      <c r="S838" s="472"/>
      <c r="T838" s="472"/>
      <c r="U838" s="472"/>
      <c r="V838" s="472"/>
      <c r="W838" s="537" t="s">
        <v>339</v>
      </c>
      <c r="X838" s="464">
        <f>W838*E838</f>
        <v>275580</v>
      </c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</row>
    <row r="839" spans="1:41" s="7" customFormat="1" ht="22.5" customHeight="1">
      <c r="A839" s="530"/>
      <c r="B839" s="485" t="s">
        <v>83</v>
      </c>
      <c r="C839" s="477"/>
      <c r="D839" s="477"/>
      <c r="E839" s="478"/>
      <c r="F839" s="477"/>
      <c r="G839" s="478">
        <f>SUM(G838:G838)</f>
        <v>374400</v>
      </c>
      <c r="H839" s="479"/>
      <c r="I839" s="486"/>
      <c r="J839" s="477"/>
      <c r="K839" s="529"/>
      <c r="L839" s="478">
        <f>SUM(L838:L838)</f>
        <v>0</v>
      </c>
      <c r="M839" s="529"/>
      <c r="N839" s="480"/>
      <c r="O839" s="477"/>
      <c r="P839" s="478">
        <f>SUM(P838:P838)</f>
        <v>98820</v>
      </c>
      <c r="Q839" s="481"/>
      <c r="R839" s="529"/>
      <c r="S839" s="529"/>
      <c r="T839" s="529"/>
      <c r="U839" s="529"/>
      <c r="V839" s="529"/>
      <c r="W839" s="477"/>
      <c r="X839" s="478">
        <f>SUM(X838:X838)</f>
        <v>275580</v>
      </c>
      <c r="Y839" s="191">
        <f>G839+L839-P839</f>
        <v>275580</v>
      </c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</row>
    <row r="840" spans="1:41" s="7" customFormat="1" ht="22.5" customHeight="1">
      <c r="A840" s="661" t="s">
        <v>157</v>
      </c>
      <c r="B840" s="662"/>
      <c r="C840" s="662"/>
      <c r="D840" s="662"/>
      <c r="E840" s="662"/>
      <c r="F840" s="662"/>
      <c r="G840" s="662"/>
      <c r="H840" s="662"/>
      <c r="I840" s="662"/>
      <c r="J840" s="662"/>
      <c r="K840" s="662"/>
      <c r="L840" s="662"/>
      <c r="M840" s="662"/>
      <c r="N840" s="662"/>
      <c r="O840" s="662"/>
      <c r="P840" s="662"/>
      <c r="Q840" s="662"/>
      <c r="R840" s="662"/>
      <c r="S840" s="662"/>
      <c r="T840" s="662"/>
      <c r="U840" s="662"/>
      <c r="V840" s="662"/>
      <c r="W840" s="662"/>
      <c r="X840" s="663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</row>
    <row r="841" spans="1:41" s="7" customFormat="1" ht="74.25" customHeight="1">
      <c r="A841" s="440">
        <v>2</v>
      </c>
      <c r="B841" s="360" t="s">
        <v>39</v>
      </c>
      <c r="C841" s="387" t="s">
        <v>85</v>
      </c>
      <c r="D841" s="362" t="s">
        <v>204</v>
      </c>
      <c r="E841" s="363">
        <v>180</v>
      </c>
      <c r="F841" s="387">
        <v>3350</v>
      </c>
      <c r="G841" s="363">
        <f>F841*E841</f>
        <v>603000</v>
      </c>
      <c r="H841" s="389">
        <v>44913</v>
      </c>
      <c r="I841" s="390">
        <v>44279</v>
      </c>
      <c r="J841" s="362">
        <v>431</v>
      </c>
      <c r="K841" s="387"/>
      <c r="L841" s="363">
        <f>K841*E841</f>
        <v>0</v>
      </c>
      <c r="M841" s="362">
        <v>291</v>
      </c>
      <c r="N841" s="391">
        <v>44277</v>
      </c>
      <c r="O841" s="368">
        <f>F841+K841-W841</f>
        <v>350</v>
      </c>
      <c r="P841" s="392">
        <f>O841*E841</f>
        <v>63000</v>
      </c>
      <c r="Q841" s="362"/>
      <c r="R841" s="362"/>
      <c r="S841" s="362"/>
      <c r="T841" s="362"/>
      <c r="U841" s="393"/>
      <c r="V841" s="394"/>
      <c r="W841" s="387">
        <v>3000</v>
      </c>
      <c r="X841" s="363">
        <f>W841*E841</f>
        <v>540000</v>
      </c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</row>
    <row r="842" spans="1:41" s="7" customFormat="1" ht="41.25" customHeight="1">
      <c r="A842" s="440">
        <v>3</v>
      </c>
      <c r="B842" s="426" t="s">
        <v>37</v>
      </c>
      <c r="C842" s="387" t="s">
        <v>85</v>
      </c>
      <c r="D842" s="568" t="s">
        <v>182</v>
      </c>
      <c r="E842" s="363" t="s">
        <v>42</v>
      </c>
      <c r="F842" s="387">
        <v>1400</v>
      </c>
      <c r="G842" s="363">
        <f>F842*E842</f>
        <v>207900</v>
      </c>
      <c r="H842" s="389">
        <v>44916</v>
      </c>
      <c r="I842" s="390">
        <v>44231</v>
      </c>
      <c r="J842" s="362">
        <v>162</v>
      </c>
      <c r="K842" s="387">
        <v>2000</v>
      </c>
      <c r="L842" s="363"/>
      <c r="M842" s="362">
        <v>85</v>
      </c>
      <c r="N842" s="391">
        <v>44229</v>
      </c>
      <c r="O842" s="368">
        <f>F842-W842</f>
        <v>0</v>
      </c>
      <c r="P842" s="392">
        <f>O842*E842</f>
        <v>0</v>
      </c>
      <c r="Q842" s="362"/>
      <c r="R842" s="362"/>
      <c r="S842" s="362"/>
      <c r="T842" s="362"/>
      <c r="U842" s="393"/>
      <c r="V842" s="394"/>
      <c r="W842" s="387">
        <v>1400</v>
      </c>
      <c r="X842" s="363">
        <f>W842*E842</f>
        <v>207900</v>
      </c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</row>
    <row r="843" spans="1:41" s="7" customFormat="1" ht="84" customHeight="1">
      <c r="A843" s="440">
        <v>5</v>
      </c>
      <c r="B843" s="426" t="s">
        <v>39</v>
      </c>
      <c r="C843" s="387" t="s">
        <v>85</v>
      </c>
      <c r="D843" s="568" t="s">
        <v>252</v>
      </c>
      <c r="E843" s="363" t="s">
        <v>44</v>
      </c>
      <c r="F843" s="387">
        <v>757</v>
      </c>
      <c r="G843" s="363">
        <f>F843*E843</f>
        <v>136260</v>
      </c>
      <c r="H843" s="389">
        <v>44892</v>
      </c>
      <c r="I843" s="390">
        <v>44231</v>
      </c>
      <c r="J843" s="362">
        <v>162</v>
      </c>
      <c r="K843" s="387">
        <v>800</v>
      </c>
      <c r="L843" s="363"/>
      <c r="M843" s="362">
        <v>85</v>
      </c>
      <c r="N843" s="391">
        <v>44229</v>
      </c>
      <c r="O843" s="368">
        <f>F843-W843</f>
        <v>127</v>
      </c>
      <c r="P843" s="392">
        <f>O843*E843</f>
        <v>22860</v>
      </c>
      <c r="Q843" s="362"/>
      <c r="R843" s="362"/>
      <c r="S843" s="362"/>
      <c r="T843" s="362"/>
      <c r="U843" s="393"/>
      <c r="V843" s="394"/>
      <c r="W843" s="387">
        <v>630</v>
      </c>
      <c r="X843" s="363">
        <f>W843*E843</f>
        <v>113400</v>
      </c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</row>
    <row r="844" spans="1:41" s="7" customFormat="1" ht="22.5" customHeight="1">
      <c r="A844" s="526"/>
      <c r="B844" s="396" t="s">
        <v>83</v>
      </c>
      <c r="C844" s="395"/>
      <c r="D844" s="395"/>
      <c r="E844" s="397"/>
      <c r="F844" s="395"/>
      <c r="G844" s="397">
        <f>SUM(G841:G843)</f>
        <v>947160</v>
      </c>
      <c r="H844" s="398"/>
      <c r="I844" s="399"/>
      <c r="J844" s="395"/>
      <c r="K844" s="527"/>
      <c r="L844" s="397">
        <f>SUM(L841:L843)</f>
        <v>0</v>
      </c>
      <c r="M844" s="527"/>
      <c r="N844" s="401"/>
      <c r="O844" s="395"/>
      <c r="P844" s="397">
        <f>SUM(P841:P843)</f>
        <v>85860</v>
      </c>
      <c r="Q844" s="402"/>
      <c r="R844" s="527"/>
      <c r="S844" s="527"/>
      <c r="T844" s="527"/>
      <c r="U844" s="527"/>
      <c r="V844" s="527"/>
      <c r="W844" s="395"/>
      <c r="X844" s="397">
        <f>SUM(X841:X843)</f>
        <v>861300</v>
      </c>
      <c r="Y844" s="191">
        <f>G844+L844-P844</f>
        <v>861300</v>
      </c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</row>
    <row r="845" spans="1:41" s="7" customFormat="1" ht="22.5" customHeight="1">
      <c r="A845" s="661" t="s">
        <v>158</v>
      </c>
      <c r="B845" s="662"/>
      <c r="C845" s="662"/>
      <c r="D845" s="662"/>
      <c r="E845" s="662"/>
      <c r="F845" s="662"/>
      <c r="G845" s="662"/>
      <c r="H845" s="662"/>
      <c r="I845" s="662"/>
      <c r="J845" s="662"/>
      <c r="K845" s="662"/>
      <c r="L845" s="662"/>
      <c r="M845" s="662"/>
      <c r="N845" s="662"/>
      <c r="O845" s="662"/>
      <c r="P845" s="662"/>
      <c r="Q845" s="662"/>
      <c r="R845" s="662"/>
      <c r="S845" s="662"/>
      <c r="T845" s="662"/>
      <c r="U845" s="662"/>
      <c r="V845" s="662"/>
      <c r="W845" s="662"/>
      <c r="X845" s="663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</row>
    <row r="846" spans="1:41" s="7" customFormat="1" ht="38.25" customHeight="1">
      <c r="A846" s="484">
        <v>1</v>
      </c>
      <c r="B846" s="552" t="s">
        <v>37</v>
      </c>
      <c r="C846" s="468" t="s">
        <v>85</v>
      </c>
      <c r="D846" s="457" t="s">
        <v>182</v>
      </c>
      <c r="E846" s="459" t="s">
        <v>42</v>
      </c>
      <c r="F846" s="468">
        <v>1211</v>
      </c>
      <c r="G846" s="459">
        <f>F846*E846</f>
        <v>179833.5</v>
      </c>
      <c r="H846" s="460">
        <v>44916</v>
      </c>
      <c r="I846" s="461">
        <v>44230</v>
      </c>
      <c r="J846" s="457">
        <v>163</v>
      </c>
      <c r="K846" s="468">
        <v>1700</v>
      </c>
      <c r="L846" s="459"/>
      <c r="M846" s="457">
        <v>85</v>
      </c>
      <c r="N846" s="462">
        <v>44229</v>
      </c>
      <c r="O846" s="463">
        <f>F846-W846</f>
        <v>188</v>
      </c>
      <c r="P846" s="464">
        <f>O846*E846</f>
        <v>27918</v>
      </c>
      <c r="Q846" s="457"/>
      <c r="R846" s="457"/>
      <c r="S846" s="457"/>
      <c r="T846" s="457"/>
      <c r="U846" s="465"/>
      <c r="V846" s="466"/>
      <c r="W846" s="468">
        <v>1023</v>
      </c>
      <c r="X846" s="459">
        <f>W846*E846</f>
        <v>151915.5</v>
      </c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</row>
    <row r="847" spans="1:41" s="7" customFormat="1" ht="54" customHeight="1">
      <c r="A847" s="484">
        <v>3</v>
      </c>
      <c r="B847" s="552" t="s">
        <v>37</v>
      </c>
      <c r="C847" s="468" t="s">
        <v>85</v>
      </c>
      <c r="D847" s="457" t="s">
        <v>182</v>
      </c>
      <c r="E847" s="459" t="s">
        <v>42</v>
      </c>
      <c r="F847" s="468">
        <v>300</v>
      </c>
      <c r="G847" s="459">
        <f>F847*E847</f>
        <v>44550</v>
      </c>
      <c r="H847" s="460">
        <v>44916</v>
      </c>
      <c r="I847" s="461">
        <v>44250</v>
      </c>
      <c r="J847" s="457">
        <v>269</v>
      </c>
      <c r="K847" s="468">
        <v>300</v>
      </c>
      <c r="L847" s="459"/>
      <c r="M847" s="457">
        <v>176</v>
      </c>
      <c r="N847" s="462">
        <v>44249</v>
      </c>
      <c r="O847" s="463">
        <f>F847-W847</f>
        <v>0</v>
      </c>
      <c r="P847" s="464">
        <f>O847*E847</f>
        <v>0</v>
      </c>
      <c r="Q847" s="457"/>
      <c r="R847" s="457"/>
      <c r="S847" s="457"/>
      <c r="T847" s="457"/>
      <c r="U847" s="465"/>
      <c r="V847" s="466"/>
      <c r="W847" s="468">
        <v>300</v>
      </c>
      <c r="X847" s="459">
        <f>W847*E847</f>
        <v>44550</v>
      </c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</row>
    <row r="848" spans="1:41" s="7" customFormat="1" ht="75" customHeight="1">
      <c r="A848" s="484">
        <v>5</v>
      </c>
      <c r="B848" s="467" t="s">
        <v>39</v>
      </c>
      <c r="C848" s="468" t="s">
        <v>85</v>
      </c>
      <c r="D848" s="457" t="s">
        <v>204</v>
      </c>
      <c r="E848" s="459">
        <v>180</v>
      </c>
      <c r="F848" s="468">
        <v>1363</v>
      </c>
      <c r="G848" s="459">
        <f>F848*E848</f>
        <v>245340</v>
      </c>
      <c r="H848" s="460">
        <v>44913</v>
      </c>
      <c r="I848" s="461">
        <v>44278</v>
      </c>
      <c r="J848" s="457">
        <v>432</v>
      </c>
      <c r="K848" s="468"/>
      <c r="L848" s="459">
        <f>K848*E848</f>
        <v>0</v>
      </c>
      <c r="M848" s="457">
        <v>291</v>
      </c>
      <c r="N848" s="462">
        <v>44277</v>
      </c>
      <c r="O848" s="463">
        <f>F848+K848-W848</f>
        <v>322</v>
      </c>
      <c r="P848" s="464">
        <f>O848*E848</f>
        <v>57960</v>
      </c>
      <c r="Q848" s="457"/>
      <c r="R848" s="457"/>
      <c r="S848" s="457"/>
      <c r="T848" s="457"/>
      <c r="U848" s="465"/>
      <c r="V848" s="466"/>
      <c r="W848" s="468">
        <v>1041</v>
      </c>
      <c r="X848" s="459">
        <f>W848*E848</f>
        <v>187380</v>
      </c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</row>
    <row r="849" spans="1:41" s="7" customFormat="1" ht="22.5" customHeight="1">
      <c r="A849" s="530"/>
      <c r="B849" s="485" t="s">
        <v>83</v>
      </c>
      <c r="C849" s="477"/>
      <c r="D849" s="477"/>
      <c r="E849" s="478"/>
      <c r="F849" s="477"/>
      <c r="G849" s="478">
        <f>SUM(G846:G848)</f>
        <v>469723.5</v>
      </c>
      <c r="H849" s="479"/>
      <c r="I849" s="486"/>
      <c r="J849" s="477"/>
      <c r="K849" s="529"/>
      <c r="L849" s="478">
        <f>SUM(L846:L848)</f>
        <v>0</v>
      </c>
      <c r="M849" s="529"/>
      <c r="N849" s="480"/>
      <c r="O849" s="477"/>
      <c r="P849" s="478">
        <f>SUM(P846:P848)</f>
        <v>85878</v>
      </c>
      <c r="Q849" s="481"/>
      <c r="R849" s="529"/>
      <c r="S849" s="529"/>
      <c r="T849" s="529"/>
      <c r="U849" s="529"/>
      <c r="V849" s="529"/>
      <c r="W849" s="477"/>
      <c r="X849" s="478">
        <f>SUM(X846:X848)</f>
        <v>383845.5</v>
      </c>
      <c r="Y849" s="191">
        <f>G849+L849-P849</f>
        <v>383845.5</v>
      </c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</row>
    <row r="850" spans="1:41" s="7" customFormat="1" ht="22.5" customHeight="1">
      <c r="A850" s="622" t="s">
        <v>33</v>
      </c>
      <c r="B850" s="622"/>
      <c r="C850" s="622"/>
      <c r="D850" s="622"/>
      <c r="E850" s="622"/>
      <c r="F850" s="622"/>
      <c r="G850" s="622"/>
      <c r="H850" s="622"/>
      <c r="I850" s="622"/>
      <c r="J850" s="622"/>
      <c r="K850" s="622"/>
      <c r="L850" s="622"/>
      <c r="M850" s="622"/>
      <c r="N850" s="622"/>
      <c r="O850" s="622"/>
      <c r="P850" s="622"/>
      <c r="Q850" s="622"/>
      <c r="R850" s="622"/>
      <c r="S850" s="622"/>
      <c r="T850" s="622"/>
      <c r="U850" s="622"/>
      <c r="V850" s="622"/>
      <c r="W850" s="622"/>
      <c r="X850" s="622"/>
      <c r="Y850" s="191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</row>
    <row r="851" spans="1:41" s="7" customFormat="1" ht="54.75" customHeight="1">
      <c r="A851" s="440">
        <v>1</v>
      </c>
      <c r="B851" s="544" t="s">
        <v>18</v>
      </c>
      <c r="C851" s="387" t="s">
        <v>85</v>
      </c>
      <c r="D851" s="362" t="s">
        <v>178</v>
      </c>
      <c r="E851" s="545">
        <v>153.69999999999999</v>
      </c>
      <c r="F851" s="387">
        <v>1764</v>
      </c>
      <c r="G851" s="363">
        <f>F851*E851</f>
        <v>271126.8</v>
      </c>
      <c r="H851" s="389">
        <v>44889</v>
      </c>
      <c r="I851" s="390"/>
      <c r="J851" s="362"/>
      <c r="K851" s="387"/>
      <c r="L851" s="363"/>
      <c r="M851" s="362">
        <v>64</v>
      </c>
      <c r="N851" s="391">
        <v>44216</v>
      </c>
      <c r="O851" s="368">
        <f>F851-W851</f>
        <v>287</v>
      </c>
      <c r="P851" s="392">
        <f>O851*E851</f>
        <v>44111.899999999994</v>
      </c>
      <c r="Q851" s="362"/>
      <c r="R851" s="362"/>
      <c r="S851" s="362"/>
      <c r="T851" s="362"/>
      <c r="U851" s="393"/>
      <c r="V851" s="394"/>
      <c r="W851" s="387">
        <v>1477</v>
      </c>
      <c r="X851" s="363">
        <f>W851*E851</f>
        <v>227014.9</v>
      </c>
      <c r="Y851" s="191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</row>
    <row r="852" spans="1:41" s="7" customFormat="1" ht="73.5" customHeight="1">
      <c r="A852" s="440">
        <v>2</v>
      </c>
      <c r="B852" s="360" t="s">
        <v>39</v>
      </c>
      <c r="C852" s="387" t="s">
        <v>85</v>
      </c>
      <c r="D852" s="362" t="s">
        <v>204</v>
      </c>
      <c r="E852" s="363">
        <v>180</v>
      </c>
      <c r="F852" s="387">
        <v>725</v>
      </c>
      <c r="G852" s="363">
        <f>F852*E852</f>
        <v>130500</v>
      </c>
      <c r="H852" s="389">
        <v>44913</v>
      </c>
      <c r="I852" s="390">
        <v>44281</v>
      </c>
      <c r="J852" s="362">
        <v>447</v>
      </c>
      <c r="K852" s="387"/>
      <c r="L852" s="363">
        <f>K852*E852</f>
        <v>0</v>
      </c>
      <c r="M852" s="362">
        <v>291</v>
      </c>
      <c r="N852" s="391">
        <v>44277</v>
      </c>
      <c r="O852" s="368">
        <f>F852+K852-W852</f>
        <v>0</v>
      </c>
      <c r="P852" s="392">
        <f>O852*E852</f>
        <v>0</v>
      </c>
      <c r="Q852" s="362"/>
      <c r="R852" s="362"/>
      <c r="S852" s="362"/>
      <c r="T852" s="362"/>
      <c r="U852" s="393"/>
      <c r="V852" s="394"/>
      <c r="W852" s="387">
        <v>725</v>
      </c>
      <c r="X852" s="363">
        <f>W852*E852</f>
        <v>130500</v>
      </c>
      <c r="Y852" s="191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</row>
    <row r="853" spans="1:41" s="7" customFormat="1" ht="40.5" customHeight="1">
      <c r="A853" s="440">
        <v>3</v>
      </c>
      <c r="B853" s="426" t="s">
        <v>37</v>
      </c>
      <c r="C853" s="387" t="s">
        <v>85</v>
      </c>
      <c r="D853" s="362" t="s">
        <v>182</v>
      </c>
      <c r="E853" s="363" t="s">
        <v>42</v>
      </c>
      <c r="F853" s="387">
        <v>6049</v>
      </c>
      <c r="G853" s="363">
        <f>F853*E853</f>
        <v>898276.5</v>
      </c>
      <c r="H853" s="389">
        <v>44916</v>
      </c>
      <c r="I853" s="390">
        <v>44231</v>
      </c>
      <c r="J853" s="362">
        <v>180</v>
      </c>
      <c r="K853" s="387">
        <v>6500</v>
      </c>
      <c r="L853" s="363"/>
      <c r="M853" s="362">
        <v>85</v>
      </c>
      <c r="N853" s="391">
        <v>44229</v>
      </c>
      <c r="O853" s="368">
        <f>F853-W853</f>
        <v>108</v>
      </c>
      <c r="P853" s="392">
        <f>O853*E853</f>
        <v>16038</v>
      </c>
      <c r="Q853" s="362"/>
      <c r="R853" s="362"/>
      <c r="S853" s="362"/>
      <c r="T853" s="362"/>
      <c r="U853" s="393"/>
      <c r="V853" s="394"/>
      <c r="W853" s="387">
        <v>5941</v>
      </c>
      <c r="X853" s="363">
        <f>W853*E853</f>
        <v>882238.5</v>
      </c>
      <c r="Y853" s="191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</row>
    <row r="854" spans="1:41" s="7" customFormat="1" ht="79.5" customHeight="1">
      <c r="A854" s="440">
        <v>4</v>
      </c>
      <c r="B854" s="426" t="s">
        <v>39</v>
      </c>
      <c r="C854" s="387" t="s">
        <v>85</v>
      </c>
      <c r="D854" s="362" t="s">
        <v>184</v>
      </c>
      <c r="E854" s="363" t="s">
        <v>44</v>
      </c>
      <c r="F854" s="387">
        <v>2570</v>
      </c>
      <c r="G854" s="363">
        <f>F854*E854</f>
        <v>462600</v>
      </c>
      <c r="H854" s="389" t="s">
        <v>185</v>
      </c>
      <c r="I854" s="390">
        <v>44231</v>
      </c>
      <c r="J854" s="362">
        <v>180</v>
      </c>
      <c r="K854" s="387">
        <v>2800</v>
      </c>
      <c r="L854" s="363"/>
      <c r="M854" s="362">
        <v>85</v>
      </c>
      <c r="N854" s="391">
        <v>44229</v>
      </c>
      <c r="O854" s="368">
        <f>F854-W854</f>
        <v>146</v>
      </c>
      <c r="P854" s="392">
        <f>O854*E854</f>
        <v>26280</v>
      </c>
      <c r="Q854" s="362"/>
      <c r="R854" s="362"/>
      <c r="S854" s="362"/>
      <c r="T854" s="362"/>
      <c r="U854" s="393"/>
      <c r="V854" s="394"/>
      <c r="W854" s="387">
        <v>2424</v>
      </c>
      <c r="X854" s="363">
        <f>W854*E854</f>
        <v>436320</v>
      </c>
      <c r="Y854" s="191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</row>
    <row r="855" spans="1:41" s="7" customFormat="1" ht="22.5" customHeight="1">
      <c r="A855" s="526"/>
      <c r="B855" s="396" t="s">
        <v>83</v>
      </c>
      <c r="C855" s="395"/>
      <c r="D855" s="395"/>
      <c r="E855" s="397"/>
      <c r="F855" s="395"/>
      <c r="G855" s="397">
        <f>SUM(G851:G854)</f>
        <v>1762503.3</v>
      </c>
      <c r="H855" s="398"/>
      <c r="I855" s="399"/>
      <c r="J855" s="395"/>
      <c r="K855" s="527"/>
      <c r="L855" s="397">
        <f>SUM(L851:L854)</f>
        <v>0</v>
      </c>
      <c r="M855" s="527"/>
      <c r="N855" s="401"/>
      <c r="O855" s="395"/>
      <c r="P855" s="397">
        <f>SUM(P851:P854)</f>
        <v>86429.9</v>
      </c>
      <c r="Q855" s="402"/>
      <c r="R855" s="527"/>
      <c r="S855" s="527"/>
      <c r="T855" s="527"/>
      <c r="U855" s="527"/>
      <c r="V855" s="527"/>
      <c r="W855" s="395"/>
      <c r="X855" s="397">
        <f>SUM(X851:X854)</f>
        <v>1676073.4</v>
      </c>
      <c r="Y855" s="191">
        <f>G855+L855-P855</f>
        <v>1676073.4000000001</v>
      </c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</row>
    <row r="856" spans="1:41" s="7" customFormat="1" ht="22.5" customHeight="1">
      <c r="A856" s="643" t="s">
        <v>159</v>
      </c>
      <c r="B856" s="644"/>
      <c r="C856" s="644"/>
      <c r="D856" s="644"/>
      <c r="E856" s="644"/>
      <c r="F856" s="644"/>
      <c r="G856" s="644"/>
      <c r="H856" s="644"/>
      <c r="I856" s="644"/>
      <c r="J856" s="644"/>
      <c r="K856" s="644"/>
      <c r="L856" s="644"/>
      <c r="M856" s="644"/>
      <c r="N856" s="644"/>
      <c r="O856" s="644"/>
      <c r="P856" s="644"/>
      <c r="Q856" s="644"/>
      <c r="R856" s="644"/>
      <c r="S856" s="644"/>
      <c r="T856" s="644"/>
      <c r="U856" s="644"/>
      <c r="V856" s="644"/>
      <c r="W856" s="644"/>
      <c r="X856" s="645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</row>
    <row r="857" spans="1:41" s="7" customFormat="1" ht="41.25" customHeight="1">
      <c r="A857" s="440">
        <v>1</v>
      </c>
      <c r="B857" s="426" t="s">
        <v>37</v>
      </c>
      <c r="C857" s="387" t="s">
        <v>85</v>
      </c>
      <c r="D857" s="362"/>
      <c r="E857" s="363" t="s">
        <v>42</v>
      </c>
      <c r="F857" s="387">
        <v>242</v>
      </c>
      <c r="G857" s="363">
        <f>F857*E857</f>
        <v>35937</v>
      </c>
      <c r="H857" s="408"/>
      <c r="I857" s="390">
        <v>44231</v>
      </c>
      <c r="J857" s="362">
        <v>164</v>
      </c>
      <c r="K857" s="387">
        <v>2700</v>
      </c>
      <c r="L857" s="363"/>
      <c r="M857" s="362">
        <v>85</v>
      </c>
      <c r="N857" s="391">
        <v>44229</v>
      </c>
      <c r="O857" s="368">
        <f>F857-W857</f>
        <v>242</v>
      </c>
      <c r="P857" s="392">
        <f>O857*E857</f>
        <v>35937</v>
      </c>
      <c r="Q857" s="362"/>
      <c r="R857" s="362"/>
      <c r="S857" s="362"/>
      <c r="T857" s="362"/>
      <c r="U857" s="393"/>
      <c r="V857" s="394"/>
      <c r="W857" s="387">
        <v>0</v>
      </c>
      <c r="X857" s="363">
        <f>W857*E857</f>
        <v>0</v>
      </c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</row>
    <row r="858" spans="1:41" s="7" customFormat="1" ht="77.25" customHeight="1">
      <c r="A858" s="440">
        <v>4</v>
      </c>
      <c r="B858" s="360" t="s">
        <v>39</v>
      </c>
      <c r="C858" s="387" t="s">
        <v>85</v>
      </c>
      <c r="D858" s="362" t="s">
        <v>204</v>
      </c>
      <c r="E858" s="363">
        <v>180</v>
      </c>
      <c r="F858" s="387">
        <v>4550</v>
      </c>
      <c r="G858" s="363">
        <f>F858*E858</f>
        <v>819000</v>
      </c>
      <c r="H858" s="389">
        <v>44913</v>
      </c>
      <c r="I858" s="390">
        <v>44278</v>
      </c>
      <c r="J858" s="362">
        <v>433</v>
      </c>
      <c r="K858" s="387"/>
      <c r="L858" s="363">
        <f>K858*E858</f>
        <v>0</v>
      </c>
      <c r="M858" s="362">
        <v>291</v>
      </c>
      <c r="N858" s="391">
        <v>44277</v>
      </c>
      <c r="O858" s="368">
        <f>F858+K858-W858</f>
        <v>279</v>
      </c>
      <c r="P858" s="392">
        <f>O858*E858</f>
        <v>50220</v>
      </c>
      <c r="Q858" s="362"/>
      <c r="R858" s="362"/>
      <c r="S858" s="362"/>
      <c r="T858" s="362"/>
      <c r="U858" s="393"/>
      <c r="V858" s="394"/>
      <c r="W858" s="387">
        <v>4271</v>
      </c>
      <c r="X858" s="363">
        <f>W858*E858</f>
        <v>768780</v>
      </c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</row>
    <row r="859" spans="1:41" s="7" customFormat="1" ht="22.5" customHeight="1">
      <c r="A859" s="526"/>
      <c r="B859" s="396" t="s">
        <v>83</v>
      </c>
      <c r="C859" s="395"/>
      <c r="D859" s="395"/>
      <c r="E859" s="397"/>
      <c r="F859" s="395"/>
      <c r="G859" s="397">
        <f>SUM(G857:G858)</f>
        <v>854937</v>
      </c>
      <c r="H859" s="398"/>
      <c r="I859" s="399"/>
      <c r="J859" s="395"/>
      <c r="K859" s="527"/>
      <c r="L859" s="397">
        <f>SUM(L857:L858)</f>
        <v>0</v>
      </c>
      <c r="M859" s="527"/>
      <c r="N859" s="401"/>
      <c r="O859" s="395"/>
      <c r="P859" s="397">
        <f>SUM(P857:P858)</f>
        <v>86157</v>
      </c>
      <c r="Q859" s="402"/>
      <c r="R859" s="527"/>
      <c r="S859" s="527"/>
      <c r="T859" s="527"/>
      <c r="U859" s="527"/>
      <c r="V859" s="527"/>
      <c r="W859" s="395"/>
      <c r="X859" s="397">
        <f>SUM(X857:X858)</f>
        <v>768780</v>
      </c>
      <c r="Y859" s="191">
        <f>G859+L859-P859</f>
        <v>768780</v>
      </c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</row>
    <row r="860" spans="1:41" s="7" customFormat="1" ht="22.5" customHeight="1">
      <c r="A860" s="643" t="s">
        <v>27</v>
      </c>
      <c r="B860" s="644"/>
      <c r="C860" s="644"/>
      <c r="D860" s="644"/>
      <c r="E860" s="644"/>
      <c r="F860" s="644"/>
      <c r="G860" s="644"/>
      <c r="H860" s="644"/>
      <c r="I860" s="644"/>
      <c r="J860" s="644"/>
      <c r="K860" s="644"/>
      <c r="L860" s="644"/>
      <c r="M860" s="644"/>
      <c r="N860" s="644"/>
      <c r="O860" s="644"/>
      <c r="P860" s="644"/>
      <c r="Q860" s="644"/>
      <c r="R860" s="644"/>
      <c r="S860" s="644"/>
      <c r="T860" s="644"/>
      <c r="U860" s="644"/>
      <c r="V860" s="644"/>
      <c r="W860" s="644"/>
      <c r="X860" s="645"/>
      <c r="Y860" s="191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</row>
    <row r="861" spans="1:41" s="7" customFormat="1" ht="70.5" customHeight="1">
      <c r="A861" s="359">
        <v>4</v>
      </c>
      <c r="B861" s="360" t="s">
        <v>39</v>
      </c>
      <c r="C861" s="387" t="s">
        <v>85</v>
      </c>
      <c r="D861" s="362" t="s">
        <v>204</v>
      </c>
      <c r="E861" s="363">
        <v>180</v>
      </c>
      <c r="F861" s="387">
        <v>5435</v>
      </c>
      <c r="G861" s="363">
        <f>F861*E861</f>
        <v>978300</v>
      </c>
      <c r="H861" s="389">
        <v>44913</v>
      </c>
      <c r="I861" s="390">
        <v>44278</v>
      </c>
      <c r="J861" s="362">
        <v>434</v>
      </c>
      <c r="K861" s="387"/>
      <c r="L861" s="363">
        <f>K861*E861</f>
        <v>0</v>
      </c>
      <c r="M861" s="362">
        <v>291</v>
      </c>
      <c r="N861" s="391">
        <v>44277</v>
      </c>
      <c r="O861" s="368">
        <f>F861+K861-W861</f>
        <v>1026</v>
      </c>
      <c r="P861" s="392">
        <f>O861*E861</f>
        <v>184680</v>
      </c>
      <c r="Q861" s="362"/>
      <c r="R861" s="362"/>
      <c r="S861" s="362"/>
      <c r="T861" s="362"/>
      <c r="U861" s="393"/>
      <c r="V861" s="394"/>
      <c r="W861" s="387">
        <v>4409</v>
      </c>
      <c r="X861" s="363">
        <f>W861*E861</f>
        <v>793620</v>
      </c>
      <c r="Y861" s="191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</row>
    <row r="862" spans="1:41" s="7" customFormat="1" ht="22.5" customHeight="1">
      <c r="A862" s="395"/>
      <c r="B862" s="396" t="s">
        <v>83</v>
      </c>
      <c r="C862" s="395"/>
      <c r="D862" s="395"/>
      <c r="E862" s="397"/>
      <c r="F862" s="395"/>
      <c r="G862" s="397">
        <f>SUM(G861:G861)</f>
        <v>978300</v>
      </c>
      <c r="H862" s="398"/>
      <c r="I862" s="399"/>
      <c r="J862" s="395"/>
      <c r="K862" s="527"/>
      <c r="L862" s="397">
        <f>SUM(L861:L861)</f>
        <v>0</v>
      </c>
      <c r="M862" s="527"/>
      <c r="N862" s="401"/>
      <c r="O862" s="395"/>
      <c r="P862" s="397">
        <f>SUM(P861:P861)</f>
        <v>184680</v>
      </c>
      <c r="Q862" s="402"/>
      <c r="R862" s="527"/>
      <c r="S862" s="527"/>
      <c r="T862" s="527"/>
      <c r="U862" s="527"/>
      <c r="V862" s="527"/>
      <c r="W862" s="395"/>
      <c r="X862" s="397">
        <f>SUM(X861:X861)</f>
        <v>793620</v>
      </c>
      <c r="Y862" s="191">
        <f>G862+L862-P862</f>
        <v>793620</v>
      </c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</row>
    <row r="863" spans="1:41" s="7" customFormat="1" ht="22.5" customHeight="1">
      <c r="A863" s="622" t="s">
        <v>34</v>
      </c>
      <c r="B863" s="622"/>
      <c r="C863" s="622"/>
      <c r="D863" s="622"/>
      <c r="E863" s="622"/>
      <c r="F863" s="622"/>
      <c r="G863" s="622"/>
      <c r="H863" s="622"/>
      <c r="I863" s="622"/>
      <c r="J863" s="622"/>
      <c r="K863" s="622"/>
      <c r="L863" s="622"/>
      <c r="M863" s="622"/>
      <c r="N863" s="622"/>
      <c r="O863" s="622"/>
      <c r="P863" s="622"/>
      <c r="Q863" s="622"/>
      <c r="R863" s="622"/>
      <c r="S863" s="622"/>
      <c r="T863" s="622"/>
      <c r="U863" s="622"/>
      <c r="V863" s="622"/>
      <c r="W863" s="622"/>
      <c r="X863" s="622"/>
      <c r="Y863" s="191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</row>
    <row r="864" spans="1:41" s="7" customFormat="1" ht="59.25" customHeight="1">
      <c r="A864" s="440">
        <v>1</v>
      </c>
      <c r="B864" s="544" t="s">
        <v>18</v>
      </c>
      <c r="C864" s="387" t="s">
        <v>85</v>
      </c>
      <c r="D864" s="362" t="s">
        <v>178</v>
      </c>
      <c r="E864" s="545">
        <v>153.69999999999999</v>
      </c>
      <c r="F864" s="387">
        <v>792</v>
      </c>
      <c r="G864" s="363">
        <f>F864*E864</f>
        <v>121730.4</v>
      </c>
      <c r="H864" s="389">
        <v>44889</v>
      </c>
      <c r="I864" s="390"/>
      <c r="J864" s="362"/>
      <c r="K864" s="387"/>
      <c r="L864" s="363"/>
      <c r="M864" s="362">
        <v>64</v>
      </c>
      <c r="N864" s="391">
        <v>44216</v>
      </c>
      <c r="O864" s="368">
        <f>F864-W864</f>
        <v>183</v>
      </c>
      <c r="P864" s="392">
        <f>O864*E864</f>
        <v>28127.1</v>
      </c>
      <c r="Q864" s="362"/>
      <c r="R864" s="362"/>
      <c r="S864" s="362"/>
      <c r="T864" s="362"/>
      <c r="U864" s="393"/>
      <c r="V864" s="394"/>
      <c r="W864" s="387">
        <v>609</v>
      </c>
      <c r="X864" s="363">
        <f>W864*E864</f>
        <v>93603.299999999988</v>
      </c>
      <c r="Y864" s="191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</row>
    <row r="865" spans="1:41" s="7" customFormat="1" ht="71.25" customHeight="1">
      <c r="A865" s="440">
        <v>2</v>
      </c>
      <c r="B865" s="360" t="s">
        <v>39</v>
      </c>
      <c r="C865" s="387" t="s">
        <v>85</v>
      </c>
      <c r="D865" s="362" t="s">
        <v>204</v>
      </c>
      <c r="E865" s="363">
        <v>180</v>
      </c>
      <c r="F865" s="387">
        <v>213</v>
      </c>
      <c r="G865" s="363">
        <f>F865*E865</f>
        <v>38340</v>
      </c>
      <c r="H865" s="389">
        <v>44913</v>
      </c>
      <c r="I865" s="390">
        <v>44279</v>
      </c>
      <c r="J865" s="362">
        <v>448</v>
      </c>
      <c r="K865" s="387"/>
      <c r="L865" s="363">
        <f>K865*E865</f>
        <v>0</v>
      </c>
      <c r="M865" s="362">
        <v>291</v>
      </c>
      <c r="N865" s="391">
        <v>44277</v>
      </c>
      <c r="O865" s="368">
        <f>F865+K865-W865</f>
        <v>68</v>
      </c>
      <c r="P865" s="392">
        <f>O865*E865</f>
        <v>12240</v>
      </c>
      <c r="Q865" s="362"/>
      <c r="R865" s="362"/>
      <c r="S865" s="362"/>
      <c r="T865" s="362"/>
      <c r="U865" s="393"/>
      <c r="V865" s="394"/>
      <c r="W865" s="387">
        <v>145</v>
      </c>
      <c r="X865" s="363">
        <f>W865*E865</f>
        <v>26100</v>
      </c>
      <c r="Y865" s="191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</row>
    <row r="866" spans="1:41" s="7" customFormat="1" ht="43.5" customHeight="1">
      <c r="A866" s="440">
        <v>3</v>
      </c>
      <c r="B866" s="426" t="s">
        <v>37</v>
      </c>
      <c r="C866" s="387" t="s">
        <v>85</v>
      </c>
      <c r="D866" s="362" t="s">
        <v>182</v>
      </c>
      <c r="E866" s="363" t="s">
        <v>42</v>
      </c>
      <c r="F866" s="387">
        <v>3308</v>
      </c>
      <c r="G866" s="363">
        <f>F866*E866</f>
        <v>491238</v>
      </c>
      <c r="H866" s="389">
        <v>44916</v>
      </c>
      <c r="I866" s="390">
        <v>44230</v>
      </c>
      <c r="J866" s="362">
        <v>181</v>
      </c>
      <c r="K866" s="387">
        <v>3800</v>
      </c>
      <c r="L866" s="363"/>
      <c r="M866" s="362">
        <v>85</v>
      </c>
      <c r="N866" s="391">
        <v>44229</v>
      </c>
      <c r="O866" s="368">
        <f>F866-W866</f>
        <v>136</v>
      </c>
      <c r="P866" s="392">
        <f>O866*E866</f>
        <v>20196</v>
      </c>
      <c r="Q866" s="362"/>
      <c r="R866" s="362"/>
      <c r="S866" s="362"/>
      <c r="T866" s="362"/>
      <c r="U866" s="393"/>
      <c r="V866" s="394"/>
      <c r="W866" s="387">
        <v>3172</v>
      </c>
      <c r="X866" s="363">
        <f>W866*E866</f>
        <v>471042</v>
      </c>
      <c r="Y866" s="191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</row>
    <row r="867" spans="1:41" s="7" customFormat="1" ht="81.75" customHeight="1">
      <c r="A867" s="440">
        <v>4</v>
      </c>
      <c r="B867" s="426" t="s">
        <v>39</v>
      </c>
      <c r="C867" s="387" t="s">
        <v>85</v>
      </c>
      <c r="D867" s="362" t="s">
        <v>184</v>
      </c>
      <c r="E867" s="363" t="s">
        <v>44</v>
      </c>
      <c r="F867" s="387">
        <v>787</v>
      </c>
      <c r="G867" s="363">
        <f>F867*E867</f>
        <v>141660</v>
      </c>
      <c r="H867" s="389" t="s">
        <v>185</v>
      </c>
      <c r="I867" s="390">
        <v>44230</v>
      </c>
      <c r="J867" s="362">
        <v>181</v>
      </c>
      <c r="K867" s="387">
        <v>1600</v>
      </c>
      <c r="L867" s="363"/>
      <c r="M867" s="362">
        <v>85</v>
      </c>
      <c r="N867" s="391">
        <v>44229</v>
      </c>
      <c r="O867" s="368">
        <f>F867-W867</f>
        <v>91</v>
      </c>
      <c r="P867" s="392">
        <f>O867*E867</f>
        <v>16380</v>
      </c>
      <c r="Q867" s="362"/>
      <c r="R867" s="362"/>
      <c r="S867" s="362"/>
      <c r="T867" s="362"/>
      <c r="U867" s="393"/>
      <c r="V867" s="394"/>
      <c r="W867" s="387">
        <v>696</v>
      </c>
      <c r="X867" s="363">
        <f>W867*E867</f>
        <v>125280</v>
      </c>
      <c r="Y867" s="191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</row>
    <row r="868" spans="1:41" s="7" customFormat="1" ht="22.5" customHeight="1">
      <c r="A868" s="526"/>
      <c r="B868" s="396" t="s">
        <v>83</v>
      </c>
      <c r="C868" s="395"/>
      <c r="D868" s="395"/>
      <c r="E868" s="397"/>
      <c r="F868" s="395"/>
      <c r="G868" s="397">
        <f>SUM(G864:G867)</f>
        <v>792968.4</v>
      </c>
      <c r="H868" s="398"/>
      <c r="I868" s="399"/>
      <c r="J868" s="395"/>
      <c r="K868" s="527"/>
      <c r="L868" s="397">
        <f>SUM(L864:L867)</f>
        <v>0</v>
      </c>
      <c r="M868" s="527"/>
      <c r="N868" s="401"/>
      <c r="O868" s="395"/>
      <c r="P868" s="397">
        <f>SUM(P864:P867)</f>
        <v>76943.100000000006</v>
      </c>
      <c r="Q868" s="402"/>
      <c r="R868" s="527"/>
      <c r="S868" s="527"/>
      <c r="T868" s="527"/>
      <c r="U868" s="527"/>
      <c r="V868" s="527"/>
      <c r="W868" s="395"/>
      <c r="X868" s="397">
        <f>SUM(X864:X867)</f>
        <v>716025.3</v>
      </c>
      <c r="Y868" s="191">
        <f>G868+L868-P868</f>
        <v>716025.3</v>
      </c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</row>
    <row r="869" spans="1:41" s="7" customFormat="1" ht="22.5" customHeight="1">
      <c r="A869" s="661" t="s">
        <v>28</v>
      </c>
      <c r="B869" s="662"/>
      <c r="C869" s="662"/>
      <c r="D869" s="662"/>
      <c r="E869" s="662"/>
      <c r="F869" s="662"/>
      <c r="G869" s="662"/>
      <c r="H869" s="662"/>
      <c r="I869" s="662"/>
      <c r="J869" s="662"/>
      <c r="K869" s="662"/>
      <c r="L869" s="662"/>
      <c r="M869" s="662"/>
      <c r="N869" s="662"/>
      <c r="O869" s="662"/>
      <c r="P869" s="662"/>
      <c r="Q869" s="662"/>
      <c r="R869" s="662"/>
      <c r="S869" s="662"/>
      <c r="T869" s="662"/>
      <c r="U869" s="662"/>
      <c r="V869" s="662"/>
      <c r="W869" s="662"/>
      <c r="X869" s="663"/>
      <c r="Y869" s="191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</row>
    <row r="870" spans="1:41" s="7" customFormat="1" ht="49.5" customHeight="1">
      <c r="A870" s="471">
        <v>2</v>
      </c>
      <c r="B870" s="552" t="s">
        <v>37</v>
      </c>
      <c r="C870" s="558" t="s">
        <v>85</v>
      </c>
      <c r="D870" s="457" t="s">
        <v>182</v>
      </c>
      <c r="E870" s="459" t="s">
        <v>42</v>
      </c>
      <c r="F870" s="468">
        <v>1250</v>
      </c>
      <c r="G870" s="459">
        <f>F870*E870</f>
        <v>185625</v>
      </c>
      <c r="H870" s="460">
        <v>44916</v>
      </c>
      <c r="I870" s="461">
        <v>44230</v>
      </c>
      <c r="J870" s="457">
        <v>166</v>
      </c>
      <c r="K870" s="468">
        <v>1250</v>
      </c>
      <c r="L870" s="459"/>
      <c r="M870" s="457">
        <v>85</v>
      </c>
      <c r="N870" s="462">
        <v>44229</v>
      </c>
      <c r="O870" s="463">
        <f>F870-W870</f>
        <v>38</v>
      </c>
      <c r="P870" s="464">
        <f>O870*E870</f>
        <v>5643</v>
      </c>
      <c r="Q870" s="457"/>
      <c r="R870" s="457"/>
      <c r="S870" s="457"/>
      <c r="T870" s="457"/>
      <c r="U870" s="465"/>
      <c r="V870" s="466"/>
      <c r="W870" s="468">
        <v>1212</v>
      </c>
      <c r="X870" s="459">
        <f>W870*E870</f>
        <v>179982</v>
      </c>
      <c r="Y870" s="191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</row>
    <row r="871" spans="1:41" s="7" customFormat="1" ht="84" customHeight="1">
      <c r="A871" s="471">
        <v>3</v>
      </c>
      <c r="B871" s="552" t="s">
        <v>39</v>
      </c>
      <c r="C871" s="558" t="s">
        <v>85</v>
      </c>
      <c r="D871" s="457" t="s">
        <v>184</v>
      </c>
      <c r="E871" s="459" t="s">
        <v>44</v>
      </c>
      <c r="F871" s="468">
        <v>500</v>
      </c>
      <c r="G871" s="459">
        <f>F871*E871</f>
        <v>90000</v>
      </c>
      <c r="H871" s="460" t="s">
        <v>185</v>
      </c>
      <c r="I871" s="461">
        <v>44230</v>
      </c>
      <c r="J871" s="457">
        <v>166</v>
      </c>
      <c r="K871" s="468">
        <v>500</v>
      </c>
      <c r="L871" s="459"/>
      <c r="M871" s="457">
        <v>85</v>
      </c>
      <c r="N871" s="462">
        <v>44229</v>
      </c>
      <c r="O871" s="463">
        <f>F871-W871</f>
        <v>0</v>
      </c>
      <c r="P871" s="464">
        <f>O871*E871</f>
        <v>0</v>
      </c>
      <c r="Q871" s="457"/>
      <c r="R871" s="457"/>
      <c r="S871" s="457"/>
      <c r="T871" s="457"/>
      <c r="U871" s="465"/>
      <c r="V871" s="466"/>
      <c r="W871" s="468">
        <v>500</v>
      </c>
      <c r="X871" s="459">
        <f>W871*E871</f>
        <v>90000</v>
      </c>
      <c r="Y871" s="191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</row>
    <row r="872" spans="1:41" s="7" customFormat="1" ht="78" customHeight="1">
      <c r="A872" s="471">
        <v>4</v>
      </c>
      <c r="B872" s="467" t="s">
        <v>39</v>
      </c>
      <c r="C872" s="468" t="s">
        <v>85</v>
      </c>
      <c r="D872" s="457" t="s">
        <v>204</v>
      </c>
      <c r="E872" s="459">
        <v>180</v>
      </c>
      <c r="F872" s="468">
        <v>309</v>
      </c>
      <c r="G872" s="459">
        <f>F872*E872</f>
        <v>55620</v>
      </c>
      <c r="H872" s="460">
        <v>44913</v>
      </c>
      <c r="I872" s="461">
        <v>44281</v>
      </c>
      <c r="J872" s="457">
        <v>435</v>
      </c>
      <c r="K872" s="468"/>
      <c r="L872" s="459">
        <f>K872*E872</f>
        <v>0</v>
      </c>
      <c r="M872" s="457">
        <v>291</v>
      </c>
      <c r="N872" s="462">
        <v>44277</v>
      </c>
      <c r="O872" s="463">
        <f>F872+K872-W872</f>
        <v>309</v>
      </c>
      <c r="P872" s="464">
        <f>O872*E872</f>
        <v>55620</v>
      </c>
      <c r="Q872" s="457"/>
      <c r="R872" s="457"/>
      <c r="S872" s="457"/>
      <c r="T872" s="457"/>
      <c r="U872" s="465"/>
      <c r="V872" s="466"/>
      <c r="W872" s="468">
        <v>0</v>
      </c>
      <c r="X872" s="459">
        <f>W872*E872</f>
        <v>0</v>
      </c>
      <c r="Y872" s="191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</row>
    <row r="873" spans="1:41" s="7" customFormat="1" ht="31.5" customHeight="1">
      <c r="A873" s="471">
        <v>5</v>
      </c>
      <c r="B873" s="550" t="s">
        <v>19</v>
      </c>
      <c r="C873" s="468" t="s">
        <v>85</v>
      </c>
      <c r="D873" s="457" t="s">
        <v>180</v>
      </c>
      <c r="E873" s="551">
        <v>210</v>
      </c>
      <c r="F873" s="468">
        <v>84</v>
      </c>
      <c r="G873" s="459">
        <f>F873*E873</f>
        <v>17640</v>
      </c>
      <c r="H873" s="460">
        <v>44513</v>
      </c>
      <c r="I873" s="461"/>
      <c r="J873" s="457"/>
      <c r="K873" s="468"/>
      <c r="L873" s="459"/>
      <c r="M873" s="457">
        <v>64</v>
      </c>
      <c r="N873" s="462">
        <v>44216</v>
      </c>
      <c r="O873" s="463">
        <f>F873+K873-W873</f>
        <v>84</v>
      </c>
      <c r="P873" s="464">
        <f>O873*E873</f>
        <v>17640</v>
      </c>
      <c r="Q873" s="457"/>
      <c r="R873" s="457"/>
      <c r="S873" s="457"/>
      <c r="T873" s="457"/>
      <c r="U873" s="465"/>
      <c r="V873" s="466"/>
      <c r="W873" s="468">
        <v>0</v>
      </c>
      <c r="X873" s="459">
        <f>W873*E873</f>
        <v>0</v>
      </c>
      <c r="Y873" s="191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</row>
    <row r="874" spans="1:41" s="7" customFormat="1" ht="22.5" customHeight="1">
      <c r="A874" s="477"/>
      <c r="B874" s="485" t="s">
        <v>83</v>
      </c>
      <c r="C874" s="477"/>
      <c r="D874" s="477"/>
      <c r="E874" s="478"/>
      <c r="F874" s="477"/>
      <c r="G874" s="478">
        <f>SUM(G870:G873)</f>
        <v>348885</v>
      </c>
      <c r="H874" s="479"/>
      <c r="I874" s="486"/>
      <c r="J874" s="477"/>
      <c r="K874" s="529"/>
      <c r="L874" s="478">
        <f>SUM(L870:L873)</f>
        <v>0</v>
      </c>
      <c r="M874" s="529"/>
      <c r="N874" s="480"/>
      <c r="O874" s="477"/>
      <c r="P874" s="478">
        <f>SUM(P870:P873)</f>
        <v>78903</v>
      </c>
      <c r="Q874" s="481"/>
      <c r="R874" s="529"/>
      <c r="S874" s="529"/>
      <c r="T874" s="529"/>
      <c r="U874" s="529"/>
      <c r="V874" s="529"/>
      <c r="W874" s="477"/>
      <c r="X874" s="478">
        <f>SUM(X870:X873)</f>
        <v>269982</v>
      </c>
      <c r="Y874" s="191">
        <f>G874+L874-P874</f>
        <v>269982</v>
      </c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</row>
    <row r="875" spans="1:41" s="7" customFormat="1" ht="22.5" customHeight="1">
      <c r="A875" s="643" t="s">
        <v>29</v>
      </c>
      <c r="B875" s="644"/>
      <c r="C875" s="644"/>
      <c r="D875" s="644"/>
      <c r="E875" s="644"/>
      <c r="F875" s="644"/>
      <c r="G875" s="644"/>
      <c r="H875" s="644"/>
      <c r="I875" s="644"/>
      <c r="J875" s="644"/>
      <c r="K875" s="644"/>
      <c r="L875" s="644"/>
      <c r="M875" s="644"/>
      <c r="N875" s="644"/>
      <c r="O875" s="644"/>
      <c r="P875" s="644"/>
      <c r="Q875" s="644"/>
      <c r="R875" s="644"/>
      <c r="S875" s="644"/>
      <c r="T875" s="644"/>
      <c r="U875" s="644"/>
      <c r="V875" s="644"/>
      <c r="W875" s="644"/>
      <c r="X875" s="645"/>
      <c r="Y875" s="191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</row>
    <row r="876" spans="1:41" s="7" customFormat="1" ht="58.5" customHeight="1">
      <c r="A876" s="359">
        <v>1</v>
      </c>
      <c r="B876" s="544" t="s">
        <v>18</v>
      </c>
      <c r="C876" s="387" t="s">
        <v>85</v>
      </c>
      <c r="D876" s="362" t="s">
        <v>178</v>
      </c>
      <c r="E876" s="545">
        <v>153.69999999999999</v>
      </c>
      <c r="F876" s="387">
        <v>479</v>
      </c>
      <c r="G876" s="363">
        <f>F876*E876</f>
        <v>73622.299999999988</v>
      </c>
      <c r="H876" s="389">
        <v>44889</v>
      </c>
      <c r="I876" s="390"/>
      <c r="J876" s="362"/>
      <c r="K876" s="387"/>
      <c r="L876" s="363"/>
      <c r="M876" s="362">
        <v>64</v>
      </c>
      <c r="N876" s="391">
        <v>44216</v>
      </c>
      <c r="O876" s="368">
        <f>F876-W876</f>
        <v>314</v>
      </c>
      <c r="P876" s="392">
        <f>O876*E876</f>
        <v>48261.799999999996</v>
      </c>
      <c r="Q876" s="362"/>
      <c r="R876" s="362"/>
      <c r="S876" s="362"/>
      <c r="T876" s="362"/>
      <c r="U876" s="393"/>
      <c r="V876" s="394"/>
      <c r="W876" s="387">
        <v>165</v>
      </c>
      <c r="X876" s="363">
        <f>W876*E876</f>
        <v>25360.499999999996</v>
      </c>
      <c r="Y876" s="191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</row>
    <row r="877" spans="1:41" s="7" customFormat="1" ht="48.75" customHeight="1">
      <c r="A877" s="359">
        <v>2</v>
      </c>
      <c r="B877" s="426" t="s">
        <v>37</v>
      </c>
      <c r="C877" s="387" t="s">
        <v>85</v>
      </c>
      <c r="D877" s="362" t="s">
        <v>182</v>
      </c>
      <c r="E877" s="363" t="s">
        <v>42</v>
      </c>
      <c r="F877" s="387">
        <v>470</v>
      </c>
      <c r="G877" s="363">
        <f>F877*E877</f>
        <v>69795</v>
      </c>
      <c r="H877" s="389">
        <v>44916</v>
      </c>
      <c r="I877" s="390">
        <v>44230</v>
      </c>
      <c r="J877" s="362">
        <v>167</v>
      </c>
      <c r="K877" s="387">
        <v>800</v>
      </c>
      <c r="L877" s="363"/>
      <c r="M877" s="362">
        <v>85</v>
      </c>
      <c r="N877" s="391">
        <v>44229</v>
      </c>
      <c r="O877" s="368">
        <f>F877-W877</f>
        <v>0</v>
      </c>
      <c r="P877" s="392">
        <f>O877*E877</f>
        <v>0</v>
      </c>
      <c r="Q877" s="362"/>
      <c r="R877" s="362"/>
      <c r="S877" s="362"/>
      <c r="T877" s="362"/>
      <c r="U877" s="393"/>
      <c r="V877" s="394"/>
      <c r="W877" s="387">
        <v>470</v>
      </c>
      <c r="X877" s="363">
        <f>W877*E877</f>
        <v>69795</v>
      </c>
      <c r="Y877" s="191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</row>
    <row r="878" spans="1:41" s="7" customFormat="1" ht="81" customHeight="1">
      <c r="A878" s="359">
        <v>3</v>
      </c>
      <c r="B878" s="426" t="s">
        <v>39</v>
      </c>
      <c r="C878" s="387" t="s">
        <v>85</v>
      </c>
      <c r="D878" s="362" t="s">
        <v>184</v>
      </c>
      <c r="E878" s="363" t="s">
        <v>44</v>
      </c>
      <c r="F878" s="387">
        <v>300</v>
      </c>
      <c r="G878" s="363">
        <f>F878*E878</f>
        <v>54000</v>
      </c>
      <c r="H878" s="389" t="s">
        <v>185</v>
      </c>
      <c r="I878" s="390">
        <v>44230</v>
      </c>
      <c r="J878" s="362">
        <v>167</v>
      </c>
      <c r="K878" s="387">
        <v>300</v>
      </c>
      <c r="L878" s="363"/>
      <c r="M878" s="362">
        <v>85</v>
      </c>
      <c r="N878" s="391">
        <v>44229</v>
      </c>
      <c r="O878" s="368">
        <f>F878-W878</f>
        <v>0</v>
      </c>
      <c r="P878" s="392">
        <f>O878*E878</f>
        <v>0</v>
      </c>
      <c r="Q878" s="362"/>
      <c r="R878" s="362"/>
      <c r="S878" s="362"/>
      <c r="T878" s="362"/>
      <c r="U878" s="393"/>
      <c r="V878" s="394"/>
      <c r="W878" s="387">
        <v>300</v>
      </c>
      <c r="X878" s="363">
        <f>W878*E878</f>
        <v>54000</v>
      </c>
      <c r="Y878" s="191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</row>
    <row r="879" spans="1:41" s="7" customFormat="1" ht="75" customHeight="1">
      <c r="A879" s="359">
        <v>4</v>
      </c>
      <c r="B879" s="360" t="s">
        <v>39</v>
      </c>
      <c r="C879" s="387" t="s">
        <v>85</v>
      </c>
      <c r="D879" s="362" t="s">
        <v>204</v>
      </c>
      <c r="E879" s="363">
        <v>180</v>
      </c>
      <c r="F879" s="387">
        <v>1350</v>
      </c>
      <c r="G879" s="363">
        <f>F879*E879</f>
        <v>243000</v>
      </c>
      <c r="H879" s="389">
        <v>44913</v>
      </c>
      <c r="I879" s="390">
        <v>44278</v>
      </c>
      <c r="J879" s="362">
        <v>436</v>
      </c>
      <c r="K879" s="387"/>
      <c r="L879" s="363">
        <f>K879*E879</f>
        <v>0</v>
      </c>
      <c r="M879" s="362">
        <v>291</v>
      </c>
      <c r="N879" s="391">
        <v>44277</v>
      </c>
      <c r="O879" s="368">
        <f>F879+K879-W879</f>
        <v>0</v>
      </c>
      <c r="P879" s="392">
        <f>O879*E879</f>
        <v>0</v>
      </c>
      <c r="Q879" s="362"/>
      <c r="R879" s="362"/>
      <c r="S879" s="362"/>
      <c r="T879" s="362"/>
      <c r="U879" s="393"/>
      <c r="V879" s="394"/>
      <c r="W879" s="387">
        <v>1350</v>
      </c>
      <c r="X879" s="363">
        <f>W879*E879</f>
        <v>243000</v>
      </c>
      <c r="Y879" s="191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</row>
    <row r="880" spans="1:41" s="7" customFormat="1" ht="22.5" customHeight="1">
      <c r="A880" s="395"/>
      <c r="B880" s="396" t="s">
        <v>83</v>
      </c>
      <c r="C880" s="395"/>
      <c r="D880" s="395"/>
      <c r="E880" s="397"/>
      <c r="F880" s="395"/>
      <c r="G880" s="397">
        <f>SUM(G876:G879)</f>
        <v>440417.3</v>
      </c>
      <c r="H880" s="398"/>
      <c r="I880" s="399"/>
      <c r="J880" s="395"/>
      <c r="K880" s="527"/>
      <c r="L880" s="397">
        <f>SUM(L876:L879)</f>
        <v>0</v>
      </c>
      <c r="M880" s="527"/>
      <c r="N880" s="401"/>
      <c r="O880" s="395"/>
      <c r="P880" s="397">
        <f>SUM(P876:P879)</f>
        <v>48261.799999999996</v>
      </c>
      <c r="Q880" s="402"/>
      <c r="R880" s="527"/>
      <c r="S880" s="527"/>
      <c r="T880" s="527"/>
      <c r="U880" s="527"/>
      <c r="V880" s="527"/>
      <c r="W880" s="395"/>
      <c r="X880" s="397">
        <f>SUM(X876:X879)</f>
        <v>392155.5</v>
      </c>
      <c r="Y880" s="191">
        <f>G880+L880-P880</f>
        <v>392155.5</v>
      </c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</row>
    <row r="881" spans="1:41" s="7" customFormat="1" ht="23.25" customHeight="1">
      <c r="A881" s="661" t="s">
        <v>160</v>
      </c>
      <c r="B881" s="662"/>
      <c r="C881" s="662"/>
      <c r="D881" s="662"/>
      <c r="E881" s="662"/>
      <c r="F881" s="662"/>
      <c r="G881" s="662"/>
      <c r="H881" s="662"/>
      <c r="I881" s="662"/>
      <c r="J881" s="662"/>
      <c r="K881" s="662"/>
      <c r="L881" s="662"/>
      <c r="M881" s="662"/>
      <c r="N881" s="662"/>
      <c r="O881" s="662"/>
      <c r="P881" s="662"/>
      <c r="Q881" s="662"/>
      <c r="R881" s="662"/>
      <c r="S881" s="662"/>
      <c r="T881" s="662"/>
      <c r="U881" s="662"/>
      <c r="V881" s="662"/>
      <c r="W881" s="662"/>
      <c r="X881" s="663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</row>
    <row r="882" spans="1:41" s="7" customFormat="1" ht="51.75" customHeight="1">
      <c r="A882" s="484">
        <v>5</v>
      </c>
      <c r="B882" s="552" t="s">
        <v>38</v>
      </c>
      <c r="C882" s="468" t="s">
        <v>85</v>
      </c>
      <c r="D882" s="457"/>
      <c r="E882" s="459" t="s">
        <v>43</v>
      </c>
      <c r="F882" s="468">
        <v>100</v>
      </c>
      <c r="G882" s="459">
        <f>E882*F882</f>
        <v>21000</v>
      </c>
      <c r="H882" s="509"/>
      <c r="I882" s="461">
        <v>44250</v>
      </c>
      <c r="J882" s="457">
        <v>271</v>
      </c>
      <c r="K882" s="468">
        <v>100</v>
      </c>
      <c r="L882" s="459"/>
      <c r="M882" s="457">
        <v>176</v>
      </c>
      <c r="N882" s="462">
        <v>44249</v>
      </c>
      <c r="O882" s="463">
        <f>F882-W882</f>
        <v>100</v>
      </c>
      <c r="P882" s="464">
        <f t="shared" ref="P882:P885" si="155">O882*E882</f>
        <v>21000</v>
      </c>
      <c r="Q882" s="457"/>
      <c r="R882" s="457"/>
      <c r="S882" s="457"/>
      <c r="T882" s="457"/>
      <c r="U882" s="465"/>
      <c r="V882" s="466"/>
      <c r="W882" s="468">
        <v>0</v>
      </c>
      <c r="X882" s="459">
        <f t="shared" ref="X882:X885" si="156">W882*E882</f>
        <v>0</v>
      </c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</row>
    <row r="883" spans="1:41" s="7" customFormat="1" ht="76.5" customHeight="1">
      <c r="A883" s="484">
        <v>6</v>
      </c>
      <c r="B883" s="552" t="s">
        <v>39</v>
      </c>
      <c r="C883" s="468" t="s">
        <v>85</v>
      </c>
      <c r="D883" s="457"/>
      <c r="E883" s="459" t="s">
        <v>44</v>
      </c>
      <c r="F883" s="468">
        <v>1869</v>
      </c>
      <c r="G883" s="459">
        <f>E883*F883</f>
        <v>336420</v>
      </c>
      <c r="H883" s="509"/>
      <c r="I883" s="461">
        <v>44250</v>
      </c>
      <c r="J883" s="457">
        <v>271</v>
      </c>
      <c r="K883" s="468">
        <v>1900</v>
      </c>
      <c r="L883" s="459"/>
      <c r="M883" s="457">
        <v>176</v>
      </c>
      <c r="N883" s="462">
        <v>44249</v>
      </c>
      <c r="O883" s="463">
        <f>F883-W883</f>
        <v>130</v>
      </c>
      <c r="P883" s="464">
        <f t="shared" si="155"/>
        <v>23400</v>
      </c>
      <c r="Q883" s="457"/>
      <c r="R883" s="457"/>
      <c r="S883" s="457"/>
      <c r="T883" s="457"/>
      <c r="U883" s="465"/>
      <c r="V883" s="466"/>
      <c r="W883" s="468">
        <v>1739</v>
      </c>
      <c r="X883" s="459">
        <f t="shared" si="156"/>
        <v>313020</v>
      </c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</row>
    <row r="884" spans="1:41" s="7" customFormat="1" ht="73.5" customHeight="1">
      <c r="A884" s="484">
        <v>7</v>
      </c>
      <c r="B884" s="467" t="s">
        <v>39</v>
      </c>
      <c r="C884" s="468" t="s">
        <v>85</v>
      </c>
      <c r="D884" s="457" t="s">
        <v>204</v>
      </c>
      <c r="E884" s="459">
        <v>180</v>
      </c>
      <c r="F884" s="468">
        <v>2957</v>
      </c>
      <c r="G884" s="459">
        <f>E884*F884</f>
        <v>532260</v>
      </c>
      <c r="H884" s="460">
        <v>44913</v>
      </c>
      <c r="I884" s="461">
        <v>44278</v>
      </c>
      <c r="J884" s="457">
        <v>437</v>
      </c>
      <c r="K884" s="468"/>
      <c r="L884" s="459">
        <f>K884*E884</f>
        <v>0</v>
      </c>
      <c r="M884" s="457">
        <v>291</v>
      </c>
      <c r="N884" s="462">
        <v>44277</v>
      </c>
      <c r="O884" s="463">
        <f>F884+K884-W884</f>
        <v>245</v>
      </c>
      <c r="P884" s="464">
        <f t="shared" si="155"/>
        <v>44100</v>
      </c>
      <c r="Q884" s="457"/>
      <c r="R884" s="457"/>
      <c r="S884" s="457"/>
      <c r="T884" s="457"/>
      <c r="U884" s="465"/>
      <c r="V884" s="466"/>
      <c r="W884" s="468">
        <v>2712</v>
      </c>
      <c r="X884" s="459">
        <f t="shared" si="156"/>
        <v>488160</v>
      </c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</row>
    <row r="885" spans="1:41" s="7" customFormat="1" ht="50.25" customHeight="1">
      <c r="A885" s="484">
        <v>8</v>
      </c>
      <c r="B885" s="550" t="s">
        <v>18</v>
      </c>
      <c r="C885" s="468" t="s">
        <v>85</v>
      </c>
      <c r="D885" s="457" t="s">
        <v>178</v>
      </c>
      <c r="E885" s="551">
        <v>153.69999999999999</v>
      </c>
      <c r="F885" s="468">
        <v>1500</v>
      </c>
      <c r="G885" s="459">
        <f>F885*E885</f>
        <v>230549.99999999997</v>
      </c>
      <c r="H885" s="460">
        <v>44889</v>
      </c>
      <c r="I885" s="461"/>
      <c r="J885" s="457"/>
      <c r="K885" s="468"/>
      <c r="L885" s="459"/>
      <c r="M885" s="457">
        <v>64</v>
      </c>
      <c r="N885" s="462">
        <v>44216</v>
      </c>
      <c r="O885" s="463">
        <f>F885+K885-W885</f>
        <v>0</v>
      </c>
      <c r="P885" s="464">
        <f t="shared" si="155"/>
        <v>0</v>
      </c>
      <c r="Q885" s="457"/>
      <c r="R885" s="457"/>
      <c r="S885" s="457"/>
      <c r="T885" s="457"/>
      <c r="U885" s="465"/>
      <c r="V885" s="466"/>
      <c r="W885" s="468">
        <v>1500</v>
      </c>
      <c r="X885" s="459">
        <f t="shared" si="156"/>
        <v>230549.99999999997</v>
      </c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</row>
    <row r="886" spans="1:41" s="7" customFormat="1" ht="18" customHeight="1">
      <c r="A886" s="530"/>
      <c r="B886" s="485" t="s">
        <v>83</v>
      </c>
      <c r="C886" s="477"/>
      <c r="D886" s="477"/>
      <c r="E886" s="478"/>
      <c r="F886" s="477"/>
      <c r="G886" s="478">
        <f>SUM(G882:G885)</f>
        <v>1120230</v>
      </c>
      <c r="H886" s="479"/>
      <c r="I886" s="486"/>
      <c r="J886" s="477"/>
      <c r="K886" s="529"/>
      <c r="L886" s="478">
        <f>SUM(L882:L885)</f>
        <v>0</v>
      </c>
      <c r="M886" s="529"/>
      <c r="N886" s="480"/>
      <c r="O886" s="477"/>
      <c r="P886" s="478">
        <f>SUM(P882:P885)</f>
        <v>88500</v>
      </c>
      <c r="Q886" s="481"/>
      <c r="R886" s="529"/>
      <c r="S886" s="529"/>
      <c r="T886" s="529"/>
      <c r="U886" s="529"/>
      <c r="V886" s="529"/>
      <c r="W886" s="477"/>
      <c r="X886" s="478">
        <f>SUM(X882:X885)</f>
        <v>1031730</v>
      </c>
      <c r="Y886" s="230">
        <f>G886+L886-P886</f>
        <v>1031730</v>
      </c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</row>
    <row r="887" spans="1:41" s="3" customFormat="1" ht="18" customHeight="1">
      <c r="A887" s="137"/>
      <c r="B887" s="153" t="s">
        <v>101</v>
      </c>
      <c r="C887" s="137"/>
      <c r="D887" s="137"/>
      <c r="E887" s="137"/>
      <c r="F887" s="137"/>
      <c r="G887" s="140">
        <f>G10+G35+G41+G44+G68+G74+G77+G80+G83+G86+G122+G131+G155+G178+G207+G236+G265+G286+G314+G344+G348+G380+G411+G435+G457+G460+G495+G529+G532+G557+G564+G578+G581+G595+G609+G631+G641+G652+G676+G680+G686+G697+G703+G708+G714+G719+G722+G727+G730+G736+G743+G748+G751+G759+G764+G770+G774+G778+G781+G784+G787+G794+G800+G803+G809+G815+G821+G826+G830+G836+G839+G844+G849+G855+G859+G862+G868+G874+G880+G886+G691+G71+G89+G92</f>
        <v>70820273.771120012</v>
      </c>
      <c r="H887" s="141"/>
      <c r="I887" s="140"/>
      <c r="J887" s="532"/>
      <c r="K887" s="140"/>
      <c r="L887" s="140">
        <f>L10+L35+L41+L44+L68+L71+L74+L77+L80+L83+L86+L89+L92+L122+L131+L155+L178+L207+L236+L265+L286+L314+L344+L348+L380+L411+L435+L457+L460+L495+L529+L532+L557+L564+L578+L581+L595+L609+L631+L641+L652+L676+L680+L686+L691+L697+L703+L708+L714+L719+L722+L727+L730+L736+L743+L748+L751+L759+L764+L770+L774+L778+L781+L784+L787+L794+L800+L803+L809+L815+L821+L826+L830+L836+L839+L844+L849+L855+L859+L862+L868+L874+L880+L886</f>
        <v>0</v>
      </c>
      <c r="M887" s="141"/>
      <c r="N887" s="142"/>
      <c r="O887" s="137"/>
      <c r="P887" s="140">
        <f>P10+P35+P41+P44+P68+P71+P74+P77+P80+P83+P86+P89+P92+P122+P131+P155+P178+P207+P236+P265+P286+P314+P344+P348+P380+P411+P435+P457+P460+P495+P529+P532+P557+P564+P578+P581+P595+P609+P631+P641+P652+P676+P680+P686+P691+P697+P703+P708+P714+P719+P722+P727+P730+P736+P743+P748+P751+P759+P764+P770+P774+P778+P781+P784+P787+P794+P800+P803+P809+P815+P821+P826+P830+P836+P839+P844+P849+P855+P859+P862+P868+P874+P880+P886</f>
        <v>8639130.2087200005</v>
      </c>
      <c r="Q887" s="155"/>
      <c r="R887" s="532"/>
      <c r="S887" s="532"/>
      <c r="T887" s="532"/>
      <c r="U887" s="532"/>
      <c r="V887" s="532"/>
      <c r="W887" s="532"/>
      <c r="X887" s="140">
        <f>X10+X35+X41+X44+X68+X74+X77+X80+X83+X86+X122+X131+X155+X178+X207+X236+X265+X286+X314+X344+X348+X380+X411+X435+X457+X460+X495+X529+X532+X557+X564+X578+X581+X595+X609+X631+X641+X652+X676+X680+X686+X697+X703+X708+X714+X719+X722+X727+X730+X736+X743+X748+X751+X759+X764+X770+X774+X778+X781+X784+X787+X794+X800+X803+X809+X815+X821+X826+X830+X836+X839+X844+X849+X855+X859+X862+X868+X874+X880+X886+X691+X71+X89+X92</f>
        <v>62181143.562399991</v>
      </c>
      <c r="Y887" s="569"/>
    </row>
    <row r="888" spans="1:41">
      <c r="A888" s="10"/>
      <c r="B888" s="163"/>
      <c r="C888" s="10"/>
      <c r="D888" s="10"/>
      <c r="E888" s="10"/>
      <c r="F888" s="10"/>
      <c r="G888" s="164"/>
      <c r="H888" s="165"/>
      <c r="I888" s="166"/>
      <c r="J888" s="167"/>
      <c r="K888" s="168"/>
      <c r="L888" s="169"/>
      <c r="O888" s="10"/>
      <c r="P888" s="164"/>
      <c r="Q888" s="11"/>
      <c r="R888" s="170"/>
      <c r="S888" s="170"/>
      <c r="T888" s="170"/>
      <c r="U888" s="170"/>
      <c r="V888" s="170"/>
      <c r="W888" s="170"/>
      <c r="X888" s="15">
        <f>G887+L887-P887</f>
        <v>62181143.562400013</v>
      </c>
      <c r="Y888" s="164"/>
      <c r="Z888" s="185"/>
      <c r="AA888" s="186"/>
    </row>
    <row r="889" spans="1:41">
      <c r="A889" s="10"/>
      <c r="B889" s="163"/>
      <c r="C889" s="10"/>
      <c r="D889" s="10"/>
      <c r="E889" s="10"/>
      <c r="F889" s="10"/>
      <c r="G889" s="164"/>
      <c r="H889" s="165"/>
      <c r="I889" s="166"/>
      <c r="J889" s="167"/>
      <c r="K889" s="171"/>
      <c r="L889" s="169"/>
      <c r="O889" s="10"/>
      <c r="P889" s="164"/>
      <c r="Q889" s="11"/>
      <c r="R889" s="170"/>
      <c r="S889" s="170"/>
      <c r="T889" s="170"/>
      <c r="U889" s="170"/>
      <c r="V889" s="170"/>
      <c r="W889" s="170"/>
      <c r="X889" s="15"/>
      <c r="Y889" s="164"/>
      <c r="Z889" s="185"/>
      <c r="AA889" s="231"/>
    </row>
    <row r="890" spans="1:41">
      <c r="A890" s="10"/>
      <c r="B890" s="163"/>
      <c r="C890" s="10"/>
      <c r="D890" s="10"/>
      <c r="E890" s="10"/>
      <c r="F890" s="10"/>
      <c r="G890" s="164"/>
      <c r="H890" s="165"/>
      <c r="I890" s="166"/>
      <c r="J890" s="167"/>
      <c r="K890" s="168"/>
      <c r="L890" s="172"/>
      <c r="O890" s="10"/>
      <c r="P890" s="164"/>
      <c r="Q890" s="11"/>
      <c r="R890" s="170"/>
      <c r="S890" s="170"/>
      <c r="T890" s="170"/>
      <c r="U890" s="170"/>
      <c r="V890" s="170"/>
      <c r="W890" s="170"/>
      <c r="X890" s="15"/>
      <c r="Y890" s="164"/>
      <c r="Z890" s="185"/>
      <c r="AA890" s="164"/>
    </row>
    <row r="891" spans="1:41">
      <c r="A891" s="10"/>
      <c r="B891" s="163"/>
      <c r="C891" s="10"/>
      <c r="D891" s="10"/>
      <c r="E891" s="10"/>
      <c r="F891" s="10"/>
      <c r="G891" s="164"/>
      <c r="H891" s="165"/>
      <c r="I891" s="166"/>
      <c r="J891" s="167"/>
      <c r="K891" s="168"/>
      <c r="L891" s="169"/>
      <c r="O891" s="10"/>
      <c r="P891" s="164"/>
      <c r="Q891" s="11"/>
      <c r="R891" s="170"/>
      <c r="S891" s="170"/>
      <c r="T891" s="170"/>
      <c r="U891" s="170"/>
      <c r="V891" s="170"/>
      <c r="W891" s="170"/>
      <c r="X891" s="164"/>
      <c r="Y891" s="164"/>
      <c r="Z891" s="185"/>
      <c r="AA891" s="186"/>
    </row>
    <row r="892" spans="1:41">
      <c r="A892" s="10"/>
      <c r="B892" s="163"/>
      <c r="C892" s="10"/>
      <c r="D892" s="10"/>
      <c r="E892" s="10"/>
      <c r="F892" s="10"/>
      <c r="G892" s="164"/>
      <c r="H892" s="165"/>
      <c r="I892" s="166"/>
      <c r="J892" s="167"/>
      <c r="K892" s="164"/>
      <c r="L892" s="169"/>
      <c r="O892" s="10"/>
      <c r="P892" s="164"/>
      <c r="Q892" s="11"/>
      <c r="R892" s="170"/>
      <c r="S892" s="170"/>
      <c r="T892" s="170"/>
      <c r="U892" s="170"/>
      <c r="V892" s="170"/>
      <c r="W892" s="170"/>
      <c r="X892" s="164"/>
      <c r="Y892" s="164"/>
      <c r="Z892" s="185"/>
      <c r="AA892" s="186"/>
    </row>
    <row r="893" spans="1:41">
      <c r="A893" s="10"/>
      <c r="B893" s="163"/>
      <c r="C893" s="10"/>
      <c r="D893" s="10"/>
      <c r="E893" s="10"/>
      <c r="F893" s="10"/>
      <c r="G893" s="164"/>
      <c r="H893" s="165"/>
      <c r="I893" s="166"/>
      <c r="J893" s="167"/>
      <c r="K893" s="164"/>
      <c r="L893" s="169"/>
      <c r="O893" s="10"/>
      <c r="P893" s="164"/>
      <c r="Q893" s="11"/>
      <c r="R893" s="170"/>
      <c r="S893" s="170"/>
      <c r="T893" s="170"/>
      <c r="U893" s="170"/>
      <c r="V893" s="170"/>
      <c r="W893" s="170"/>
      <c r="X893" s="164"/>
      <c r="Y893" s="164"/>
      <c r="Z893" s="185"/>
      <c r="AA893" s="186"/>
    </row>
    <row r="894" spans="1:41">
      <c r="A894" s="10"/>
      <c r="B894" s="163"/>
      <c r="C894" s="10"/>
      <c r="D894" s="10"/>
      <c r="E894" s="10"/>
      <c r="F894" s="10"/>
      <c r="G894" s="164"/>
      <c r="H894" s="165"/>
      <c r="I894" s="166"/>
      <c r="J894" s="167"/>
      <c r="K894" s="164"/>
      <c r="L894" s="169"/>
      <c r="O894" s="10"/>
      <c r="P894" s="164"/>
      <c r="Q894" s="11"/>
      <c r="R894" s="170"/>
      <c r="S894" s="170"/>
      <c r="T894" s="170"/>
      <c r="U894" s="170"/>
      <c r="V894" s="170"/>
      <c r="W894" s="170"/>
      <c r="X894" s="164"/>
      <c r="Y894" s="164"/>
      <c r="Z894" s="185"/>
      <c r="AA894" s="186"/>
    </row>
    <row r="895" spans="1:41" ht="18.75">
      <c r="A895" s="173"/>
      <c r="B895" s="670" t="s">
        <v>115</v>
      </c>
      <c r="C895" s="670"/>
      <c r="D895" s="670"/>
      <c r="E895" s="670"/>
      <c r="F895" s="174"/>
      <c r="G895" s="528"/>
      <c r="H895" s="528"/>
      <c r="I895" s="528"/>
      <c r="J895" s="671" t="s">
        <v>116</v>
      </c>
      <c r="K895" s="671"/>
      <c r="L895" s="671"/>
      <c r="M895" s="671"/>
      <c r="N895" s="175"/>
      <c r="O895" s="176"/>
      <c r="P895" s="176"/>
      <c r="Q895" s="177"/>
      <c r="R895" s="177"/>
      <c r="S895" s="177"/>
      <c r="T895" s="177"/>
      <c r="U895" s="178"/>
      <c r="V895" s="179"/>
      <c r="W895" s="177"/>
      <c r="X895" s="180">
        <f>X887-X888</f>
        <v>0</v>
      </c>
    </row>
    <row r="896" spans="1:41" s="12" customFormat="1">
      <c r="A896" s="10"/>
      <c r="B896" s="13"/>
      <c r="C896" s="14"/>
      <c r="D896" s="14"/>
      <c r="E896" s="14"/>
      <c r="F896" s="14"/>
      <c r="G896" s="15"/>
      <c r="H896" s="16"/>
      <c r="I896" s="17"/>
      <c r="J896" s="18"/>
      <c r="K896" s="15"/>
      <c r="L896" s="18"/>
      <c r="M896" s="19"/>
      <c r="N896" s="20"/>
      <c r="O896" s="14"/>
      <c r="P896" s="17"/>
      <c r="Q896" s="11"/>
      <c r="R896" s="21"/>
      <c r="S896" s="21"/>
      <c r="T896" s="21"/>
      <c r="U896" s="21"/>
      <c r="V896" s="21"/>
      <c r="W896" s="21"/>
      <c r="X896" s="21"/>
      <c r="Y896" s="570"/>
    </row>
    <row r="897" spans="1:24">
      <c r="A897" s="10"/>
      <c r="B897" s="13"/>
      <c r="C897" s="14"/>
      <c r="D897" s="14"/>
      <c r="E897" s="14"/>
      <c r="F897" s="14"/>
      <c r="G897" s="15"/>
      <c r="H897" s="16"/>
      <c r="I897" s="17"/>
      <c r="J897" s="18"/>
      <c r="K897" s="15"/>
      <c r="L897" s="18"/>
      <c r="M897" s="19"/>
      <c r="N897" s="20"/>
      <c r="O897" s="14"/>
      <c r="P897" s="17"/>
      <c r="Q897" s="11"/>
      <c r="R897" s="21"/>
      <c r="S897" s="21"/>
      <c r="T897" s="21"/>
      <c r="U897" s="21"/>
      <c r="V897" s="21"/>
      <c r="W897" s="21"/>
      <c r="X897" s="21"/>
    </row>
    <row r="898" spans="1:24">
      <c r="A898" s="10"/>
      <c r="B898" s="13"/>
      <c r="C898" s="14"/>
      <c r="D898" s="14"/>
      <c r="E898" s="14"/>
      <c r="F898" s="14"/>
      <c r="G898" s="15"/>
      <c r="H898" s="16"/>
      <c r="I898" s="17"/>
      <c r="J898" s="18"/>
      <c r="K898" s="15"/>
      <c r="L898" s="18"/>
      <c r="M898" s="19"/>
      <c r="N898" s="20"/>
      <c r="O898" s="14"/>
      <c r="P898" s="17"/>
      <c r="Q898" s="11"/>
      <c r="R898" s="21"/>
      <c r="S898" s="21"/>
      <c r="T898" s="21"/>
      <c r="U898" s="21"/>
      <c r="V898" s="21"/>
      <c r="W898" s="21"/>
      <c r="X898" s="21"/>
    </row>
    <row r="899" spans="1:24">
      <c r="X899" s="24"/>
    </row>
    <row r="900" spans="1:24">
      <c r="P900" s="24"/>
      <c r="X900" s="24"/>
    </row>
    <row r="901" spans="1:24">
      <c r="L901" s="24"/>
      <c r="P901" s="24"/>
      <c r="X901" s="24"/>
    </row>
    <row r="902" spans="1:24">
      <c r="B902" s="571"/>
      <c r="X902" s="24">
        <f>G887+L887-P887</f>
        <v>62181143.562400013</v>
      </c>
    </row>
    <row r="903" spans="1:24">
      <c r="B903" s="571"/>
    </row>
    <row r="904" spans="1:24">
      <c r="B904" s="571"/>
      <c r="X904" s="24"/>
    </row>
    <row r="905" spans="1:24">
      <c r="B905" s="571"/>
      <c r="X905" s="24"/>
    </row>
    <row r="906" spans="1:24">
      <c r="B906" s="571"/>
    </row>
    <row r="907" spans="1:24">
      <c r="B907" s="571"/>
    </row>
    <row r="908" spans="1:24">
      <c r="B908" s="571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>
      <c r="B909" s="571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>
      <c r="B910" s="571"/>
      <c r="O910" s="2"/>
      <c r="P910" s="2"/>
      <c r="Q910" s="2"/>
      <c r="R910" s="2"/>
      <c r="S910" s="2"/>
      <c r="T910" s="2"/>
      <c r="U910" s="2"/>
      <c r="V910" s="2"/>
      <c r="W910" s="2"/>
      <c r="X910" s="2"/>
    </row>
  </sheetData>
  <mergeCells count="117">
    <mergeCell ref="A875:X875"/>
    <mergeCell ref="A863:X863"/>
    <mergeCell ref="B895:E895"/>
    <mergeCell ref="J895:M895"/>
    <mergeCell ref="A788:X788"/>
    <mergeCell ref="A831:X831"/>
    <mergeCell ref="A801:X801"/>
    <mergeCell ref="A827:X827"/>
    <mergeCell ref="A845:X845"/>
    <mergeCell ref="A837:X837"/>
    <mergeCell ref="A840:X840"/>
    <mergeCell ref="A822:X822"/>
    <mergeCell ref="A795:X795"/>
    <mergeCell ref="A816:X816"/>
    <mergeCell ref="A804:X804"/>
    <mergeCell ref="A810:X810"/>
    <mergeCell ref="A881:X881"/>
    <mergeCell ref="A869:X869"/>
    <mergeCell ref="A856:X856"/>
    <mergeCell ref="A850:X850"/>
    <mergeCell ref="A860:X860"/>
    <mergeCell ref="A720:X720"/>
    <mergeCell ref="A779:X779"/>
    <mergeCell ref="A692:X692"/>
    <mergeCell ref="A677:X677"/>
    <mergeCell ref="A765:X765"/>
    <mergeCell ref="A737:X737"/>
    <mergeCell ref="A653:X653"/>
    <mergeCell ref="A785:X785"/>
    <mergeCell ref="A744:X744"/>
    <mergeCell ref="A723:X723"/>
    <mergeCell ref="A681:X681"/>
    <mergeCell ref="A715:X715"/>
    <mergeCell ref="A698:X698"/>
    <mergeCell ref="A704:X704"/>
    <mergeCell ref="A709:X709"/>
    <mergeCell ref="A782:X782"/>
    <mergeCell ref="A749:X749"/>
    <mergeCell ref="A731:X731"/>
    <mergeCell ref="A687:X687"/>
    <mergeCell ref="A760:X760"/>
    <mergeCell ref="A728:X728"/>
    <mergeCell ref="A775:X775"/>
    <mergeCell ref="A771:X771"/>
    <mergeCell ref="A752:X752"/>
    <mergeCell ref="A642:X642"/>
    <mergeCell ref="A496:X496"/>
    <mergeCell ref="A458:X458"/>
    <mergeCell ref="A87:X87"/>
    <mergeCell ref="A349:X349"/>
    <mergeCell ref="A179:X179"/>
    <mergeCell ref="A632:X632"/>
    <mergeCell ref="A558:X558"/>
    <mergeCell ref="A596:X596"/>
    <mergeCell ref="A610:X610"/>
    <mergeCell ref="Q611:V630"/>
    <mergeCell ref="A345:X345"/>
    <mergeCell ref="A579:X579"/>
    <mergeCell ref="A565:X565"/>
    <mergeCell ref="A530:X530"/>
    <mergeCell ref="A436:X436"/>
    <mergeCell ref="A461:X461"/>
    <mergeCell ref="A582:X582"/>
    <mergeCell ref="A156:X156"/>
    <mergeCell ref="A132:X132"/>
    <mergeCell ref="A208:X208"/>
    <mergeCell ref="A381:X381"/>
    <mergeCell ref="A72:X72"/>
    <mergeCell ref="A123:X123"/>
    <mergeCell ref="A75:X75"/>
    <mergeCell ref="A93:X93"/>
    <mergeCell ref="A412:X412"/>
    <mergeCell ref="A533:X533"/>
    <mergeCell ref="A287:X287"/>
    <mergeCell ref="A237:X237"/>
    <mergeCell ref="A266:X266"/>
    <mergeCell ref="A315:X315"/>
    <mergeCell ref="A78:X78"/>
    <mergeCell ref="A84:X84"/>
    <mergeCell ref="A81:X81"/>
    <mergeCell ref="A90:X90"/>
    <mergeCell ref="L6:L7"/>
    <mergeCell ref="O1:R1"/>
    <mergeCell ref="B2:X2"/>
    <mergeCell ref="C3:P3"/>
    <mergeCell ref="C4:N4"/>
    <mergeCell ref="O4:W4"/>
    <mergeCell ref="A11:X11"/>
    <mergeCell ref="A8:X8"/>
    <mergeCell ref="A42:X42"/>
    <mergeCell ref="A36:X36"/>
    <mergeCell ref="C5:C7"/>
    <mergeCell ref="B5:B7"/>
    <mergeCell ref="A69:X69"/>
    <mergeCell ref="M6:N6"/>
    <mergeCell ref="W5:X5"/>
    <mergeCell ref="K6:K7"/>
    <mergeCell ref="U6:U7"/>
    <mergeCell ref="F6:F7"/>
    <mergeCell ref="X6:X7"/>
    <mergeCell ref="A5:A7"/>
    <mergeCell ref="I5:N5"/>
    <mergeCell ref="G6:G7"/>
    <mergeCell ref="Q6:T7"/>
    <mergeCell ref="W6:W7"/>
    <mergeCell ref="V6:V7"/>
    <mergeCell ref="O6:O7"/>
    <mergeCell ref="P6:P7"/>
    <mergeCell ref="F5:G5"/>
    <mergeCell ref="J6:J7"/>
    <mergeCell ref="O5:P5"/>
    <mergeCell ref="H5:H7"/>
    <mergeCell ref="I6:I7"/>
    <mergeCell ref="A45:X45"/>
    <mergeCell ref="E5:E7"/>
    <mergeCell ref="D5:D7"/>
    <mergeCell ref="Q5:V5"/>
  </mergeCells>
  <phoneticPr fontId="25" type="noConversion"/>
  <pageMargins left="0.19685039370078741" right="0" top="0.19685039370078741" bottom="0.19685039370078741" header="0" footer="0"/>
  <pageSetup paperSize="9" scale="72" orientation="landscape" r:id="rId1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X39"/>
  <sheetViews>
    <sheetView topLeftCell="C3" workbookViewId="0">
      <selection activeCell="W9" sqref="W9:W38"/>
    </sheetView>
  </sheetViews>
  <sheetFormatPr defaultRowHeight="12.75"/>
  <cols>
    <col min="2" max="2" width="31.140625" customWidth="1"/>
    <col min="7" max="7" width="15.7109375" customWidth="1"/>
    <col min="16" max="16" width="14.7109375" customWidth="1"/>
    <col min="17" max="17" width="0.85546875" customWidth="1"/>
    <col min="18" max="18" width="0.7109375" customWidth="1"/>
    <col min="19" max="19" width="1" customWidth="1"/>
    <col min="20" max="20" width="1.42578125" customWidth="1"/>
    <col min="21" max="21" width="0.7109375" customWidth="1"/>
    <col min="22" max="22" width="2" customWidth="1"/>
    <col min="24" max="24" width="17.28515625" customWidth="1"/>
  </cols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630" t="s">
        <v>121</v>
      </c>
      <c r="B8" s="630"/>
      <c r="C8" s="630"/>
      <c r="D8" s="630"/>
      <c r="E8" s="630"/>
      <c r="F8" s="630"/>
      <c r="G8" s="630"/>
      <c r="H8" s="630"/>
      <c r="I8" s="630"/>
      <c r="J8" s="630"/>
      <c r="K8" s="630"/>
      <c r="L8" s="630"/>
      <c r="M8" s="630"/>
      <c r="N8" s="630"/>
      <c r="O8" s="630"/>
      <c r="P8" s="630"/>
      <c r="Q8" s="630"/>
      <c r="R8" s="630"/>
      <c r="S8" s="630"/>
      <c r="T8" s="630"/>
      <c r="U8" s="630"/>
      <c r="V8" s="630"/>
      <c r="W8" s="630"/>
      <c r="X8" s="630"/>
    </row>
    <row r="9" spans="1:24" ht="51" customHeight="1">
      <c r="A9" s="226">
        <v>1</v>
      </c>
      <c r="B9" s="143" t="s">
        <v>18</v>
      </c>
      <c r="C9" s="144" t="s">
        <v>85</v>
      </c>
      <c r="D9" s="117" t="s">
        <v>178</v>
      </c>
      <c r="E9" s="145">
        <v>153.69999999999999</v>
      </c>
      <c r="F9" s="134">
        <v>750</v>
      </c>
      <c r="G9" s="118">
        <f t="shared" ref="G9:G38" si="0">F9*E9</f>
        <v>115274.99999999999</v>
      </c>
      <c r="H9" s="117" t="s">
        <v>178</v>
      </c>
      <c r="I9" s="121"/>
      <c r="J9" s="117"/>
      <c r="K9" s="136"/>
      <c r="L9" s="118"/>
      <c r="M9" s="117">
        <v>64</v>
      </c>
      <c r="N9" s="135">
        <v>44216</v>
      </c>
      <c r="O9" s="122">
        <f t="shared" ref="O9:O38" si="1">F9+K9-W9</f>
        <v>551</v>
      </c>
      <c r="P9" s="123">
        <f t="shared" ref="P9:P38" si="2">O9*E9</f>
        <v>84688.7</v>
      </c>
      <c r="Q9" s="117"/>
      <c r="R9" s="117"/>
      <c r="S9" s="117"/>
      <c r="T9" s="117"/>
      <c r="U9" s="147"/>
      <c r="V9" s="146"/>
      <c r="W9" s="406">
        <v>199</v>
      </c>
      <c r="X9" s="118">
        <f t="shared" ref="X9:X38" si="3">W9*E9</f>
        <v>30586.3</v>
      </c>
    </row>
    <row r="10" spans="1:24" ht="51" customHeight="1">
      <c r="A10" s="226">
        <v>2</v>
      </c>
      <c r="B10" s="224" t="s">
        <v>46</v>
      </c>
      <c r="C10" s="127" t="s">
        <v>71</v>
      </c>
      <c r="D10" s="125"/>
      <c r="E10" s="126">
        <v>9269.75</v>
      </c>
      <c r="F10" s="127">
        <v>53</v>
      </c>
      <c r="G10" s="118">
        <f t="shared" si="0"/>
        <v>491296.75</v>
      </c>
      <c r="H10" s="128"/>
      <c r="I10" s="129">
        <v>44244</v>
      </c>
      <c r="J10" s="125">
        <v>207</v>
      </c>
      <c r="K10" s="127"/>
      <c r="L10" s="126">
        <f>E10*K10</f>
        <v>0</v>
      </c>
      <c r="M10" s="130">
        <v>139</v>
      </c>
      <c r="N10" s="131">
        <v>44243</v>
      </c>
      <c r="O10" s="122">
        <f t="shared" si="1"/>
        <v>42</v>
      </c>
      <c r="P10" s="126">
        <f t="shared" si="2"/>
        <v>389329.5</v>
      </c>
      <c r="Q10" s="125"/>
      <c r="R10" s="125"/>
      <c r="S10" s="125"/>
      <c r="T10" s="125"/>
      <c r="U10" s="133"/>
      <c r="V10" s="128"/>
      <c r="W10" s="357">
        <v>11</v>
      </c>
      <c r="X10" s="126">
        <f t="shared" si="3"/>
        <v>101967.25</v>
      </c>
    </row>
    <row r="11" spans="1:24" ht="51" customHeight="1">
      <c r="A11" s="226">
        <v>3</v>
      </c>
      <c r="B11" s="195" t="s">
        <v>200</v>
      </c>
      <c r="C11" s="144" t="s">
        <v>85</v>
      </c>
      <c r="D11" s="117"/>
      <c r="E11" s="118">
        <v>896.5</v>
      </c>
      <c r="F11" s="136">
        <v>20</v>
      </c>
      <c r="G11" s="118">
        <f t="shared" si="0"/>
        <v>17930</v>
      </c>
      <c r="H11" s="190"/>
      <c r="I11" s="121">
        <v>44271</v>
      </c>
      <c r="J11" s="117">
        <v>360</v>
      </c>
      <c r="K11" s="136"/>
      <c r="L11" s="118">
        <f>K11*E11</f>
        <v>0</v>
      </c>
      <c r="M11" s="117">
        <v>262</v>
      </c>
      <c r="N11" s="135">
        <v>44267</v>
      </c>
      <c r="O11" s="122">
        <f t="shared" si="1"/>
        <v>0</v>
      </c>
      <c r="P11" s="118">
        <f t="shared" si="2"/>
        <v>0</v>
      </c>
      <c r="Q11" s="117"/>
      <c r="R11" s="117"/>
      <c r="S11" s="117"/>
      <c r="T11" s="117"/>
      <c r="U11" s="147"/>
      <c r="V11" s="146"/>
      <c r="W11" s="361">
        <v>20</v>
      </c>
      <c r="X11" s="118">
        <f t="shared" si="3"/>
        <v>17930</v>
      </c>
    </row>
    <row r="12" spans="1:24" ht="51" customHeight="1">
      <c r="A12" s="226">
        <v>4</v>
      </c>
      <c r="B12" s="195" t="s">
        <v>202</v>
      </c>
      <c r="C12" s="144" t="s">
        <v>85</v>
      </c>
      <c r="D12" s="117"/>
      <c r="E12" s="118">
        <v>896.5</v>
      </c>
      <c r="F12" s="136">
        <v>60</v>
      </c>
      <c r="G12" s="118">
        <f t="shared" si="0"/>
        <v>53790</v>
      </c>
      <c r="H12" s="190"/>
      <c r="I12" s="121">
        <v>44271</v>
      </c>
      <c r="J12" s="117">
        <v>360</v>
      </c>
      <c r="K12" s="136"/>
      <c r="L12" s="118">
        <f t="shared" ref="L12:L24" si="4">K12*E12</f>
        <v>0</v>
      </c>
      <c r="M12" s="117">
        <v>262</v>
      </c>
      <c r="N12" s="135">
        <v>44267</v>
      </c>
      <c r="O12" s="122">
        <f t="shared" si="1"/>
        <v>40</v>
      </c>
      <c r="P12" s="118">
        <f t="shared" si="2"/>
        <v>35860</v>
      </c>
      <c r="Q12" s="117"/>
      <c r="R12" s="117"/>
      <c r="S12" s="117"/>
      <c r="T12" s="117"/>
      <c r="U12" s="147"/>
      <c r="V12" s="146"/>
      <c r="W12" s="361">
        <v>20</v>
      </c>
      <c r="X12" s="118">
        <f t="shared" si="3"/>
        <v>17930</v>
      </c>
    </row>
    <row r="13" spans="1:24" ht="51" customHeight="1">
      <c r="A13" s="226">
        <v>5</v>
      </c>
      <c r="B13" s="195" t="s">
        <v>203</v>
      </c>
      <c r="C13" s="144" t="s">
        <v>85</v>
      </c>
      <c r="D13" s="117"/>
      <c r="E13" s="118">
        <v>896.5</v>
      </c>
      <c r="F13" s="136">
        <v>10</v>
      </c>
      <c r="G13" s="118">
        <f t="shared" si="0"/>
        <v>8965</v>
      </c>
      <c r="H13" s="190"/>
      <c r="I13" s="121">
        <v>44271</v>
      </c>
      <c r="J13" s="117">
        <v>360</v>
      </c>
      <c r="K13" s="136"/>
      <c r="L13" s="118">
        <f t="shared" si="4"/>
        <v>0</v>
      </c>
      <c r="M13" s="117">
        <v>262</v>
      </c>
      <c r="N13" s="135">
        <v>44267</v>
      </c>
      <c r="O13" s="122">
        <f t="shared" si="1"/>
        <v>5</v>
      </c>
      <c r="P13" s="118">
        <f t="shared" si="2"/>
        <v>4482.5</v>
      </c>
      <c r="Q13" s="117"/>
      <c r="R13" s="117"/>
      <c r="S13" s="117"/>
      <c r="T13" s="117"/>
      <c r="U13" s="147"/>
      <c r="V13" s="146"/>
      <c r="W13" s="361">
        <v>5</v>
      </c>
      <c r="X13" s="118">
        <f t="shared" si="3"/>
        <v>4482.5</v>
      </c>
    </row>
    <row r="14" spans="1:24" ht="51" customHeight="1">
      <c r="A14" s="226">
        <v>6</v>
      </c>
      <c r="B14" s="195" t="s">
        <v>196</v>
      </c>
      <c r="C14" s="144" t="s">
        <v>197</v>
      </c>
      <c r="D14" s="117"/>
      <c r="E14" s="118">
        <v>12</v>
      </c>
      <c r="F14" s="136">
        <v>9200</v>
      </c>
      <c r="G14" s="118">
        <f t="shared" si="0"/>
        <v>110400</v>
      </c>
      <c r="H14" s="190"/>
      <c r="I14" s="121">
        <v>44271</v>
      </c>
      <c r="J14" s="117">
        <v>360</v>
      </c>
      <c r="K14" s="136"/>
      <c r="L14" s="118">
        <f t="shared" si="4"/>
        <v>0</v>
      </c>
      <c r="M14" s="117">
        <v>262</v>
      </c>
      <c r="N14" s="135">
        <v>44267</v>
      </c>
      <c r="O14" s="122">
        <f t="shared" si="1"/>
        <v>3050</v>
      </c>
      <c r="P14" s="118">
        <f t="shared" si="2"/>
        <v>36600</v>
      </c>
      <c r="Q14" s="117"/>
      <c r="R14" s="117"/>
      <c r="S14" s="117"/>
      <c r="T14" s="117"/>
      <c r="U14" s="147"/>
      <c r="V14" s="146"/>
      <c r="W14" s="361">
        <v>6150</v>
      </c>
      <c r="X14" s="118">
        <f t="shared" si="3"/>
        <v>73800</v>
      </c>
    </row>
    <row r="15" spans="1:24" ht="51" customHeight="1">
      <c r="A15" s="226">
        <v>7</v>
      </c>
      <c r="B15" s="195" t="s">
        <v>199</v>
      </c>
      <c r="C15" s="144" t="s">
        <v>197</v>
      </c>
      <c r="D15" s="117"/>
      <c r="E15" s="118">
        <v>12</v>
      </c>
      <c r="F15" s="136">
        <v>9200</v>
      </c>
      <c r="G15" s="118">
        <f t="shared" si="0"/>
        <v>110400</v>
      </c>
      <c r="H15" s="190"/>
      <c r="I15" s="121">
        <v>44271</v>
      </c>
      <c r="J15" s="117">
        <v>360</v>
      </c>
      <c r="K15" s="136"/>
      <c r="L15" s="118">
        <f t="shared" si="4"/>
        <v>0</v>
      </c>
      <c r="M15" s="117">
        <v>262</v>
      </c>
      <c r="N15" s="135">
        <v>44267</v>
      </c>
      <c r="O15" s="122">
        <f t="shared" si="1"/>
        <v>0</v>
      </c>
      <c r="P15" s="118">
        <f t="shared" si="2"/>
        <v>0</v>
      </c>
      <c r="Q15" s="117"/>
      <c r="R15" s="117"/>
      <c r="S15" s="117"/>
      <c r="T15" s="117"/>
      <c r="U15" s="147"/>
      <c r="V15" s="146"/>
      <c r="W15" s="361">
        <v>9200</v>
      </c>
      <c r="X15" s="118">
        <f t="shared" si="3"/>
        <v>110400</v>
      </c>
    </row>
    <row r="16" spans="1:24" ht="51" customHeight="1">
      <c r="A16" s="226">
        <v>8</v>
      </c>
      <c r="B16" s="195" t="s">
        <v>206</v>
      </c>
      <c r="C16" s="136" t="s">
        <v>85</v>
      </c>
      <c r="D16" s="117"/>
      <c r="E16" s="118">
        <v>300</v>
      </c>
      <c r="F16" s="136">
        <v>86</v>
      </c>
      <c r="G16" s="118">
        <f t="shared" si="0"/>
        <v>25800</v>
      </c>
      <c r="H16" s="138">
        <v>44503</v>
      </c>
      <c r="I16" s="121">
        <v>44278</v>
      </c>
      <c r="J16" s="117">
        <v>497</v>
      </c>
      <c r="K16" s="136"/>
      <c r="L16" s="118">
        <f t="shared" si="4"/>
        <v>0</v>
      </c>
      <c r="M16" s="117">
        <v>290</v>
      </c>
      <c r="N16" s="135">
        <v>44277</v>
      </c>
      <c r="O16" s="122">
        <f t="shared" si="1"/>
        <v>0</v>
      </c>
      <c r="P16" s="118">
        <f t="shared" si="2"/>
        <v>0</v>
      </c>
      <c r="Q16" s="117"/>
      <c r="R16" s="117"/>
      <c r="S16" s="117"/>
      <c r="T16" s="117"/>
      <c r="U16" s="147"/>
      <c r="V16" s="146"/>
      <c r="W16" s="361">
        <v>86</v>
      </c>
      <c r="X16" s="118">
        <f t="shared" si="3"/>
        <v>25800</v>
      </c>
    </row>
    <row r="17" spans="1:24" ht="51" customHeight="1">
      <c r="A17" s="226">
        <v>9</v>
      </c>
      <c r="B17" s="195" t="s">
        <v>207</v>
      </c>
      <c r="C17" s="136" t="s">
        <v>85</v>
      </c>
      <c r="D17" s="117"/>
      <c r="E17" s="118">
        <v>300</v>
      </c>
      <c r="F17" s="136">
        <v>162</v>
      </c>
      <c r="G17" s="118">
        <f t="shared" si="0"/>
        <v>48600</v>
      </c>
      <c r="H17" s="138">
        <v>44503</v>
      </c>
      <c r="I17" s="121">
        <v>44278</v>
      </c>
      <c r="J17" s="117">
        <v>497</v>
      </c>
      <c r="K17" s="136"/>
      <c r="L17" s="118">
        <f t="shared" si="4"/>
        <v>0</v>
      </c>
      <c r="M17" s="117">
        <v>290</v>
      </c>
      <c r="N17" s="135">
        <v>44277</v>
      </c>
      <c r="O17" s="122">
        <f t="shared" si="1"/>
        <v>162</v>
      </c>
      <c r="P17" s="118">
        <f t="shared" si="2"/>
        <v>48600</v>
      </c>
      <c r="Q17" s="117"/>
      <c r="R17" s="117"/>
      <c r="S17" s="117"/>
      <c r="T17" s="117"/>
      <c r="U17" s="147"/>
      <c r="V17" s="146"/>
      <c r="W17" s="361">
        <v>0</v>
      </c>
      <c r="X17" s="118">
        <f t="shared" si="3"/>
        <v>0</v>
      </c>
    </row>
    <row r="18" spans="1:24" ht="51" customHeight="1">
      <c r="A18" s="226">
        <v>10</v>
      </c>
      <c r="B18" s="195" t="s">
        <v>208</v>
      </c>
      <c r="C18" s="136" t="s">
        <v>85</v>
      </c>
      <c r="D18" s="117"/>
      <c r="E18" s="118">
        <v>300</v>
      </c>
      <c r="F18" s="136">
        <v>6</v>
      </c>
      <c r="G18" s="118">
        <f t="shared" si="0"/>
        <v>1800</v>
      </c>
      <c r="H18" s="138">
        <v>44503</v>
      </c>
      <c r="I18" s="121">
        <v>44278</v>
      </c>
      <c r="J18" s="117">
        <v>497</v>
      </c>
      <c r="K18" s="136"/>
      <c r="L18" s="118">
        <f t="shared" si="4"/>
        <v>0</v>
      </c>
      <c r="M18" s="117">
        <v>290</v>
      </c>
      <c r="N18" s="135">
        <v>44277</v>
      </c>
      <c r="O18" s="122">
        <f t="shared" si="1"/>
        <v>6</v>
      </c>
      <c r="P18" s="118">
        <f t="shared" si="2"/>
        <v>1800</v>
      </c>
      <c r="Q18" s="117"/>
      <c r="R18" s="117"/>
      <c r="S18" s="117"/>
      <c r="T18" s="117"/>
      <c r="U18" s="147"/>
      <c r="V18" s="146"/>
      <c r="W18" s="361">
        <v>0</v>
      </c>
      <c r="X18" s="118">
        <f t="shared" si="3"/>
        <v>0</v>
      </c>
    </row>
    <row r="19" spans="1:24" ht="51" customHeight="1">
      <c r="A19" s="226">
        <v>11</v>
      </c>
      <c r="B19" s="195" t="s">
        <v>209</v>
      </c>
      <c r="C19" s="136" t="s">
        <v>85</v>
      </c>
      <c r="D19" s="117"/>
      <c r="E19" s="118">
        <v>300</v>
      </c>
      <c r="F19" s="136">
        <v>20</v>
      </c>
      <c r="G19" s="118">
        <f t="shared" si="0"/>
        <v>6000</v>
      </c>
      <c r="H19" s="138">
        <v>44503</v>
      </c>
      <c r="I19" s="121">
        <v>44278</v>
      </c>
      <c r="J19" s="117">
        <v>497</v>
      </c>
      <c r="K19" s="136"/>
      <c r="L19" s="118">
        <f t="shared" si="4"/>
        <v>0</v>
      </c>
      <c r="M19" s="117">
        <v>290</v>
      </c>
      <c r="N19" s="135">
        <v>44277</v>
      </c>
      <c r="O19" s="122">
        <f t="shared" si="1"/>
        <v>20</v>
      </c>
      <c r="P19" s="118">
        <f t="shared" si="2"/>
        <v>6000</v>
      </c>
      <c r="Q19" s="117"/>
      <c r="R19" s="117"/>
      <c r="S19" s="117"/>
      <c r="T19" s="117"/>
      <c r="U19" s="147"/>
      <c r="V19" s="146"/>
      <c r="W19" s="361">
        <v>0</v>
      </c>
      <c r="X19" s="118">
        <f t="shared" si="3"/>
        <v>0</v>
      </c>
    </row>
    <row r="20" spans="1:24" ht="84.75" customHeight="1">
      <c r="A20" s="226">
        <v>12</v>
      </c>
      <c r="B20" s="195" t="s">
        <v>39</v>
      </c>
      <c r="C20" s="136" t="s">
        <v>85</v>
      </c>
      <c r="D20" s="117" t="s">
        <v>204</v>
      </c>
      <c r="E20" s="118">
        <v>180</v>
      </c>
      <c r="F20" s="136">
        <v>900</v>
      </c>
      <c r="G20" s="118">
        <f t="shared" si="0"/>
        <v>162000</v>
      </c>
      <c r="H20" s="138">
        <v>44913</v>
      </c>
      <c r="I20" s="121">
        <v>44278</v>
      </c>
      <c r="J20" s="117">
        <v>396</v>
      </c>
      <c r="K20" s="136"/>
      <c r="L20" s="118">
        <f t="shared" si="4"/>
        <v>0</v>
      </c>
      <c r="M20" s="117">
        <v>291</v>
      </c>
      <c r="N20" s="135">
        <v>44277</v>
      </c>
      <c r="O20" s="122">
        <f t="shared" si="1"/>
        <v>0</v>
      </c>
      <c r="P20" s="118">
        <f t="shared" si="2"/>
        <v>0</v>
      </c>
      <c r="Q20" s="117"/>
      <c r="R20" s="117"/>
      <c r="S20" s="117"/>
      <c r="T20" s="117"/>
      <c r="U20" s="147"/>
      <c r="V20" s="146"/>
      <c r="W20" s="361">
        <v>900</v>
      </c>
      <c r="X20" s="118">
        <f t="shared" si="3"/>
        <v>162000</v>
      </c>
    </row>
    <row r="21" spans="1:24" ht="43.5" customHeight="1">
      <c r="A21" s="226">
        <v>13</v>
      </c>
      <c r="B21" s="195" t="s">
        <v>211</v>
      </c>
      <c r="C21" s="144" t="s">
        <v>85</v>
      </c>
      <c r="D21" s="117"/>
      <c r="E21" s="118">
        <v>0.7</v>
      </c>
      <c r="F21" s="225" t="s">
        <v>234</v>
      </c>
      <c r="G21" s="118">
        <f t="shared" si="0"/>
        <v>70000</v>
      </c>
      <c r="H21" s="189"/>
      <c r="I21" s="121">
        <v>44284</v>
      </c>
      <c r="J21" s="117">
        <v>581</v>
      </c>
      <c r="K21" s="136"/>
      <c r="L21" s="118">
        <f t="shared" si="4"/>
        <v>0</v>
      </c>
      <c r="M21" s="117">
        <v>314</v>
      </c>
      <c r="N21" s="135">
        <v>44281</v>
      </c>
      <c r="O21" s="122">
        <f t="shared" si="1"/>
        <v>0</v>
      </c>
      <c r="P21" s="118">
        <f t="shared" si="2"/>
        <v>0</v>
      </c>
      <c r="Q21" s="117"/>
      <c r="R21" s="117"/>
      <c r="S21" s="117"/>
      <c r="T21" s="117"/>
      <c r="U21" s="147"/>
      <c r="V21" s="146"/>
      <c r="W21" s="412" t="s">
        <v>234</v>
      </c>
      <c r="X21" s="118">
        <f t="shared" si="3"/>
        <v>70000</v>
      </c>
    </row>
    <row r="22" spans="1:24" ht="58.5" customHeight="1">
      <c r="A22" s="226">
        <v>14</v>
      </c>
      <c r="B22" s="195" t="s">
        <v>206</v>
      </c>
      <c r="C22" s="136" t="s">
        <v>85</v>
      </c>
      <c r="D22" s="117"/>
      <c r="E22" s="118">
        <v>300</v>
      </c>
      <c r="F22" s="136">
        <v>300</v>
      </c>
      <c r="G22" s="118">
        <f t="shared" si="0"/>
        <v>90000</v>
      </c>
      <c r="H22" s="189"/>
      <c r="I22" s="121">
        <v>44284</v>
      </c>
      <c r="J22" s="117">
        <v>581</v>
      </c>
      <c r="K22" s="136"/>
      <c r="L22" s="118">
        <f t="shared" si="4"/>
        <v>0</v>
      </c>
      <c r="M22" s="117">
        <v>314</v>
      </c>
      <c r="N22" s="135">
        <v>44281</v>
      </c>
      <c r="O22" s="122">
        <f t="shared" si="1"/>
        <v>0</v>
      </c>
      <c r="P22" s="118">
        <f t="shared" si="2"/>
        <v>0</v>
      </c>
      <c r="Q22" s="117"/>
      <c r="R22" s="117"/>
      <c r="S22" s="117"/>
      <c r="T22" s="117"/>
      <c r="U22" s="147"/>
      <c r="V22" s="146"/>
      <c r="W22" s="361">
        <v>300</v>
      </c>
      <c r="X22" s="118">
        <f t="shared" si="3"/>
        <v>90000</v>
      </c>
    </row>
    <row r="23" spans="1:24" ht="62.25" customHeight="1">
      <c r="A23" s="226">
        <v>15</v>
      </c>
      <c r="B23" s="195" t="s">
        <v>207</v>
      </c>
      <c r="C23" s="136" t="s">
        <v>85</v>
      </c>
      <c r="D23" s="117"/>
      <c r="E23" s="118">
        <v>300</v>
      </c>
      <c r="F23" s="136">
        <v>1050</v>
      </c>
      <c r="G23" s="118">
        <f t="shared" si="0"/>
        <v>315000</v>
      </c>
      <c r="H23" s="189"/>
      <c r="I23" s="121">
        <v>44284</v>
      </c>
      <c r="J23" s="117">
        <v>581</v>
      </c>
      <c r="K23" s="136"/>
      <c r="L23" s="118">
        <f t="shared" si="4"/>
        <v>0</v>
      </c>
      <c r="M23" s="117">
        <v>314</v>
      </c>
      <c r="N23" s="135">
        <v>44281</v>
      </c>
      <c r="O23" s="122">
        <f t="shared" si="1"/>
        <v>680</v>
      </c>
      <c r="P23" s="118">
        <f t="shared" si="2"/>
        <v>204000</v>
      </c>
      <c r="Q23" s="117"/>
      <c r="R23" s="117"/>
      <c r="S23" s="117"/>
      <c r="T23" s="117"/>
      <c r="U23" s="147"/>
      <c r="V23" s="146"/>
      <c r="W23" s="361">
        <v>370</v>
      </c>
      <c r="X23" s="118">
        <f t="shared" si="3"/>
        <v>111000</v>
      </c>
    </row>
    <row r="24" spans="1:24" ht="56.25" customHeight="1">
      <c r="A24" s="226">
        <v>16</v>
      </c>
      <c r="B24" s="195" t="s">
        <v>208</v>
      </c>
      <c r="C24" s="136" t="s">
        <v>85</v>
      </c>
      <c r="D24" s="117"/>
      <c r="E24" s="118">
        <v>300</v>
      </c>
      <c r="F24" s="136">
        <v>150</v>
      </c>
      <c r="G24" s="118">
        <f t="shared" si="0"/>
        <v>45000</v>
      </c>
      <c r="H24" s="189"/>
      <c r="I24" s="121">
        <v>44284</v>
      </c>
      <c r="J24" s="117">
        <v>581</v>
      </c>
      <c r="K24" s="136"/>
      <c r="L24" s="118">
        <f t="shared" si="4"/>
        <v>0</v>
      </c>
      <c r="M24" s="117">
        <v>314</v>
      </c>
      <c r="N24" s="135">
        <v>44281</v>
      </c>
      <c r="O24" s="122">
        <f t="shared" si="1"/>
        <v>70</v>
      </c>
      <c r="P24" s="118">
        <f t="shared" si="2"/>
        <v>21000</v>
      </c>
      <c r="Q24" s="117"/>
      <c r="R24" s="117"/>
      <c r="S24" s="117"/>
      <c r="T24" s="117"/>
      <c r="U24" s="147"/>
      <c r="V24" s="146"/>
      <c r="W24" s="361">
        <v>80</v>
      </c>
      <c r="X24" s="118">
        <f t="shared" si="3"/>
        <v>24000</v>
      </c>
    </row>
    <row r="25" spans="1:24" ht="46.5" customHeight="1">
      <c r="A25" s="226">
        <v>17</v>
      </c>
      <c r="B25" s="227" t="s">
        <v>37</v>
      </c>
      <c r="C25" s="127" t="s">
        <v>85</v>
      </c>
      <c r="D25" s="117" t="s">
        <v>182</v>
      </c>
      <c r="E25" s="126" t="s">
        <v>42</v>
      </c>
      <c r="F25" s="127">
        <v>600</v>
      </c>
      <c r="G25" s="118">
        <f t="shared" si="0"/>
        <v>89100</v>
      </c>
      <c r="H25" s="189">
        <v>44916</v>
      </c>
      <c r="I25" s="150">
        <v>44230</v>
      </c>
      <c r="J25" s="125">
        <v>127</v>
      </c>
      <c r="K25" s="127"/>
      <c r="L25" s="126">
        <f>K25*E25</f>
        <v>0</v>
      </c>
      <c r="M25" s="125">
        <v>85</v>
      </c>
      <c r="N25" s="131">
        <v>44229</v>
      </c>
      <c r="O25" s="132">
        <f t="shared" si="1"/>
        <v>0</v>
      </c>
      <c r="P25" s="151">
        <f t="shared" si="2"/>
        <v>0</v>
      </c>
      <c r="Q25" s="125"/>
      <c r="R25" s="125"/>
      <c r="S25" s="125"/>
      <c r="T25" s="125"/>
      <c r="U25" s="133"/>
      <c r="V25" s="128"/>
      <c r="W25" s="357">
        <v>600</v>
      </c>
      <c r="X25" s="126">
        <f t="shared" si="3"/>
        <v>89100</v>
      </c>
    </row>
    <row r="26" spans="1:24" ht="81.75" customHeight="1">
      <c r="A26" s="226">
        <v>18</v>
      </c>
      <c r="B26" s="227" t="s">
        <v>39</v>
      </c>
      <c r="C26" s="127" t="s">
        <v>85</v>
      </c>
      <c r="D26" s="117" t="s">
        <v>184</v>
      </c>
      <c r="E26" s="126" t="s">
        <v>44</v>
      </c>
      <c r="F26" s="127">
        <v>600</v>
      </c>
      <c r="G26" s="118">
        <f t="shared" si="0"/>
        <v>108000</v>
      </c>
      <c r="H26" s="189" t="s">
        <v>185</v>
      </c>
      <c r="I26" s="150">
        <v>44230</v>
      </c>
      <c r="J26" s="125">
        <v>127</v>
      </c>
      <c r="K26" s="127"/>
      <c r="L26" s="126">
        <f>K26*E26</f>
        <v>0</v>
      </c>
      <c r="M26" s="125">
        <v>85</v>
      </c>
      <c r="N26" s="131">
        <v>44229</v>
      </c>
      <c r="O26" s="132">
        <f t="shared" si="1"/>
        <v>0</v>
      </c>
      <c r="P26" s="151">
        <f t="shared" si="2"/>
        <v>0</v>
      </c>
      <c r="Q26" s="125"/>
      <c r="R26" s="125"/>
      <c r="S26" s="125"/>
      <c r="T26" s="125"/>
      <c r="U26" s="133"/>
      <c r="V26" s="128"/>
      <c r="W26" s="357">
        <v>600</v>
      </c>
      <c r="X26" s="126">
        <f t="shared" si="3"/>
        <v>108000</v>
      </c>
    </row>
    <row r="27" spans="1:24" ht="39" customHeight="1">
      <c r="A27" s="226">
        <v>19</v>
      </c>
      <c r="B27" s="100" t="s">
        <v>223</v>
      </c>
      <c r="C27" s="35" t="s">
        <v>85</v>
      </c>
      <c r="D27" s="26"/>
      <c r="E27" s="33">
        <v>214.89</v>
      </c>
      <c r="F27" s="127">
        <v>200</v>
      </c>
      <c r="G27" s="118">
        <f t="shared" si="0"/>
        <v>42978</v>
      </c>
      <c r="H27" s="189"/>
      <c r="I27" s="150">
        <v>44298</v>
      </c>
      <c r="J27" s="125">
        <v>739</v>
      </c>
      <c r="K27" s="127"/>
      <c r="L27" s="126">
        <f t="shared" ref="L27:L37" si="5">K27*E27</f>
        <v>0</v>
      </c>
      <c r="M27" s="125">
        <v>377</v>
      </c>
      <c r="N27" s="131">
        <v>44293</v>
      </c>
      <c r="O27" s="132">
        <f t="shared" si="1"/>
        <v>0</v>
      </c>
      <c r="P27" s="151">
        <f t="shared" si="2"/>
        <v>0</v>
      </c>
      <c r="Q27" s="125"/>
      <c r="R27" s="125"/>
      <c r="S27" s="125"/>
      <c r="T27" s="125"/>
      <c r="U27" s="133"/>
      <c r="V27" s="128"/>
      <c r="W27" s="357">
        <v>200</v>
      </c>
      <c r="X27" s="126">
        <f t="shared" si="3"/>
        <v>42978</v>
      </c>
    </row>
    <row r="28" spans="1:24" ht="39" customHeight="1">
      <c r="A28" s="226">
        <v>20</v>
      </c>
      <c r="B28" s="100" t="s">
        <v>224</v>
      </c>
      <c r="C28" s="35" t="s">
        <v>85</v>
      </c>
      <c r="D28" s="26"/>
      <c r="E28" s="33">
        <v>214.89</v>
      </c>
      <c r="F28" s="127">
        <v>700</v>
      </c>
      <c r="G28" s="118">
        <f t="shared" si="0"/>
        <v>150423</v>
      </c>
      <c r="H28" s="189"/>
      <c r="I28" s="150">
        <v>44298</v>
      </c>
      <c r="J28" s="125">
        <v>739</v>
      </c>
      <c r="K28" s="127"/>
      <c r="L28" s="126">
        <f t="shared" si="5"/>
        <v>0</v>
      </c>
      <c r="M28" s="125">
        <v>377</v>
      </c>
      <c r="N28" s="131">
        <v>44293</v>
      </c>
      <c r="O28" s="132">
        <f t="shared" si="1"/>
        <v>300</v>
      </c>
      <c r="P28" s="151">
        <f t="shared" si="2"/>
        <v>64466.999999999993</v>
      </c>
      <c r="Q28" s="125"/>
      <c r="R28" s="125"/>
      <c r="S28" s="125"/>
      <c r="T28" s="125"/>
      <c r="U28" s="133"/>
      <c r="V28" s="128"/>
      <c r="W28" s="357">
        <v>400</v>
      </c>
      <c r="X28" s="126">
        <f t="shared" si="3"/>
        <v>85956</v>
      </c>
    </row>
    <row r="29" spans="1:24" ht="39" customHeight="1">
      <c r="A29" s="226">
        <v>21</v>
      </c>
      <c r="B29" s="100" t="s">
        <v>225</v>
      </c>
      <c r="C29" s="35" t="s">
        <v>85</v>
      </c>
      <c r="D29" s="26"/>
      <c r="E29" s="33">
        <v>214.89</v>
      </c>
      <c r="F29" s="127">
        <v>100</v>
      </c>
      <c r="G29" s="118">
        <f t="shared" si="0"/>
        <v>21489</v>
      </c>
      <c r="H29" s="189"/>
      <c r="I29" s="150">
        <v>44298</v>
      </c>
      <c r="J29" s="125">
        <v>739</v>
      </c>
      <c r="K29" s="127"/>
      <c r="L29" s="126">
        <f t="shared" si="5"/>
        <v>0</v>
      </c>
      <c r="M29" s="125">
        <v>377</v>
      </c>
      <c r="N29" s="131">
        <v>44293</v>
      </c>
      <c r="O29" s="132">
        <f t="shared" si="1"/>
        <v>0</v>
      </c>
      <c r="P29" s="151">
        <f t="shared" si="2"/>
        <v>0</v>
      </c>
      <c r="Q29" s="125"/>
      <c r="R29" s="125"/>
      <c r="S29" s="125"/>
      <c r="T29" s="125"/>
      <c r="U29" s="133"/>
      <c r="V29" s="128"/>
      <c r="W29" s="357">
        <v>100</v>
      </c>
      <c r="X29" s="126">
        <f t="shared" si="3"/>
        <v>21489</v>
      </c>
    </row>
    <row r="30" spans="1:24" ht="36" customHeight="1">
      <c r="A30" s="226">
        <v>22</v>
      </c>
      <c r="B30" s="100" t="s">
        <v>226</v>
      </c>
      <c r="C30" s="35" t="s">
        <v>85</v>
      </c>
      <c r="D30" s="26"/>
      <c r="E30" s="33">
        <v>56.98</v>
      </c>
      <c r="F30" s="127">
        <v>1360</v>
      </c>
      <c r="G30" s="118">
        <f t="shared" si="0"/>
        <v>77492.800000000003</v>
      </c>
      <c r="H30" s="189"/>
      <c r="I30" s="150">
        <v>44298</v>
      </c>
      <c r="J30" s="125">
        <v>739</v>
      </c>
      <c r="K30" s="127"/>
      <c r="L30" s="126">
        <f t="shared" si="5"/>
        <v>0</v>
      </c>
      <c r="M30" s="125">
        <v>377</v>
      </c>
      <c r="N30" s="131">
        <v>44293</v>
      </c>
      <c r="O30" s="132">
        <f t="shared" si="1"/>
        <v>0</v>
      </c>
      <c r="P30" s="151">
        <f t="shared" si="2"/>
        <v>0</v>
      </c>
      <c r="Q30" s="125"/>
      <c r="R30" s="125"/>
      <c r="S30" s="125"/>
      <c r="T30" s="125"/>
      <c r="U30" s="133"/>
      <c r="V30" s="128"/>
      <c r="W30" s="357">
        <v>1360</v>
      </c>
      <c r="X30" s="126">
        <f t="shared" si="3"/>
        <v>77492.800000000003</v>
      </c>
    </row>
    <row r="31" spans="1:24" ht="23.25" customHeight="1">
      <c r="A31" s="226">
        <v>23</v>
      </c>
      <c r="B31" s="100" t="s">
        <v>227</v>
      </c>
      <c r="C31" s="35" t="s">
        <v>85</v>
      </c>
      <c r="D31" s="26"/>
      <c r="E31" s="33">
        <v>56.98</v>
      </c>
      <c r="F31" s="127">
        <v>4880</v>
      </c>
      <c r="G31" s="118">
        <f t="shared" si="0"/>
        <v>278062.39999999997</v>
      </c>
      <c r="H31" s="189"/>
      <c r="I31" s="150">
        <v>44298</v>
      </c>
      <c r="J31" s="125">
        <v>739</v>
      </c>
      <c r="K31" s="127"/>
      <c r="L31" s="126">
        <f t="shared" si="5"/>
        <v>0</v>
      </c>
      <c r="M31" s="125">
        <v>377</v>
      </c>
      <c r="N31" s="131">
        <v>44293</v>
      </c>
      <c r="O31" s="132">
        <f t="shared" si="1"/>
        <v>320</v>
      </c>
      <c r="P31" s="151">
        <f t="shared" si="2"/>
        <v>18233.599999999999</v>
      </c>
      <c r="Q31" s="125"/>
      <c r="R31" s="125"/>
      <c r="S31" s="125"/>
      <c r="T31" s="125"/>
      <c r="U31" s="133"/>
      <c r="V31" s="128"/>
      <c r="W31" s="357">
        <v>4560</v>
      </c>
      <c r="X31" s="126">
        <f t="shared" si="3"/>
        <v>259828.8</v>
      </c>
    </row>
    <row r="32" spans="1:24" ht="23.25" customHeight="1">
      <c r="A32" s="226">
        <v>24</v>
      </c>
      <c r="B32" s="100" t="s">
        <v>228</v>
      </c>
      <c r="C32" s="35" t="s">
        <v>85</v>
      </c>
      <c r="D32" s="26"/>
      <c r="E32" s="33">
        <v>56.98</v>
      </c>
      <c r="F32" s="127">
        <v>640</v>
      </c>
      <c r="G32" s="118">
        <f t="shared" si="0"/>
        <v>36467.199999999997</v>
      </c>
      <c r="H32" s="189"/>
      <c r="I32" s="150">
        <v>44298</v>
      </c>
      <c r="J32" s="125">
        <v>739</v>
      </c>
      <c r="K32" s="127"/>
      <c r="L32" s="126">
        <f t="shared" si="5"/>
        <v>0</v>
      </c>
      <c r="M32" s="125">
        <v>377</v>
      </c>
      <c r="N32" s="131">
        <v>44293</v>
      </c>
      <c r="O32" s="132">
        <f t="shared" si="1"/>
        <v>0</v>
      </c>
      <c r="P32" s="151">
        <f t="shared" si="2"/>
        <v>0</v>
      </c>
      <c r="Q32" s="125"/>
      <c r="R32" s="125"/>
      <c r="S32" s="125"/>
      <c r="T32" s="125"/>
      <c r="U32" s="133"/>
      <c r="V32" s="128"/>
      <c r="W32" s="357">
        <v>640</v>
      </c>
      <c r="X32" s="126">
        <f t="shared" si="3"/>
        <v>36467.199999999997</v>
      </c>
    </row>
    <row r="33" spans="1:24" ht="23.25" customHeight="1">
      <c r="A33" s="226">
        <v>25</v>
      </c>
      <c r="B33" s="100" t="s">
        <v>283</v>
      </c>
      <c r="C33" s="35" t="s">
        <v>85</v>
      </c>
      <c r="D33" s="26"/>
      <c r="E33" s="33">
        <v>220</v>
      </c>
      <c r="F33" s="127">
        <v>764</v>
      </c>
      <c r="G33" s="118">
        <f t="shared" si="0"/>
        <v>168080</v>
      </c>
      <c r="H33" s="189"/>
      <c r="I33" s="150"/>
      <c r="J33" s="125">
        <v>901</v>
      </c>
      <c r="K33" s="127"/>
      <c r="L33" s="126">
        <f t="shared" si="5"/>
        <v>0</v>
      </c>
      <c r="M33" s="103">
        <v>465</v>
      </c>
      <c r="N33" s="41">
        <v>44309</v>
      </c>
      <c r="O33" s="132">
        <f t="shared" si="1"/>
        <v>0</v>
      </c>
      <c r="P33" s="151">
        <f t="shared" si="2"/>
        <v>0</v>
      </c>
      <c r="Q33" s="125"/>
      <c r="R33" s="125"/>
      <c r="S33" s="125"/>
      <c r="T33" s="125"/>
      <c r="U33" s="133"/>
      <c r="V33" s="128"/>
      <c r="W33" s="357">
        <v>764</v>
      </c>
      <c r="X33" s="126">
        <f t="shared" si="3"/>
        <v>168080</v>
      </c>
    </row>
    <row r="34" spans="1:24" ht="23.25" customHeight="1">
      <c r="A34" s="226">
        <v>26</v>
      </c>
      <c r="B34" s="100" t="s">
        <v>284</v>
      </c>
      <c r="C34" s="35" t="s">
        <v>85</v>
      </c>
      <c r="D34" s="26"/>
      <c r="E34" s="33">
        <v>220</v>
      </c>
      <c r="F34" s="127">
        <v>19</v>
      </c>
      <c r="G34" s="118">
        <f t="shared" si="0"/>
        <v>4180</v>
      </c>
      <c r="H34" s="189"/>
      <c r="I34" s="150"/>
      <c r="J34" s="125">
        <v>901</v>
      </c>
      <c r="K34" s="127"/>
      <c r="L34" s="126">
        <f t="shared" si="5"/>
        <v>0</v>
      </c>
      <c r="M34" s="103">
        <v>465</v>
      </c>
      <c r="N34" s="41">
        <v>44309</v>
      </c>
      <c r="O34" s="132">
        <f t="shared" si="1"/>
        <v>0</v>
      </c>
      <c r="P34" s="151">
        <f t="shared" si="2"/>
        <v>0</v>
      </c>
      <c r="Q34" s="125"/>
      <c r="R34" s="125"/>
      <c r="S34" s="125"/>
      <c r="T34" s="125"/>
      <c r="U34" s="133"/>
      <c r="V34" s="128"/>
      <c r="W34" s="357">
        <v>19</v>
      </c>
      <c r="X34" s="126">
        <f t="shared" si="3"/>
        <v>4180</v>
      </c>
    </row>
    <row r="35" spans="1:24" ht="23.25" customHeight="1">
      <c r="A35" s="226">
        <v>27</v>
      </c>
      <c r="B35" s="100" t="s">
        <v>281</v>
      </c>
      <c r="C35" s="35" t="s">
        <v>85</v>
      </c>
      <c r="D35" s="26"/>
      <c r="E35" s="33">
        <v>220</v>
      </c>
      <c r="F35" s="127">
        <v>474</v>
      </c>
      <c r="G35" s="118">
        <f t="shared" si="0"/>
        <v>104280</v>
      </c>
      <c r="H35" s="189"/>
      <c r="I35" s="150"/>
      <c r="J35" s="125">
        <v>926</v>
      </c>
      <c r="K35" s="127"/>
      <c r="L35" s="126">
        <f t="shared" si="5"/>
        <v>0</v>
      </c>
      <c r="M35" s="103">
        <v>464</v>
      </c>
      <c r="N35" s="41">
        <v>44309</v>
      </c>
      <c r="O35" s="132">
        <f t="shared" si="1"/>
        <v>0</v>
      </c>
      <c r="P35" s="151">
        <f t="shared" si="2"/>
        <v>0</v>
      </c>
      <c r="Q35" s="125"/>
      <c r="R35" s="125"/>
      <c r="S35" s="125"/>
      <c r="T35" s="125"/>
      <c r="U35" s="133"/>
      <c r="V35" s="128"/>
      <c r="W35" s="357">
        <v>474</v>
      </c>
      <c r="X35" s="126">
        <f t="shared" si="3"/>
        <v>104280</v>
      </c>
    </row>
    <row r="36" spans="1:24" ht="23.25" customHeight="1">
      <c r="A36" s="226">
        <v>28</v>
      </c>
      <c r="B36" s="100" t="s">
        <v>283</v>
      </c>
      <c r="C36" s="35" t="s">
        <v>85</v>
      </c>
      <c r="D36" s="26"/>
      <c r="E36" s="33">
        <v>220</v>
      </c>
      <c r="F36" s="127">
        <v>1103</v>
      </c>
      <c r="G36" s="118">
        <f t="shared" si="0"/>
        <v>242660</v>
      </c>
      <c r="H36" s="189"/>
      <c r="I36" s="150"/>
      <c r="J36" s="125">
        <v>926</v>
      </c>
      <c r="K36" s="127"/>
      <c r="L36" s="126">
        <f t="shared" si="5"/>
        <v>0</v>
      </c>
      <c r="M36" s="103">
        <v>464</v>
      </c>
      <c r="N36" s="41">
        <v>44309</v>
      </c>
      <c r="O36" s="132">
        <f t="shared" si="1"/>
        <v>0</v>
      </c>
      <c r="P36" s="151">
        <f t="shared" si="2"/>
        <v>0</v>
      </c>
      <c r="Q36" s="125"/>
      <c r="R36" s="125"/>
      <c r="S36" s="125"/>
      <c r="T36" s="125"/>
      <c r="U36" s="133"/>
      <c r="V36" s="128"/>
      <c r="W36" s="357">
        <v>1103</v>
      </c>
      <c r="X36" s="126">
        <f t="shared" si="3"/>
        <v>242660</v>
      </c>
    </row>
    <row r="37" spans="1:24" ht="24.75" customHeight="1">
      <c r="A37" s="226">
        <v>29</v>
      </c>
      <c r="B37" s="100" t="s">
        <v>284</v>
      </c>
      <c r="C37" s="35" t="s">
        <v>85</v>
      </c>
      <c r="D37" s="26"/>
      <c r="E37" s="33">
        <v>220</v>
      </c>
      <c r="F37" s="127">
        <v>223</v>
      </c>
      <c r="G37" s="118">
        <f t="shared" si="0"/>
        <v>49060</v>
      </c>
      <c r="H37" s="189"/>
      <c r="I37" s="150"/>
      <c r="J37" s="125">
        <v>926</v>
      </c>
      <c r="K37" s="127"/>
      <c r="L37" s="126">
        <f t="shared" si="5"/>
        <v>0</v>
      </c>
      <c r="M37" s="103">
        <v>464</v>
      </c>
      <c r="N37" s="41">
        <v>44309</v>
      </c>
      <c r="O37" s="132">
        <f t="shared" si="1"/>
        <v>0</v>
      </c>
      <c r="P37" s="151">
        <f t="shared" si="2"/>
        <v>0</v>
      </c>
      <c r="Q37" s="125"/>
      <c r="R37" s="125"/>
      <c r="S37" s="125"/>
      <c r="T37" s="125"/>
      <c r="U37" s="133"/>
      <c r="V37" s="128"/>
      <c r="W37" s="357">
        <v>223</v>
      </c>
      <c r="X37" s="126">
        <f t="shared" si="3"/>
        <v>49060</v>
      </c>
    </row>
    <row r="38" spans="1:24" ht="24.75" customHeight="1">
      <c r="A38" s="226">
        <v>30</v>
      </c>
      <c r="B38" s="100" t="s">
        <v>230</v>
      </c>
      <c r="C38" s="35" t="s">
        <v>85</v>
      </c>
      <c r="D38" s="26"/>
      <c r="E38" s="33">
        <v>300</v>
      </c>
      <c r="F38" s="127">
        <v>720</v>
      </c>
      <c r="G38" s="118">
        <f t="shared" si="0"/>
        <v>216000</v>
      </c>
      <c r="H38" s="189"/>
      <c r="I38" s="150">
        <v>44295</v>
      </c>
      <c r="J38" s="125">
        <v>714</v>
      </c>
      <c r="K38" s="127"/>
      <c r="L38" s="126">
        <f>K38*E38</f>
        <v>0</v>
      </c>
      <c r="M38" s="125">
        <v>375</v>
      </c>
      <c r="N38" s="131">
        <v>44293</v>
      </c>
      <c r="O38" s="132">
        <f t="shared" si="1"/>
        <v>498</v>
      </c>
      <c r="P38" s="151">
        <f t="shared" si="2"/>
        <v>149400</v>
      </c>
      <c r="Q38" s="125"/>
      <c r="R38" s="125"/>
      <c r="S38" s="125"/>
      <c r="T38" s="125"/>
      <c r="U38" s="133"/>
      <c r="V38" s="128"/>
      <c r="W38" s="357">
        <v>222</v>
      </c>
      <c r="X38" s="126">
        <f t="shared" si="3"/>
        <v>66600</v>
      </c>
    </row>
    <row r="39" spans="1:24" ht="19.5">
      <c r="A39" s="152"/>
      <c r="B39" s="139" t="s">
        <v>83</v>
      </c>
      <c r="C39" s="137"/>
      <c r="D39" s="140"/>
      <c r="E39" s="140"/>
      <c r="F39" s="187"/>
      <c r="G39" s="140">
        <f>SUM(G9:G38)</f>
        <v>3260529.15</v>
      </c>
      <c r="H39" s="141"/>
      <c r="I39" s="141"/>
      <c r="J39" s="140"/>
      <c r="K39" s="187"/>
      <c r="L39" s="140">
        <f>SUM(L9:L38)</f>
        <v>0</v>
      </c>
      <c r="M39" s="187"/>
      <c r="N39" s="142"/>
      <c r="O39" s="137"/>
      <c r="P39" s="140">
        <f>SUM(P9:P38)</f>
        <v>1064461.2999999998</v>
      </c>
      <c r="Q39" s="155"/>
      <c r="R39" s="187"/>
      <c r="S39" s="187"/>
      <c r="T39" s="187"/>
      <c r="U39" s="187"/>
      <c r="V39" s="187"/>
      <c r="W39" s="187"/>
      <c r="X39" s="140">
        <f>SUM(X9:X38)</f>
        <v>2196067.85</v>
      </c>
    </row>
  </sheetData>
  <mergeCells count="31">
    <mergeCell ref="X6:X7"/>
    <mergeCell ref="L6:L7"/>
    <mergeCell ref="A5:A7"/>
    <mergeCell ref="B5:B7"/>
    <mergeCell ref="C5:C7"/>
    <mergeCell ref="W5:X5"/>
    <mergeCell ref="F6:F7"/>
    <mergeCell ref="W6:W7"/>
    <mergeCell ref="F5:G5"/>
    <mergeCell ref="I6:I7"/>
    <mergeCell ref="A8:X8"/>
    <mergeCell ref="O6:O7"/>
    <mergeCell ref="P6:P7"/>
    <mergeCell ref="Q6:T7"/>
    <mergeCell ref="U6:U7"/>
    <mergeCell ref="E5:E7"/>
    <mergeCell ref="H5:H7"/>
    <mergeCell ref="I5:N5"/>
    <mergeCell ref="M6:N6"/>
    <mergeCell ref="O5:P5"/>
    <mergeCell ref="Q5:V5"/>
    <mergeCell ref="D5:D7"/>
    <mergeCell ref="K6:K7"/>
    <mergeCell ref="G6:G7"/>
    <mergeCell ref="J6:J7"/>
    <mergeCell ref="V6:V7"/>
    <mergeCell ref="O1:R1"/>
    <mergeCell ref="B2:X2"/>
    <mergeCell ref="C3:P3"/>
    <mergeCell ref="C4:N4"/>
    <mergeCell ref="O4:W4"/>
  </mergeCells>
  <phoneticPr fontId="74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40"/>
  <sheetViews>
    <sheetView workbookViewId="0">
      <selection sqref="A1:IV7"/>
    </sheetView>
  </sheetViews>
  <sheetFormatPr defaultRowHeight="12.75"/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700" t="s">
        <v>126</v>
      </c>
      <c r="B8" s="701"/>
      <c r="C8" s="701"/>
      <c r="D8" s="701"/>
      <c r="E8" s="701"/>
      <c r="F8" s="701"/>
      <c r="G8" s="701"/>
      <c r="H8" s="701"/>
      <c r="I8" s="701"/>
      <c r="J8" s="701"/>
      <c r="K8" s="701"/>
      <c r="L8" s="701"/>
      <c r="M8" s="701"/>
      <c r="N8" s="701"/>
      <c r="O8" s="701"/>
      <c r="P8" s="701"/>
      <c r="Q8" s="701"/>
      <c r="R8" s="701"/>
      <c r="S8" s="701"/>
      <c r="T8" s="701"/>
      <c r="U8" s="701"/>
      <c r="V8" s="701"/>
      <c r="W8" s="701"/>
      <c r="X8" s="702"/>
    </row>
    <row r="9" spans="1:24" ht="216.75">
      <c r="A9" s="233">
        <v>1</v>
      </c>
      <c r="B9" s="254" t="s">
        <v>18</v>
      </c>
      <c r="C9" s="35" t="s">
        <v>85</v>
      </c>
      <c r="D9" s="26" t="s">
        <v>179</v>
      </c>
      <c r="E9" s="255">
        <v>153.69999999999999</v>
      </c>
      <c r="F9" s="37">
        <v>750</v>
      </c>
      <c r="G9" s="33">
        <f t="shared" ref="G9:G39" si="0">F9*E9</f>
        <v>115274.99999999999</v>
      </c>
      <c r="H9" s="36">
        <v>44889</v>
      </c>
      <c r="I9" s="27"/>
      <c r="J9" s="26"/>
      <c r="K9" s="91"/>
      <c r="L9" s="33"/>
      <c r="M9" s="26">
        <v>64</v>
      </c>
      <c r="N9" s="41">
        <v>44216</v>
      </c>
      <c r="O9" s="236">
        <f>F9+K9-W9</f>
        <v>0</v>
      </c>
      <c r="P9" s="237">
        <f t="shared" ref="P9:P39" si="1">O9*E9</f>
        <v>0</v>
      </c>
      <c r="Q9" s="26"/>
      <c r="R9" s="26"/>
      <c r="S9" s="26"/>
      <c r="T9" s="26"/>
      <c r="U9" s="90"/>
      <c r="V9" s="73"/>
      <c r="W9" s="37">
        <v>750</v>
      </c>
      <c r="X9" s="33">
        <f t="shared" ref="X9:X39" si="2">W9*E9</f>
        <v>115274.99999999999</v>
      </c>
    </row>
    <row r="10" spans="1:24" ht="120">
      <c r="A10" s="233">
        <v>2</v>
      </c>
      <c r="B10" s="100" t="s">
        <v>200</v>
      </c>
      <c r="C10" s="35" t="s">
        <v>85</v>
      </c>
      <c r="D10" s="26"/>
      <c r="E10" s="33">
        <v>896.5</v>
      </c>
      <c r="F10" s="91">
        <v>20</v>
      </c>
      <c r="G10" s="33">
        <f t="shared" si="0"/>
        <v>17930</v>
      </c>
      <c r="H10" s="36"/>
      <c r="I10" s="27">
        <v>44273</v>
      </c>
      <c r="J10" s="26">
        <v>361</v>
      </c>
      <c r="K10" s="91"/>
      <c r="L10" s="33">
        <f>K10*E10</f>
        <v>0</v>
      </c>
      <c r="M10" s="26">
        <v>262</v>
      </c>
      <c r="N10" s="41">
        <v>44267</v>
      </c>
      <c r="O10" s="236">
        <f t="shared" ref="O10:O39" si="3">F10+K10-W10</f>
        <v>0</v>
      </c>
      <c r="P10" s="33">
        <f t="shared" si="1"/>
        <v>0</v>
      </c>
      <c r="Q10" s="26"/>
      <c r="R10" s="26"/>
      <c r="S10" s="26"/>
      <c r="T10" s="26"/>
      <c r="U10" s="90"/>
      <c r="V10" s="73"/>
      <c r="W10" s="91">
        <v>20</v>
      </c>
      <c r="X10" s="33">
        <f t="shared" si="2"/>
        <v>17930</v>
      </c>
    </row>
    <row r="11" spans="1:24" ht="120">
      <c r="A11" s="233">
        <v>3</v>
      </c>
      <c r="B11" s="100" t="s">
        <v>202</v>
      </c>
      <c r="C11" s="35" t="s">
        <v>85</v>
      </c>
      <c r="D11" s="26"/>
      <c r="E11" s="33">
        <v>896.5</v>
      </c>
      <c r="F11" s="91">
        <v>50</v>
      </c>
      <c r="G11" s="33">
        <f t="shared" si="0"/>
        <v>44825</v>
      </c>
      <c r="H11" s="36"/>
      <c r="I11" s="27">
        <v>44273</v>
      </c>
      <c r="J11" s="26">
        <v>361</v>
      </c>
      <c r="K11" s="91"/>
      <c r="L11" s="33">
        <f t="shared" ref="L11:L23" si="4">K11*E11</f>
        <v>0</v>
      </c>
      <c r="M11" s="26">
        <v>262</v>
      </c>
      <c r="N11" s="41">
        <v>44267</v>
      </c>
      <c r="O11" s="236">
        <f t="shared" si="3"/>
        <v>0</v>
      </c>
      <c r="P11" s="33">
        <f t="shared" si="1"/>
        <v>0</v>
      </c>
      <c r="Q11" s="26"/>
      <c r="R11" s="26"/>
      <c r="S11" s="26"/>
      <c r="T11" s="26"/>
      <c r="U11" s="90"/>
      <c r="V11" s="73"/>
      <c r="W11" s="91">
        <v>50</v>
      </c>
      <c r="X11" s="33">
        <f t="shared" si="2"/>
        <v>44825</v>
      </c>
    </row>
    <row r="12" spans="1:24" ht="120">
      <c r="A12" s="233">
        <v>4</v>
      </c>
      <c r="B12" s="100" t="s">
        <v>203</v>
      </c>
      <c r="C12" s="35" t="s">
        <v>85</v>
      </c>
      <c r="D12" s="26"/>
      <c r="E12" s="33">
        <v>896.5</v>
      </c>
      <c r="F12" s="91">
        <v>10</v>
      </c>
      <c r="G12" s="33">
        <f t="shared" si="0"/>
        <v>8965</v>
      </c>
      <c r="H12" s="36"/>
      <c r="I12" s="27">
        <v>44273</v>
      </c>
      <c r="J12" s="26">
        <v>361</v>
      </c>
      <c r="K12" s="91"/>
      <c r="L12" s="33">
        <f t="shared" si="4"/>
        <v>0</v>
      </c>
      <c r="M12" s="26">
        <v>262</v>
      </c>
      <c r="N12" s="41">
        <v>44267</v>
      </c>
      <c r="O12" s="236">
        <f t="shared" si="3"/>
        <v>0</v>
      </c>
      <c r="P12" s="33">
        <f t="shared" si="1"/>
        <v>0</v>
      </c>
      <c r="Q12" s="26"/>
      <c r="R12" s="26"/>
      <c r="S12" s="26"/>
      <c r="T12" s="26"/>
      <c r="U12" s="90"/>
      <c r="V12" s="73"/>
      <c r="W12" s="91">
        <v>10</v>
      </c>
      <c r="X12" s="33">
        <f t="shared" si="2"/>
        <v>8965</v>
      </c>
    </row>
    <row r="13" spans="1:24" ht="96">
      <c r="A13" s="233">
        <v>5</v>
      </c>
      <c r="B13" s="100" t="s">
        <v>196</v>
      </c>
      <c r="C13" s="35" t="s">
        <v>197</v>
      </c>
      <c r="D13" s="26"/>
      <c r="E13" s="33">
        <v>12</v>
      </c>
      <c r="F13" s="91">
        <v>7230</v>
      </c>
      <c r="G13" s="33">
        <f t="shared" si="0"/>
        <v>86760</v>
      </c>
      <c r="H13" s="36"/>
      <c r="I13" s="27">
        <v>44273</v>
      </c>
      <c r="J13" s="26">
        <v>361</v>
      </c>
      <c r="K13" s="91"/>
      <c r="L13" s="33">
        <f t="shared" si="4"/>
        <v>0</v>
      </c>
      <c r="M13" s="26">
        <v>262</v>
      </c>
      <c r="N13" s="41">
        <v>44267</v>
      </c>
      <c r="O13" s="236">
        <f t="shared" si="3"/>
        <v>0</v>
      </c>
      <c r="P13" s="33">
        <f t="shared" si="1"/>
        <v>0</v>
      </c>
      <c r="Q13" s="26"/>
      <c r="R13" s="26"/>
      <c r="S13" s="26"/>
      <c r="T13" s="26"/>
      <c r="U13" s="90"/>
      <c r="V13" s="73"/>
      <c r="W13" s="91">
        <v>7230</v>
      </c>
      <c r="X13" s="33">
        <f t="shared" si="2"/>
        <v>86760</v>
      </c>
    </row>
    <row r="14" spans="1:24" ht="96">
      <c r="A14" s="233">
        <v>6</v>
      </c>
      <c r="B14" s="100" t="s">
        <v>199</v>
      </c>
      <c r="C14" s="35" t="s">
        <v>197</v>
      </c>
      <c r="D14" s="26"/>
      <c r="E14" s="33">
        <v>12</v>
      </c>
      <c r="F14" s="91">
        <v>8000</v>
      </c>
      <c r="G14" s="33">
        <f t="shared" si="0"/>
        <v>96000</v>
      </c>
      <c r="H14" s="36"/>
      <c r="I14" s="27">
        <v>44273</v>
      </c>
      <c r="J14" s="26">
        <v>361</v>
      </c>
      <c r="K14" s="91"/>
      <c r="L14" s="33">
        <f t="shared" si="4"/>
        <v>0</v>
      </c>
      <c r="M14" s="26">
        <v>262</v>
      </c>
      <c r="N14" s="41">
        <v>44267</v>
      </c>
      <c r="O14" s="236">
        <f t="shared" si="3"/>
        <v>0</v>
      </c>
      <c r="P14" s="33">
        <f t="shared" si="1"/>
        <v>0</v>
      </c>
      <c r="Q14" s="26"/>
      <c r="R14" s="26"/>
      <c r="S14" s="26"/>
      <c r="T14" s="26"/>
      <c r="U14" s="90"/>
      <c r="V14" s="73"/>
      <c r="W14" s="91">
        <v>8000</v>
      </c>
      <c r="X14" s="33">
        <f t="shared" si="2"/>
        <v>96000</v>
      </c>
    </row>
    <row r="15" spans="1:24" ht="204">
      <c r="A15" s="233">
        <v>7</v>
      </c>
      <c r="B15" s="100" t="s">
        <v>206</v>
      </c>
      <c r="C15" s="91" t="s">
        <v>85</v>
      </c>
      <c r="D15" s="26"/>
      <c r="E15" s="33">
        <v>300</v>
      </c>
      <c r="F15" s="91">
        <v>54</v>
      </c>
      <c r="G15" s="33">
        <f t="shared" si="0"/>
        <v>16200</v>
      </c>
      <c r="H15" s="36"/>
      <c r="I15" s="27">
        <v>44286</v>
      </c>
      <c r="J15" s="26">
        <v>498</v>
      </c>
      <c r="K15" s="91"/>
      <c r="L15" s="33">
        <f t="shared" si="4"/>
        <v>0</v>
      </c>
      <c r="M15" s="26">
        <v>290</v>
      </c>
      <c r="N15" s="41">
        <v>44277</v>
      </c>
      <c r="O15" s="236">
        <f t="shared" si="3"/>
        <v>0</v>
      </c>
      <c r="P15" s="33">
        <f t="shared" si="1"/>
        <v>0</v>
      </c>
      <c r="Q15" s="26"/>
      <c r="R15" s="26"/>
      <c r="S15" s="26"/>
      <c r="T15" s="26"/>
      <c r="U15" s="90"/>
      <c r="V15" s="73"/>
      <c r="W15" s="91">
        <v>54</v>
      </c>
      <c r="X15" s="33">
        <f t="shared" si="2"/>
        <v>16200</v>
      </c>
    </row>
    <row r="16" spans="1:24" ht="216">
      <c r="A16" s="233">
        <v>8</v>
      </c>
      <c r="B16" s="100" t="s">
        <v>207</v>
      </c>
      <c r="C16" s="91" t="s">
        <v>85</v>
      </c>
      <c r="D16" s="26"/>
      <c r="E16" s="33">
        <v>300</v>
      </c>
      <c r="F16" s="91">
        <v>47</v>
      </c>
      <c r="G16" s="33">
        <f t="shared" si="0"/>
        <v>14100</v>
      </c>
      <c r="H16" s="36"/>
      <c r="I16" s="27">
        <v>44286</v>
      </c>
      <c r="J16" s="26">
        <v>498</v>
      </c>
      <c r="K16" s="91"/>
      <c r="L16" s="33">
        <f t="shared" si="4"/>
        <v>0</v>
      </c>
      <c r="M16" s="26">
        <v>290</v>
      </c>
      <c r="N16" s="41">
        <v>44277</v>
      </c>
      <c r="O16" s="236">
        <f t="shared" si="3"/>
        <v>0</v>
      </c>
      <c r="P16" s="33">
        <f t="shared" si="1"/>
        <v>0</v>
      </c>
      <c r="Q16" s="26"/>
      <c r="R16" s="26"/>
      <c r="S16" s="26"/>
      <c r="T16" s="26"/>
      <c r="U16" s="90"/>
      <c r="V16" s="73"/>
      <c r="W16" s="91">
        <v>47</v>
      </c>
      <c r="X16" s="33">
        <f t="shared" si="2"/>
        <v>14100</v>
      </c>
    </row>
    <row r="17" spans="1:24" ht="216">
      <c r="A17" s="233">
        <v>9</v>
      </c>
      <c r="B17" s="100" t="s">
        <v>208</v>
      </c>
      <c r="C17" s="91" t="s">
        <v>85</v>
      </c>
      <c r="D17" s="26"/>
      <c r="E17" s="33">
        <v>300</v>
      </c>
      <c r="F17" s="91">
        <v>0</v>
      </c>
      <c r="G17" s="33">
        <f t="shared" si="0"/>
        <v>0</v>
      </c>
      <c r="H17" s="36"/>
      <c r="I17" s="27">
        <v>44286</v>
      </c>
      <c r="J17" s="26">
        <v>498</v>
      </c>
      <c r="K17" s="91"/>
      <c r="L17" s="33">
        <f t="shared" si="4"/>
        <v>0</v>
      </c>
      <c r="M17" s="26">
        <v>290</v>
      </c>
      <c r="N17" s="41">
        <v>44277</v>
      </c>
      <c r="O17" s="236">
        <f t="shared" si="3"/>
        <v>0</v>
      </c>
      <c r="P17" s="33">
        <f t="shared" si="1"/>
        <v>0</v>
      </c>
      <c r="Q17" s="26"/>
      <c r="R17" s="26"/>
      <c r="S17" s="26"/>
      <c r="T17" s="26"/>
      <c r="U17" s="90"/>
      <c r="V17" s="73"/>
      <c r="W17" s="91">
        <v>0</v>
      </c>
      <c r="X17" s="33">
        <f t="shared" si="2"/>
        <v>0</v>
      </c>
    </row>
    <row r="18" spans="1:24" ht="216">
      <c r="A18" s="233">
        <v>10</v>
      </c>
      <c r="B18" s="100" t="s">
        <v>209</v>
      </c>
      <c r="C18" s="91" t="s">
        <v>85</v>
      </c>
      <c r="D18" s="26"/>
      <c r="E18" s="33">
        <v>300</v>
      </c>
      <c r="F18" s="91">
        <v>13</v>
      </c>
      <c r="G18" s="33">
        <f t="shared" si="0"/>
        <v>3900</v>
      </c>
      <c r="H18" s="36"/>
      <c r="I18" s="27">
        <v>44286</v>
      </c>
      <c r="J18" s="26">
        <v>498</v>
      </c>
      <c r="K18" s="91"/>
      <c r="L18" s="33">
        <f t="shared" si="4"/>
        <v>0</v>
      </c>
      <c r="M18" s="26">
        <v>290</v>
      </c>
      <c r="N18" s="41">
        <v>44277</v>
      </c>
      <c r="O18" s="236">
        <f t="shared" si="3"/>
        <v>0</v>
      </c>
      <c r="P18" s="33">
        <f t="shared" si="1"/>
        <v>0</v>
      </c>
      <c r="Q18" s="26"/>
      <c r="R18" s="26"/>
      <c r="S18" s="26"/>
      <c r="T18" s="26"/>
      <c r="U18" s="90"/>
      <c r="V18" s="73"/>
      <c r="W18" s="91">
        <v>13</v>
      </c>
      <c r="X18" s="33">
        <f t="shared" si="2"/>
        <v>3900</v>
      </c>
    </row>
    <row r="19" spans="1:24" ht="252">
      <c r="A19" s="233">
        <v>11</v>
      </c>
      <c r="B19" s="100" t="s">
        <v>39</v>
      </c>
      <c r="C19" s="91" t="s">
        <v>85</v>
      </c>
      <c r="D19" s="26" t="s">
        <v>204</v>
      </c>
      <c r="E19" s="33">
        <v>180</v>
      </c>
      <c r="F19" s="91">
        <v>550</v>
      </c>
      <c r="G19" s="33">
        <f t="shared" si="0"/>
        <v>99000</v>
      </c>
      <c r="H19" s="36">
        <v>44913</v>
      </c>
      <c r="I19" s="27"/>
      <c r="J19" s="26">
        <v>397</v>
      </c>
      <c r="K19" s="91"/>
      <c r="L19" s="33">
        <f t="shared" si="4"/>
        <v>0</v>
      </c>
      <c r="M19" s="26">
        <v>291</v>
      </c>
      <c r="N19" s="41">
        <v>44277</v>
      </c>
      <c r="O19" s="236">
        <f t="shared" si="3"/>
        <v>0</v>
      </c>
      <c r="P19" s="33">
        <f t="shared" si="1"/>
        <v>0</v>
      </c>
      <c r="Q19" s="26"/>
      <c r="R19" s="26"/>
      <c r="S19" s="26"/>
      <c r="T19" s="26"/>
      <c r="U19" s="90"/>
      <c r="V19" s="73"/>
      <c r="W19" s="91">
        <v>550</v>
      </c>
      <c r="X19" s="33">
        <f t="shared" si="2"/>
        <v>99000</v>
      </c>
    </row>
    <row r="20" spans="1:24" ht="108">
      <c r="A20" s="233">
        <v>12</v>
      </c>
      <c r="B20" s="100" t="s">
        <v>211</v>
      </c>
      <c r="C20" s="35" t="s">
        <v>85</v>
      </c>
      <c r="D20" s="26"/>
      <c r="E20" s="33">
        <v>0.7</v>
      </c>
      <c r="F20" s="91">
        <v>64000</v>
      </c>
      <c r="G20" s="33">
        <f t="shared" si="0"/>
        <v>44800</v>
      </c>
      <c r="H20" s="36"/>
      <c r="I20" s="27">
        <v>44286</v>
      </c>
      <c r="J20" s="26">
        <v>582</v>
      </c>
      <c r="K20" s="91"/>
      <c r="L20" s="33">
        <f t="shared" si="4"/>
        <v>0</v>
      </c>
      <c r="M20" s="26">
        <v>314</v>
      </c>
      <c r="N20" s="41">
        <v>44281</v>
      </c>
      <c r="O20" s="236">
        <f t="shared" si="3"/>
        <v>0</v>
      </c>
      <c r="P20" s="33">
        <f t="shared" si="1"/>
        <v>0</v>
      </c>
      <c r="Q20" s="26"/>
      <c r="R20" s="26"/>
      <c r="S20" s="26"/>
      <c r="T20" s="26"/>
      <c r="U20" s="90"/>
      <c r="V20" s="73"/>
      <c r="W20" s="91">
        <v>64000</v>
      </c>
      <c r="X20" s="33">
        <f t="shared" si="2"/>
        <v>44800</v>
      </c>
    </row>
    <row r="21" spans="1:24" ht="204">
      <c r="A21" s="233">
        <v>13</v>
      </c>
      <c r="B21" s="100" t="s">
        <v>206</v>
      </c>
      <c r="C21" s="91" t="s">
        <v>85</v>
      </c>
      <c r="D21" s="26"/>
      <c r="E21" s="33">
        <v>300</v>
      </c>
      <c r="F21" s="91">
        <v>200</v>
      </c>
      <c r="G21" s="33">
        <f t="shared" si="0"/>
        <v>60000</v>
      </c>
      <c r="H21" s="36"/>
      <c r="I21" s="27">
        <v>44286</v>
      </c>
      <c r="J21" s="26">
        <v>582</v>
      </c>
      <c r="K21" s="91"/>
      <c r="L21" s="33">
        <f t="shared" si="4"/>
        <v>0</v>
      </c>
      <c r="M21" s="26">
        <v>314</v>
      </c>
      <c r="N21" s="41">
        <v>44281</v>
      </c>
      <c r="O21" s="236">
        <f t="shared" si="3"/>
        <v>0</v>
      </c>
      <c r="P21" s="33">
        <f t="shared" si="1"/>
        <v>0</v>
      </c>
      <c r="Q21" s="26"/>
      <c r="R21" s="26"/>
      <c r="S21" s="26"/>
      <c r="T21" s="26"/>
      <c r="U21" s="90"/>
      <c r="V21" s="73"/>
      <c r="W21" s="91">
        <v>200</v>
      </c>
      <c r="X21" s="33">
        <f t="shared" si="2"/>
        <v>60000</v>
      </c>
    </row>
    <row r="22" spans="1:24" ht="216">
      <c r="A22" s="233">
        <v>14</v>
      </c>
      <c r="B22" s="100" t="s">
        <v>207</v>
      </c>
      <c r="C22" s="91" t="s">
        <v>85</v>
      </c>
      <c r="D22" s="26"/>
      <c r="E22" s="33">
        <v>300</v>
      </c>
      <c r="F22" s="91">
        <v>670</v>
      </c>
      <c r="G22" s="33">
        <f t="shared" si="0"/>
        <v>201000</v>
      </c>
      <c r="H22" s="36"/>
      <c r="I22" s="27">
        <v>44286</v>
      </c>
      <c r="J22" s="26">
        <v>582</v>
      </c>
      <c r="K22" s="91"/>
      <c r="L22" s="33">
        <f t="shared" si="4"/>
        <v>0</v>
      </c>
      <c r="M22" s="26">
        <v>314</v>
      </c>
      <c r="N22" s="41">
        <v>44281</v>
      </c>
      <c r="O22" s="236">
        <f t="shared" si="3"/>
        <v>0</v>
      </c>
      <c r="P22" s="33">
        <f t="shared" si="1"/>
        <v>0</v>
      </c>
      <c r="Q22" s="26"/>
      <c r="R22" s="26"/>
      <c r="S22" s="26"/>
      <c r="T22" s="26"/>
      <c r="U22" s="90"/>
      <c r="V22" s="73"/>
      <c r="W22" s="91">
        <v>670</v>
      </c>
      <c r="X22" s="33">
        <f t="shared" si="2"/>
        <v>201000</v>
      </c>
    </row>
    <row r="23" spans="1:24" ht="216">
      <c r="A23" s="233">
        <v>15</v>
      </c>
      <c r="B23" s="100" t="s">
        <v>208</v>
      </c>
      <c r="C23" s="91" t="s">
        <v>85</v>
      </c>
      <c r="D23" s="26"/>
      <c r="E23" s="33">
        <v>300</v>
      </c>
      <c r="F23" s="91">
        <v>51</v>
      </c>
      <c r="G23" s="33">
        <f t="shared" si="0"/>
        <v>15300</v>
      </c>
      <c r="H23" s="36"/>
      <c r="I23" s="27">
        <v>44286</v>
      </c>
      <c r="J23" s="26">
        <v>582</v>
      </c>
      <c r="K23" s="91"/>
      <c r="L23" s="33">
        <f t="shared" si="4"/>
        <v>0</v>
      </c>
      <c r="M23" s="26">
        <v>314</v>
      </c>
      <c r="N23" s="41">
        <v>44281</v>
      </c>
      <c r="O23" s="236">
        <f t="shared" si="3"/>
        <v>0</v>
      </c>
      <c r="P23" s="33">
        <f t="shared" si="1"/>
        <v>0</v>
      </c>
      <c r="Q23" s="26"/>
      <c r="R23" s="26"/>
      <c r="S23" s="26"/>
      <c r="T23" s="26"/>
      <c r="U23" s="90"/>
      <c r="V23" s="73"/>
      <c r="W23" s="91">
        <v>51</v>
      </c>
      <c r="X23" s="33">
        <f t="shared" si="2"/>
        <v>15300</v>
      </c>
    </row>
    <row r="24" spans="1:24" ht="228">
      <c r="A24" s="233">
        <v>16</v>
      </c>
      <c r="B24" s="304" t="s">
        <v>46</v>
      </c>
      <c r="C24" s="246" t="s">
        <v>71</v>
      </c>
      <c r="D24" s="244"/>
      <c r="E24" s="245">
        <v>9269.75</v>
      </c>
      <c r="F24" s="246">
        <v>17</v>
      </c>
      <c r="G24" s="33">
        <f t="shared" si="0"/>
        <v>157585.75</v>
      </c>
      <c r="H24" s="36"/>
      <c r="I24" s="248">
        <v>44244</v>
      </c>
      <c r="J24" s="244">
        <v>208</v>
      </c>
      <c r="K24" s="246"/>
      <c r="L24" s="245">
        <f>E24*K24</f>
        <v>0</v>
      </c>
      <c r="M24" s="249">
        <v>139</v>
      </c>
      <c r="N24" s="250">
        <v>44243</v>
      </c>
      <c r="O24" s="236">
        <f t="shared" si="3"/>
        <v>0</v>
      </c>
      <c r="P24" s="245">
        <f t="shared" si="1"/>
        <v>0</v>
      </c>
      <c r="Q24" s="244"/>
      <c r="R24" s="244"/>
      <c r="S24" s="244"/>
      <c r="T24" s="244"/>
      <c r="U24" s="252"/>
      <c r="V24" s="253"/>
      <c r="W24" s="246">
        <v>17</v>
      </c>
      <c r="X24" s="245">
        <f t="shared" si="2"/>
        <v>157585.75</v>
      </c>
    </row>
    <row r="25" spans="1:24" ht="153">
      <c r="A25" s="233">
        <v>17</v>
      </c>
      <c r="B25" s="257" t="s">
        <v>37</v>
      </c>
      <c r="C25" s="246" t="s">
        <v>85</v>
      </c>
      <c r="D25" s="26" t="s">
        <v>182</v>
      </c>
      <c r="E25" s="245" t="s">
        <v>42</v>
      </c>
      <c r="F25" s="246">
        <v>600</v>
      </c>
      <c r="G25" s="33">
        <f t="shared" si="0"/>
        <v>89100</v>
      </c>
      <c r="H25" s="36">
        <v>44916</v>
      </c>
      <c r="I25" s="259">
        <v>44231</v>
      </c>
      <c r="J25" s="244">
        <v>128</v>
      </c>
      <c r="K25" s="246"/>
      <c r="L25" s="245">
        <f t="shared" ref="L25:L39" si="5">K25*E25</f>
        <v>0</v>
      </c>
      <c r="M25" s="244">
        <v>85</v>
      </c>
      <c r="N25" s="250">
        <v>44229</v>
      </c>
      <c r="O25" s="251">
        <f t="shared" si="3"/>
        <v>0</v>
      </c>
      <c r="P25" s="260">
        <f t="shared" si="1"/>
        <v>0</v>
      </c>
      <c r="Q25" s="244"/>
      <c r="R25" s="244"/>
      <c r="S25" s="244"/>
      <c r="T25" s="244"/>
      <c r="U25" s="252"/>
      <c r="V25" s="253"/>
      <c r="W25" s="246">
        <v>600</v>
      </c>
      <c r="X25" s="245">
        <f t="shared" si="2"/>
        <v>89100</v>
      </c>
    </row>
    <row r="26" spans="1:24" ht="165.75">
      <c r="A26" s="233">
        <v>18</v>
      </c>
      <c r="B26" s="257" t="s">
        <v>38</v>
      </c>
      <c r="C26" s="258" t="s">
        <v>85</v>
      </c>
      <c r="D26" s="26" t="s">
        <v>183</v>
      </c>
      <c r="E26" s="245" t="s">
        <v>43</v>
      </c>
      <c r="F26" s="246">
        <v>22</v>
      </c>
      <c r="G26" s="33">
        <f t="shared" si="0"/>
        <v>4620</v>
      </c>
      <c r="H26" s="36">
        <v>44540</v>
      </c>
      <c r="I26" s="259">
        <v>44231</v>
      </c>
      <c r="J26" s="244">
        <v>128</v>
      </c>
      <c r="K26" s="246"/>
      <c r="L26" s="245">
        <f t="shared" si="5"/>
        <v>0</v>
      </c>
      <c r="M26" s="244">
        <v>85</v>
      </c>
      <c r="N26" s="250">
        <v>44229</v>
      </c>
      <c r="O26" s="251">
        <f t="shared" si="3"/>
        <v>0</v>
      </c>
      <c r="P26" s="260">
        <f t="shared" si="1"/>
        <v>0</v>
      </c>
      <c r="Q26" s="244"/>
      <c r="R26" s="244"/>
      <c r="S26" s="244"/>
      <c r="T26" s="244"/>
      <c r="U26" s="252"/>
      <c r="V26" s="253"/>
      <c r="W26" s="246">
        <v>22</v>
      </c>
      <c r="X26" s="245">
        <f t="shared" si="2"/>
        <v>4620</v>
      </c>
    </row>
    <row r="27" spans="1:24" ht="293.25">
      <c r="A27" s="233">
        <v>19</v>
      </c>
      <c r="B27" s="257" t="s">
        <v>39</v>
      </c>
      <c r="C27" s="246" t="s">
        <v>85</v>
      </c>
      <c r="D27" s="26" t="s">
        <v>184</v>
      </c>
      <c r="E27" s="245" t="s">
        <v>44</v>
      </c>
      <c r="F27" s="246">
        <v>525</v>
      </c>
      <c r="G27" s="33">
        <f t="shared" si="0"/>
        <v>94500</v>
      </c>
      <c r="H27" s="36" t="s">
        <v>185</v>
      </c>
      <c r="I27" s="259">
        <v>44231</v>
      </c>
      <c r="J27" s="244">
        <v>128</v>
      </c>
      <c r="K27" s="246"/>
      <c r="L27" s="245">
        <f t="shared" si="5"/>
        <v>0</v>
      </c>
      <c r="M27" s="244">
        <v>85</v>
      </c>
      <c r="N27" s="250">
        <v>44229</v>
      </c>
      <c r="O27" s="251">
        <f t="shared" si="3"/>
        <v>0</v>
      </c>
      <c r="P27" s="260">
        <f t="shared" si="1"/>
        <v>0</v>
      </c>
      <c r="Q27" s="244"/>
      <c r="R27" s="244"/>
      <c r="S27" s="244"/>
      <c r="T27" s="244"/>
      <c r="U27" s="252"/>
      <c r="V27" s="253"/>
      <c r="W27" s="246">
        <v>525</v>
      </c>
      <c r="X27" s="245">
        <f t="shared" si="2"/>
        <v>94500</v>
      </c>
    </row>
    <row r="28" spans="1:24" ht="48">
      <c r="A28" s="233">
        <v>20</v>
      </c>
      <c r="B28" s="100" t="s">
        <v>230</v>
      </c>
      <c r="C28" s="35" t="s">
        <v>85</v>
      </c>
      <c r="D28" s="26"/>
      <c r="E28" s="33">
        <v>300</v>
      </c>
      <c r="F28" s="246">
        <v>450</v>
      </c>
      <c r="G28" s="33">
        <f t="shared" si="0"/>
        <v>135000</v>
      </c>
      <c r="H28" s="36"/>
      <c r="I28" s="259">
        <v>44305</v>
      </c>
      <c r="J28" s="244">
        <v>715</v>
      </c>
      <c r="K28" s="246"/>
      <c r="L28" s="245">
        <f t="shared" si="5"/>
        <v>0</v>
      </c>
      <c r="M28" s="244">
        <v>375</v>
      </c>
      <c r="N28" s="250">
        <v>44293</v>
      </c>
      <c r="O28" s="251">
        <f t="shared" si="3"/>
        <v>0</v>
      </c>
      <c r="P28" s="260">
        <f t="shared" si="1"/>
        <v>0</v>
      </c>
      <c r="Q28" s="244"/>
      <c r="R28" s="244"/>
      <c r="S28" s="244"/>
      <c r="T28" s="244"/>
      <c r="U28" s="252"/>
      <c r="V28" s="253"/>
      <c r="W28" s="246">
        <v>450</v>
      </c>
      <c r="X28" s="245">
        <f t="shared" si="2"/>
        <v>135000</v>
      </c>
    </row>
    <row r="29" spans="1:24" ht="48">
      <c r="A29" s="233">
        <v>21</v>
      </c>
      <c r="B29" s="100" t="s">
        <v>283</v>
      </c>
      <c r="C29" s="35" t="s">
        <v>85</v>
      </c>
      <c r="D29" s="26"/>
      <c r="E29" s="33">
        <v>220</v>
      </c>
      <c r="F29" s="246">
        <v>487</v>
      </c>
      <c r="G29" s="33">
        <f t="shared" si="0"/>
        <v>107140</v>
      </c>
      <c r="H29" s="36"/>
      <c r="I29" s="259"/>
      <c r="J29" s="244">
        <v>902</v>
      </c>
      <c r="K29" s="246"/>
      <c r="L29" s="245">
        <f t="shared" si="5"/>
        <v>0</v>
      </c>
      <c r="M29" s="103">
        <v>465</v>
      </c>
      <c r="N29" s="41">
        <v>44309</v>
      </c>
      <c r="O29" s="251">
        <f t="shared" si="3"/>
        <v>0</v>
      </c>
      <c r="P29" s="260">
        <f t="shared" si="1"/>
        <v>0</v>
      </c>
      <c r="Q29" s="244"/>
      <c r="R29" s="244"/>
      <c r="S29" s="244"/>
      <c r="T29" s="244"/>
      <c r="U29" s="252"/>
      <c r="V29" s="253"/>
      <c r="W29" s="246">
        <v>487</v>
      </c>
      <c r="X29" s="245">
        <f t="shared" si="2"/>
        <v>107140</v>
      </c>
    </row>
    <row r="30" spans="1:24" ht="48">
      <c r="A30" s="233">
        <v>22</v>
      </c>
      <c r="B30" s="100" t="s">
        <v>284</v>
      </c>
      <c r="C30" s="35" t="s">
        <v>85</v>
      </c>
      <c r="D30" s="26"/>
      <c r="E30" s="33">
        <v>220</v>
      </c>
      <c r="F30" s="246">
        <v>12</v>
      </c>
      <c r="G30" s="33">
        <f t="shared" si="0"/>
        <v>2640</v>
      </c>
      <c r="H30" s="36"/>
      <c r="I30" s="259"/>
      <c r="J30" s="244">
        <v>902</v>
      </c>
      <c r="K30" s="246"/>
      <c r="L30" s="245">
        <f t="shared" si="5"/>
        <v>0</v>
      </c>
      <c r="M30" s="103">
        <v>465</v>
      </c>
      <c r="N30" s="41">
        <v>44309</v>
      </c>
      <c r="O30" s="251">
        <f t="shared" si="3"/>
        <v>0</v>
      </c>
      <c r="P30" s="260">
        <f t="shared" si="1"/>
        <v>0</v>
      </c>
      <c r="Q30" s="244"/>
      <c r="R30" s="244"/>
      <c r="S30" s="244"/>
      <c r="T30" s="244"/>
      <c r="U30" s="252"/>
      <c r="V30" s="253"/>
      <c r="W30" s="246">
        <v>12</v>
      </c>
      <c r="X30" s="245">
        <f t="shared" si="2"/>
        <v>2640</v>
      </c>
    </row>
    <row r="31" spans="1:24" ht="48">
      <c r="A31" s="233">
        <v>23</v>
      </c>
      <c r="B31" s="100" t="s">
        <v>281</v>
      </c>
      <c r="C31" s="35" t="s">
        <v>85</v>
      </c>
      <c r="D31" s="26"/>
      <c r="E31" s="33">
        <v>220</v>
      </c>
      <c r="F31" s="246">
        <v>302</v>
      </c>
      <c r="G31" s="33">
        <f t="shared" si="0"/>
        <v>66440</v>
      </c>
      <c r="H31" s="36"/>
      <c r="I31" s="259"/>
      <c r="J31" s="244">
        <v>927</v>
      </c>
      <c r="K31" s="246"/>
      <c r="L31" s="245">
        <f t="shared" si="5"/>
        <v>0</v>
      </c>
      <c r="M31" s="103">
        <v>464</v>
      </c>
      <c r="N31" s="41">
        <v>44309</v>
      </c>
      <c r="O31" s="251">
        <f t="shared" si="3"/>
        <v>0</v>
      </c>
      <c r="P31" s="260">
        <f t="shared" si="1"/>
        <v>0</v>
      </c>
      <c r="Q31" s="244"/>
      <c r="R31" s="244"/>
      <c r="S31" s="244"/>
      <c r="T31" s="244"/>
      <c r="U31" s="252"/>
      <c r="V31" s="253"/>
      <c r="W31" s="246">
        <v>302</v>
      </c>
      <c r="X31" s="245">
        <f t="shared" si="2"/>
        <v>66440</v>
      </c>
    </row>
    <row r="32" spans="1:24" ht="48">
      <c r="A32" s="233">
        <v>24</v>
      </c>
      <c r="B32" s="100" t="s">
        <v>283</v>
      </c>
      <c r="C32" s="35" t="s">
        <v>85</v>
      </c>
      <c r="D32" s="26"/>
      <c r="E32" s="33">
        <v>220</v>
      </c>
      <c r="F32" s="246">
        <v>703</v>
      </c>
      <c r="G32" s="33">
        <f t="shared" si="0"/>
        <v>154660</v>
      </c>
      <c r="H32" s="36"/>
      <c r="I32" s="259"/>
      <c r="J32" s="244">
        <v>927</v>
      </c>
      <c r="K32" s="246"/>
      <c r="L32" s="245">
        <f t="shared" si="5"/>
        <v>0</v>
      </c>
      <c r="M32" s="103">
        <v>464</v>
      </c>
      <c r="N32" s="41">
        <v>44309</v>
      </c>
      <c r="O32" s="251">
        <f t="shared" si="3"/>
        <v>0</v>
      </c>
      <c r="P32" s="260">
        <f t="shared" si="1"/>
        <v>0</v>
      </c>
      <c r="Q32" s="244"/>
      <c r="R32" s="244"/>
      <c r="S32" s="244"/>
      <c r="T32" s="244"/>
      <c r="U32" s="252"/>
      <c r="V32" s="253"/>
      <c r="W32" s="246">
        <v>703</v>
      </c>
      <c r="X32" s="245">
        <f t="shared" si="2"/>
        <v>154660</v>
      </c>
    </row>
    <row r="33" spans="1:24" ht="48">
      <c r="A33" s="233">
        <v>25</v>
      </c>
      <c r="B33" s="100" t="s">
        <v>284</v>
      </c>
      <c r="C33" s="35" t="s">
        <v>85</v>
      </c>
      <c r="D33" s="26"/>
      <c r="E33" s="33">
        <v>220</v>
      </c>
      <c r="F33" s="246">
        <v>142</v>
      </c>
      <c r="G33" s="33">
        <f t="shared" si="0"/>
        <v>31240</v>
      </c>
      <c r="H33" s="36"/>
      <c r="I33" s="259"/>
      <c r="J33" s="244">
        <v>927</v>
      </c>
      <c r="K33" s="246"/>
      <c r="L33" s="245">
        <f t="shared" si="5"/>
        <v>0</v>
      </c>
      <c r="M33" s="103">
        <v>464</v>
      </c>
      <c r="N33" s="41">
        <v>44309</v>
      </c>
      <c r="O33" s="251">
        <f t="shared" si="3"/>
        <v>0</v>
      </c>
      <c r="P33" s="260">
        <f t="shared" si="1"/>
        <v>0</v>
      </c>
      <c r="Q33" s="244"/>
      <c r="R33" s="244"/>
      <c r="S33" s="244"/>
      <c r="T33" s="244"/>
      <c r="U33" s="252"/>
      <c r="V33" s="253"/>
      <c r="W33" s="246">
        <v>142</v>
      </c>
      <c r="X33" s="245">
        <f t="shared" si="2"/>
        <v>31240</v>
      </c>
    </row>
    <row r="34" spans="1:24" ht="72">
      <c r="A34" s="233">
        <v>26</v>
      </c>
      <c r="B34" s="100" t="s">
        <v>223</v>
      </c>
      <c r="C34" s="35" t="s">
        <v>85</v>
      </c>
      <c r="D34" s="26"/>
      <c r="E34" s="33">
        <v>214.89</v>
      </c>
      <c r="F34" s="246">
        <v>100</v>
      </c>
      <c r="G34" s="33">
        <f t="shared" si="0"/>
        <v>21489</v>
      </c>
      <c r="H34" s="36"/>
      <c r="I34" s="259">
        <v>44306</v>
      </c>
      <c r="J34" s="244">
        <v>740</v>
      </c>
      <c r="K34" s="246"/>
      <c r="L34" s="245">
        <f t="shared" si="5"/>
        <v>0</v>
      </c>
      <c r="M34" s="244">
        <v>377</v>
      </c>
      <c r="N34" s="250">
        <v>44293</v>
      </c>
      <c r="O34" s="251">
        <f t="shared" si="3"/>
        <v>0</v>
      </c>
      <c r="P34" s="260">
        <f t="shared" si="1"/>
        <v>0</v>
      </c>
      <c r="Q34" s="244"/>
      <c r="R34" s="244"/>
      <c r="S34" s="244"/>
      <c r="T34" s="244"/>
      <c r="U34" s="252"/>
      <c r="V34" s="253"/>
      <c r="W34" s="246">
        <v>100</v>
      </c>
      <c r="X34" s="245">
        <f t="shared" si="2"/>
        <v>21489</v>
      </c>
    </row>
    <row r="35" spans="1:24" ht="72">
      <c r="A35" s="233">
        <v>27</v>
      </c>
      <c r="B35" s="100" t="s">
        <v>224</v>
      </c>
      <c r="C35" s="35" t="s">
        <v>85</v>
      </c>
      <c r="D35" s="26"/>
      <c r="E35" s="33">
        <v>214.89</v>
      </c>
      <c r="F35" s="246">
        <v>600</v>
      </c>
      <c r="G35" s="33">
        <f t="shared" si="0"/>
        <v>128933.99999999999</v>
      </c>
      <c r="H35" s="36"/>
      <c r="I35" s="259">
        <v>44306</v>
      </c>
      <c r="J35" s="244">
        <v>740</v>
      </c>
      <c r="K35" s="246"/>
      <c r="L35" s="245">
        <f t="shared" si="5"/>
        <v>0</v>
      </c>
      <c r="M35" s="244">
        <v>377</v>
      </c>
      <c r="N35" s="250">
        <v>44293</v>
      </c>
      <c r="O35" s="251">
        <f t="shared" si="3"/>
        <v>0</v>
      </c>
      <c r="P35" s="260">
        <f t="shared" si="1"/>
        <v>0</v>
      </c>
      <c r="Q35" s="244"/>
      <c r="R35" s="244"/>
      <c r="S35" s="244"/>
      <c r="T35" s="244"/>
      <c r="U35" s="252"/>
      <c r="V35" s="253"/>
      <c r="W35" s="246">
        <v>600</v>
      </c>
      <c r="X35" s="245">
        <f t="shared" si="2"/>
        <v>128933.99999999999</v>
      </c>
    </row>
    <row r="36" spans="1:24" ht="72">
      <c r="A36" s="233">
        <v>28</v>
      </c>
      <c r="B36" s="100" t="s">
        <v>225</v>
      </c>
      <c r="C36" s="35" t="s">
        <v>85</v>
      </c>
      <c r="D36" s="26"/>
      <c r="E36" s="33">
        <v>214.89</v>
      </c>
      <c r="F36" s="246">
        <v>50</v>
      </c>
      <c r="G36" s="33">
        <f t="shared" si="0"/>
        <v>10744.5</v>
      </c>
      <c r="H36" s="36"/>
      <c r="I36" s="259">
        <v>44306</v>
      </c>
      <c r="J36" s="244">
        <v>740</v>
      </c>
      <c r="K36" s="246"/>
      <c r="L36" s="245">
        <f t="shared" si="5"/>
        <v>0</v>
      </c>
      <c r="M36" s="244">
        <v>377</v>
      </c>
      <c r="N36" s="250">
        <v>44293</v>
      </c>
      <c r="O36" s="251">
        <f t="shared" si="3"/>
        <v>0</v>
      </c>
      <c r="P36" s="260">
        <f t="shared" si="1"/>
        <v>0</v>
      </c>
      <c r="Q36" s="244"/>
      <c r="R36" s="244"/>
      <c r="S36" s="244"/>
      <c r="T36" s="244"/>
      <c r="U36" s="252"/>
      <c r="V36" s="253"/>
      <c r="W36" s="246">
        <v>50</v>
      </c>
      <c r="X36" s="245">
        <f t="shared" si="2"/>
        <v>10744.5</v>
      </c>
    </row>
    <row r="37" spans="1:24" ht="72">
      <c r="A37" s="233">
        <v>29</v>
      </c>
      <c r="B37" s="100" t="s">
        <v>226</v>
      </c>
      <c r="C37" s="35" t="s">
        <v>85</v>
      </c>
      <c r="D37" s="26"/>
      <c r="E37" s="33">
        <v>56.98</v>
      </c>
      <c r="F37" s="246">
        <v>880</v>
      </c>
      <c r="G37" s="33">
        <f t="shared" si="0"/>
        <v>50142.399999999994</v>
      </c>
      <c r="H37" s="36"/>
      <c r="I37" s="259">
        <v>44306</v>
      </c>
      <c r="J37" s="244">
        <v>740</v>
      </c>
      <c r="K37" s="246"/>
      <c r="L37" s="245">
        <f t="shared" si="5"/>
        <v>0</v>
      </c>
      <c r="M37" s="244">
        <v>377</v>
      </c>
      <c r="N37" s="250">
        <v>44293</v>
      </c>
      <c r="O37" s="251">
        <f t="shared" si="3"/>
        <v>0</v>
      </c>
      <c r="P37" s="260">
        <f t="shared" si="1"/>
        <v>0</v>
      </c>
      <c r="Q37" s="244"/>
      <c r="R37" s="244"/>
      <c r="S37" s="244"/>
      <c r="T37" s="244"/>
      <c r="U37" s="252"/>
      <c r="V37" s="253"/>
      <c r="W37" s="246">
        <v>880</v>
      </c>
      <c r="X37" s="245">
        <f t="shared" si="2"/>
        <v>50142.399999999994</v>
      </c>
    </row>
    <row r="38" spans="1:24" ht="72">
      <c r="A38" s="233">
        <v>30</v>
      </c>
      <c r="B38" s="100" t="s">
        <v>227</v>
      </c>
      <c r="C38" s="35" t="s">
        <v>85</v>
      </c>
      <c r="D38" s="26"/>
      <c r="E38" s="33">
        <v>56.98</v>
      </c>
      <c r="F38" s="246">
        <v>3120</v>
      </c>
      <c r="G38" s="33">
        <f t="shared" si="0"/>
        <v>177777.59999999998</v>
      </c>
      <c r="H38" s="36"/>
      <c r="I38" s="259">
        <v>44306</v>
      </c>
      <c r="J38" s="244">
        <v>740</v>
      </c>
      <c r="K38" s="246"/>
      <c r="L38" s="245">
        <f t="shared" si="5"/>
        <v>0</v>
      </c>
      <c r="M38" s="244">
        <v>377</v>
      </c>
      <c r="N38" s="250">
        <v>44293</v>
      </c>
      <c r="O38" s="251">
        <f t="shared" si="3"/>
        <v>0</v>
      </c>
      <c r="P38" s="260">
        <f t="shared" si="1"/>
        <v>0</v>
      </c>
      <c r="Q38" s="244"/>
      <c r="R38" s="244"/>
      <c r="S38" s="244"/>
      <c r="T38" s="244"/>
      <c r="U38" s="252"/>
      <c r="V38" s="253"/>
      <c r="W38" s="246">
        <v>3120</v>
      </c>
      <c r="X38" s="245">
        <f t="shared" si="2"/>
        <v>177777.59999999998</v>
      </c>
    </row>
    <row r="39" spans="1:24" ht="72">
      <c r="A39" s="233">
        <v>31</v>
      </c>
      <c r="B39" s="100" t="s">
        <v>228</v>
      </c>
      <c r="C39" s="35" t="s">
        <v>85</v>
      </c>
      <c r="D39" s="26"/>
      <c r="E39" s="33">
        <v>56.98</v>
      </c>
      <c r="F39" s="246">
        <v>400</v>
      </c>
      <c r="G39" s="33">
        <f t="shared" si="0"/>
        <v>22792</v>
      </c>
      <c r="H39" s="36"/>
      <c r="I39" s="259">
        <v>44306</v>
      </c>
      <c r="J39" s="244">
        <v>740</v>
      </c>
      <c r="K39" s="246"/>
      <c r="L39" s="245">
        <f t="shared" si="5"/>
        <v>0</v>
      </c>
      <c r="M39" s="244">
        <v>377</v>
      </c>
      <c r="N39" s="250">
        <v>44293</v>
      </c>
      <c r="O39" s="251">
        <f t="shared" si="3"/>
        <v>0</v>
      </c>
      <c r="P39" s="260">
        <f t="shared" si="1"/>
        <v>0</v>
      </c>
      <c r="Q39" s="244"/>
      <c r="R39" s="244"/>
      <c r="S39" s="244"/>
      <c r="T39" s="244"/>
      <c r="U39" s="252"/>
      <c r="V39" s="253"/>
      <c r="W39" s="246">
        <v>400</v>
      </c>
      <c r="X39" s="245">
        <f t="shared" si="2"/>
        <v>22792</v>
      </c>
    </row>
    <row r="40" spans="1:24" ht="37.5">
      <c r="A40" s="94"/>
      <c r="B40" s="39" t="s">
        <v>83</v>
      </c>
      <c r="C40" s="94"/>
      <c r="D40" s="94"/>
      <c r="E40" s="28"/>
      <c r="F40" s="94"/>
      <c r="G40" s="28">
        <f>SUM(G9:G39)</f>
        <v>2078860.25</v>
      </c>
      <c r="H40" s="29"/>
      <c r="I40" s="38"/>
      <c r="J40" s="94"/>
      <c r="K40" s="93"/>
      <c r="L40" s="28">
        <f>SUM(L9:L39)</f>
        <v>0</v>
      </c>
      <c r="M40" s="93"/>
      <c r="N40" s="30"/>
      <c r="O40" s="94"/>
      <c r="P40" s="28">
        <f>SUM(P9:P39)</f>
        <v>0</v>
      </c>
      <c r="Q40" s="31"/>
      <c r="R40" s="93"/>
      <c r="S40" s="93"/>
      <c r="T40" s="93"/>
      <c r="U40" s="93"/>
      <c r="V40" s="93"/>
      <c r="W40" s="93"/>
      <c r="X40" s="28">
        <f>SUM(X9:X39)</f>
        <v>2078860.25</v>
      </c>
    </row>
  </sheetData>
  <mergeCells count="31">
    <mergeCell ref="X6:X7"/>
    <mergeCell ref="L6:L7"/>
    <mergeCell ref="A5:A7"/>
    <mergeCell ref="B5:B7"/>
    <mergeCell ref="C5:C7"/>
    <mergeCell ref="W5:X5"/>
    <mergeCell ref="F6:F7"/>
    <mergeCell ref="W6:W7"/>
    <mergeCell ref="F5:G5"/>
    <mergeCell ref="I6:I7"/>
    <mergeCell ref="A8:X8"/>
    <mergeCell ref="O6:O7"/>
    <mergeCell ref="P6:P7"/>
    <mergeCell ref="Q6:T7"/>
    <mergeCell ref="U6:U7"/>
    <mergeCell ref="E5:E7"/>
    <mergeCell ref="H5:H7"/>
    <mergeCell ref="I5:N5"/>
    <mergeCell ref="M6:N6"/>
    <mergeCell ref="O5:P5"/>
    <mergeCell ref="Q5:V5"/>
    <mergeCell ref="D5:D7"/>
    <mergeCell ref="K6:K7"/>
    <mergeCell ref="G6:G7"/>
    <mergeCell ref="J6:J7"/>
    <mergeCell ref="V6:V7"/>
    <mergeCell ref="O1:R1"/>
    <mergeCell ref="B2:X2"/>
    <mergeCell ref="C3:P3"/>
    <mergeCell ref="C4:N4"/>
    <mergeCell ref="O4:W4"/>
  </mergeCells>
  <phoneticPr fontId="74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34"/>
  <sheetViews>
    <sheetView topLeftCell="C3" workbookViewId="0">
      <selection activeCell="W9" sqref="W9:W33"/>
    </sheetView>
  </sheetViews>
  <sheetFormatPr defaultRowHeight="12.75"/>
  <cols>
    <col min="2" max="2" width="30.42578125" customWidth="1"/>
    <col min="7" max="7" width="16" customWidth="1"/>
    <col min="16" max="16" width="15.140625" customWidth="1"/>
    <col min="17" max="17" width="1.5703125" customWidth="1"/>
    <col min="18" max="18" width="0.85546875" customWidth="1"/>
    <col min="19" max="19" width="2.85546875" customWidth="1"/>
    <col min="20" max="20" width="3.140625" customWidth="1"/>
    <col min="21" max="21" width="1.85546875" customWidth="1"/>
    <col min="22" max="22" width="2.5703125" customWidth="1"/>
    <col min="24" max="24" width="16.140625" customWidth="1"/>
  </cols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699" t="s">
        <v>125</v>
      </c>
      <c r="B8" s="699"/>
      <c r="C8" s="699"/>
      <c r="D8" s="699"/>
      <c r="E8" s="699"/>
      <c r="F8" s="699"/>
      <c r="G8" s="699"/>
      <c r="H8" s="699"/>
      <c r="I8" s="699"/>
      <c r="J8" s="699"/>
      <c r="K8" s="699"/>
      <c r="L8" s="699"/>
      <c r="M8" s="699"/>
      <c r="N8" s="699"/>
      <c r="O8" s="699"/>
      <c r="P8" s="699"/>
      <c r="Q8" s="699"/>
      <c r="R8" s="699"/>
      <c r="S8" s="699"/>
      <c r="T8" s="699"/>
      <c r="U8" s="699"/>
      <c r="V8" s="699"/>
      <c r="W8" s="699"/>
      <c r="X8" s="699"/>
    </row>
    <row r="9" spans="1:24" ht="78" customHeight="1" thickBot="1">
      <c r="A9" s="310">
        <v>2</v>
      </c>
      <c r="B9" s="242" t="s">
        <v>171</v>
      </c>
      <c r="C9" s="243" t="s">
        <v>71</v>
      </c>
      <c r="D9" s="244" t="s">
        <v>189</v>
      </c>
      <c r="E9" s="245">
        <v>9161.4</v>
      </c>
      <c r="F9" s="35">
        <v>12</v>
      </c>
      <c r="G9" s="33">
        <f t="shared" ref="G9:G33" si="0">F9*E9</f>
        <v>109936.79999999999</v>
      </c>
      <c r="H9" s="36">
        <v>45291</v>
      </c>
      <c r="I9" s="248">
        <v>44244</v>
      </c>
      <c r="J9" s="244">
        <v>242</v>
      </c>
      <c r="K9" s="246"/>
      <c r="L9" s="245">
        <f>E9*K9</f>
        <v>0</v>
      </c>
      <c r="M9" s="249">
        <v>141</v>
      </c>
      <c r="N9" s="250">
        <v>44243</v>
      </c>
      <c r="O9" s="236">
        <f t="shared" ref="O9:O33" si="1">F9+K9-W9</f>
        <v>0</v>
      </c>
      <c r="P9" s="245">
        <f>O9*E9</f>
        <v>0</v>
      </c>
      <c r="Q9" s="244"/>
      <c r="R9" s="244"/>
      <c r="S9" s="244"/>
      <c r="T9" s="244"/>
      <c r="U9" s="252"/>
      <c r="V9" s="253"/>
      <c r="W9" s="387">
        <v>12</v>
      </c>
      <c r="X9" s="245">
        <f>W9*E9</f>
        <v>109936.79999999999</v>
      </c>
    </row>
    <row r="10" spans="1:24" ht="43.5" customHeight="1">
      <c r="A10" s="310">
        <v>3</v>
      </c>
      <c r="B10" s="308" t="s">
        <v>16</v>
      </c>
      <c r="C10" s="35" t="s">
        <v>71</v>
      </c>
      <c r="D10" s="26" t="s">
        <v>176</v>
      </c>
      <c r="E10" s="309">
        <v>672.96078</v>
      </c>
      <c r="F10" s="37">
        <v>3</v>
      </c>
      <c r="G10" s="33">
        <f t="shared" si="0"/>
        <v>2018.8823400000001</v>
      </c>
      <c r="H10" s="36">
        <v>44834</v>
      </c>
      <c r="I10" s="27"/>
      <c r="J10" s="26"/>
      <c r="K10" s="91"/>
      <c r="L10" s="33"/>
      <c r="M10" s="26">
        <v>7</v>
      </c>
      <c r="N10" s="41">
        <v>44202</v>
      </c>
      <c r="O10" s="236">
        <f t="shared" si="1"/>
        <v>1</v>
      </c>
      <c r="P10" s="237">
        <f t="shared" ref="P10:P33" si="2">O10*E10</f>
        <v>672.96078</v>
      </c>
      <c r="Q10" s="26"/>
      <c r="R10" s="26"/>
      <c r="S10" s="26"/>
      <c r="T10" s="26"/>
      <c r="U10" s="90"/>
      <c r="V10" s="73"/>
      <c r="W10" s="406">
        <v>2</v>
      </c>
      <c r="X10" s="33">
        <f t="shared" ref="X10:X33" si="3">W10*E10</f>
        <v>1345.92156</v>
      </c>
    </row>
    <row r="11" spans="1:24" ht="51.75" customHeight="1">
      <c r="A11" s="310">
        <v>4</v>
      </c>
      <c r="B11" s="311" t="s">
        <v>37</v>
      </c>
      <c r="C11" s="246" t="s">
        <v>85</v>
      </c>
      <c r="D11" s="26" t="s">
        <v>182</v>
      </c>
      <c r="E11" s="245" t="s">
        <v>42</v>
      </c>
      <c r="F11" s="312">
        <v>1900</v>
      </c>
      <c r="G11" s="33">
        <f t="shared" si="0"/>
        <v>282150</v>
      </c>
      <c r="H11" s="36">
        <v>44916</v>
      </c>
      <c r="I11" s="259">
        <v>44230</v>
      </c>
      <c r="J11" s="244">
        <v>129</v>
      </c>
      <c r="K11" s="246"/>
      <c r="L11" s="245">
        <f>K11*E11</f>
        <v>0</v>
      </c>
      <c r="M11" s="244">
        <v>85</v>
      </c>
      <c r="N11" s="250">
        <v>44229</v>
      </c>
      <c r="O11" s="251">
        <f t="shared" si="1"/>
        <v>0</v>
      </c>
      <c r="P11" s="260">
        <f t="shared" si="2"/>
        <v>0</v>
      </c>
      <c r="Q11" s="244"/>
      <c r="R11" s="244"/>
      <c r="S11" s="244"/>
      <c r="T11" s="244"/>
      <c r="U11" s="252"/>
      <c r="V11" s="253"/>
      <c r="W11" s="418">
        <v>1900</v>
      </c>
      <c r="X11" s="245">
        <f t="shared" si="3"/>
        <v>282150</v>
      </c>
    </row>
    <row r="12" spans="1:24" ht="60" customHeight="1">
      <c r="A12" s="310">
        <v>5</v>
      </c>
      <c r="B12" s="311" t="s">
        <v>38</v>
      </c>
      <c r="C12" s="246" t="s">
        <v>85</v>
      </c>
      <c r="D12" s="26" t="s">
        <v>183</v>
      </c>
      <c r="E12" s="245" t="s">
        <v>43</v>
      </c>
      <c r="F12" s="312">
        <v>25</v>
      </c>
      <c r="G12" s="33">
        <f t="shared" si="0"/>
        <v>5250</v>
      </c>
      <c r="H12" s="36">
        <v>44540</v>
      </c>
      <c r="I12" s="259">
        <v>44230</v>
      </c>
      <c r="J12" s="244">
        <v>129</v>
      </c>
      <c r="K12" s="246"/>
      <c r="L12" s="245">
        <f>K12*E12</f>
        <v>0</v>
      </c>
      <c r="M12" s="244">
        <v>85</v>
      </c>
      <c r="N12" s="250">
        <v>44229</v>
      </c>
      <c r="O12" s="251">
        <f t="shared" si="1"/>
        <v>0</v>
      </c>
      <c r="P12" s="260">
        <f t="shared" si="2"/>
        <v>0</v>
      </c>
      <c r="Q12" s="244"/>
      <c r="R12" s="244"/>
      <c r="S12" s="244"/>
      <c r="T12" s="244"/>
      <c r="U12" s="252"/>
      <c r="V12" s="253"/>
      <c r="W12" s="418">
        <v>25</v>
      </c>
      <c r="X12" s="245">
        <f t="shared" si="3"/>
        <v>5250</v>
      </c>
    </row>
    <row r="13" spans="1:24" ht="85.5" customHeight="1">
      <c r="A13" s="310">
        <v>6</v>
      </c>
      <c r="B13" s="311" t="s">
        <v>39</v>
      </c>
      <c r="C13" s="246" t="s">
        <v>85</v>
      </c>
      <c r="D13" s="26" t="s">
        <v>184</v>
      </c>
      <c r="E13" s="245" t="s">
        <v>44</v>
      </c>
      <c r="F13" s="312">
        <v>791</v>
      </c>
      <c r="G13" s="33">
        <f t="shared" si="0"/>
        <v>142380</v>
      </c>
      <c r="H13" s="36" t="s">
        <v>185</v>
      </c>
      <c r="I13" s="259">
        <v>44230</v>
      </c>
      <c r="J13" s="244">
        <v>129</v>
      </c>
      <c r="K13" s="246"/>
      <c r="L13" s="245">
        <f>K13*E13</f>
        <v>0</v>
      </c>
      <c r="M13" s="244">
        <v>85</v>
      </c>
      <c r="N13" s="250">
        <v>44229</v>
      </c>
      <c r="O13" s="251">
        <f t="shared" si="1"/>
        <v>201</v>
      </c>
      <c r="P13" s="260">
        <f t="shared" si="2"/>
        <v>36180</v>
      </c>
      <c r="Q13" s="244"/>
      <c r="R13" s="244"/>
      <c r="S13" s="244"/>
      <c r="T13" s="244"/>
      <c r="U13" s="252"/>
      <c r="V13" s="253"/>
      <c r="W13" s="418">
        <v>590</v>
      </c>
      <c r="X13" s="245">
        <f t="shared" si="3"/>
        <v>106200</v>
      </c>
    </row>
    <row r="14" spans="1:24" ht="45.75" customHeight="1">
      <c r="A14" s="310">
        <v>7</v>
      </c>
      <c r="B14" s="100" t="s">
        <v>200</v>
      </c>
      <c r="C14" s="35" t="s">
        <v>85</v>
      </c>
      <c r="D14" s="26"/>
      <c r="E14" s="33">
        <v>896.5</v>
      </c>
      <c r="F14" s="234">
        <v>5</v>
      </c>
      <c r="G14" s="33">
        <f t="shared" si="0"/>
        <v>4482.5</v>
      </c>
      <c r="H14" s="184"/>
      <c r="I14" s="232">
        <v>44270</v>
      </c>
      <c r="J14" s="233">
        <v>362</v>
      </c>
      <c r="K14" s="234"/>
      <c r="L14" s="33">
        <f>K14*E14</f>
        <v>0</v>
      </c>
      <c r="M14" s="235">
        <v>262</v>
      </c>
      <c r="N14" s="27">
        <v>44267</v>
      </c>
      <c r="O14" s="236">
        <f t="shared" si="1"/>
        <v>5</v>
      </c>
      <c r="P14" s="237">
        <f t="shared" si="2"/>
        <v>4482.5</v>
      </c>
      <c r="Q14" s="238"/>
      <c r="R14" s="235"/>
      <c r="S14" s="235"/>
      <c r="T14" s="235"/>
      <c r="U14" s="235"/>
      <c r="V14" s="235"/>
      <c r="W14" s="419">
        <v>0</v>
      </c>
      <c r="X14" s="237">
        <f t="shared" si="3"/>
        <v>0</v>
      </c>
    </row>
    <row r="15" spans="1:24" ht="49.5" customHeight="1">
      <c r="A15" s="310">
        <v>8</v>
      </c>
      <c r="B15" s="100" t="s">
        <v>202</v>
      </c>
      <c r="C15" s="35" t="s">
        <v>85</v>
      </c>
      <c r="D15" s="26"/>
      <c r="E15" s="33">
        <v>896.5</v>
      </c>
      <c r="F15" s="234">
        <v>160</v>
      </c>
      <c r="G15" s="33">
        <f t="shared" si="0"/>
        <v>143440</v>
      </c>
      <c r="H15" s="184"/>
      <c r="I15" s="232">
        <v>44270</v>
      </c>
      <c r="J15" s="233">
        <v>362</v>
      </c>
      <c r="K15" s="234"/>
      <c r="L15" s="33">
        <f t="shared" ref="L15:L33" si="4">K15*E15</f>
        <v>0</v>
      </c>
      <c r="M15" s="235">
        <v>262</v>
      </c>
      <c r="N15" s="27">
        <v>44267</v>
      </c>
      <c r="O15" s="236">
        <f t="shared" si="1"/>
        <v>0</v>
      </c>
      <c r="P15" s="237">
        <f t="shared" si="2"/>
        <v>0</v>
      </c>
      <c r="Q15" s="238"/>
      <c r="R15" s="235"/>
      <c r="S15" s="235"/>
      <c r="T15" s="235"/>
      <c r="U15" s="235"/>
      <c r="V15" s="235"/>
      <c r="W15" s="419">
        <v>160</v>
      </c>
      <c r="X15" s="237">
        <f t="shared" si="3"/>
        <v>143440</v>
      </c>
    </row>
    <row r="16" spans="1:24" ht="54" customHeight="1">
      <c r="A16" s="310">
        <v>9</v>
      </c>
      <c r="B16" s="100" t="s">
        <v>203</v>
      </c>
      <c r="C16" s="35" t="s">
        <v>85</v>
      </c>
      <c r="D16" s="26"/>
      <c r="E16" s="33">
        <v>896.5</v>
      </c>
      <c r="F16" s="234">
        <v>30</v>
      </c>
      <c r="G16" s="33">
        <f t="shared" si="0"/>
        <v>26895</v>
      </c>
      <c r="H16" s="184"/>
      <c r="I16" s="232">
        <v>44270</v>
      </c>
      <c r="J16" s="233">
        <v>362</v>
      </c>
      <c r="K16" s="234"/>
      <c r="L16" s="33">
        <f t="shared" si="4"/>
        <v>0</v>
      </c>
      <c r="M16" s="235">
        <v>262</v>
      </c>
      <c r="N16" s="27">
        <v>44267</v>
      </c>
      <c r="O16" s="236">
        <f t="shared" si="1"/>
        <v>5</v>
      </c>
      <c r="P16" s="237">
        <f t="shared" si="2"/>
        <v>4482.5</v>
      </c>
      <c r="Q16" s="238"/>
      <c r="R16" s="235"/>
      <c r="S16" s="235"/>
      <c r="T16" s="235"/>
      <c r="U16" s="235"/>
      <c r="V16" s="235"/>
      <c r="W16" s="419">
        <v>25</v>
      </c>
      <c r="X16" s="237">
        <f t="shared" si="3"/>
        <v>22412.5</v>
      </c>
    </row>
    <row r="17" spans="1:24" ht="48.75" customHeight="1">
      <c r="A17" s="310">
        <v>10</v>
      </c>
      <c r="B17" s="100" t="s">
        <v>196</v>
      </c>
      <c r="C17" s="35" t="s">
        <v>197</v>
      </c>
      <c r="D17" s="26"/>
      <c r="E17" s="33">
        <v>12</v>
      </c>
      <c r="F17" s="234">
        <v>9550</v>
      </c>
      <c r="G17" s="33">
        <f t="shared" si="0"/>
        <v>114600</v>
      </c>
      <c r="H17" s="184"/>
      <c r="I17" s="232">
        <v>44270</v>
      </c>
      <c r="J17" s="233">
        <v>362</v>
      </c>
      <c r="K17" s="234"/>
      <c r="L17" s="33">
        <f t="shared" si="4"/>
        <v>0</v>
      </c>
      <c r="M17" s="235">
        <v>262</v>
      </c>
      <c r="N17" s="27">
        <v>44267</v>
      </c>
      <c r="O17" s="236">
        <f t="shared" si="1"/>
        <v>6500</v>
      </c>
      <c r="P17" s="237">
        <f t="shared" si="2"/>
        <v>78000</v>
      </c>
      <c r="Q17" s="238"/>
      <c r="R17" s="235"/>
      <c r="S17" s="235"/>
      <c r="T17" s="235"/>
      <c r="U17" s="235"/>
      <c r="V17" s="235"/>
      <c r="W17" s="419">
        <v>3050</v>
      </c>
      <c r="X17" s="237">
        <f t="shared" si="3"/>
        <v>36600</v>
      </c>
    </row>
    <row r="18" spans="1:24" ht="33.75" customHeight="1">
      <c r="A18" s="310">
        <v>11</v>
      </c>
      <c r="B18" s="100" t="s">
        <v>199</v>
      </c>
      <c r="C18" s="35" t="s">
        <v>197</v>
      </c>
      <c r="D18" s="26"/>
      <c r="E18" s="33">
        <v>12</v>
      </c>
      <c r="F18" s="234">
        <v>8900</v>
      </c>
      <c r="G18" s="33">
        <f t="shared" si="0"/>
        <v>106800</v>
      </c>
      <c r="H18" s="184"/>
      <c r="I18" s="232">
        <v>44270</v>
      </c>
      <c r="J18" s="233">
        <v>362</v>
      </c>
      <c r="K18" s="234"/>
      <c r="L18" s="33">
        <f t="shared" si="4"/>
        <v>0</v>
      </c>
      <c r="M18" s="235">
        <v>262</v>
      </c>
      <c r="N18" s="27">
        <v>44267</v>
      </c>
      <c r="O18" s="236">
        <f t="shared" si="1"/>
        <v>6460</v>
      </c>
      <c r="P18" s="237">
        <f t="shared" si="2"/>
        <v>77520</v>
      </c>
      <c r="Q18" s="238"/>
      <c r="R18" s="235"/>
      <c r="S18" s="235"/>
      <c r="T18" s="235"/>
      <c r="U18" s="235"/>
      <c r="V18" s="235"/>
      <c r="W18" s="419">
        <v>2440</v>
      </c>
      <c r="X18" s="237">
        <f t="shared" si="3"/>
        <v>29280</v>
      </c>
    </row>
    <row r="19" spans="1:24" ht="69" customHeight="1">
      <c r="A19" s="310">
        <v>16</v>
      </c>
      <c r="B19" s="100" t="s">
        <v>39</v>
      </c>
      <c r="C19" s="91" t="s">
        <v>85</v>
      </c>
      <c r="D19" s="26" t="s">
        <v>204</v>
      </c>
      <c r="E19" s="33">
        <v>180</v>
      </c>
      <c r="F19" s="234">
        <v>1775</v>
      </c>
      <c r="G19" s="33">
        <f t="shared" si="0"/>
        <v>319500</v>
      </c>
      <c r="H19" s="184">
        <v>44913</v>
      </c>
      <c r="I19" s="232">
        <v>44278</v>
      </c>
      <c r="J19" s="233">
        <v>398</v>
      </c>
      <c r="K19" s="234"/>
      <c r="L19" s="33">
        <f t="shared" si="4"/>
        <v>0</v>
      </c>
      <c r="M19" s="235">
        <v>291</v>
      </c>
      <c r="N19" s="27">
        <v>44277</v>
      </c>
      <c r="O19" s="236">
        <f t="shared" si="1"/>
        <v>0</v>
      </c>
      <c r="P19" s="237">
        <f t="shared" si="2"/>
        <v>0</v>
      </c>
      <c r="Q19" s="238"/>
      <c r="R19" s="235"/>
      <c r="S19" s="235"/>
      <c r="T19" s="235"/>
      <c r="U19" s="235"/>
      <c r="V19" s="235"/>
      <c r="W19" s="419">
        <v>1775</v>
      </c>
      <c r="X19" s="237">
        <f t="shared" si="3"/>
        <v>319500</v>
      </c>
    </row>
    <row r="20" spans="1:24" ht="56.25" customHeight="1">
      <c r="A20" s="310">
        <v>17</v>
      </c>
      <c r="B20" s="100" t="s">
        <v>211</v>
      </c>
      <c r="C20" s="35" t="s">
        <v>85</v>
      </c>
      <c r="D20" s="26"/>
      <c r="E20" s="33">
        <v>0.7</v>
      </c>
      <c r="F20" s="234">
        <v>206180</v>
      </c>
      <c r="G20" s="33">
        <f t="shared" si="0"/>
        <v>144326</v>
      </c>
      <c r="H20" s="36"/>
      <c r="I20" s="232">
        <v>44284</v>
      </c>
      <c r="J20" s="233">
        <v>583</v>
      </c>
      <c r="K20" s="234"/>
      <c r="L20" s="33">
        <f t="shared" si="4"/>
        <v>0</v>
      </c>
      <c r="M20" s="235">
        <v>314</v>
      </c>
      <c r="N20" s="27">
        <v>44281</v>
      </c>
      <c r="O20" s="236">
        <f t="shared" si="1"/>
        <v>32971</v>
      </c>
      <c r="P20" s="237">
        <f t="shared" si="2"/>
        <v>23079.699999999997</v>
      </c>
      <c r="Q20" s="238"/>
      <c r="R20" s="235"/>
      <c r="S20" s="235"/>
      <c r="T20" s="235"/>
      <c r="U20" s="235"/>
      <c r="V20" s="235"/>
      <c r="W20" s="419">
        <v>173209</v>
      </c>
      <c r="X20" s="237">
        <f t="shared" si="3"/>
        <v>121246.29999999999</v>
      </c>
    </row>
    <row r="21" spans="1:24" ht="51.75" customHeight="1">
      <c r="A21" s="310">
        <v>19</v>
      </c>
      <c r="B21" s="100" t="s">
        <v>207</v>
      </c>
      <c r="C21" s="91" t="s">
        <v>85</v>
      </c>
      <c r="D21" s="26"/>
      <c r="E21" s="33">
        <v>300</v>
      </c>
      <c r="F21" s="234">
        <v>1510</v>
      </c>
      <c r="G21" s="33">
        <f t="shared" si="0"/>
        <v>453000</v>
      </c>
      <c r="H21" s="36"/>
      <c r="I21" s="232">
        <v>44284</v>
      </c>
      <c r="J21" s="233">
        <v>583</v>
      </c>
      <c r="K21" s="234"/>
      <c r="L21" s="33">
        <f t="shared" si="4"/>
        <v>0</v>
      </c>
      <c r="M21" s="235">
        <v>314</v>
      </c>
      <c r="N21" s="27">
        <v>44281</v>
      </c>
      <c r="O21" s="236">
        <f t="shared" si="1"/>
        <v>72</v>
      </c>
      <c r="P21" s="237">
        <f t="shared" si="2"/>
        <v>21600</v>
      </c>
      <c r="Q21" s="238"/>
      <c r="R21" s="235"/>
      <c r="S21" s="235"/>
      <c r="T21" s="235"/>
      <c r="U21" s="235"/>
      <c r="V21" s="235"/>
      <c r="W21" s="419">
        <v>1438</v>
      </c>
      <c r="X21" s="237">
        <f t="shared" si="3"/>
        <v>431400</v>
      </c>
    </row>
    <row r="22" spans="1:24" ht="44.25" customHeight="1">
      <c r="A22" s="310">
        <v>21</v>
      </c>
      <c r="B22" s="100" t="s">
        <v>223</v>
      </c>
      <c r="C22" s="35" t="s">
        <v>85</v>
      </c>
      <c r="D22" s="26"/>
      <c r="E22" s="33">
        <v>214.89</v>
      </c>
      <c r="F22" s="234">
        <v>500</v>
      </c>
      <c r="G22" s="33">
        <f t="shared" si="0"/>
        <v>107445</v>
      </c>
      <c r="H22" s="36"/>
      <c r="I22" s="232">
        <v>44301</v>
      </c>
      <c r="J22" s="233">
        <v>741</v>
      </c>
      <c r="K22" s="234"/>
      <c r="L22" s="33">
        <f t="shared" si="4"/>
        <v>0</v>
      </c>
      <c r="M22" s="235">
        <v>377</v>
      </c>
      <c r="N22" s="27">
        <v>44293</v>
      </c>
      <c r="O22" s="236">
        <f t="shared" si="1"/>
        <v>500</v>
      </c>
      <c r="P22" s="237">
        <f t="shared" si="2"/>
        <v>107445</v>
      </c>
      <c r="Q22" s="238"/>
      <c r="R22" s="235"/>
      <c r="S22" s="235"/>
      <c r="T22" s="235"/>
      <c r="U22" s="235"/>
      <c r="V22" s="235"/>
      <c r="W22" s="419">
        <v>0</v>
      </c>
      <c r="X22" s="237">
        <f t="shared" si="3"/>
        <v>0</v>
      </c>
    </row>
    <row r="23" spans="1:24" ht="36.75" customHeight="1">
      <c r="A23" s="310">
        <v>22</v>
      </c>
      <c r="B23" s="100" t="s">
        <v>224</v>
      </c>
      <c r="C23" s="35" t="s">
        <v>85</v>
      </c>
      <c r="D23" s="26"/>
      <c r="E23" s="33">
        <v>214.89</v>
      </c>
      <c r="F23" s="234">
        <v>1800</v>
      </c>
      <c r="G23" s="33">
        <f t="shared" si="0"/>
        <v>386802</v>
      </c>
      <c r="H23" s="36"/>
      <c r="I23" s="232">
        <v>44301</v>
      </c>
      <c r="J23" s="233">
        <v>741</v>
      </c>
      <c r="K23" s="234"/>
      <c r="L23" s="33">
        <f t="shared" si="4"/>
        <v>0</v>
      </c>
      <c r="M23" s="235">
        <v>377</v>
      </c>
      <c r="N23" s="27">
        <v>44293</v>
      </c>
      <c r="O23" s="236">
        <f t="shared" si="1"/>
        <v>639</v>
      </c>
      <c r="P23" s="237">
        <f t="shared" si="2"/>
        <v>137314.71</v>
      </c>
      <c r="Q23" s="238"/>
      <c r="R23" s="235"/>
      <c r="S23" s="235"/>
      <c r="T23" s="235"/>
      <c r="U23" s="235"/>
      <c r="V23" s="235"/>
      <c r="W23" s="419">
        <v>1161</v>
      </c>
      <c r="X23" s="237">
        <f t="shared" si="3"/>
        <v>249487.28999999998</v>
      </c>
    </row>
    <row r="24" spans="1:24" ht="36.75" customHeight="1">
      <c r="A24" s="310">
        <v>23</v>
      </c>
      <c r="B24" s="100" t="s">
        <v>225</v>
      </c>
      <c r="C24" s="35" t="s">
        <v>85</v>
      </c>
      <c r="D24" s="26"/>
      <c r="E24" s="33">
        <v>214.89</v>
      </c>
      <c r="F24" s="234">
        <v>250</v>
      </c>
      <c r="G24" s="33">
        <f t="shared" si="0"/>
        <v>53722.5</v>
      </c>
      <c r="H24" s="36"/>
      <c r="I24" s="232">
        <v>44301</v>
      </c>
      <c r="J24" s="233">
        <v>741</v>
      </c>
      <c r="K24" s="234"/>
      <c r="L24" s="33">
        <f t="shared" si="4"/>
        <v>0</v>
      </c>
      <c r="M24" s="235">
        <v>377</v>
      </c>
      <c r="N24" s="27">
        <v>44293</v>
      </c>
      <c r="O24" s="236">
        <f t="shared" si="1"/>
        <v>250</v>
      </c>
      <c r="P24" s="237">
        <f t="shared" si="2"/>
        <v>53722.5</v>
      </c>
      <c r="Q24" s="238"/>
      <c r="R24" s="235"/>
      <c r="S24" s="235"/>
      <c r="T24" s="235"/>
      <c r="U24" s="235"/>
      <c r="V24" s="235"/>
      <c r="W24" s="419">
        <v>0</v>
      </c>
      <c r="X24" s="237">
        <f t="shared" si="3"/>
        <v>0</v>
      </c>
    </row>
    <row r="25" spans="1:24" ht="36.75" customHeight="1">
      <c r="A25" s="310">
        <v>24</v>
      </c>
      <c r="B25" s="100" t="s">
        <v>226</v>
      </c>
      <c r="C25" s="35" t="s">
        <v>85</v>
      </c>
      <c r="D25" s="26"/>
      <c r="E25" s="33">
        <v>56.98</v>
      </c>
      <c r="F25" s="234">
        <v>3600</v>
      </c>
      <c r="G25" s="33">
        <f t="shared" si="0"/>
        <v>205128</v>
      </c>
      <c r="H25" s="36"/>
      <c r="I25" s="232">
        <v>44301</v>
      </c>
      <c r="J25" s="233">
        <v>741</v>
      </c>
      <c r="K25" s="234"/>
      <c r="L25" s="33">
        <f t="shared" si="4"/>
        <v>0</v>
      </c>
      <c r="M25" s="235">
        <v>377</v>
      </c>
      <c r="N25" s="27">
        <v>44293</v>
      </c>
      <c r="O25" s="236">
        <f t="shared" si="1"/>
        <v>1259</v>
      </c>
      <c r="P25" s="237">
        <f t="shared" si="2"/>
        <v>71737.819999999992</v>
      </c>
      <c r="Q25" s="238"/>
      <c r="R25" s="235"/>
      <c r="S25" s="235"/>
      <c r="T25" s="235"/>
      <c r="U25" s="235"/>
      <c r="V25" s="235"/>
      <c r="W25" s="419">
        <v>2341</v>
      </c>
      <c r="X25" s="237">
        <f t="shared" si="3"/>
        <v>133390.18</v>
      </c>
    </row>
    <row r="26" spans="1:24" ht="34.5" customHeight="1">
      <c r="A26" s="310">
        <v>25</v>
      </c>
      <c r="B26" s="100" t="s">
        <v>227</v>
      </c>
      <c r="C26" s="35" t="s">
        <v>85</v>
      </c>
      <c r="D26" s="26"/>
      <c r="E26" s="33">
        <v>56.98</v>
      </c>
      <c r="F26" s="234">
        <v>11200</v>
      </c>
      <c r="G26" s="33">
        <f t="shared" si="0"/>
        <v>638176</v>
      </c>
      <c r="H26" s="36"/>
      <c r="I26" s="232">
        <v>44301</v>
      </c>
      <c r="J26" s="233">
        <v>741</v>
      </c>
      <c r="K26" s="234"/>
      <c r="L26" s="33">
        <f t="shared" si="4"/>
        <v>0</v>
      </c>
      <c r="M26" s="235">
        <v>377</v>
      </c>
      <c r="N26" s="27">
        <v>44293</v>
      </c>
      <c r="O26" s="236">
        <f t="shared" si="1"/>
        <v>0</v>
      </c>
      <c r="P26" s="237">
        <f t="shared" si="2"/>
        <v>0</v>
      </c>
      <c r="Q26" s="238"/>
      <c r="R26" s="235"/>
      <c r="S26" s="235"/>
      <c r="T26" s="235"/>
      <c r="U26" s="235"/>
      <c r="V26" s="235"/>
      <c r="W26" s="419">
        <v>11200</v>
      </c>
      <c r="X26" s="237">
        <f t="shared" si="3"/>
        <v>638176</v>
      </c>
    </row>
    <row r="27" spans="1:24" ht="34.5" customHeight="1">
      <c r="A27" s="310">
        <v>26</v>
      </c>
      <c r="B27" s="100" t="s">
        <v>228</v>
      </c>
      <c r="C27" s="35" t="s">
        <v>85</v>
      </c>
      <c r="D27" s="26"/>
      <c r="E27" s="33">
        <v>56.98</v>
      </c>
      <c r="F27" s="234">
        <v>1560</v>
      </c>
      <c r="G27" s="33">
        <f t="shared" si="0"/>
        <v>88888.799999999988</v>
      </c>
      <c r="H27" s="36"/>
      <c r="I27" s="232">
        <v>44301</v>
      </c>
      <c r="J27" s="233">
        <v>741</v>
      </c>
      <c r="K27" s="234"/>
      <c r="L27" s="33">
        <f t="shared" si="4"/>
        <v>0</v>
      </c>
      <c r="M27" s="235">
        <v>377</v>
      </c>
      <c r="N27" s="27">
        <v>44293</v>
      </c>
      <c r="O27" s="236">
        <f t="shared" si="1"/>
        <v>1560</v>
      </c>
      <c r="P27" s="237">
        <f t="shared" si="2"/>
        <v>88888.799999999988</v>
      </c>
      <c r="Q27" s="238"/>
      <c r="R27" s="235"/>
      <c r="S27" s="235"/>
      <c r="T27" s="235"/>
      <c r="U27" s="235"/>
      <c r="V27" s="235"/>
      <c r="W27" s="419">
        <v>0</v>
      </c>
      <c r="X27" s="237">
        <f t="shared" si="3"/>
        <v>0</v>
      </c>
    </row>
    <row r="28" spans="1:24" ht="23.25" customHeight="1">
      <c r="A28" s="310">
        <v>27</v>
      </c>
      <c r="B28" s="100" t="s">
        <v>283</v>
      </c>
      <c r="C28" s="35" t="s">
        <v>85</v>
      </c>
      <c r="D28" s="26"/>
      <c r="E28" s="33">
        <v>220</v>
      </c>
      <c r="F28" s="234">
        <v>1568</v>
      </c>
      <c r="G28" s="33">
        <f t="shared" si="0"/>
        <v>344960</v>
      </c>
      <c r="H28" s="36"/>
      <c r="I28" s="232"/>
      <c r="J28" s="233">
        <v>903</v>
      </c>
      <c r="K28" s="234"/>
      <c r="L28" s="33">
        <f t="shared" si="4"/>
        <v>0</v>
      </c>
      <c r="M28" s="103">
        <v>465</v>
      </c>
      <c r="N28" s="41">
        <v>44309</v>
      </c>
      <c r="O28" s="236">
        <f t="shared" si="1"/>
        <v>208</v>
      </c>
      <c r="P28" s="237">
        <f t="shared" si="2"/>
        <v>45760</v>
      </c>
      <c r="Q28" s="238"/>
      <c r="R28" s="235"/>
      <c r="S28" s="235"/>
      <c r="T28" s="235"/>
      <c r="U28" s="235"/>
      <c r="V28" s="235"/>
      <c r="W28" s="419">
        <v>1360</v>
      </c>
      <c r="X28" s="237">
        <f t="shared" si="3"/>
        <v>299200</v>
      </c>
    </row>
    <row r="29" spans="1:24" ht="23.25" customHeight="1">
      <c r="A29" s="310">
        <v>28</v>
      </c>
      <c r="B29" s="100" t="s">
        <v>284</v>
      </c>
      <c r="C29" s="35" t="s">
        <v>85</v>
      </c>
      <c r="D29" s="26"/>
      <c r="E29" s="33">
        <v>220</v>
      </c>
      <c r="F29" s="234">
        <v>38</v>
      </c>
      <c r="G29" s="33">
        <f t="shared" si="0"/>
        <v>8360</v>
      </c>
      <c r="H29" s="36"/>
      <c r="I29" s="232"/>
      <c r="J29" s="233">
        <v>903</v>
      </c>
      <c r="K29" s="234"/>
      <c r="L29" s="33">
        <f t="shared" si="4"/>
        <v>0</v>
      </c>
      <c r="M29" s="103">
        <v>465</v>
      </c>
      <c r="N29" s="41">
        <v>44309</v>
      </c>
      <c r="O29" s="236">
        <f t="shared" si="1"/>
        <v>38</v>
      </c>
      <c r="P29" s="237">
        <f t="shared" si="2"/>
        <v>8360</v>
      </c>
      <c r="Q29" s="238"/>
      <c r="R29" s="235"/>
      <c r="S29" s="235"/>
      <c r="T29" s="235"/>
      <c r="U29" s="235"/>
      <c r="V29" s="235"/>
      <c r="W29" s="419">
        <v>0</v>
      </c>
      <c r="X29" s="237">
        <f t="shared" si="3"/>
        <v>0</v>
      </c>
    </row>
    <row r="30" spans="1:24" ht="23.25" customHeight="1">
      <c r="A30" s="310">
        <v>29</v>
      </c>
      <c r="B30" s="100" t="s">
        <v>281</v>
      </c>
      <c r="C30" s="35" t="s">
        <v>85</v>
      </c>
      <c r="D30" s="26"/>
      <c r="E30" s="33">
        <v>220</v>
      </c>
      <c r="F30" s="234">
        <v>972</v>
      </c>
      <c r="G30" s="33">
        <f t="shared" si="0"/>
        <v>213840</v>
      </c>
      <c r="H30" s="36"/>
      <c r="I30" s="232"/>
      <c r="J30" s="233">
        <v>928</v>
      </c>
      <c r="K30" s="234"/>
      <c r="L30" s="33">
        <f t="shared" si="4"/>
        <v>0</v>
      </c>
      <c r="M30" s="103">
        <v>464</v>
      </c>
      <c r="N30" s="41">
        <v>44309</v>
      </c>
      <c r="O30" s="236">
        <f t="shared" si="1"/>
        <v>972</v>
      </c>
      <c r="P30" s="237">
        <f t="shared" si="2"/>
        <v>213840</v>
      </c>
      <c r="Q30" s="238"/>
      <c r="R30" s="235"/>
      <c r="S30" s="235"/>
      <c r="T30" s="235"/>
      <c r="U30" s="235"/>
      <c r="V30" s="235"/>
      <c r="W30" s="419">
        <v>0</v>
      </c>
      <c r="X30" s="237">
        <f t="shared" si="3"/>
        <v>0</v>
      </c>
    </row>
    <row r="31" spans="1:24" ht="23.25" customHeight="1">
      <c r="A31" s="310">
        <v>30</v>
      </c>
      <c r="B31" s="100" t="s">
        <v>283</v>
      </c>
      <c r="C31" s="35" t="s">
        <v>85</v>
      </c>
      <c r="D31" s="26"/>
      <c r="E31" s="33">
        <v>220</v>
      </c>
      <c r="F31" s="234">
        <v>2263</v>
      </c>
      <c r="G31" s="33">
        <f t="shared" si="0"/>
        <v>497860</v>
      </c>
      <c r="H31" s="36"/>
      <c r="I31" s="232"/>
      <c r="J31" s="233">
        <v>928</v>
      </c>
      <c r="K31" s="234"/>
      <c r="L31" s="33">
        <f t="shared" si="4"/>
        <v>0</v>
      </c>
      <c r="M31" s="103">
        <v>464</v>
      </c>
      <c r="N31" s="41">
        <v>44309</v>
      </c>
      <c r="O31" s="236">
        <f t="shared" si="1"/>
        <v>0</v>
      </c>
      <c r="P31" s="237">
        <f t="shared" si="2"/>
        <v>0</v>
      </c>
      <c r="Q31" s="238"/>
      <c r="R31" s="235"/>
      <c r="S31" s="235"/>
      <c r="T31" s="235"/>
      <c r="U31" s="235"/>
      <c r="V31" s="235"/>
      <c r="W31" s="419">
        <v>2263</v>
      </c>
      <c r="X31" s="237">
        <f t="shared" si="3"/>
        <v>497860</v>
      </c>
    </row>
    <row r="32" spans="1:24" ht="29.25" customHeight="1">
      <c r="A32" s="310">
        <v>31</v>
      </c>
      <c r="B32" s="100" t="s">
        <v>284</v>
      </c>
      <c r="C32" s="35" t="s">
        <v>85</v>
      </c>
      <c r="D32" s="26"/>
      <c r="E32" s="33">
        <v>220</v>
      </c>
      <c r="F32" s="234">
        <v>457</v>
      </c>
      <c r="G32" s="33">
        <f t="shared" si="0"/>
        <v>100540</v>
      </c>
      <c r="H32" s="36"/>
      <c r="I32" s="232"/>
      <c r="J32" s="233">
        <v>928</v>
      </c>
      <c r="K32" s="234"/>
      <c r="L32" s="33">
        <f t="shared" si="4"/>
        <v>0</v>
      </c>
      <c r="M32" s="103">
        <v>464</v>
      </c>
      <c r="N32" s="41">
        <v>44309</v>
      </c>
      <c r="O32" s="236">
        <f t="shared" si="1"/>
        <v>0</v>
      </c>
      <c r="P32" s="237">
        <f t="shared" si="2"/>
        <v>0</v>
      </c>
      <c r="Q32" s="238"/>
      <c r="R32" s="235"/>
      <c r="S32" s="235"/>
      <c r="T32" s="235"/>
      <c r="U32" s="235"/>
      <c r="V32" s="235"/>
      <c r="W32" s="419">
        <v>457</v>
      </c>
      <c r="X32" s="237">
        <f t="shared" si="3"/>
        <v>100540</v>
      </c>
    </row>
    <row r="33" spans="1:24" ht="29.25" customHeight="1">
      <c r="A33" s="310">
        <v>32</v>
      </c>
      <c r="B33" s="100" t="s">
        <v>230</v>
      </c>
      <c r="C33" s="35" t="s">
        <v>85</v>
      </c>
      <c r="D33" s="26"/>
      <c r="E33" s="33">
        <v>300</v>
      </c>
      <c r="F33" s="234">
        <v>2070</v>
      </c>
      <c r="G33" s="33">
        <f t="shared" si="0"/>
        <v>621000</v>
      </c>
      <c r="H33" s="36"/>
      <c r="I33" s="232">
        <v>44293</v>
      </c>
      <c r="J33" s="233">
        <v>716</v>
      </c>
      <c r="K33" s="234"/>
      <c r="L33" s="33">
        <f t="shared" si="4"/>
        <v>0</v>
      </c>
      <c r="M33" s="235">
        <v>375</v>
      </c>
      <c r="N33" s="27">
        <v>44293</v>
      </c>
      <c r="O33" s="236">
        <f t="shared" si="1"/>
        <v>1197</v>
      </c>
      <c r="P33" s="237">
        <f t="shared" si="2"/>
        <v>359100</v>
      </c>
      <c r="Q33" s="238"/>
      <c r="R33" s="235"/>
      <c r="S33" s="235"/>
      <c r="T33" s="235"/>
      <c r="U33" s="235"/>
      <c r="V33" s="235"/>
      <c r="W33" s="419">
        <v>873</v>
      </c>
      <c r="X33" s="237">
        <f t="shared" si="3"/>
        <v>261900</v>
      </c>
    </row>
    <row r="34" spans="1:24" ht="19.5">
      <c r="A34" s="94"/>
      <c r="B34" s="240" t="s">
        <v>83</v>
      </c>
      <c r="C34" s="94"/>
      <c r="D34" s="28"/>
      <c r="E34" s="28"/>
      <c r="F34" s="93"/>
      <c r="G34" s="28">
        <f>SUM(G9:G33)</f>
        <v>5121501.4823399996</v>
      </c>
      <c r="H34" s="29"/>
      <c r="I34" s="29"/>
      <c r="J34" s="28"/>
      <c r="K34" s="93"/>
      <c r="L34" s="28">
        <f>SUM(L9:L33)</f>
        <v>0</v>
      </c>
      <c r="M34" s="93"/>
      <c r="N34" s="30"/>
      <c r="O34" s="94"/>
      <c r="P34" s="28">
        <f>SUM(P9:P33)</f>
        <v>1332186.4907799999</v>
      </c>
      <c r="Q34" s="31"/>
      <c r="R34" s="93"/>
      <c r="S34" s="93"/>
      <c r="T34" s="93"/>
      <c r="U34" s="93"/>
      <c r="V34" s="93"/>
      <c r="W34" s="93"/>
      <c r="X34" s="28">
        <f>SUM(X9:X33)</f>
        <v>3789314.99156</v>
      </c>
    </row>
  </sheetData>
  <mergeCells count="31">
    <mergeCell ref="X6:X7"/>
    <mergeCell ref="L6:L7"/>
    <mergeCell ref="A5:A7"/>
    <mergeCell ref="B5:B7"/>
    <mergeCell ref="C5:C7"/>
    <mergeCell ref="W5:X5"/>
    <mergeCell ref="F6:F7"/>
    <mergeCell ref="W6:W7"/>
    <mergeCell ref="F5:G5"/>
    <mergeCell ref="I6:I7"/>
    <mergeCell ref="A8:X8"/>
    <mergeCell ref="O6:O7"/>
    <mergeCell ref="P6:P7"/>
    <mergeCell ref="Q6:T7"/>
    <mergeCell ref="U6:U7"/>
    <mergeCell ref="E5:E7"/>
    <mergeCell ref="H5:H7"/>
    <mergeCell ref="I5:N5"/>
    <mergeCell ref="M6:N6"/>
    <mergeCell ref="O5:P5"/>
    <mergeCell ref="Q5:V5"/>
    <mergeCell ref="D5:D7"/>
    <mergeCell ref="K6:K7"/>
    <mergeCell ref="G6:G7"/>
    <mergeCell ref="J6:J7"/>
    <mergeCell ref="V6:V7"/>
    <mergeCell ref="O1:R1"/>
    <mergeCell ref="B2:X2"/>
    <mergeCell ref="C3:P3"/>
    <mergeCell ref="C4:N4"/>
    <mergeCell ref="O4:W4"/>
  </mergeCells>
  <phoneticPr fontId="74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X41"/>
  <sheetViews>
    <sheetView workbookViewId="0">
      <selection activeCell="A8" sqref="A8:X41"/>
    </sheetView>
  </sheetViews>
  <sheetFormatPr defaultRowHeight="12.75"/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699" t="s">
        <v>122</v>
      </c>
      <c r="B8" s="699"/>
      <c r="C8" s="699"/>
      <c r="D8" s="699"/>
      <c r="E8" s="699"/>
      <c r="F8" s="699"/>
      <c r="G8" s="699"/>
      <c r="H8" s="699"/>
      <c r="I8" s="699"/>
      <c r="J8" s="699"/>
      <c r="K8" s="699"/>
      <c r="L8" s="699"/>
      <c r="M8" s="699"/>
      <c r="N8" s="699"/>
      <c r="O8" s="699"/>
      <c r="P8" s="699"/>
      <c r="Q8" s="699"/>
      <c r="R8" s="699"/>
      <c r="S8" s="699"/>
      <c r="T8" s="699"/>
      <c r="U8" s="699"/>
      <c r="V8" s="699"/>
      <c r="W8" s="699"/>
      <c r="X8" s="699"/>
    </row>
    <row r="9" spans="1:24" ht="318.75">
      <c r="A9" s="307">
        <v>1</v>
      </c>
      <c r="B9" s="242" t="s">
        <v>171</v>
      </c>
      <c r="C9" s="243" t="s">
        <v>71</v>
      </c>
      <c r="D9" s="244">
        <v>181220</v>
      </c>
      <c r="E9" s="245">
        <v>9161.4</v>
      </c>
      <c r="F9" s="246">
        <v>18</v>
      </c>
      <c r="G9" s="33">
        <f t="shared" ref="G9:G40" si="0">F9*E9</f>
        <v>164905.19999999998</v>
      </c>
      <c r="H9" s="36">
        <v>45291</v>
      </c>
      <c r="I9" s="248">
        <v>44244</v>
      </c>
      <c r="J9" s="244">
        <v>225</v>
      </c>
      <c r="K9" s="246">
        <v>18</v>
      </c>
      <c r="L9" s="33"/>
      <c r="M9" s="249">
        <v>140</v>
      </c>
      <c r="N9" s="250">
        <v>44243</v>
      </c>
      <c r="O9" s="236">
        <f t="shared" ref="O9:O14" si="1">F9-W9</f>
        <v>0</v>
      </c>
      <c r="P9" s="245">
        <f t="shared" ref="P9:P40" si="2">O9*E9</f>
        <v>0</v>
      </c>
      <c r="Q9" s="244"/>
      <c r="R9" s="244"/>
      <c r="S9" s="244"/>
      <c r="T9" s="244"/>
      <c r="U9" s="252"/>
      <c r="V9" s="253"/>
      <c r="W9" s="246">
        <v>18</v>
      </c>
      <c r="X9" s="245">
        <f t="shared" ref="X9:X40" si="3">W9*E9</f>
        <v>164905.19999999998</v>
      </c>
    </row>
    <row r="10" spans="1:24" ht="318.75">
      <c r="A10" s="307">
        <v>2</v>
      </c>
      <c r="B10" s="242" t="s">
        <v>171</v>
      </c>
      <c r="C10" s="246" t="s">
        <v>71</v>
      </c>
      <c r="D10" s="244" t="s">
        <v>189</v>
      </c>
      <c r="E10" s="245">
        <v>9161.4</v>
      </c>
      <c r="F10" s="246">
        <v>22</v>
      </c>
      <c r="G10" s="33">
        <f t="shared" si="0"/>
        <v>201550.8</v>
      </c>
      <c r="H10" s="36">
        <v>45291</v>
      </c>
      <c r="I10" s="248">
        <v>44244</v>
      </c>
      <c r="J10" s="244">
        <v>243</v>
      </c>
      <c r="K10" s="246">
        <v>22</v>
      </c>
      <c r="L10" s="33"/>
      <c r="M10" s="249">
        <v>141</v>
      </c>
      <c r="N10" s="250">
        <v>44243</v>
      </c>
      <c r="O10" s="236">
        <f t="shared" si="1"/>
        <v>0</v>
      </c>
      <c r="P10" s="245">
        <f t="shared" si="2"/>
        <v>0</v>
      </c>
      <c r="Q10" s="244"/>
      <c r="R10" s="244"/>
      <c r="S10" s="244"/>
      <c r="T10" s="244"/>
      <c r="U10" s="252"/>
      <c r="V10" s="253"/>
      <c r="W10" s="246">
        <v>22</v>
      </c>
      <c r="X10" s="245">
        <f>W10*E10</f>
        <v>201550.8</v>
      </c>
    </row>
    <row r="11" spans="1:24" ht="153">
      <c r="A11" s="307">
        <v>3</v>
      </c>
      <c r="B11" s="257" t="s">
        <v>37</v>
      </c>
      <c r="C11" s="246" t="s">
        <v>85</v>
      </c>
      <c r="D11" s="26" t="s">
        <v>182</v>
      </c>
      <c r="E11" s="245" t="s">
        <v>42</v>
      </c>
      <c r="F11" s="246">
        <v>350</v>
      </c>
      <c r="G11" s="33">
        <f t="shared" si="0"/>
        <v>51975</v>
      </c>
      <c r="H11" s="36">
        <v>44916</v>
      </c>
      <c r="I11" s="259">
        <v>44231</v>
      </c>
      <c r="J11" s="244">
        <v>130</v>
      </c>
      <c r="K11" s="246">
        <v>400</v>
      </c>
      <c r="L11" s="33"/>
      <c r="M11" s="244">
        <v>85</v>
      </c>
      <c r="N11" s="250">
        <v>44229</v>
      </c>
      <c r="O11" s="251">
        <f t="shared" si="1"/>
        <v>0</v>
      </c>
      <c r="P11" s="260">
        <f t="shared" si="2"/>
        <v>0</v>
      </c>
      <c r="Q11" s="244"/>
      <c r="R11" s="244"/>
      <c r="S11" s="244"/>
      <c r="T11" s="244"/>
      <c r="U11" s="252"/>
      <c r="V11" s="253"/>
      <c r="W11" s="246">
        <v>350</v>
      </c>
      <c r="X11" s="245">
        <f t="shared" si="3"/>
        <v>51975</v>
      </c>
    </row>
    <row r="12" spans="1:24" ht="293.25">
      <c r="A12" s="307">
        <v>4</v>
      </c>
      <c r="B12" s="257" t="s">
        <v>39</v>
      </c>
      <c r="C12" s="246" t="s">
        <v>85</v>
      </c>
      <c r="D12" s="26" t="s">
        <v>251</v>
      </c>
      <c r="E12" s="245" t="s">
        <v>44</v>
      </c>
      <c r="F12" s="246">
        <v>300</v>
      </c>
      <c r="G12" s="33">
        <f t="shared" si="0"/>
        <v>54000</v>
      </c>
      <c r="H12" s="36">
        <v>44892</v>
      </c>
      <c r="I12" s="259">
        <v>44231</v>
      </c>
      <c r="J12" s="244">
        <v>130</v>
      </c>
      <c r="K12" s="246">
        <v>130</v>
      </c>
      <c r="L12" s="33"/>
      <c r="M12" s="244">
        <v>85</v>
      </c>
      <c r="N12" s="250">
        <v>44229</v>
      </c>
      <c r="O12" s="251">
        <f t="shared" si="1"/>
        <v>0</v>
      </c>
      <c r="P12" s="260">
        <f t="shared" si="2"/>
        <v>0</v>
      </c>
      <c r="Q12" s="244"/>
      <c r="R12" s="244"/>
      <c r="S12" s="244"/>
      <c r="T12" s="244"/>
      <c r="U12" s="252"/>
      <c r="V12" s="253"/>
      <c r="W12" s="246">
        <v>300</v>
      </c>
      <c r="X12" s="245">
        <f t="shared" si="3"/>
        <v>54000</v>
      </c>
    </row>
    <row r="13" spans="1:24" ht="216.75">
      <c r="A13" s="307">
        <v>5</v>
      </c>
      <c r="B13" s="254" t="s">
        <v>18</v>
      </c>
      <c r="C13" s="35" t="s">
        <v>85</v>
      </c>
      <c r="D13" s="26" t="s">
        <v>245</v>
      </c>
      <c r="E13" s="255">
        <v>153.69999999999999</v>
      </c>
      <c r="F13" s="37">
        <v>151</v>
      </c>
      <c r="G13" s="33">
        <f t="shared" si="0"/>
        <v>23208.699999999997</v>
      </c>
      <c r="H13" s="36">
        <v>44889</v>
      </c>
      <c r="I13" s="27">
        <v>44218</v>
      </c>
      <c r="J13" s="26">
        <v>50</v>
      </c>
      <c r="K13" s="91"/>
      <c r="L13" s="33"/>
      <c r="M13" s="26">
        <v>64</v>
      </c>
      <c r="N13" s="41">
        <v>44216</v>
      </c>
      <c r="O13" s="236">
        <f t="shared" si="1"/>
        <v>0</v>
      </c>
      <c r="P13" s="237">
        <f t="shared" si="2"/>
        <v>0</v>
      </c>
      <c r="Q13" s="26"/>
      <c r="R13" s="26"/>
      <c r="S13" s="26"/>
      <c r="T13" s="26"/>
      <c r="U13" s="90"/>
      <c r="V13" s="73"/>
      <c r="W13" s="37">
        <v>151</v>
      </c>
      <c r="X13" s="33">
        <f t="shared" si="3"/>
        <v>23208.699999999997</v>
      </c>
    </row>
    <row r="14" spans="1:24" ht="228">
      <c r="A14" s="307">
        <v>6</v>
      </c>
      <c r="B14" s="304" t="s">
        <v>46</v>
      </c>
      <c r="C14" s="246" t="s">
        <v>71</v>
      </c>
      <c r="D14" s="244" t="s">
        <v>193</v>
      </c>
      <c r="E14" s="245">
        <v>9269.75</v>
      </c>
      <c r="F14" s="246">
        <v>4</v>
      </c>
      <c r="G14" s="33">
        <f t="shared" si="0"/>
        <v>37079</v>
      </c>
      <c r="H14" s="36">
        <v>44947</v>
      </c>
      <c r="I14" s="248">
        <v>44243</v>
      </c>
      <c r="J14" s="244">
        <v>210</v>
      </c>
      <c r="K14" s="246"/>
      <c r="L14" s="33"/>
      <c r="M14" s="249">
        <v>139</v>
      </c>
      <c r="N14" s="250">
        <v>44243</v>
      </c>
      <c r="O14" s="236">
        <f t="shared" si="1"/>
        <v>0</v>
      </c>
      <c r="P14" s="245">
        <f t="shared" si="2"/>
        <v>0</v>
      </c>
      <c r="Q14" s="244"/>
      <c r="R14" s="244"/>
      <c r="S14" s="244"/>
      <c r="T14" s="244"/>
      <c r="U14" s="252"/>
      <c r="V14" s="253"/>
      <c r="W14" s="246">
        <v>4</v>
      </c>
      <c r="X14" s="245">
        <f t="shared" si="3"/>
        <v>37079</v>
      </c>
    </row>
    <row r="15" spans="1:24" ht="120">
      <c r="A15" s="307">
        <v>7</v>
      </c>
      <c r="B15" s="100" t="s">
        <v>200</v>
      </c>
      <c r="C15" s="35" t="s">
        <v>85</v>
      </c>
      <c r="D15" s="26"/>
      <c r="E15" s="33">
        <v>896.5</v>
      </c>
      <c r="F15" s="91">
        <v>10</v>
      </c>
      <c r="G15" s="33">
        <f t="shared" si="0"/>
        <v>8965</v>
      </c>
      <c r="H15" s="36"/>
      <c r="I15" s="27">
        <v>44271</v>
      </c>
      <c r="J15" s="26">
        <v>363</v>
      </c>
      <c r="K15" s="91"/>
      <c r="L15" s="33">
        <f t="shared" ref="L15:L40" si="4">K15*E15</f>
        <v>0</v>
      </c>
      <c r="M15" s="26">
        <v>262</v>
      </c>
      <c r="N15" s="41">
        <v>44267</v>
      </c>
      <c r="O15" s="313">
        <f t="shared" ref="O15:O40" si="5">F15+K15-W15</f>
        <v>0</v>
      </c>
      <c r="P15" s="314">
        <f t="shared" si="2"/>
        <v>0</v>
      </c>
      <c r="Q15" s="26"/>
      <c r="R15" s="26"/>
      <c r="S15" s="26"/>
      <c r="T15" s="26"/>
      <c r="U15" s="90"/>
      <c r="V15" s="73"/>
      <c r="W15" s="91">
        <v>10</v>
      </c>
      <c r="X15" s="97">
        <f t="shared" si="3"/>
        <v>8965</v>
      </c>
    </row>
    <row r="16" spans="1:24" ht="120">
      <c r="A16" s="307">
        <v>8</v>
      </c>
      <c r="B16" s="100" t="s">
        <v>202</v>
      </c>
      <c r="C16" s="35" t="s">
        <v>85</v>
      </c>
      <c r="D16" s="26"/>
      <c r="E16" s="33">
        <v>896.5</v>
      </c>
      <c r="F16" s="91">
        <v>25</v>
      </c>
      <c r="G16" s="33">
        <f t="shared" si="0"/>
        <v>22412.5</v>
      </c>
      <c r="H16" s="36"/>
      <c r="I16" s="27">
        <v>44271</v>
      </c>
      <c r="J16" s="26">
        <v>363</v>
      </c>
      <c r="K16" s="91"/>
      <c r="L16" s="33">
        <f t="shared" si="4"/>
        <v>0</v>
      </c>
      <c r="M16" s="26">
        <v>262</v>
      </c>
      <c r="N16" s="41">
        <v>44267</v>
      </c>
      <c r="O16" s="313">
        <f t="shared" si="5"/>
        <v>0</v>
      </c>
      <c r="P16" s="314">
        <f t="shared" si="2"/>
        <v>0</v>
      </c>
      <c r="Q16" s="26"/>
      <c r="R16" s="26"/>
      <c r="S16" s="26"/>
      <c r="T16" s="26"/>
      <c r="U16" s="90"/>
      <c r="V16" s="73"/>
      <c r="W16" s="91">
        <v>25</v>
      </c>
      <c r="X16" s="97">
        <f t="shared" si="3"/>
        <v>22412.5</v>
      </c>
    </row>
    <row r="17" spans="1:24" ht="120">
      <c r="A17" s="307">
        <v>9</v>
      </c>
      <c r="B17" s="100" t="s">
        <v>203</v>
      </c>
      <c r="C17" s="35" t="s">
        <v>85</v>
      </c>
      <c r="D17" s="26"/>
      <c r="E17" s="33">
        <v>896.5</v>
      </c>
      <c r="F17" s="91">
        <v>5</v>
      </c>
      <c r="G17" s="33">
        <f t="shared" si="0"/>
        <v>4482.5</v>
      </c>
      <c r="H17" s="36"/>
      <c r="I17" s="27">
        <v>44271</v>
      </c>
      <c r="J17" s="26">
        <v>363</v>
      </c>
      <c r="K17" s="91"/>
      <c r="L17" s="33">
        <f t="shared" si="4"/>
        <v>0</v>
      </c>
      <c r="M17" s="26">
        <v>262</v>
      </c>
      <c r="N17" s="41">
        <v>44267</v>
      </c>
      <c r="O17" s="313">
        <f t="shared" si="5"/>
        <v>0</v>
      </c>
      <c r="P17" s="314">
        <f t="shared" si="2"/>
        <v>0</v>
      </c>
      <c r="Q17" s="26"/>
      <c r="R17" s="26"/>
      <c r="S17" s="26"/>
      <c r="T17" s="26"/>
      <c r="U17" s="90"/>
      <c r="V17" s="73"/>
      <c r="W17" s="91">
        <v>5</v>
      </c>
      <c r="X17" s="97">
        <f t="shared" si="3"/>
        <v>4482.5</v>
      </c>
    </row>
    <row r="18" spans="1:24" ht="96">
      <c r="A18" s="307">
        <v>10</v>
      </c>
      <c r="B18" s="100" t="s">
        <v>196</v>
      </c>
      <c r="C18" s="35" t="s">
        <v>197</v>
      </c>
      <c r="D18" s="26"/>
      <c r="E18" s="33">
        <v>12</v>
      </c>
      <c r="F18" s="91">
        <v>5500</v>
      </c>
      <c r="G18" s="33">
        <f t="shared" si="0"/>
        <v>66000</v>
      </c>
      <c r="H18" s="36"/>
      <c r="I18" s="27">
        <v>44271</v>
      </c>
      <c r="J18" s="26">
        <v>363</v>
      </c>
      <c r="K18" s="91"/>
      <c r="L18" s="33">
        <f t="shared" si="4"/>
        <v>0</v>
      </c>
      <c r="M18" s="26">
        <v>262</v>
      </c>
      <c r="N18" s="41">
        <v>44267</v>
      </c>
      <c r="O18" s="313">
        <f t="shared" si="5"/>
        <v>0</v>
      </c>
      <c r="P18" s="314">
        <f t="shared" si="2"/>
        <v>0</v>
      </c>
      <c r="Q18" s="26"/>
      <c r="R18" s="26"/>
      <c r="S18" s="26"/>
      <c r="T18" s="26"/>
      <c r="U18" s="90"/>
      <c r="V18" s="73"/>
      <c r="W18" s="91">
        <v>5500</v>
      </c>
      <c r="X18" s="97">
        <f t="shared" si="3"/>
        <v>66000</v>
      </c>
    </row>
    <row r="19" spans="1:24" ht="96">
      <c r="A19" s="307">
        <v>11</v>
      </c>
      <c r="B19" s="100" t="s">
        <v>199</v>
      </c>
      <c r="C19" s="35" t="s">
        <v>197</v>
      </c>
      <c r="D19" s="26"/>
      <c r="E19" s="33">
        <v>12</v>
      </c>
      <c r="F19" s="91">
        <v>5500</v>
      </c>
      <c r="G19" s="33">
        <f t="shared" si="0"/>
        <v>66000</v>
      </c>
      <c r="H19" s="36"/>
      <c r="I19" s="27">
        <v>44271</v>
      </c>
      <c r="J19" s="26">
        <v>363</v>
      </c>
      <c r="K19" s="91"/>
      <c r="L19" s="33">
        <f t="shared" si="4"/>
        <v>0</v>
      </c>
      <c r="M19" s="26">
        <v>262</v>
      </c>
      <c r="N19" s="41">
        <v>44267</v>
      </c>
      <c r="O19" s="313">
        <f t="shared" si="5"/>
        <v>0</v>
      </c>
      <c r="P19" s="314">
        <f t="shared" si="2"/>
        <v>0</v>
      </c>
      <c r="Q19" s="26"/>
      <c r="R19" s="26"/>
      <c r="S19" s="26"/>
      <c r="T19" s="26"/>
      <c r="U19" s="90"/>
      <c r="V19" s="73"/>
      <c r="W19" s="91">
        <v>5500</v>
      </c>
      <c r="X19" s="97">
        <f t="shared" si="3"/>
        <v>66000</v>
      </c>
    </row>
    <row r="20" spans="1:24" ht="204">
      <c r="A20" s="307">
        <v>12</v>
      </c>
      <c r="B20" s="100" t="s">
        <v>206</v>
      </c>
      <c r="C20" s="91" t="s">
        <v>85</v>
      </c>
      <c r="D20" s="26"/>
      <c r="E20" s="33">
        <v>300</v>
      </c>
      <c r="F20" s="91">
        <v>17</v>
      </c>
      <c r="G20" s="33">
        <f t="shared" si="0"/>
        <v>5100</v>
      </c>
      <c r="H20" s="36">
        <v>44503</v>
      </c>
      <c r="I20" s="27">
        <v>44278</v>
      </c>
      <c r="J20" s="26">
        <v>500</v>
      </c>
      <c r="K20" s="91"/>
      <c r="L20" s="33">
        <f t="shared" si="4"/>
        <v>0</v>
      </c>
      <c r="M20" s="26">
        <v>290</v>
      </c>
      <c r="N20" s="41">
        <v>44277</v>
      </c>
      <c r="O20" s="313">
        <f t="shared" si="5"/>
        <v>0</v>
      </c>
      <c r="P20" s="314">
        <f t="shared" si="2"/>
        <v>0</v>
      </c>
      <c r="Q20" s="26"/>
      <c r="R20" s="26"/>
      <c r="S20" s="26"/>
      <c r="T20" s="26"/>
      <c r="U20" s="90"/>
      <c r="V20" s="73"/>
      <c r="W20" s="91">
        <v>17</v>
      </c>
      <c r="X20" s="97">
        <f t="shared" si="3"/>
        <v>5100</v>
      </c>
    </row>
    <row r="21" spans="1:24" ht="216">
      <c r="A21" s="307">
        <v>13</v>
      </c>
      <c r="B21" s="100" t="s">
        <v>207</v>
      </c>
      <c r="C21" s="91" t="s">
        <v>85</v>
      </c>
      <c r="D21" s="26"/>
      <c r="E21" s="33">
        <v>300</v>
      </c>
      <c r="F21" s="91">
        <v>20</v>
      </c>
      <c r="G21" s="33">
        <f t="shared" si="0"/>
        <v>6000</v>
      </c>
      <c r="H21" s="36">
        <v>44503</v>
      </c>
      <c r="I21" s="27">
        <v>44278</v>
      </c>
      <c r="J21" s="26">
        <v>500</v>
      </c>
      <c r="K21" s="91"/>
      <c r="L21" s="33">
        <f t="shared" si="4"/>
        <v>0</v>
      </c>
      <c r="M21" s="26">
        <v>290</v>
      </c>
      <c r="N21" s="41">
        <v>44277</v>
      </c>
      <c r="O21" s="313">
        <f t="shared" si="5"/>
        <v>0</v>
      </c>
      <c r="P21" s="314">
        <f t="shared" si="2"/>
        <v>0</v>
      </c>
      <c r="Q21" s="26"/>
      <c r="R21" s="26"/>
      <c r="S21" s="26"/>
      <c r="T21" s="26"/>
      <c r="U21" s="90"/>
      <c r="V21" s="73"/>
      <c r="W21" s="91">
        <v>20</v>
      </c>
      <c r="X21" s="97">
        <f t="shared" si="3"/>
        <v>6000</v>
      </c>
    </row>
    <row r="22" spans="1:24" ht="216">
      <c r="A22" s="307">
        <v>14</v>
      </c>
      <c r="B22" s="100" t="s">
        <v>208</v>
      </c>
      <c r="C22" s="91" t="s">
        <v>85</v>
      </c>
      <c r="D22" s="26"/>
      <c r="E22" s="33">
        <v>300</v>
      </c>
      <c r="F22" s="91">
        <v>0</v>
      </c>
      <c r="G22" s="33">
        <f t="shared" si="0"/>
        <v>0</v>
      </c>
      <c r="H22" s="36">
        <v>44503</v>
      </c>
      <c r="I22" s="27">
        <v>44278</v>
      </c>
      <c r="J22" s="26">
        <v>500</v>
      </c>
      <c r="K22" s="91"/>
      <c r="L22" s="33">
        <f t="shared" si="4"/>
        <v>0</v>
      </c>
      <c r="M22" s="26">
        <v>290</v>
      </c>
      <c r="N22" s="41">
        <v>44277</v>
      </c>
      <c r="O22" s="313">
        <f t="shared" si="5"/>
        <v>0</v>
      </c>
      <c r="P22" s="314">
        <f t="shared" si="2"/>
        <v>0</v>
      </c>
      <c r="Q22" s="26"/>
      <c r="R22" s="26"/>
      <c r="S22" s="26"/>
      <c r="T22" s="26"/>
      <c r="U22" s="90"/>
      <c r="V22" s="73"/>
      <c r="W22" s="91">
        <v>0</v>
      </c>
      <c r="X22" s="97">
        <f t="shared" si="3"/>
        <v>0</v>
      </c>
    </row>
    <row r="23" spans="1:24" ht="216">
      <c r="A23" s="307">
        <v>15</v>
      </c>
      <c r="B23" s="100" t="s">
        <v>209</v>
      </c>
      <c r="C23" s="91" t="s">
        <v>85</v>
      </c>
      <c r="D23" s="26"/>
      <c r="E23" s="33">
        <v>300</v>
      </c>
      <c r="F23" s="91">
        <v>3</v>
      </c>
      <c r="G23" s="33">
        <f t="shared" si="0"/>
        <v>900</v>
      </c>
      <c r="H23" s="36">
        <v>44503</v>
      </c>
      <c r="I23" s="27">
        <v>44278</v>
      </c>
      <c r="J23" s="26">
        <v>500</v>
      </c>
      <c r="K23" s="91"/>
      <c r="L23" s="33">
        <f t="shared" si="4"/>
        <v>0</v>
      </c>
      <c r="M23" s="26">
        <v>290</v>
      </c>
      <c r="N23" s="41">
        <v>44277</v>
      </c>
      <c r="O23" s="313">
        <f t="shared" si="5"/>
        <v>0</v>
      </c>
      <c r="P23" s="314">
        <f t="shared" si="2"/>
        <v>0</v>
      </c>
      <c r="Q23" s="26"/>
      <c r="R23" s="26"/>
      <c r="S23" s="26"/>
      <c r="T23" s="26"/>
      <c r="U23" s="90"/>
      <c r="V23" s="73"/>
      <c r="W23" s="91">
        <v>3</v>
      </c>
      <c r="X23" s="97">
        <f t="shared" si="3"/>
        <v>900</v>
      </c>
    </row>
    <row r="24" spans="1:24" ht="252">
      <c r="A24" s="307">
        <v>16</v>
      </c>
      <c r="B24" s="100" t="s">
        <v>39</v>
      </c>
      <c r="C24" s="91" t="s">
        <v>85</v>
      </c>
      <c r="D24" s="26" t="s">
        <v>204</v>
      </c>
      <c r="E24" s="33">
        <v>180</v>
      </c>
      <c r="F24" s="91">
        <v>350</v>
      </c>
      <c r="G24" s="33">
        <f t="shared" si="0"/>
        <v>63000</v>
      </c>
      <c r="H24" s="36">
        <v>44913</v>
      </c>
      <c r="I24" s="27">
        <v>80802</v>
      </c>
      <c r="J24" s="26">
        <v>399</v>
      </c>
      <c r="K24" s="91"/>
      <c r="L24" s="33">
        <f t="shared" si="4"/>
        <v>0</v>
      </c>
      <c r="M24" s="26">
        <v>291</v>
      </c>
      <c r="N24" s="41">
        <v>44277</v>
      </c>
      <c r="O24" s="313">
        <f t="shared" si="5"/>
        <v>0</v>
      </c>
      <c r="P24" s="314">
        <f t="shared" si="2"/>
        <v>0</v>
      </c>
      <c r="Q24" s="26"/>
      <c r="R24" s="26"/>
      <c r="S24" s="26"/>
      <c r="T24" s="26"/>
      <c r="U24" s="90"/>
      <c r="V24" s="73"/>
      <c r="W24" s="91">
        <v>350</v>
      </c>
      <c r="X24" s="97">
        <f t="shared" si="3"/>
        <v>63000</v>
      </c>
    </row>
    <row r="25" spans="1:24" ht="108">
      <c r="A25" s="307">
        <v>17</v>
      </c>
      <c r="B25" s="100" t="s">
        <v>211</v>
      </c>
      <c r="C25" s="35" t="s">
        <v>85</v>
      </c>
      <c r="D25" s="26"/>
      <c r="E25" s="33">
        <v>0.7</v>
      </c>
      <c r="F25" s="91">
        <v>43480</v>
      </c>
      <c r="G25" s="33">
        <f t="shared" si="0"/>
        <v>30435.999999999996</v>
      </c>
      <c r="H25" s="36"/>
      <c r="I25" s="27">
        <v>44286</v>
      </c>
      <c r="J25" s="26">
        <v>584</v>
      </c>
      <c r="K25" s="91"/>
      <c r="L25" s="33">
        <f t="shared" si="4"/>
        <v>0</v>
      </c>
      <c r="M25" s="26">
        <v>314</v>
      </c>
      <c r="N25" s="41">
        <v>44281</v>
      </c>
      <c r="O25" s="313">
        <f t="shared" si="5"/>
        <v>0</v>
      </c>
      <c r="P25" s="314">
        <f t="shared" si="2"/>
        <v>0</v>
      </c>
      <c r="Q25" s="26"/>
      <c r="R25" s="26"/>
      <c r="S25" s="26"/>
      <c r="T25" s="26"/>
      <c r="U25" s="90"/>
      <c r="V25" s="73"/>
      <c r="W25" s="91">
        <v>43480</v>
      </c>
      <c r="X25" s="97">
        <f t="shared" si="3"/>
        <v>30435.999999999996</v>
      </c>
    </row>
    <row r="26" spans="1:24" ht="204">
      <c r="A26" s="307">
        <v>18</v>
      </c>
      <c r="B26" s="100" t="s">
        <v>206</v>
      </c>
      <c r="C26" s="91" t="s">
        <v>85</v>
      </c>
      <c r="D26" s="26"/>
      <c r="E26" s="33">
        <v>300</v>
      </c>
      <c r="F26" s="91">
        <v>150</v>
      </c>
      <c r="G26" s="33">
        <f t="shared" si="0"/>
        <v>45000</v>
      </c>
      <c r="H26" s="36"/>
      <c r="I26" s="27">
        <v>44286</v>
      </c>
      <c r="J26" s="26">
        <v>584</v>
      </c>
      <c r="K26" s="91"/>
      <c r="L26" s="33">
        <f t="shared" si="4"/>
        <v>0</v>
      </c>
      <c r="M26" s="26">
        <v>314</v>
      </c>
      <c r="N26" s="41">
        <v>44281</v>
      </c>
      <c r="O26" s="313">
        <f t="shared" si="5"/>
        <v>0</v>
      </c>
      <c r="P26" s="314">
        <f t="shared" si="2"/>
        <v>0</v>
      </c>
      <c r="Q26" s="26"/>
      <c r="R26" s="26"/>
      <c r="S26" s="26"/>
      <c r="T26" s="26"/>
      <c r="U26" s="90"/>
      <c r="V26" s="73"/>
      <c r="W26" s="91">
        <v>150</v>
      </c>
      <c r="X26" s="97">
        <f t="shared" si="3"/>
        <v>45000</v>
      </c>
    </row>
    <row r="27" spans="1:24" ht="216">
      <c r="A27" s="307">
        <v>19</v>
      </c>
      <c r="B27" s="100" t="s">
        <v>207</v>
      </c>
      <c r="C27" s="91" t="s">
        <v>85</v>
      </c>
      <c r="D27" s="26"/>
      <c r="E27" s="33">
        <v>300</v>
      </c>
      <c r="F27" s="91">
        <v>450</v>
      </c>
      <c r="G27" s="33">
        <f t="shared" si="0"/>
        <v>135000</v>
      </c>
      <c r="H27" s="36"/>
      <c r="I27" s="27">
        <v>44286</v>
      </c>
      <c r="J27" s="26">
        <v>584</v>
      </c>
      <c r="K27" s="91"/>
      <c r="L27" s="33">
        <f t="shared" si="4"/>
        <v>0</v>
      </c>
      <c r="M27" s="26">
        <v>314</v>
      </c>
      <c r="N27" s="41">
        <v>44281</v>
      </c>
      <c r="O27" s="313">
        <f t="shared" si="5"/>
        <v>0</v>
      </c>
      <c r="P27" s="314">
        <f t="shared" si="2"/>
        <v>0</v>
      </c>
      <c r="Q27" s="26"/>
      <c r="R27" s="26"/>
      <c r="S27" s="26"/>
      <c r="T27" s="26"/>
      <c r="U27" s="90"/>
      <c r="V27" s="73"/>
      <c r="W27" s="91">
        <v>450</v>
      </c>
      <c r="X27" s="97">
        <f t="shared" si="3"/>
        <v>135000</v>
      </c>
    </row>
    <row r="28" spans="1:24" ht="216">
      <c r="A28" s="307">
        <v>20</v>
      </c>
      <c r="B28" s="100" t="s">
        <v>208</v>
      </c>
      <c r="C28" s="91" t="s">
        <v>85</v>
      </c>
      <c r="D28" s="26"/>
      <c r="E28" s="33">
        <v>300</v>
      </c>
      <c r="F28" s="91">
        <v>70</v>
      </c>
      <c r="G28" s="33">
        <f t="shared" si="0"/>
        <v>21000</v>
      </c>
      <c r="H28" s="36"/>
      <c r="I28" s="27">
        <v>44286</v>
      </c>
      <c r="J28" s="26">
        <v>584</v>
      </c>
      <c r="K28" s="91"/>
      <c r="L28" s="33">
        <f t="shared" si="4"/>
        <v>0</v>
      </c>
      <c r="M28" s="26">
        <v>314</v>
      </c>
      <c r="N28" s="41">
        <v>44281</v>
      </c>
      <c r="O28" s="313">
        <f t="shared" si="5"/>
        <v>0</v>
      </c>
      <c r="P28" s="314">
        <f t="shared" si="2"/>
        <v>0</v>
      </c>
      <c r="Q28" s="26"/>
      <c r="R28" s="26"/>
      <c r="S28" s="26"/>
      <c r="T28" s="26"/>
      <c r="U28" s="90"/>
      <c r="V28" s="73"/>
      <c r="W28" s="91">
        <v>70</v>
      </c>
      <c r="X28" s="97">
        <f t="shared" si="3"/>
        <v>21000</v>
      </c>
    </row>
    <row r="29" spans="1:24" ht="72">
      <c r="A29" s="307">
        <v>21</v>
      </c>
      <c r="B29" s="100" t="s">
        <v>223</v>
      </c>
      <c r="C29" s="35" t="s">
        <v>85</v>
      </c>
      <c r="D29" s="26"/>
      <c r="E29" s="33">
        <v>214.89</v>
      </c>
      <c r="F29" s="91">
        <v>100</v>
      </c>
      <c r="G29" s="33">
        <f t="shared" si="0"/>
        <v>21489</v>
      </c>
      <c r="H29" s="36"/>
      <c r="I29" s="27">
        <v>44300</v>
      </c>
      <c r="J29" s="26">
        <v>742</v>
      </c>
      <c r="K29" s="91"/>
      <c r="L29" s="33">
        <f t="shared" si="4"/>
        <v>0</v>
      </c>
      <c r="M29" s="26">
        <v>377</v>
      </c>
      <c r="N29" s="41">
        <v>44293</v>
      </c>
      <c r="O29" s="313">
        <f t="shared" si="5"/>
        <v>0</v>
      </c>
      <c r="P29" s="314">
        <f t="shared" si="2"/>
        <v>0</v>
      </c>
      <c r="Q29" s="26"/>
      <c r="R29" s="26"/>
      <c r="S29" s="26"/>
      <c r="T29" s="26"/>
      <c r="U29" s="90"/>
      <c r="V29" s="73"/>
      <c r="W29" s="91">
        <v>100</v>
      </c>
      <c r="X29" s="97">
        <f t="shared" si="3"/>
        <v>21489</v>
      </c>
    </row>
    <row r="30" spans="1:24" ht="72">
      <c r="A30" s="307">
        <v>22</v>
      </c>
      <c r="B30" s="100" t="s">
        <v>224</v>
      </c>
      <c r="C30" s="35" t="s">
        <v>85</v>
      </c>
      <c r="D30" s="26"/>
      <c r="E30" s="33">
        <v>214.89</v>
      </c>
      <c r="F30" s="91">
        <v>400</v>
      </c>
      <c r="G30" s="33">
        <f t="shared" si="0"/>
        <v>85956</v>
      </c>
      <c r="H30" s="36"/>
      <c r="I30" s="27">
        <v>44300</v>
      </c>
      <c r="J30" s="26">
        <v>742</v>
      </c>
      <c r="K30" s="91"/>
      <c r="L30" s="33">
        <f t="shared" si="4"/>
        <v>0</v>
      </c>
      <c r="M30" s="26">
        <v>377</v>
      </c>
      <c r="N30" s="41">
        <v>44293</v>
      </c>
      <c r="O30" s="313">
        <f t="shared" si="5"/>
        <v>0</v>
      </c>
      <c r="P30" s="314">
        <f t="shared" si="2"/>
        <v>0</v>
      </c>
      <c r="Q30" s="26"/>
      <c r="R30" s="26"/>
      <c r="S30" s="26"/>
      <c r="T30" s="26"/>
      <c r="U30" s="90"/>
      <c r="V30" s="73"/>
      <c r="W30" s="91">
        <v>400</v>
      </c>
      <c r="X30" s="97">
        <f t="shared" si="3"/>
        <v>85956</v>
      </c>
    </row>
    <row r="31" spans="1:24" ht="72">
      <c r="A31" s="307">
        <v>23</v>
      </c>
      <c r="B31" s="100" t="s">
        <v>225</v>
      </c>
      <c r="C31" s="35" t="s">
        <v>85</v>
      </c>
      <c r="D31" s="26"/>
      <c r="E31" s="33">
        <v>214.89</v>
      </c>
      <c r="F31" s="91">
        <v>50</v>
      </c>
      <c r="G31" s="33">
        <f t="shared" si="0"/>
        <v>10744.5</v>
      </c>
      <c r="H31" s="36"/>
      <c r="I31" s="27">
        <v>44300</v>
      </c>
      <c r="J31" s="26">
        <v>742</v>
      </c>
      <c r="K31" s="91"/>
      <c r="L31" s="33">
        <f t="shared" si="4"/>
        <v>0</v>
      </c>
      <c r="M31" s="26">
        <v>377</v>
      </c>
      <c r="N31" s="41">
        <v>44293</v>
      </c>
      <c r="O31" s="313">
        <f t="shared" si="5"/>
        <v>0</v>
      </c>
      <c r="P31" s="314">
        <f t="shared" si="2"/>
        <v>0</v>
      </c>
      <c r="Q31" s="26"/>
      <c r="R31" s="26"/>
      <c r="S31" s="26"/>
      <c r="T31" s="26"/>
      <c r="U31" s="90"/>
      <c r="V31" s="73"/>
      <c r="W31" s="91">
        <v>50</v>
      </c>
      <c r="X31" s="97">
        <f t="shared" si="3"/>
        <v>10744.5</v>
      </c>
    </row>
    <row r="32" spans="1:24" ht="72">
      <c r="A32" s="307">
        <v>24</v>
      </c>
      <c r="B32" s="100" t="s">
        <v>226</v>
      </c>
      <c r="C32" s="35" t="s">
        <v>85</v>
      </c>
      <c r="D32" s="26"/>
      <c r="E32" s="33">
        <v>56.98</v>
      </c>
      <c r="F32" s="91">
        <v>800</v>
      </c>
      <c r="G32" s="33">
        <f t="shared" si="0"/>
        <v>45584</v>
      </c>
      <c r="H32" s="36"/>
      <c r="I32" s="27">
        <v>44300</v>
      </c>
      <c r="J32" s="26">
        <v>742</v>
      </c>
      <c r="K32" s="91"/>
      <c r="L32" s="33">
        <f t="shared" si="4"/>
        <v>0</v>
      </c>
      <c r="M32" s="26">
        <v>377</v>
      </c>
      <c r="N32" s="41">
        <v>44293</v>
      </c>
      <c r="O32" s="313">
        <f t="shared" si="5"/>
        <v>0</v>
      </c>
      <c r="P32" s="314">
        <f t="shared" si="2"/>
        <v>0</v>
      </c>
      <c r="Q32" s="26"/>
      <c r="R32" s="26"/>
      <c r="S32" s="26"/>
      <c r="T32" s="26"/>
      <c r="U32" s="90"/>
      <c r="V32" s="73"/>
      <c r="W32" s="91">
        <v>800</v>
      </c>
      <c r="X32" s="97">
        <f t="shared" si="3"/>
        <v>45584</v>
      </c>
    </row>
    <row r="33" spans="1:24" ht="72">
      <c r="A33" s="307">
        <v>25</v>
      </c>
      <c r="B33" s="100" t="s">
        <v>227</v>
      </c>
      <c r="C33" s="35" t="s">
        <v>85</v>
      </c>
      <c r="D33" s="26"/>
      <c r="E33" s="33">
        <v>56.98</v>
      </c>
      <c r="F33" s="91">
        <v>2640</v>
      </c>
      <c r="G33" s="33">
        <f t="shared" si="0"/>
        <v>150427.19999999998</v>
      </c>
      <c r="H33" s="36"/>
      <c r="I33" s="27">
        <v>44300</v>
      </c>
      <c r="J33" s="26">
        <v>742</v>
      </c>
      <c r="K33" s="91"/>
      <c r="L33" s="33">
        <f t="shared" si="4"/>
        <v>0</v>
      </c>
      <c r="M33" s="26">
        <v>377</v>
      </c>
      <c r="N33" s="41">
        <v>44293</v>
      </c>
      <c r="O33" s="313">
        <f t="shared" si="5"/>
        <v>0</v>
      </c>
      <c r="P33" s="314">
        <f t="shared" si="2"/>
        <v>0</v>
      </c>
      <c r="Q33" s="26"/>
      <c r="R33" s="26"/>
      <c r="S33" s="26"/>
      <c r="T33" s="26"/>
      <c r="U33" s="90"/>
      <c r="V33" s="73"/>
      <c r="W33" s="91">
        <v>2640</v>
      </c>
      <c r="X33" s="97">
        <f t="shared" si="3"/>
        <v>150427.19999999998</v>
      </c>
    </row>
    <row r="34" spans="1:24" ht="72">
      <c r="A34" s="307">
        <v>26</v>
      </c>
      <c r="B34" s="100" t="s">
        <v>228</v>
      </c>
      <c r="C34" s="35" t="s">
        <v>85</v>
      </c>
      <c r="D34" s="26"/>
      <c r="E34" s="33">
        <v>56.98</v>
      </c>
      <c r="F34" s="91">
        <v>320</v>
      </c>
      <c r="G34" s="33">
        <f t="shared" si="0"/>
        <v>18233.599999999999</v>
      </c>
      <c r="H34" s="36"/>
      <c r="I34" s="27">
        <v>44300</v>
      </c>
      <c r="J34" s="26">
        <v>742</v>
      </c>
      <c r="K34" s="91"/>
      <c r="L34" s="33">
        <f t="shared" si="4"/>
        <v>0</v>
      </c>
      <c r="M34" s="26">
        <v>377</v>
      </c>
      <c r="N34" s="41">
        <v>44293</v>
      </c>
      <c r="O34" s="313">
        <f t="shared" si="5"/>
        <v>0</v>
      </c>
      <c r="P34" s="314">
        <f t="shared" si="2"/>
        <v>0</v>
      </c>
      <c r="Q34" s="26"/>
      <c r="R34" s="26"/>
      <c r="S34" s="26"/>
      <c r="T34" s="26"/>
      <c r="U34" s="90"/>
      <c r="V34" s="73"/>
      <c r="W34" s="91">
        <v>320</v>
      </c>
      <c r="X34" s="97">
        <f t="shared" si="3"/>
        <v>18233.599999999999</v>
      </c>
    </row>
    <row r="35" spans="1:24" ht="48">
      <c r="A35" s="307">
        <v>27</v>
      </c>
      <c r="B35" s="100" t="s">
        <v>283</v>
      </c>
      <c r="C35" s="35" t="s">
        <v>85</v>
      </c>
      <c r="D35" s="26"/>
      <c r="E35" s="33">
        <v>220</v>
      </c>
      <c r="F35" s="91">
        <v>398</v>
      </c>
      <c r="G35" s="33">
        <f t="shared" si="0"/>
        <v>87560</v>
      </c>
      <c r="H35" s="36"/>
      <c r="I35" s="27">
        <v>44313</v>
      </c>
      <c r="J35" s="26">
        <v>904</v>
      </c>
      <c r="K35" s="91"/>
      <c r="L35" s="33">
        <f t="shared" si="4"/>
        <v>0</v>
      </c>
      <c r="M35" s="103">
        <v>465</v>
      </c>
      <c r="N35" s="41">
        <v>44309</v>
      </c>
      <c r="O35" s="313">
        <f t="shared" si="5"/>
        <v>0</v>
      </c>
      <c r="P35" s="314">
        <f t="shared" si="2"/>
        <v>0</v>
      </c>
      <c r="Q35" s="26"/>
      <c r="R35" s="26"/>
      <c r="S35" s="26"/>
      <c r="T35" s="26"/>
      <c r="U35" s="90"/>
      <c r="V35" s="73"/>
      <c r="W35" s="91">
        <v>398</v>
      </c>
      <c r="X35" s="97">
        <f t="shared" si="3"/>
        <v>87560</v>
      </c>
    </row>
    <row r="36" spans="1:24" ht="48">
      <c r="A36" s="307">
        <v>28</v>
      </c>
      <c r="B36" s="100" t="s">
        <v>284</v>
      </c>
      <c r="C36" s="35" t="s">
        <v>85</v>
      </c>
      <c r="D36" s="26"/>
      <c r="E36" s="33">
        <v>220</v>
      </c>
      <c r="F36" s="91">
        <v>10</v>
      </c>
      <c r="G36" s="33">
        <f t="shared" si="0"/>
        <v>2200</v>
      </c>
      <c r="H36" s="36"/>
      <c r="I36" s="27">
        <v>44313</v>
      </c>
      <c r="J36" s="26">
        <v>904</v>
      </c>
      <c r="K36" s="91"/>
      <c r="L36" s="33">
        <f t="shared" si="4"/>
        <v>0</v>
      </c>
      <c r="M36" s="103">
        <v>465</v>
      </c>
      <c r="N36" s="41">
        <v>44309</v>
      </c>
      <c r="O36" s="313">
        <f t="shared" si="5"/>
        <v>0</v>
      </c>
      <c r="P36" s="314">
        <f t="shared" si="2"/>
        <v>0</v>
      </c>
      <c r="Q36" s="26"/>
      <c r="R36" s="26"/>
      <c r="S36" s="26"/>
      <c r="T36" s="26"/>
      <c r="U36" s="90"/>
      <c r="V36" s="73"/>
      <c r="W36" s="91">
        <v>10</v>
      </c>
      <c r="X36" s="97">
        <f t="shared" si="3"/>
        <v>2200</v>
      </c>
    </row>
    <row r="37" spans="1:24" ht="48">
      <c r="A37" s="307">
        <v>29</v>
      </c>
      <c r="B37" s="100" t="s">
        <v>281</v>
      </c>
      <c r="C37" s="35" t="s">
        <v>85</v>
      </c>
      <c r="D37" s="26"/>
      <c r="E37" s="33">
        <v>220</v>
      </c>
      <c r="F37" s="91">
        <v>247</v>
      </c>
      <c r="G37" s="33">
        <f t="shared" si="0"/>
        <v>54340</v>
      </c>
      <c r="H37" s="36"/>
      <c r="I37" s="27">
        <v>44313</v>
      </c>
      <c r="J37" s="26">
        <v>929</v>
      </c>
      <c r="K37" s="91"/>
      <c r="L37" s="33">
        <f t="shared" si="4"/>
        <v>0</v>
      </c>
      <c r="M37" s="103">
        <v>464</v>
      </c>
      <c r="N37" s="41">
        <v>44309</v>
      </c>
      <c r="O37" s="313">
        <f t="shared" si="5"/>
        <v>0</v>
      </c>
      <c r="P37" s="314">
        <f t="shared" si="2"/>
        <v>0</v>
      </c>
      <c r="Q37" s="26"/>
      <c r="R37" s="26"/>
      <c r="S37" s="26"/>
      <c r="T37" s="26"/>
      <c r="U37" s="90"/>
      <c r="V37" s="73"/>
      <c r="W37" s="91">
        <v>247</v>
      </c>
      <c r="X37" s="97">
        <f t="shared" si="3"/>
        <v>54340</v>
      </c>
    </row>
    <row r="38" spans="1:24" ht="48">
      <c r="A38" s="307">
        <v>30</v>
      </c>
      <c r="B38" s="100" t="s">
        <v>283</v>
      </c>
      <c r="C38" s="35" t="s">
        <v>85</v>
      </c>
      <c r="D38" s="26"/>
      <c r="E38" s="33">
        <v>220</v>
      </c>
      <c r="F38" s="91">
        <v>574</v>
      </c>
      <c r="G38" s="33">
        <f t="shared" si="0"/>
        <v>126280</v>
      </c>
      <c r="H38" s="36"/>
      <c r="I38" s="27">
        <v>44313</v>
      </c>
      <c r="J38" s="26">
        <v>929</v>
      </c>
      <c r="K38" s="91"/>
      <c r="L38" s="33">
        <f t="shared" si="4"/>
        <v>0</v>
      </c>
      <c r="M38" s="103">
        <v>464</v>
      </c>
      <c r="N38" s="41">
        <v>44309</v>
      </c>
      <c r="O38" s="313">
        <f t="shared" si="5"/>
        <v>0</v>
      </c>
      <c r="P38" s="314">
        <f t="shared" si="2"/>
        <v>0</v>
      </c>
      <c r="Q38" s="26"/>
      <c r="R38" s="26"/>
      <c r="S38" s="26"/>
      <c r="T38" s="26"/>
      <c r="U38" s="90"/>
      <c r="V38" s="73"/>
      <c r="W38" s="91">
        <v>574</v>
      </c>
      <c r="X38" s="97">
        <f t="shared" si="3"/>
        <v>126280</v>
      </c>
    </row>
    <row r="39" spans="1:24" ht="48">
      <c r="A39" s="307">
        <v>31</v>
      </c>
      <c r="B39" s="100" t="s">
        <v>284</v>
      </c>
      <c r="C39" s="35" t="s">
        <v>85</v>
      </c>
      <c r="D39" s="26"/>
      <c r="E39" s="33">
        <v>220</v>
      </c>
      <c r="F39" s="91">
        <v>116</v>
      </c>
      <c r="G39" s="33">
        <f t="shared" si="0"/>
        <v>25520</v>
      </c>
      <c r="H39" s="36"/>
      <c r="I39" s="27">
        <v>44313</v>
      </c>
      <c r="J39" s="26">
        <v>929</v>
      </c>
      <c r="K39" s="91"/>
      <c r="L39" s="33">
        <f t="shared" si="4"/>
        <v>0</v>
      </c>
      <c r="M39" s="103">
        <v>464</v>
      </c>
      <c r="N39" s="41">
        <v>44309</v>
      </c>
      <c r="O39" s="313">
        <f t="shared" si="5"/>
        <v>0</v>
      </c>
      <c r="P39" s="314">
        <f t="shared" si="2"/>
        <v>0</v>
      </c>
      <c r="Q39" s="26"/>
      <c r="R39" s="26"/>
      <c r="S39" s="26"/>
      <c r="T39" s="26"/>
      <c r="U39" s="90"/>
      <c r="V39" s="73"/>
      <c r="W39" s="91">
        <v>116</v>
      </c>
      <c r="X39" s="97">
        <f t="shared" si="3"/>
        <v>25520</v>
      </c>
    </row>
    <row r="40" spans="1:24" ht="48">
      <c r="A40" s="307">
        <v>32</v>
      </c>
      <c r="B40" s="100" t="s">
        <v>230</v>
      </c>
      <c r="C40" s="35" t="s">
        <v>85</v>
      </c>
      <c r="D40" s="26"/>
      <c r="E40" s="33">
        <v>300</v>
      </c>
      <c r="F40" s="91">
        <v>360</v>
      </c>
      <c r="G40" s="33">
        <f t="shared" si="0"/>
        <v>108000</v>
      </c>
      <c r="H40" s="36"/>
      <c r="I40" s="27">
        <v>44295</v>
      </c>
      <c r="J40" s="26">
        <v>717</v>
      </c>
      <c r="K40" s="91"/>
      <c r="L40" s="33">
        <f t="shared" si="4"/>
        <v>0</v>
      </c>
      <c r="M40" s="26">
        <v>375</v>
      </c>
      <c r="N40" s="41">
        <v>44293</v>
      </c>
      <c r="O40" s="313">
        <f t="shared" si="5"/>
        <v>0</v>
      </c>
      <c r="P40" s="314">
        <f t="shared" si="2"/>
        <v>0</v>
      </c>
      <c r="Q40" s="26"/>
      <c r="R40" s="26"/>
      <c r="S40" s="26"/>
      <c r="T40" s="26"/>
      <c r="U40" s="90"/>
      <c r="V40" s="73"/>
      <c r="W40" s="91">
        <v>360</v>
      </c>
      <c r="X40" s="97">
        <f t="shared" si="3"/>
        <v>108000</v>
      </c>
    </row>
    <row r="41" spans="1:24" ht="37.5">
      <c r="A41" s="263"/>
      <c r="B41" s="240" t="s">
        <v>83</v>
      </c>
      <c r="C41" s="94"/>
      <c r="D41" s="28"/>
      <c r="E41" s="28"/>
      <c r="F41" s="93"/>
      <c r="G41" s="28">
        <f>SUM(G9:G40)</f>
        <v>1743349</v>
      </c>
      <c r="H41" s="29"/>
      <c r="I41" s="29"/>
      <c r="J41" s="28"/>
      <c r="K41" s="93"/>
      <c r="L41" s="28">
        <f>SUM(L9:L40)</f>
        <v>0</v>
      </c>
      <c r="M41" s="93"/>
      <c r="N41" s="30"/>
      <c r="O41" s="94"/>
      <c r="P41" s="28">
        <f>SUM(P9:P40)</f>
        <v>0</v>
      </c>
      <c r="Q41" s="31"/>
      <c r="R41" s="93"/>
      <c r="S41" s="93"/>
      <c r="T41" s="93"/>
      <c r="U41" s="93"/>
      <c r="V41" s="93"/>
      <c r="W41" s="93"/>
      <c r="X41" s="28">
        <f>SUM(X9:X40)</f>
        <v>1743349</v>
      </c>
    </row>
  </sheetData>
  <mergeCells count="31">
    <mergeCell ref="X6:X7"/>
    <mergeCell ref="L6:L7"/>
    <mergeCell ref="A5:A7"/>
    <mergeCell ref="B5:B7"/>
    <mergeCell ref="C5:C7"/>
    <mergeCell ref="W5:X5"/>
    <mergeCell ref="F6:F7"/>
    <mergeCell ref="W6:W7"/>
    <mergeCell ref="F5:G5"/>
    <mergeCell ref="I6:I7"/>
    <mergeCell ref="A8:X8"/>
    <mergeCell ref="O6:O7"/>
    <mergeCell ref="P6:P7"/>
    <mergeCell ref="Q6:T7"/>
    <mergeCell ref="U6:U7"/>
    <mergeCell ref="E5:E7"/>
    <mergeCell ref="H5:H7"/>
    <mergeCell ref="I5:N5"/>
    <mergeCell ref="M6:N6"/>
    <mergeCell ref="O5:P5"/>
    <mergeCell ref="Q5:V5"/>
    <mergeCell ref="D5:D7"/>
    <mergeCell ref="K6:K7"/>
    <mergeCell ref="G6:G7"/>
    <mergeCell ref="J6:J7"/>
    <mergeCell ref="V6:V7"/>
    <mergeCell ref="O1:R1"/>
    <mergeCell ref="B2:X2"/>
    <mergeCell ref="C3:P3"/>
    <mergeCell ref="C4:N4"/>
    <mergeCell ref="O4:W4"/>
  </mergeCells>
  <phoneticPr fontId="74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X42"/>
  <sheetViews>
    <sheetView workbookViewId="0">
      <selection activeCell="A8" sqref="A8:X42"/>
    </sheetView>
  </sheetViews>
  <sheetFormatPr defaultRowHeight="12.75"/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699" t="s">
        <v>123</v>
      </c>
      <c r="B8" s="699"/>
      <c r="C8" s="699"/>
      <c r="D8" s="699"/>
      <c r="E8" s="699"/>
      <c r="F8" s="699"/>
      <c r="G8" s="699"/>
      <c r="H8" s="699"/>
      <c r="I8" s="699"/>
      <c r="J8" s="699"/>
      <c r="K8" s="699"/>
      <c r="L8" s="699"/>
      <c r="M8" s="699"/>
      <c r="N8" s="699"/>
      <c r="O8" s="699"/>
      <c r="P8" s="699"/>
      <c r="Q8" s="699"/>
      <c r="R8" s="699"/>
      <c r="S8" s="699"/>
      <c r="T8" s="699"/>
      <c r="U8" s="699"/>
      <c r="V8" s="699"/>
      <c r="W8" s="699"/>
      <c r="X8" s="699"/>
    </row>
    <row r="9" spans="1:24" ht="120">
      <c r="A9" s="233">
        <v>1</v>
      </c>
      <c r="B9" s="100" t="s">
        <v>200</v>
      </c>
      <c r="C9" s="35" t="s">
        <v>85</v>
      </c>
      <c r="D9" s="26"/>
      <c r="E9" s="33">
        <v>896.5</v>
      </c>
      <c r="F9" s="91">
        <v>10</v>
      </c>
      <c r="G9" s="33">
        <f t="shared" ref="G9:G41" si="0">F9*E9</f>
        <v>8965</v>
      </c>
      <c r="H9" s="36"/>
      <c r="I9" s="102">
        <v>44271</v>
      </c>
      <c r="J9" s="26">
        <v>364</v>
      </c>
      <c r="K9" s="91"/>
      <c r="L9" s="33">
        <f>K9*E9</f>
        <v>0</v>
      </c>
      <c r="M9" s="103">
        <v>262</v>
      </c>
      <c r="N9" s="41">
        <v>44267</v>
      </c>
      <c r="O9" s="236">
        <f t="shared" ref="O9:O24" si="1">F9+K9-W9</f>
        <v>0</v>
      </c>
      <c r="P9" s="33">
        <f t="shared" ref="P9:P41" si="2">O9*E9</f>
        <v>0</v>
      </c>
      <c r="Q9" s="26"/>
      <c r="R9" s="26"/>
      <c r="S9" s="26"/>
      <c r="T9" s="26"/>
      <c r="U9" s="90"/>
      <c r="V9" s="73"/>
      <c r="W9" s="91">
        <v>10</v>
      </c>
      <c r="X9" s="33">
        <f t="shared" ref="X9:X41" si="3">W9*E9</f>
        <v>8965</v>
      </c>
    </row>
    <row r="10" spans="1:24" ht="120">
      <c r="A10" s="233">
        <v>2</v>
      </c>
      <c r="B10" s="100" t="s">
        <v>202</v>
      </c>
      <c r="C10" s="35" t="s">
        <v>85</v>
      </c>
      <c r="D10" s="26"/>
      <c r="E10" s="33">
        <v>896.5</v>
      </c>
      <c r="F10" s="91">
        <v>30</v>
      </c>
      <c r="G10" s="33">
        <f t="shared" si="0"/>
        <v>26895</v>
      </c>
      <c r="H10" s="36"/>
      <c r="I10" s="102">
        <v>44271</v>
      </c>
      <c r="J10" s="26">
        <v>364</v>
      </c>
      <c r="K10" s="91"/>
      <c r="L10" s="33">
        <f t="shared" ref="L10:L22" si="4">K10*E10</f>
        <v>0</v>
      </c>
      <c r="M10" s="103">
        <v>262</v>
      </c>
      <c r="N10" s="41">
        <v>44267</v>
      </c>
      <c r="O10" s="236">
        <f t="shared" si="1"/>
        <v>0</v>
      </c>
      <c r="P10" s="33">
        <f t="shared" si="2"/>
        <v>0</v>
      </c>
      <c r="Q10" s="26"/>
      <c r="R10" s="26"/>
      <c r="S10" s="26"/>
      <c r="T10" s="26"/>
      <c r="U10" s="90"/>
      <c r="V10" s="73"/>
      <c r="W10" s="91">
        <v>30</v>
      </c>
      <c r="X10" s="33">
        <f t="shared" si="3"/>
        <v>26895</v>
      </c>
    </row>
    <row r="11" spans="1:24" ht="120">
      <c r="A11" s="233">
        <v>3</v>
      </c>
      <c r="B11" s="100" t="s">
        <v>203</v>
      </c>
      <c r="C11" s="35" t="s">
        <v>85</v>
      </c>
      <c r="D11" s="26"/>
      <c r="E11" s="33">
        <v>896.5</v>
      </c>
      <c r="F11" s="91">
        <v>10</v>
      </c>
      <c r="G11" s="33">
        <f t="shared" si="0"/>
        <v>8965</v>
      </c>
      <c r="H11" s="36"/>
      <c r="I11" s="102">
        <v>44271</v>
      </c>
      <c r="J11" s="26">
        <v>364</v>
      </c>
      <c r="K11" s="91"/>
      <c r="L11" s="33">
        <f t="shared" si="4"/>
        <v>0</v>
      </c>
      <c r="M11" s="103">
        <v>262</v>
      </c>
      <c r="N11" s="41">
        <v>44267</v>
      </c>
      <c r="O11" s="236">
        <f t="shared" si="1"/>
        <v>0</v>
      </c>
      <c r="P11" s="33">
        <f t="shared" si="2"/>
        <v>0</v>
      </c>
      <c r="Q11" s="26"/>
      <c r="R11" s="26"/>
      <c r="S11" s="26"/>
      <c r="T11" s="26"/>
      <c r="U11" s="90"/>
      <c r="V11" s="73"/>
      <c r="W11" s="91">
        <v>10</v>
      </c>
      <c r="X11" s="33">
        <f t="shared" si="3"/>
        <v>8965</v>
      </c>
    </row>
    <row r="12" spans="1:24" ht="96">
      <c r="A12" s="233">
        <v>4</v>
      </c>
      <c r="B12" s="100" t="s">
        <v>196</v>
      </c>
      <c r="C12" s="35" t="s">
        <v>197</v>
      </c>
      <c r="D12" s="26"/>
      <c r="E12" s="33">
        <v>12</v>
      </c>
      <c r="F12" s="91">
        <v>2100</v>
      </c>
      <c r="G12" s="33">
        <f t="shared" si="0"/>
        <v>25200</v>
      </c>
      <c r="H12" s="36"/>
      <c r="I12" s="102">
        <v>44271</v>
      </c>
      <c r="J12" s="26">
        <v>364</v>
      </c>
      <c r="K12" s="91"/>
      <c r="L12" s="33">
        <f t="shared" si="4"/>
        <v>0</v>
      </c>
      <c r="M12" s="103">
        <v>262</v>
      </c>
      <c r="N12" s="41">
        <v>44267</v>
      </c>
      <c r="O12" s="236">
        <f t="shared" si="1"/>
        <v>0</v>
      </c>
      <c r="P12" s="33">
        <f t="shared" si="2"/>
        <v>0</v>
      </c>
      <c r="Q12" s="26"/>
      <c r="R12" s="26"/>
      <c r="S12" s="26"/>
      <c r="T12" s="26"/>
      <c r="U12" s="90"/>
      <c r="V12" s="73"/>
      <c r="W12" s="91">
        <v>2100</v>
      </c>
      <c r="X12" s="33">
        <f t="shared" si="3"/>
        <v>25200</v>
      </c>
    </row>
    <row r="13" spans="1:24" ht="96">
      <c r="A13" s="233">
        <v>5</v>
      </c>
      <c r="B13" s="100" t="s">
        <v>199</v>
      </c>
      <c r="C13" s="35" t="s">
        <v>197</v>
      </c>
      <c r="D13" s="26"/>
      <c r="E13" s="33">
        <v>12</v>
      </c>
      <c r="F13" s="91">
        <v>3000</v>
      </c>
      <c r="G13" s="33">
        <f t="shared" si="0"/>
        <v>36000</v>
      </c>
      <c r="H13" s="36"/>
      <c r="I13" s="102">
        <v>44271</v>
      </c>
      <c r="J13" s="26">
        <v>364</v>
      </c>
      <c r="K13" s="91"/>
      <c r="L13" s="33">
        <f t="shared" si="4"/>
        <v>0</v>
      </c>
      <c r="M13" s="103">
        <v>262</v>
      </c>
      <c r="N13" s="41">
        <v>44267</v>
      </c>
      <c r="O13" s="236">
        <f t="shared" si="1"/>
        <v>0</v>
      </c>
      <c r="P13" s="33">
        <f t="shared" si="2"/>
        <v>0</v>
      </c>
      <c r="Q13" s="26"/>
      <c r="R13" s="26"/>
      <c r="S13" s="26"/>
      <c r="T13" s="26"/>
      <c r="U13" s="90"/>
      <c r="V13" s="73"/>
      <c r="W13" s="91">
        <v>3000</v>
      </c>
      <c r="X13" s="33">
        <f t="shared" si="3"/>
        <v>36000</v>
      </c>
    </row>
    <row r="14" spans="1:24" ht="204">
      <c r="A14" s="233">
        <v>6</v>
      </c>
      <c r="B14" s="100" t="s">
        <v>206</v>
      </c>
      <c r="C14" s="91" t="s">
        <v>85</v>
      </c>
      <c r="D14" s="26"/>
      <c r="E14" s="33">
        <v>300</v>
      </c>
      <c r="F14" s="91">
        <v>0</v>
      </c>
      <c r="G14" s="33">
        <f t="shared" si="0"/>
        <v>0</v>
      </c>
      <c r="H14" s="36">
        <v>44503</v>
      </c>
      <c r="I14" s="102">
        <v>44279</v>
      </c>
      <c r="J14" s="26">
        <v>501</v>
      </c>
      <c r="K14" s="91"/>
      <c r="L14" s="33">
        <f t="shared" si="4"/>
        <v>0</v>
      </c>
      <c r="M14" s="103">
        <v>290</v>
      </c>
      <c r="N14" s="41">
        <v>44277</v>
      </c>
      <c r="O14" s="236">
        <f t="shared" si="1"/>
        <v>0</v>
      </c>
      <c r="P14" s="33">
        <f t="shared" si="2"/>
        <v>0</v>
      </c>
      <c r="Q14" s="26"/>
      <c r="R14" s="26"/>
      <c r="S14" s="26"/>
      <c r="T14" s="26"/>
      <c r="U14" s="90"/>
      <c r="V14" s="73"/>
      <c r="W14" s="91">
        <v>0</v>
      </c>
      <c r="X14" s="33">
        <f t="shared" si="3"/>
        <v>0</v>
      </c>
    </row>
    <row r="15" spans="1:24" ht="216">
      <c r="A15" s="233">
        <v>7</v>
      </c>
      <c r="B15" s="100" t="s">
        <v>207</v>
      </c>
      <c r="C15" s="91" t="s">
        <v>85</v>
      </c>
      <c r="D15" s="26"/>
      <c r="E15" s="33">
        <v>300</v>
      </c>
      <c r="F15" s="91">
        <v>52</v>
      </c>
      <c r="G15" s="33">
        <f t="shared" si="0"/>
        <v>15600</v>
      </c>
      <c r="H15" s="36">
        <v>44503</v>
      </c>
      <c r="I15" s="102">
        <v>44279</v>
      </c>
      <c r="J15" s="26">
        <v>501</v>
      </c>
      <c r="K15" s="91"/>
      <c r="L15" s="33">
        <f t="shared" si="4"/>
        <v>0</v>
      </c>
      <c r="M15" s="103">
        <v>290</v>
      </c>
      <c r="N15" s="41">
        <v>44277</v>
      </c>
      <c r="O15" s="236">
        <f t="shared" si="1"/>
        <v>0</v>
      </c>
      <c r="P15" s="33">
        <f t="shared" si="2"/>
        <v>0</v>
      </c>
      <c r="Q15" s="26"/>
      <c r="R15" s="26"/>
      <c r="S15" s="26"/>
      <c r="T15" s="26"/>
      <c r="U15" s="90"/>
      <c r="V15" s="73"/>
      <c r="W15" s="91">
        <v>52</v>
      </c>
      <c r="X15" s="33">
        <f t="shared" si="3"/>
        <v>15600</v>
      </c>
    </row>
    <row r="16" spans="1:24" ht="216">
      <c r="A16" s="233">
        <v>8</v>
      </c>
      <c r="B16" s="100" t="s">
        <v>208</v>
      </c>
      <c r="C16" s="91" t="s">
        <v>85</v>
      </c>
      <c r="D16" s="26"/>
      <c r="E16" s="33">
        <v>300</v>
      </c>
      <c r="F16" s="91">
        <v>2</v>
      </c>
      <c r="G16" s="33">
        <f t="shared" si="0"/>
        <v>600</v>
      </c>
      <c r="H16" s="36">
        <v>44503</v>
      </c>
      <c r="I16" s="102">
        <v>44279</v>
      </c>
      <c r="J16" s="26">
        <v>501</v>
      </c>
      <c r="K16" s="91"/>
      <c r="L16" s="33">
        <f t="shared" si="4"/>
        <v>0</v>
      </c>
      <c r="M16" s="103">
        <v>290</v>
      </c>
      <c r="N16" s="41">
        <v>44277</v>
      </c>
      <c r="O16" s="236">
        <f t="shared" si="1"/>
        <v>0</v>
      </c>
      <c r="P16" s="33">
        <f t="shared" si="2"/>
        <v>0</v>
      </c>
      <c r="Q16" s="26"/>
      <c r="R16" s="26"/>
      <c r="S16" s="26"/>
      <c r="T16" s="26"/>
      <c r="U16" s="90"/>
      <c r="V16" s="73"/>
      <c r="W16" s="91">
        <v>2</v>
      </c>
      <c r="X16" s="33">
        <f t="shared" si="3"/>
        <v>600</v>
      </c>
    </row>
    <row r="17" spans="1:24" ht="216">
      <c r="A17" s="233">
        <v>9</v>
      </c>
      <c r="B17" s="100" t="s">
        <v>209</v>
      </c>
      <c r="C17" s="91" t="s">
        <v>85</v>
      </c>
      <c r="D17" s="26"/>
      <c r="E17" s="33">
        <v>300</v>
      </c>
      <c r="F17" s="91">
        <v>6</v>
      </c>
      <c r="G17" s="33">
        <f t="shared" si="0"/>
        <v>1800</v>
      </c>
      <c r="H17" s="36">
        <v>44503</v>
      </c>
      <c r="I17" s="102">
        <v>44279</v>
      </c>
      <c r="J17" s="26">
        <v>501</v>
      </c>
      <c r="K17" s="91"/>
      <c r="L17" s="33">
        <f t="shared" si="4"/>
        <v>0</v>
      </c>
      <c r="M17" s="103">
        <v>290</v>
      </c>
      <c r="N17" s="41">
        <v>44277</v>
      </c>
      <c r="O17" s="236">
        <f t="shared" si="1"/>
        <v>0</v>
      </c>
      <c r="P17" s="33">
        <f t="shared" si="2"/>
        <v>0</v>
      </c>
      <c r="Q17" s="26"/>
      <c r="R17" s="26"/>
      <c r="S17" s="26"/>
      <c r="T17" s="26"/>
      <c r="U17" s="90"/>
      <c r="V17" s="73"/>
      <c r="W17" s="91">
        <v>6</v>
      </c>
      <c r="X17" s="33">
        <f t="shared" si="3"/>
        <v>1800</v>
      </c>
    </row>
    <row r="18" spans="1:24" ht="252">
      <c r="A18" s="233">
        <v>10</v>
      </c>
      <c r="B18" s="100" t="s">
        <v>39</v>
      </c>
      <c r="C18" s="91" t="s">
        <v>85</v>
      </c>
      <c r="D18" s="26" t="s">
        <v>204</v>
      </c>
      <c r="E18" s="33">
        <v>180</v>
      </c>
      <c r="F18" s="91">
        <v>300</v>
      </c>
      <c r="G18" s="33">
        <f t="shared" si="0"/>
        <v>54000</v>
      </c>
      <c r="H18" s="36">
        <v>44913</v>
      </c>
      <c r="I18" s="102">
        <v>44279</v>
      </c>
      <c r="J18" s="26">
        <v>400</v>
      </c>
      <c r="K18" s="91"/>
      <c r="L18" s="33">
        <f t="shared" si="4"/>
        <v>0</v>
      </c>
      <c r="M18" s="103">
        <v>291</v>
      </c>
      <c r="N18" s="41">
        <v>44277</v>
      </c>
      <c r="O18" s="236">
        <f t="shared" si="1"/>
        <v>0</v>
      </c>
      <c r="P18" s="33">
        <f t="shared" si="2"/>
        <v>0</v>
      </c>
      <c r="Q18" s="26"/>
      <c r="R18" s="26"/>
      <c r="S18" s="26"/>
      <c r="T18" s="26"/>
      <c r="U18" s="90"/>
      <c r="V18" s="73"/>
      <c r="W18" s="91">
        <v>300</v>
      </c>
      <c r="X18" s="33">
        <f t="shared" si="3"/>
        <v>54000</v>
      </c>
    </row>
    <row r="19" spans="1:24" ht="108">
      <c r="A19" s="233">
        <v>11</v>
      </c>
      <c r="B19" s="100" t="s">
        <v>211</v>
      </c>
      <c r="C19" s="35" t="s">
        <v>85</v>
      </c>
      <c r="D19" s="26"/>
      <c r="E19" s="33">
        <v>0.7</v>
      </c>
      <c r="F19" s="91">
        <v>56000</v>
      </c>
      <c r="G19" s="33">
        <f t="shared" si="0"/>
        <v>39200</v>
      </c>
      <c r="H19" s="36"/>
      <c r="I19" s="102"/>
      <c r="J19" s="26">
        <v>585</v>
      </c>
      <c r="K19" s="91"/>
      <c r="L19" s="33">
        <f t="shared" si="4"/>
        <v>0</v>
      </c>
      <c r="M19" s="103">
        <v>314</v>
      </c>
      <c r="N19" s="41">
        <v>44281</v>
      </c>
      <c r="O19" s="236">
        <f t="shared" si="1"/>
        <v>0</v>
      </c>
      <c r="P19" s="33">
        <f t="shared" si="2"/>
        <v>0</v>
      </c>
      <c r="Q19" s="26"/>
      <c r="R19" s="26"/>
      <c r="S19" s="26"/>
      <c r="T19" s="26"/>
      <c r="U19" s="90"/>
      <c r="V19" s="73"/>
      <c r="W19" s="91">
        <v>56000</v>
      </c>
      <c r="X19" s="33">
        <f t="shared" si="3"/>
        <v>39200</v>
      </c>
    </row>
    <row r="20" spans="1:24" ht="204">
      <c r="A20" s="233">
        <v>12</v>
      </c>
      <c r="B20" s="100" t="s">
        <v>206</v>
      </c>
      <c r="C20" s="91" t="s">
        <v>85</v>
      </c>
      <c r="D20" s="26"/>
      <c r="E20" s="33">
        <v>300</v>
      </c>
      <c r="F20" s="91">
        <v>117</v>
      </c>
      <c r="G20" s="33">
        <f t="shared" si="0"/>
        <v>35100</v>
      </c>
      <c r="H20" s="36"/>
      <c r="I20" s="102"/>
      <c r="J20" s="26">
        <v>585</v>
      </c>
      <c r="K20" s="91"/>
      <c r="L20" s="33">
        <f t="shared" si="4"/>
        <v>0</v>
      </c>
      <c r="M20" s="103">
        <v>314</v>
      </c>
      <c r="N20" s="41">
        <v>44281</v>
      </c>
      <c r="O20" s="236">
        <f t="shared" si="1"/>
        <v>0</v>
      </c>
      <c r="P20" s="33">
        <f t="shared" si="2"/>
        <v>0</v>
      </c>
      <c r="Q20" s="26"/>
      <c r="R20" s="26"/>
      <c r="S20" s="26"/>
      <c r="T20" s="26"/>
      <c r="U20" s="90"/>
      <c r="V20" s="73"/>
      <c r="W20" s="91">
        <v>117</v>
      </c>
      <c r="X20" s="33">
        <f t="shared" si="3"/>
        <v>35100</v>
      </c>
    </row>
    <row r="21" spans="1:24" ht="216">
      <c r="A21" s="233">
        <v>13</v>
      </c>
      <c r="B21" s="100" t="s">
        <v>207</v>
      </c>
      <c r="C21" s="91" t="s">
        <v>85</v>
      </c>
      <c r="D21" s="26"/>
      <c r="E21" s="33">
        <v>300</v>
      </c>
      <c r="F21" s="91">
        <v>362</v>
      </c>
      <c r="G21" s="33">
        <f t="shared" si="0"/>
        <v>108600</v>
      </c>
      <c r="H21" s="36"/>
      <c r="I21" s="102"/>
      <c r="J21" s="26">
        <v>585</v>
      </c>
      <c r="K21" s="91"/>
      <c r="L21" s="33">
        <f t="shared" si="4"/>
        <v>0</v>
      </c>
      <c r="M21" s="103">
        <v>314</v>
      </c>
      <c r="N21" s="41">
        <v>44281</v>
      </c>
      <c r="O21" s="236">
        <f t="shared" si="1"/>
        <v>0</v>
      </c>
      <c r="P21" s="33">
        <f t="shared" si="2"/>
        <v>0</v>
      </c>
      <c r="Q21" s="26"/>
      <c r="R21" s="26"/>
      <c r="S21" s="26"/>
      <c r="T21" s="26"/>
      <c r="U21" s="90"/>
      <c r="V21" s="73"/>
      <c r="W21" s="91">
        <v>362</v>
      </c>
      <c r="X21" s="33">
        <f t="shared" si="3"/>
        <v>108600</v>
      </c>
    </row>
    <row r="22" spans="1:24" ht="216">
      <c r="A22" s="233">
        <v>14</v>
      </c>
      <c r="B22" s="100" t="s">
        <v>208</v>
      </c>
      <c r="C22" s="91" t="s">
        <v>85</v>
      </c>
      <c r="D22" s="26"/>
      <c r="E22" s="33">
        <v>300</v>
      </c>
      <c r="F22" s="91">
        <v>86</v>
      </c>
      <c r="G22" s="33">
        <f t="shared" si="0"/>
        <v>25800</v>
      </c>
      <c r="H22" s="36"/>
      <c r="I22" s="102"/>
      <c r="J22" s="26">
        <v>585</v>
      </c>
      <c r="K22" s="91"/>
      <c r="L22" s="33">
        <f t="shared" si="4"/>
        <v>0</v>
      </c>
      <c r="M22" s="103">
        <v>314</v>
      </c>
      <c r="N22" s="41">
        <v>44281</v>
      </c>
      <c r="O22" s="236">
        <f t="shared" si="1"/>
        <v>0</v>
      </c>
      <c r="P22" s="33">
        <f t="shared" si="2"/>
        <v>0</v>
      </c>
      <c r="Q22" s="26"/>
      <c r="R22" s="26"/>
      <c r="S22" s="26"/>
      <c r="T22" s="26"/>
      <c r="U22" s="90"/>
      <c r="V22" s="73"/>
      <c r="W22" s="91">
        <v>86</v>
      </c>
      <c r="X22" s="33">
        <f t="shared" si="3"/>
        <v>25800</v>
      </c>
    </row>
    <row r="23" spans="1:24" ht="228">
      <c r="A23" s="233">
        <v>15</v>
      </c>
      <c r="B23" s="304" t="s">
        <v>46</v>
      </c>
      <c r="C23" s="246" t="s">
        <v>71</v>
      </c>
      <c r="D23" s="244"/>
      <c r="E23" s="245">
        <v>9269.75</v>
      </c>
      <c r="F23" s="246">
        <v>20</v>
      </c>
      <c r="G23" s="33">
        <f t="shared" si="0"/>
        <v>185395</v>
      </c>
      <c r="H23" s="36"/>
      <c r="I23" s="248">
        <v>44244</v>
      </c>
      <c r="J23" s="244">
        <v>211</v>
      </c>
      <c r="K23" s="246"/>
      <c r="L23" s="245"/>
      <c r="M23" s="249">
        <v>139</v>
      </c>
      <c r="N23" s="250">
        <v>44243</v>
      </c>
      <c r="O23" s="315">
        <f>F23-W23</f>
        <v>0</v>
      </c>
      <c r="P23" s="245">
        <f t="shared" si="2"/>
        <v>0</v>
      </c>
      <c r="Q23" s="244"/>
      <c r="R23" s="244"/>
      <c r="S23" s="244"/>
      <c r="T23" s="244"/>
      <c r="U23" s="252"/>
      <c r="V23" s="253"/>
      <c r="W23" s="246">
        <v>20</v>
      </c>
      <c r="X23" s="245">
        <f t="shared" si="3"/>
        <v>185395</v>
      </c>
    </row>
    <row r="24" spans="1:24" ht="216.75">
      <c r="A24" s="233">
        <v>16</v>
      </c>
      <c r="B24" s="254" t="s">
        <v>18</v>
      </c>
      <c r="C24" s="35" t="s">
        <v>85</v>
      </c>
      <c r="D24" s="26"/>
      <c r="E24" s="255">
        <v>153.69999999999999</v>
      </c>
      <c r="F24" s="37">
        <v>701</v>
      </c>
      <c r="G24" s="33">
        <f t="shared" si="0"/>
        <v>107743.7</v>
      </c>
      <c r="H24" s="36"/>
      <c r="I24" s="27"/>
      <c r="J24" s="26"/>
      <c r="K24" s="91"/>
      <c r="L24" s="33"/>
      <c r="M24" s="26">
        <v>64</v>
      </c>
      <c r="N24" s="41">
        <v>44216</v>
      </c>
      <c r="O24" s="236">
        <f t="shared" si="1"/>
        <v>0</v>
      </c>
      <c r="P24" s="237">
        <f t="shared" si="2"/>
        <v>0</v>
      </c>
      <c r="Q24" s="26"/>
      <c r="R24" s="26"/>
      <c r="S24" s="26"/>
      <c r="T24" s="26"/>
      <c r="U24" s="90"/>
      <c r="V24" s="73"/>
      <c r="W24" s="37">
        <v>701</v>
      </c>
      <c r="X24" s="33">
        <f t="shared" si="3"/>
        <v>107743.7</v>
      </c>
    </row>
    <row r="25" spans="1:24" ht="153">
      <c r="A25" s="233">
        <v>17</v>
      </c>
      <c r="B25" s="257" t="s">
        <v>37</v>
      </c>
      <c r="C25" s="246" t="s">
        <v>85</v>
      </c>
      <c r="D25" s="244"/>
      <c r="E25" s="245" t="s">
        <v>42</v>
      </c>
      <c r="F25" s="246">
        <v>300</v>
      </c>
      <c r="G25" s="33">
        <f t="shared" si="0"/>
        <v>44550</v>
      </c>
      <c r="H25" s="36"/>
      <c r="I25" s="259">
        <v>44231</v>
      </c>
      <c r="J25" s="244">
        <v>131</v>
      </c>
      <c r="K25" s="246"/>
      <c r="L25" s="245"/>
      <c r="M25" s="244">
        <v>85</v>
      </c>
      <c r="N25" s="250">
        <v>44229</v>
      </c>
      <c r="O25" s="236">
        <f>F25-W25</f>
        <v>0</v>
      </c>
      <c r="P25" s="260">
        <f t="shared" si="2"/>
        <v>0</v>
      </c>
      <c r="Q25" s="244"/>
      <c r="R25" s="244"/>
      <c r="S25" s="244"/>
      <c r="T25" s="244"/>
      <c r="U25" s="252"/>
      <c r="V25" s="253"/>
      <c r="W25" s="246">
        <v>300</v>
      </c>
      <c r="X25" s="245">
        <f t="shared" si="3"/>
        <v>44550</v>
      </c>
    </row>
    <row r="26" spans="1:24" ht="165.75">
      <c r="A26" s="233">
        <v>18</v>
      </c>
      <c r="B26" s="257" t="s">
        <v>38</v>
      </c>
      <c r="C26" s="246" t="s">
        <v>85</v>
      </c>
      <c r="D26" s="244"/>
      <c r="E26" s="245" t="s">
        <v>43</v>
      </c>
      <c r="F26" s="246">
        <v>25</v>
      </c>
      <c r="G26" s="33">
        <f t="shared" si="0"/>
        <v>5250</v>
      </c>
      <c r="H26" s="36"/>
      <c r="I26" s="259">
        <v>44231</v>
      </c>
      <c r="J26" s="244">
        <v>131</v>
      </c>
      <c r="K26" s="246"/>
      <c r="L26" s="245"/>
      <c r="M26" s="244">
        <v>85</v>
      </c>
      <c r="N26" s="250">
        <v>44229</v>
      </c>
      <c r="O26" s="236">
        <f>F26-W26</f>
        <v>0</v>
      </c>
      <c r="P26" s="260">
        <f t="shared" si="2"/>
        <v>0</v>
      </c>
      <c r="Q26" s="244"/>
      <c r="R26" s="244"/>
      <c r="S26" s="244"/>
      <c r="T26" s="244"/>
      <c r="U26" s="252"/>
      <c r="V26" s="253"/>
      <c r="W26" s="246">
        <v>25</v>
      </c>
      <c r="X26" s="245">
        <f t="shared" si="3"/>
        <v>5250</v>
      </c>
    </row>
    <row r="27" spans="1:24" ht="293.25">
      <c r="A27" s="233">
        <v>19</v>
      </c>
      <c r="B27" s="257" t="s">
        <v>39</v>
      </c>
      <c r="C27" s="246" t="s">
        <v>85</v>
      </c>
      <c r="D27" s="244"/>
      <c r="E27" s="245" t="s">
        <v>44</v>
      </c>
      <c r="F27" s="246">
        <v>275</v>
      </c>
      <c r="G27" s="33">
        <f t="shared" si="0"/>
        <v>49500</v>
      </c>
      <c r="H27" s="36"/>
      <c r="I27" s="259">
        <v>44231</v>
      </c>
      <c r="J27" s="244">
        <v>131</v>
      </c>
      <c r="K27" s="246"/>
      <c r="L27" s="245"/>
      <c r="M27" s="244">
        <v>85</v>
      </c>
      <c r="N27" s="250">
        <v>44229</v>
      </c>
      <c r="O27" s="236">
        <f>F27-W27</f>
        <v>0</v>
      </c>
      <c r="P27" s="260">
        <f t="shared" si="2"/>
        <v>0</v>
      </c>
      <c r="Q27" s="244"/>
      <c r="R27" s="244"/>
      <c r="S27" s="244"/>
      <c r="T27" s="244"/>
      <c r="U27" s="252"/>
      <c r="V27" s="253"/>
      <c r="W27" s="246">
        <v>275</v>
      </c>
      <c r="X27" s="245">
        <f t="shared" si="3"/>
        <v>49500</v>
      </c>
    </row>
    <row r="28" spans="1:24" ht="318.75">
      <c r="A28" s="233">
        <v>20</v>
      </c>
      <c r="B28" s="242" t="s">
        <v>171</v>
      </c>
      <c r="C28" s="246" t="s">
        <v>71</v>
      </c>
      <c r="D28" s="244">
        <v>181220</v>
      </c>
      <c r="E28" s="245">
        <v>9161.4</v>
      </c>
      <c r="F28" s="246">
        <v>8</v>
      </c>
      <c r="G28" s="33">
        <f t="shared" si="0"/>
        <v>73291.199999999997</v>
      </c>
      <c r="H28" s="36">
        <v>45291</v>
      </c>
      <c r="I28" s="248">
        <v>44244</v>
      </c>
      <c r="J28" s="244">
        <v>226</v>
      </c>
      <c r="K28" s="246"/>
      <c r="L28" s="245"/>
      <c r="M28" s="249">
        <v>140</v>
      </c>
      <c r="N28" s="250">
        <v>44243</v>
      </c>
      <c r="O28" s="236">
        <f>F28-W28</f>
        <v>0</v>
      </c>
      <c r="P28" s="245">
        <f t="shared" si="2"/>
        <v>0</v>
      </c>
      <c r="Q28" s="244"/>
      <c r="R28" s="244"/>
      <c r="S28" s="244"/>
      <c r="T28" s="244"/>
      <c r="U28" s="252"/>
      <c r="V28" s="253"/>
      <c r="W28" s="246">
        <v>8</v>
      </c>
      <c r="X28" s="245">
        <f t="shared" si="3"/>
        <v>73291.199999999997</v>
      </c>
    </row>
    <row r="29" spans="1:24" ht="318.75">
      <c r="A29" s="233">
        <v>21</v>
      </c>
      <c r="B29" s="242" t="s">
        <v>171</v>
      </c>
      <c r="C29" s="246" t="s">
        <v>71</v>
      </c>
      <c r="D29" s="244" t="s">
        <v>189</v>
      </c>
      <c r="E29" s="245">
        <v>9161.4</v>
      </c>
      <c r="F29" s="246">
        <v>8</v>
      </c>
      <c r="G29" s="33">
        <f t="shared" si="0"/>
        <v>73291.199999999997</v>
      </c>
      <c r="H29" s="36">
        <v>45291</v>
      </c>
      <c r="I29" s="248">
        <v>44244</v>
      </c>
      <c r="J29" s="244">
        <v>244</v>
      </c>
      <c r="K29" s="246"/>
      <c r="L29" s="245"/>
      <c r="M29" s="249">
        <v>141</v>
      </c>
      <c r="N29" s="250">
        <v>44243</v>
      </c>
      <c r="O29" s="236">
        <f>F29-W29</f>
        <v>0</v>
      </c>
      <c r="P29" s="245">
        <f t="shared" si="2"/>
        <v>0</v>
      </c>
      <c r="Q29" s="244"/>
      <c r="R29" s="244"/>
      <c r="S29" s="244"/>
      <c r="T29" s="244"/>
      <c r="U29" s="252"/>
      <c r="V29" s="253"/>
      <c r="W29" s="246">
        <v>8</v>
      </c>
      <c r="X29" s="245">
        <f t="shared" si="3"/>
        <v>73291.199999999997</v>
      </c>
    </row>
    <row r="30" spans="1:24" ht="48">
      <c r="A30" s="233">
        <v>22</v>
      </c>
      <c r="B30" s="100" t="s">
        <v>283</v>
      </c>
      <c r="C30" s="35" t="s">
        <v>85</v>
      </c>
      <c r="D30" s="26"/>
      <c r="E30" s="33">
        <v>220</v>
      </c>
      <c r="F30" s="246">
        <v>496</v>
      </c>
      <c r="G30" s="33">
        <f t="shared" si="0"/>
        <v>109120</v>
      </c>
      <c r="H30" s="36"/>
      <c r="I30" s="248">
        <v>44313</v>
      </c>
      <c r="J30" s="244">
        <v>905</v>
      </c>
      <c r="K30" s="246"/>
      <c r="L30" s="245">
        <f t="shared" ref="L30:L41" si="5">K30*E30</f>
        <v>0</v>
      </c>
      <c r="M30" s="103">
        <v>465</v>
      </c>
      <c r="N30" s="41">
        <v>44309</v>
      </c>
      <c r="O30" s="236">
        <f t="shared" ref="O30:O36" si="6">F30+K30-W30</f>
        <v>0</v>
      </c>
      <c r="P30" s="245">
        <f t="shared" si="2"/>
        <v>0</v>
      </c>
      <c r="Q30" s="244"/>
      <c r="R30" s="244"/>
      <c r="S30" s="244"/>
      <c r="T30" s="244"/>
      <c r="U30" s="252"/>
      <c r="V30" s="253"/>
      <c r="W30" s="246">
        <v>496</v>
      </c>
      <c r="X30" s="245">
        <f t="shared" si="3"/>
        <v>109120</v>
      </c>
    </row>
    <row r="31" spans="1:24" ht="48">
      <c r="A31" s="233">
        <v>23</v>
      </c>
      <c r="B31" s="100" t="s">
        <v>284</v>
      </c>
      <c r="C31" s="35" t="s">
        <v>85</v>
      </c>
      <c r="D31" s="26"/>
      <c r="E31" s="33">
        <v>220</v>
      </c>
      <c r="F31" s="246">
        <v>12</v>
      </c>
      <c r="G31" s="33">
        <f t="shared" si="0"/>
        <v>2640</v>
      </c>
      <c r="H31" s="36"/>
      <c r="I31" s="248">
        <v>44313</v>
      </c>
      <c r="J31" s="244">
        <v>905</v>
      </c>
      <c r="K31" s="246"/>
      <c r="L31" s="245">
        <f t="shared" si="5"/>
        <v>0</v>
      </c>
      <c r="M31" s="103">
        <v>465</v>
      </c>
      <c r="N31" s="41">
        <v>44309</v>
      </c>
      <c r="O31" s="236">
        <f t="shared" si="6"/>
        <v>0</v>
      </c>
      <c r="P31" s="245">
        <f t="shared" si="2"/>
        <v>0</v>
      </c>
      <c r="Q31" s="244"/>
      <c r="R31" s="244"/>
      <c r="S31" s="244"/>
      <c r="T31" s="244"/>
      <c r="U31" s="252"/>
      <c r="V31" s="253"/>
      <c r="W31" s="246">
        <v>12</v>
      </c>
      <c r="X31" s="245">
        <f t="shared" si="3"/>
        <v>2640</v>
      </c>
    </row>
    <row r="32" spans="1:24" ht="48">
      <c r="A32" s="233">
        <v>24</v>
      </c>
      <c r="B32" s="100" t="s">
        <v>281</v>
      </c>
      <c r="C32" s="35" t="s">
        <v>85</v>
      </c>
      <c r="D32" s="26"/>
      <c r="E32" s="33">
        <v>220</v>
      </c>
      <c r="F32" s="246">
        <v>307</v>
      </c>
      <c r="G32" s="33">
        <f t="shared" si="0"/>
        <v>67540</v>
      </c>
      <c r="H32" s="36"/>
      <c r="I32" s="248">
        <v>44313</v>
      </c>
      <c r="J32" s="244">
        <v>930</v>
      </c>
      <c r="K32" s="246"/>
      <c r="L32" s="245">
        <f t="shared" si="5"/>
        <v>0</v>
      </c>
      <c r="M32" s="103">
        <v>464</v>
      </c>
      <c r="N32" s="41">
        <v>44309</v>
      </c>
      <c r="O32" s="236">
        <f t="shared" si="6"/>
        <v>0</v>
      </c>
      <c r="P32" s="245">
        <f t="shared" si="2"/>
        <v>0</v>
      </c>
      <c r="Q32" s="244"/>
      <c r="R32" s="244"/>
      <c r="S32" s="244"/>
      <c r="T32" s="244"/>
      <c r="U32" s="252"/>
      <c r="V32" s="253"/>
      <c r="W32" s="246">
        <v>307</v>
      </c>
      <c r="X32" s="245">
        <f t="shared" si="3"/>
        <v>67540</v>
      </c>
    </row>
    <row r="33" spans="1:24" ht="48">
      <c r="A33" s="233">
        <v>25</v>
      </c>
      <c r="B33" s="100" t="s">
        <v>283</v>
      </c>
      <c r="C33" s="35" t="s">
        <v>85</v>
      </c>
      <c r="D33" s="26"/>
      <c r="E33" s="33">
        <v>220</v>
      </c>
      <c r="F33" s="246">
        <v>715</v>
      </c>
      <c r="G33" s="33">
        <f t="shared" si="0"/>
        <v>157300</v>
      </c>
      <c r="H33" s="36"/>
      <c r="I33" s="248">
        <v>44313</v>
      </c>
      <c r="J33" s="244">
        <v>930</v>
      </c>
      <c r="K33" s="246"/>
      <c r="L33" s="245">
        <f t="shared" si="5"/>
        <v>0</v>
      </c>
      <c r="M33" s="103">
        <v>464</v>
      </c>
      <c r="N33" s="41">
        <v>44309</v>
      </c>
      <c r="O33" s="236">
        <f t="shared" si="6"/>
        <v>0</v>
      </c>
      <c r="P33" s="245">
        <f t="shared" si="2"/>
        <v>0</v>
      </c>
      <c r="Q33" s="244"/>
      <c r="R33" s="244"/>
      <c r="S33" s="244"/>
      <c r="T33" s="244"/>
      <c r="U33" s="252"/>
      <c r="V33" s="253"/>
      <c r="W33" s="246">
        <v>715</v>
      </c>
      <c r="X33" s="245">
        <f t="shared" si="3"/>
        <v>157300</v>
      </c>
    </row>
    <row r="34" spans="1:24" ht="48">
      <c r="A34" s="233">
        <v>26</v>
      </c>
      <c r="B34" s="100" t="s">
        <v>284</v>
      </c>
      <c r="C34" s="35" t="s">
        <v>85</v>
      </c>
      <c r="D34" s="26"/>
      <c r="E34" s="33">
        <v>220</v>
      </c>
      <c r="F34" s="246">
        <v>144</v>
      </c>
      <c r="G34" s="33">
        <f t="shared" si="0"/>
        <v>31680</v>
      </c>
      <c r="H34" s="36"/>
      <c r="I34" s="248">
        <v>44313</v>
      </c>
      <c r="J34" s="244">
        <v>930</v>
      </c>
      <c r="K34" s="246"/>
      <c r="L34" s="245">
        <f t="shared" si="5"/>
        <v>0</v>
      </c>
      <c r="M34" s="103">
        <v>464</v>
      </c>
      <c r="N34" s="41">
        <v>44309</v>
      </c>
      <c r="O34" s="236">
        <f t="shared" si="6"/>
        <v>0</v>
      </c>
      <c r="P34" s="245">
        <f t="shared" si="2"/>
        <v>0</v>
      </c>
      <c r="Q34" s="244"/>
      <c r="R34" s="244"/>
      <c r="S34" s="244"/>
      <c r="T34" s="244"/>
      <c r="U34" s="252"/>
      <c r="V34" s="253"/>
      <c r="W34" s="246">
        <v>144</v>
      </c>
      <c r="X34" s="245">
        <f t="shared" si="3"/>
        <v>31680</v>
      </c>
    </row>
    <row r="35" spans="1:24" ht="48">
      <c r="A35" s="233"/>
      <c r="B35" s="100" t="s">
        <v>230</v>
      </c>
      <c r="C35" s="35" t="s">
        <v>85</v>
      </c>
      <c r="D35" s="26"/>
      <c r="E35" s="33">
        <v>300</v>
      </c>
      <c r="F35" s="246">
        <v>450</v>
      </c>
      <c r="G35" s="33">
        <f t="shared" si="0"/>
        <v>135000</v>
      </c>
      <c r="H35" s="36"/>
      <c r="I35" s="248">
        <v>44313</v>
      </c>
      <c r="J35" s="244">
        <v>718</v>
      </c>
      <c r="K35" s="246"/>
      <c r="L35" s="245">
        <f t="shared" si="5"/>
        <v>0</v>
      </c>
      <c r="M35" s="103">
        <v>375</v>
      </c>
      <c r="N35" s="41">
        <v>44293</v>
      </c>
      <c r="O35" s="236">
        <f t="shared" si="6"/>
        <v>0</v>
      </c>
      <c r="P35" s="245">
        <f t="shared" si="2"/>
        <v>0</v>
      </c>
      <c r="Q35" s="244"/>
      <c r="R35" s="244"/>
      <c r="S35" s="244"/>
      <c r="T35" s="244"/>
      <c r="U35" s="252"/>
      <c r="V35" s="253"/>
      <c r="W35" s="246">
        <v>450</v>
      </c>
      <c r="X35" s="245">
        <f t="shared" si="3"/>
        <v>135000</v>
      </c>
    </row>
    <row r="36" spans="1:24" ht="72">
      <c r="A36" s="233">
        <v>27</v>
      </c>
      <c r="B36" s="100" t="s">
        <v>223</v>
      </c>
      <c r="C36" s="35" t="s">
        <v>85</v>
      </c>
      <c r="D36" s="26"/>
      <c r="E36" s="33">
        <v>214.89</v>
      </c>
      <c r="F36" s="246">
        <v>100</v>
      </c>
      <c r="G36" s="33">
        <f t="shared" si="0"/>
        <v>21489</v>
      </c>
      <c r="H36" s="36"/>
      <c r="I36" s="248">
        <v>44299</v>
      </c>
      <c r="J36" s="244">
        <v>743</v>
      </c>
      <c r="K36" s="246"/>
      <c r="L36" s="245">
        <f t="shared" si="5"/>
        <v>0</v>
      </c>
      <c r="M36" s="249">
        <v>377</v>
      </c>
      <c r="N36" s="250">
        <v>44293</v>
      </c>
      <c r="O36" s="236">
        <f t="shared" si="6"/>
        <v>0</v>
      </c>
      <c r="P36" s="245">
        <f t="shared" si="2"/>
        <v>0</v>
      </c>
      <c r="Q36" s="244"/>
      <c r="R36" s="244"/>
      <c r="S36" s="244"/>
      <c r="T36" s="244"/>
      <c r="U36" s="252"/>
      <c r="V36" s="253"/>
      <c r="W36" s="246">
        <v>100</v>
      </c>
      <c r="X36" s="245">
        <f t="shared" si="3"/>
        <v>21489</v>
      </c>
    </row>
    <row r="37" spans="1:24" ht="72">
      <c r="A37" s="233">
        <v>28</v>
      </c>
      <c r="B37" s="100" t="s">
        <v>224</v>
      </c>
      <c r="C37" s="35" t="s">
        <v>85</v>
      </c>
      <c r="D37" s="26"/>
      <c r="E37" s="33">
        <v>214.89</v>
      </c>
      <c r="F37" s="246">
        <v>500</v>
      </c>
      <c r="G37" s="33">
        <f t="shared" si="0"/>
        <v>107445</v>
      </c>
      <c r="H37" s="36"/>
      <c r="I37" s="248">
        <v>44299</v>
      </c>
      <c r="J37" s="244">
        <v>743</v>
      </c>
      <c r="K37" s="246"/>
      <c r="L37" s="245">
        <f t="shared" si="5"/>
        <v>0</v>
      </c>
      <c r="M37" s="249">
        <v>377</v>
      </c>
      <c r="N37" s="250">
        <v>44293</v>
      </c>
      <c r="O37" s="236">
        <f>F37+K37-W37</f>
        <v>0</v>
      </c>
      <c r="P37" s="245">
        <f t="shared" si="2"/>
        <v>0</v>
      </c>
      <c r="Q37" s="244"/>
      <c r="R37" s="244"/>
      <c r="S37" s="244"/>
      <c r="T37" s="244"/>
      <c r="U37" s="252"/>
      <c r="V37" s="253"/>
      <c r="W37" s="246">
        <v>500</v>
      </c>
      <c r="X37" s="245">
        <f t="shared" si="3"/>
        <v>107445</v>
      </c>
    </row>
    <row r="38" spans="1:24" ht="72">
      <c r="A38" s="233">
        <v>29</v>
      </c>
      <c r="B38" s="100" t="s">
        <v>225</v>
      </c>
      <c r="C38" s="35" t="s">
        <v>85</v>
      </c>
      <c r="D38" s="26"/>
      <c r="E38" s="33">
        <v>214.89</v>
      </c>
      <c r="F38" s="246">
        <v>100</v>
      </c>
      <c r="G38" s="33">
        <f t="shared" si="0"/>
        <v>21489</v>
      </c>
      <c r="H38" s="36"/>
      <c r="I38" s="248">
        <v>44299</v>
      </c>
      <c r="J38" s="244">
        <v>743</v>
      </c>
      <c r="K38" s="246"/>
      <c r="L38" s="245">
        <f t="shared" si="5"/>
        <v>0</v>
      </c>
      <c r="M38" s="249">
        <v>377</v>
      </c>
      <c r="N38" s="250">
        <v>44293</v>
      </c>
      <c r="O38" s="236">
        <f>F38+K38-W38</f>
        <v>0</v>
      </c>
      <c r="P38" s="245">
        <f t="shared" si="2"/>
        <v>0</v>
      </c>
      <c r="Q38" s="244"/>
      <c r="R38" s="244"/>
      <c r="S38" s="244"/>
      <c r="T38" s="244"/>
      <c r="U38" s="252"/>
      <c r="V38" s="253"/>
      <c r="W38" s="246">
        <v>100</v>
      </c>
      <c r="X38" s="245">
        <f t="shared" si="3"/>
        <v>21489</v>
      </c>
    </row>
    <row r="39" spans="1:24" ht="72">
      <c r="A39" s="233">
        <v>30</v>
      </c>
      <c r="B39" s="100" t="s">
        <v>226</v>
      </c>
      <c r="C39" s="35" t="s">
        <v>85</v>
      </c>
      <c r="D39" s="26"/>
      <c r="E39" s="33">
        <v>56.98</v>
      </c>
      <c r="F39" s="246">
        <v>880</v>
      </c>
      <c r="G39" s="33">
        <f t="shared" si="0"/>
        <v>50142.399999999994</v>
      </c>
      <c r="H39" s="36"/>
      <c r="I39" s="248">
        <v>44299</v>
      </c>
      <c r="J39" s="244">
        <v>743</v>
      </c>
      <c r="K39" s="246"/>
      <c r="L39" s="245">
        <f t="shared" si="5"/>
        <v>0</v>
      </c>
      <c r="M39" s="249">
        <v>377</v>
      </c>
      <c r="N39" s="250">
        <v>44293</v>
      </c>
      <c r="O39" s="236">
        <f>F39+K39-W39</f>
        <v>0</v>
      </c>
      <c r="P39" s="245">
        <f t="shared" si="2"/>
        <v>0</v>
      </c>
      <c r="Q39" s="244"/>
      <c r="R39" s="244"/>
      <c r="S39" s="244"/>
      <c r="T39" s="244"/>
      <c r="U39" s="252"/>
      <c r="V39" s="253"/>
      <c r="W39" s="246">
        <v>880</v>
      </c>
      <c r="X39" s="245">
        <f t="shared" si="3"/>
        <v>50142.399999999994</v>
      </c>
    </row>
    <row r="40" spans="1:24" ht="72">
      <c r="A40" s="233">
        <v>31</v>
      </c>
      <c r="B40" s="100" t="s">
        <v>227</v>
      </c>
      <c r="C40" s="35" t="s">
        <v>85</v>
      </c>
      <c r="D40" s="26"/>
      <c r="E40" s="33">
        <v>56.98</v>
      </c>
      <c r="F40" s="246">
        <v>3120</v>
      </c>
      <c r="G40" s="33">
        <f t="shared" si="0"/>
        <v>177777.59999999998</v>
      </c>
      <c r="H40" s="36"/>
      <c r="I40" s="248">
        <v>44299</v>
      </c>
      <c r="J40" s="244">
        <v>743</v>
      </c>
      <c r="K40" s="246"/>
      <c r="L40" s="245">
        <f t="shared" si="5"/>
        <v>0</v>
      </c>
      <c r="M40" s="249">
        <v>377</v>
      </c>
      <c r="N40" s="250">
        <v>44293</v>
      </c>
      <c r="O40" s="236">
        <f>F40+K40-W40</f>
        <v>0</v>
      </c>
      <c r="P40" s="245">
        <f t="shared" si="2"/>
        <v>0</v>
      </c>
      <c r="Q40" s="244"/>
      <c r="R40" s="244"/>
      <c r="S40" s="244"/>
      <c r="T40" s="244"/>
      <c r="U40" s="252"/>
      <c r="V40" s="253"/>
      <c r="W40" s="246">
        <v>3120</v>
      </c>
      <c r="X40" s="245">
        <f t="shared" si="3"/>
        <v>177777.59999999998</v>
      </c>
    </row>
    <row r="41" spans="1:24" ht="72">
      <c r="A41" s="233">
        <v>32</v>
      </c>
      <c r="B41" s="100" t="s">
        <v>228</v>
      </c>
      <c r="C41" s="35" t="s">
        <v>85</v>
      </c>
      <c r="D41" s="26"/>
      <c r="E41" s="33">
        <v>56.98</v>
      </c>
      <c r="F41" s="246">
        <v>400</v>
      </c>
      <c r="G41" s="33">
        <f t="shared" si="0"/>
        <v>22792</v>
      </c>
      <c r="H41" s="36"/>
      <c r="I41" s="248">
        <v>44299</v>
      </c>
      <c r="J41" s="244">
        <v>743</v>
      </c>
      <c r="K41" s="246"/>
      <c r="L41" s="245">
        <f t="shared" si="5"/>
        <v>0</v>
      </c>
      <c r="M41" s="249">
        <v>377</v>
      </c>
      <c r="N41" s="250">
        <v>44293</v>
      </c>
      <c r="O41" s="236">
        <f>F41+K41-W41</f>
        <v>0</v>
      </c>
      <c r="P41" s="245">
        <f t="shared" si="2"/>
        <v>0</v>
      </c>
      <c r="Q41" s="244"/>
      <c r="R41" s="244"/>
      <c r="S41" s="244"/>
      <c r="T41" s="244"/>
      <c r="U41" s="252"/>
      <c r="V41" s="253"/>
      <c r="W41" s="246">
        <v>400</v>
      </c>
      <c r="X41" s="245">
        <f t="shared" si="3"/>
        <v>22792</v>
      </c>
    </row>
    <row r="42" spans="1:24" ht="37.5">
      <c r="A42" s="94"/>
      <c r="B42" s="39" t="s">
        <v>83</v>
      </c>
      <c r="C42" s="94"/>
      <c r="D42" s="94"/>
      <c r="E42" s="28"/>
      <c r="F42" s="94"/>
      <c r="G42" s="28">
        <f>SUM(G9:G41)</f>
        <v>1830161.0999999996</v>
      </c>
      <c r="H42" s="29"/>
      <c r="I42" s="38"/>
      <c r="J42" s="94"/>
      <c r="K42" s="93"/>
      <c r="L42" s="28">
        <f>SUM(L9:L41)</f>
        <v>0</v>
      </c>
      <c r="M42" s="93"/>
      <c r="N42" s="30"/>
      <c r="O42" s="94"/>
      <c r="P42" s="28">
        <f>SUM(P9:P41)</f>
        <v>0</v>
      </c>
      <c r="Q42" s="31"/>
      <c r="R42" s="93"/>
      <c r="S42" s="93"/>
      <c r="T42" s="93"/>
      <c r="U42" s="93"/>
      <c r="V42" s="93"/>
      <c r="W42" s="94"/>
      <c r="X42" s="28">
        <f>SUM(X9:X41)</f>
        <v>1830161.0999999996</v>
      </c>
    </row>
  </sheetData>
  <mergeCells count="31">
    <mergeCell ref="X6:X7"/>
    <mergeCell ref="L6:L7"/>
    <mergeCell ref="A5:A7"/>
    <mergeCell ref="B5:B7"/>
    <mergeCell ref="C5:C7"/>
    <mergeCell ref="W5:X5"/>
    <mergeCell ref="F6:F7"/>
    <mergeCell ref="W6:W7"/>
    <mergeCell ref="F5:G5"/>
    <mergeCell ref="I6:I7"/>
    <mergeCell ref="A8:X8"/>
    <mergeCell ref="O6:O7"/>
    <mergeCell ref="P6:P7"/>
    <mergeCell ref="Q6:T7"/>
    <mergeCell ref="U6:U7"/>
    <mergeCell ref="E5:E7"/>
    <mergeCell ref="H5:H7"/>
    <mergeCell ref="I5:N5"/>
    <mergeCell ref="M6:N6"/>
    <mergeCell ref="O5:P5"/>
    <mergeCell ref="Q5:V5"/>
    <mergeCell ref="D5:D7"/>
    <mergeCell ref="K6:K7"/>
    <mergeCell ref="G6:G7"/>
    <mergeCell ref="J6:J7"/>
    <mergeCell ref="V6:V7"/>
    <mergeCell ref="O1:R1"/>
    <mergeCell ref="B2:X2"/>
    <mergeCell ref="C3:P3"/>
    <mergeCell ref="C4:N4"/>
    <mergeCell ref="O4:W4"/>
  </mergeCells>
  <phoneticPr fontId="74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X12"/>
  <sheetViews>
    <sheetView topLeftCell="F4" workbookViewId="0">
      <selection activeCell="X11" sqref="X11"/>
    </sheetView>
  </sheetViews>
  <sheetFormatPr defaultRowHeight="12.75"/>
  <cols>
    <col min="2" max="2" width="36.28515625" customWidth="1"/>
    <col min="7" max="7" width="19.42578125" customWidth="1"/>
    <col min="16" max="16" width="15.28515625" customWidth="1"/>
    <col min="17" max="17" width="2.85546875" customWidth="1"/>
    <col min="18" max="18" width="2" customWidth="1"/>
    <col min="19" max="19" width="1" customWidth="1"/>
    <col min="20" max="20" width="1.140625" customWidth="1"/>
    <col min="21" max="21" width="2.140625" customWidth="1"/>
    <col min="22" max="22" width="1.85546875" customWidth="1"/>
    <col min="24" max="24" width="14.7109375" customWidth="1"/>
  </cols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699" t="s">
        <v>138</v>
      </c>
      <c r="B8" s="699"/>
      <c r="C8" s="699"/>
      <c r="D8" s="699"/>
      <c r="E8" s="699"/>
      <c r="F8" s="699"/>
      <c r="G8" s="699"/>
      <c r="H8" s="699"/>
      <c r="I8" s="699"/>
      <c r="J8" s="699"/>
      <c r="K8" s="699"/>
      <c r="L8" s="699"/>
      <c r="M8" s="699"/>
      <c r="N8" s="699"/>
      <c r="O8" s="699"/>
      <c r="P8" s="699"/>
      <c r="Q8" s="699"/>
      <c r="R8" s="699"/>
      <c r="S8" s="699"/>
      <c r="T8" s="699"/>
      <c r="U8" s="699"/>
      <c r="V8" s="699"/>
      <c r="W8" s="699"/>
      <c r="X8" s="699"/>
    </row>
    <row r="9" spans="1:24" ht="54.75" customHeight="1">
      <c r="A9" s="256">
        <v>1</v>
      </c>
      <c r="B9" s="257" t="s">
        <v>37</v>
      </c>
      <c r="C9" s="246" t="s">
        <v>85</v>
      </c>
      <c r="D9" s="244"/>
      <c r="E9" s="245" t="s">
        <v>42</v>
      </c>
      <c r="F9" s="246">
        <v>97</v>
      </c>
      <c r="G9" s="33">
        <f>F9*E9</f>
        <v>14404.5</v>
      </c>
      <c r="H9" s="316"/>
      <c r="I9" s="259">
        <v>44230</v>
      </c>
      <c r="J9" s="244">
        <v>132</v>
      </c>
      <c r="K9" s="246">
        <v>100</v>
      </c>
      <c r="L9" s="245"/>
      <c r="M9" s="244">
        <v>85</v>
      </c>
      <c r="N9" s="250">
        <v>44229</v>
      </c>
      <c r="O9" s="251">
        <f>F9-W9</f>
        <v>97</v>
      </c>
      <c r="P9" s="260">
        <f>O9*E9</f>
        <v>14404.5</v>
      </c>
      <c r="Q9" s="244"/>
      <c r="R9" s="244"/>
      <c r="S9" s="244"/>
      <c r="T9" s="244"/>
      <c r="U9" s="252"/>
      <c r="V9" s="253"/>
      <c r="W9" s="246">
        <v>0</v>
      </c>
      <c r="X9" s="245">
        <f>W9*E9</f>
        <v>0</v>
      </c>
    </row>
    <row r="10" spans="1:24" ht="72.75" customHeight="1">
      <c r="A10" s="256">
        <v>2</v>
      </c>
      <c r="B10" s="257" t="s">
        <v>39</v>
      </c>
      <c r="C10" s="246" t="s">
        <v>85</v>
      </c>
      <c r="D10" s="244"/>
      <c r="E10" s="245" t="s">
        <v>44</v>
      </c>
      <c r="F10" s="246">
        <v>100</v>
      </c>
      <c r="G10" s="33">
        <f>F10*E10</f>
        <v>18000</v>
      </c>
      <c r="H10" s="316"/>
      <c r="I10" s="259">
        <v>44230</v>
      </c>
      <c r="J10" s="244">
        <v>132</v>
      </c>
      <c r="K10" s="246">
        <v>100</v>
      </c>
      <c r="L10" s="245"/>
      <c r="M10" s="244">
        <v>85</v>
      </c>
      <c r="N10" s="250">
        <v>44229</v>
      </c>
      <c r="O10" s="251">
        <f>F10-W10</f>
        <v>0</v>
      </c>
      <c r="P10" s="260">
        <f>O10*E10</f>
        <v>0</v>
      </c>
      <c r="Q10" s="244"/>
      <c r="R10" s="244"/>
      <c r="S10" s="244"/>
      <c r="T10" s="244"/>
      <c r="U10" s="252"/>
      <c r="V10" s="253"/>
      <c r="W10" s="246">
        <v>100</v>
      </c>
      <c r="X10" s="245">
        <f>W10*E10</f>
        <v>18000</v>
      </c>
    </row>
    <row r="11" spans="1:24" ht="67.5" customHeight="1">
      <c r="A11" s="233">
        <v>3</v>
      </c>
      <c r="B11" s="254" t="s">
        <v>18</v>
      </c>
      <c r="C11" s="35" t="s">
        <v>85</v>
      </c>
      <c r="D11" s="26"/>
      <c r="E11" s="255">
        <v>153.69999999999999</v>
      </c>
      <c r="F11" s="37">
        <v>586</v>
      </c>
      <c r="G11" s="33">
        <f>F11*E11</f>
        <v>90068.2</v>
      </c>
      <c r="H11" s="73"/>
      <c r="I11" s="27"/>
      <c r="J11" s="26"/>
      <c r="K11" s="91"/>
      <c r="L11" s="33"/>
      <c r="M11" s="26">
        <v>64</v>
      </c>
      <c r="N11" s="41">
        <v>44216</v>
      </c>
      <c r="O11" s="236">
        <f>F11+K11-W11</f>
        <v>509</v>
      </c>
      <c r="P11" s="237">
        <f>O11*E11</f>
        <v>78233.299999999988</v>
      </c>
      <c r="Q11" s="26"/>
      <c r="R11" s="26"/>
      <c r="S11" s="26"/>
      <c r="T11" s="26"/>
      <c r="U11" s="90"/>
      <c r="V11" s="73"/>
      <c r="W11" s="37">
        <v>77</v>
      </c>
      <c r="X11" s="33">
        <f>W11*E11</f>
        <v>11834.9</v>
      </c>
    </row>
    <row r="12" spans="1:24" ht="19.5">
      <c r="A12" s="263"/>
      <c r="B12" s="240" t="s">
        <v>83</v>
      </c>
      <c r="C12" s="94"/>
      <c r="D12" s="28"/>
      <c r="E12" s="28"/>
      <c r="F12" s="93"/>
      <c r="G12" s="28">
        <f>SUM(G9:G11)</f>
        <v>122472.7</v>
      </c>
      <c r="H12" s="29"/>
      <c r="I12" s="29"/>
      <c r="J12" s="28"/>
      <c r="K12" s="93"/>
      <c r="L12" s="28">
        <f>SUM(L9:L11)</f>
        <v>0</v>
      </c>
      <c r="M12" s="93"/>
      <c r="N12" s="30"/>
      <c r="O12" s="94"/>
      <c r="P12" s="28">
        <f>SUM(P9:P11)</f>
        <v>92637.799999999988</v>
      </c>
      <c r="Q12" s="31"/>
      <c r="R12" s="93"/>
      <c r="S12" s="93"/>
      <c r="T12" s="93"/>
      <c r="U12" s="93"/>
      <c r="V12" s="93"/>
      <c r="W12" s="93"/>
      <c r="X12" s="28">
        <f>SUM(X9:X11)</f>
        <v>29834.9</v>
      </c>
    </row>
  </sheetData>
  <mergeCells count="31">
    <mergeCell ref="X6:X7"/>
    <mergeCell ref="L6:L7"/>
    <mergeCell ref="A5:A7"/>
    <mergeCell ref="B5:B7"/>
    <mergeCell ref="C5:C7"/>
    <mergeCell ref="W5:X5"/>
    <mergeCell ref="F6:F7"/>
    <mergeCell ref="W6:W7"/>
    <mergeCell ref="F5:G5"/>
    <mergeCell ref="I6:I7"/>
    <mergeCell ref="A8:X8"/>
    <mergeCell ref="O6:O7"/>
    <mergeCell ref="P6:P7"/>
    <mergeCell ref="Q6:T7"/>
    <mergeCell ref="U6:U7"/>
    <mergeCell ref="E5:E7"/>
    <mergeCell ref="H5:H7"/>
    <mergeCell ref="I5:N5"/>
    <mergeCell ref="M6:N6"/>
    <mergeCell ref="O5:P5"/>
    <mergeCell ref="Q5:V5"/>
    <mergeCell ref="D5:D7"/>
    <mergeCell ref="K6:K7"/>
    <mergeCell ref="G6:G7"/>
    <mergeCell ref="J6:J7"/>
    <mergeCell ref="V6:V7"/>
    <mergeCell ref="O1:R1"/>
    <mergeCell ref="B2:X2"/>
    <mergeCell ref="C3:P3"/>
    <mergeCell ref="C4:N4"/>
    <mergeCell ref="O4:W4"/>
  </mergeCells>
  <phoneticPr fontId="74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X39"/>
  <sheetViews>
    <sheetView topLeftCell="J7" workbookViewId="0">
      <selection activeCell="X9" sqref="A9:X12"/>
    </sheetView>
  </sheetViews>
  <sheetFormatPr defaultRowHeight="12.75"/>
  <cols>
    <col min="2" max="2" width="47.5703125" customWidth="1"/>
    <col min="7" max="7" width="17.42578125" customWidth="1"/>
    <col min="16" max="16" width="16.85546875" customWidth="1"/>
    <col min="17" max="17" width="1.140625" customWidth="1"/>
    <col min="18" max="18" width="2.28515625" customWidth="1"/>
    <col min="19" max="19" width="2.42578125" customWidth="1"/>
    <col min="20" max="21" width="1.85546875" customWidth="1"/>
    <col min="22" max="22" width="2.28515625" customWidth="1"/>
    <col min="24" max="24" width="19.42578125" customWidth="1"/>
  </cols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699" t="s">
        <v>139</v>
      </c>
      <c r="B8" s="699"/>
      <c r="C8" s="699"/>
      <c r="D8" s="699"/>
      <c r="E8" s="699"/>
      <c r="F8" s="699"/>
      <c r="G8" s="699"/>
      <c r="H8" s="699"/>
      <c r="I8" s="699"/>
      <c r="J8" s="699"/>
      <c r="K8" s="699"/>
      <c r="L8" s="699"/>
      <c r="M8" s="699"/>
      <c r="N8" s="699"/>
      <c r="O8" s="699"/>
      <c r="P8" s="699"/>
      <c r="Q8" s="699"/>
      <c r="R8" s="699"/>
      <c r="S8" s="699"/>
      <c r="T8" s="699"/>
      <c r="U8" s="699"/>
      <c r="V8" s="699"/>
      <c r="W8" s="699"/>
      <c r="X8" s="699"/>
    </row>
    <row r="9" spans="1:24" ht="54" customHeight="1">
      <c r="A9" s="407">
        <v>1</v>
      </c>
      <c r="B9" s="413" t="s">
        <v>39</v>
      </c>
      <c r="C9" s="357" t="s">
        <v>85</v>
      </c>
      <c r="D9" s="362" t="s">
        <v>184</v>
      </c>
      <c r="E9" s="358" t="s">
        <v>44</v>
      </c>
      <c r="F9" s="357">
        <v>1050</v>
      </c>
      <c r="G9" s="363">
        <f t="shared" ref="G9:G38" si="0">F9*E9</f>
        <v>189000</v>
      </c>
      <c r="H9" s="389" t="s">
        <v>185</v>
      </c>
      <c r="I9" s="365">
        <v>44231</v>
      </c>
      <c r="J9" s="366">
        <v>133</v>
      </c>
      <c r="K9" s="357"/>
      <c r="L9" s="358"/>
      <c r="M9" s="366">
        <v>85</v>
      </c>
      <c r="N9" s="367">
        <v>44229</v>
      </c>
      <c r="O9" s="405">
        <f>F9-W9</f>
        <v>0</v>
      </c>
      <c r="P9" s="369">
        <f t="shared" ref="P9:P38" si="1">O9*E9</f>
        <v>0</v>
      </c>
      <c r="Q9" s="366"/>
      <c r="R9" s="366"/>
      <c r="S9" s="366"/>
      <c r="T9" s="366"/>
      <c r="U9" s="370"/>
      <c r="V9" s="371"/>
      <c r="W9" s="357">
        <v>1050</v>
      </c>
      <c r="X9" s="358">
        <f t="shared" ref="X9:X38" si="2">W9*E9</f>
        <v>189000</v>
      </c>
    </row>
    <row r="10" spans="1:24" ht="51" customHeight="1">
      <c r="A10" s="407">
        <v>2</v>
      </c>
      <c r="B10" s="414" t="s">
        <v>171</v>
      </c>
      <c r="C10" s="415" t="s">
        <v>71</v>
      </c>
      <c r="D10" s="362" t="s">
        <v>191</v>
      </c>
      <c r="E10" s="358">
        <v>9161.4</v>
      </c>
      <c r="F10" s="357">
        <v>3</v>
      </c>
      <c r="G10" s="363">
        <f t="shared" si="0"/>
        <v>27484.199999999997</v>
      </c>
      <c r="H10" s="389">
        <v>45291</v>
      </c>
      <c r="I10" s="416">
        <v>44244</v>
      </c>
      <c r="J10" s="366">
        <v>227</v>
      </c>
      <c r="K10" s="357"/>
      <c r="L10" s="358"/>
      <c r="M10" s="417">
        <v>140</v>
      </c>
      <c r="N10" s="367">
        <v>44243</v>
      </c>
      <c r="O10" s="405">
        <f>F10-W10</f>
        <v>0</v>
      </c>
      <c r="P10" s="358">
        <f t="shared" si="1"/>
        <v>0</v>
      </c>
      <c r="Q10" s="366"/>
      <c r="R10" s="366"/>
      <c r="S10" s="366"/>
      <c r="T10" s="366"/>
      <c r="U10" s="370"/>
      <c r="V10" s="371"/>
      <c r="W10" s="357">
        <v>3</v>
      </c>
      <c r="X10" s="358">
        <f t="shared" si="2"/>
        <v>27484.199999999997</v>
      </c>
    </row>
    <row r="11" spans="1:24" ht="51" customHeight="1">
      <c r="A11" s="407">
        <v>3</v>
      </c>
      <c r="B11" s="414" t="s">
        <v>171</v>
      </c>
      <c r="C11" s="415" t="s">
        <v>71</v>
      </c>
      <c r="D11" s="362" t="s">
        <v>189</v>
      </c>
      <c r="E11" s="358">
        <v>9161.4</v>
      </c>
      <c r="F11" s="357">
        <v>22</v>
      </c>
      <c r="G11" s="363">
        <f t="shared" si="0"/>
        <v>201550.8</v>
      </c>
      <c r="H11" s="389">
        <v>45291</v>
      </c>
      <c r="I11" s="416">
        <v>44244</v>
      </c>
      <c r="J11" s="366">
        <v>245</v>
      </c>
      <c r="K11" s="357"/>
      <c r="L11" s="358"/>
      <c r="M11" s="417">
        <v>141</v>
      </c>
      <c r="N11" s="367">
        <v>44243</v>
      </c>
      <c r="O11" s="405">
        <f>F11-W11</f>
        <v>0</v>
      </c>
      <c r="P11" s="358">
        <f>O11*E11</f>
        <v>0</v>
      </c>
      <c r="Q11" s="366"/>
      <c r="R11" s="366"/>
      <c r="S11" s="366"/>
      <c r="T11" s="366"/>
      <c r="U11" s="370"/>
      <c r="V11" s="371"/>
      <c r="W11" s="357">
        <v>22</v>
      </c>
      <c r="X11" s="358">
        <f>W11*E11</f>
        <v>201550.8</v>
      </c>
    </row>
    <row r="12" spans="1:24" ht="41.25" customHeight="1">
      <c r="A12" s="407">
        <v>4</v>
      </c>
      <c r="B12" s="386" t="s">
        <v>18</v>
      </c>
      <c r="C12" s="387" t="s">
        <v>85</v>
      </c>
      <c r="D12" s="362" t="s">
        <v>178</v>
      </c>
      <c r="E12" s="388">
        <v>153.69999999999999</v>
      </c>
      <c r="F12" s="406">
        <v>750</v>
      </c>
      <c r="G12" s="363">
        <f t="shared" si="0"/>
        <v>115274.99999999999</v>
      </c>
      <c r="H12" s="389">
        <v>44889</v>
      </c>
      <c r="I12" s="390"/>
      <c r="J12" s="362"/>
      <c r="K12" s="361"/>
      <c r="L12" s="363"/>
      <c r="M12" s="362">
        <v>64</v>
      </c>
      <c r="N12" s="391">
        <v>44216</v>
      </c>
      <c r="O12" s="368">
        <f t="shared" ref="O12:O38" si="3">F12+K12-W12</f>
        <v>0</v>
      </c>
      <c r="P12" s="392">
        <f t="shared" si="1"/>
        <v>0</v>
      </c>
      <c r="Q12" s="362"/>
      <c r="R12" s="362"/>
      <c r="S12" s="362"/>
      <c r="T12" s="362"/>
      <c r="U12" s="393"/>
      <c r="V12" s="394"/>
      <c r="W12" s="406">
        <v>750</v>
      </c>
      <c r="X12" s="363">
        <f t="shared" si="2"/>
        <v>115274.99999999999</v>
      </c>
    </row>
    <row r="13" spans="1:24" ht="28.5" customHeight="1">
      <c r="A13" s="407">
        <v>5</v>
      </c>
      <c r="B13" s="360" t="s">
        <v>200</v>
      </c>
      <c r="C13" s="387" t="s">
        <v>85</v>
      </c>
      <c r="D13" s="362"/>
      <c r="E13" s="363">
        <v>896.5</v>
      </c>
      <c r="F13" s="361">
        <v>40</v>
      </c>
      <c r="G13" s="363">
        <f t="shared" si="0"/>
        <v>35860</v>
      </c>
      <c r="H13" s="408"/>
      <c r="I13" s="390">
        <v>44272</v>
      </c>
      <c r="J13" s="362">
        <v>365</v>
      </c>
      <c r="K13" s="361"/>
      <c r="L13" s="363">
        <f>K13*E13</f>
        <v>0</v>
      </c>
      <c r="M13" s="362">
        <v>262</v>
      </c>
      <c r="N13" s="391">
        <v>44267</v>
      </c>
      <c r="O13" s="368">
        <f t="shared" si="3"/>
        <v>0</v>
      </c>
      <c r="P13" s="392">
        <f t="shared" si="1"/>
        <v>0</v>
      </c>
      <c r="Q13" s="409"/>
      <c r="R13" s="410"/>
      <c r="S13" s="410"/>
      <c r="T13" s="410"/>
      <c r="U13" s="410"/>
      <c r="V13" s="410"/>
      <c r="W13" s="361">
        <v>40</v>
      </c>
      <c r="X13" s="392">
        <f t="shared" si="2"/>
        <v>35860</v>
      </c>
    </row>
    <row r="14" spans="1:24" ht="28.5" customHeight="1">
      <c r="A14" s="407">
        <v>6</v>
      </c>
      <c r="B14" s="360" t="s">
        <v>202</v>
      </c>
      <c r="C14" s="387" t="s">
        <v>85</v>
      </c>
      <c r="D14" s="362"/>
      <c r="E14" s="363">
        <v>896.5</v>
      </c>
      <c r="F14" s="361">
        <v>130</v>
      </c>
      <c r="G14" s="363">
        <f t="shared" si="0"/>
        <v>116545</v>
      </c>
      <c r="H14" s="408"/>
      <c r="I14" s="390">
        <v>44272</v>
      </c>
      <c r="J14" s="362">
        <v>365</v>
      </c>
      <c r="K14" s="361"/>
      <c r="L14" s="363">
        <f t="shared" ref="L14:L38" si="4">K14*E14</f>
        <v>0</v>
      </c>
      <c r="M14" s="362">
        <v>262</v>
      </c>
      <c r="N14" s="391">
        <v>44267</v>
      </c>
      <c r="O14" s="368">
        <f t="shared" si="3"/>
        <v>0</v>
      </c>
      <c r="P14" s="392">
        <f t="shared" si="1"/>
        <v>0</v>
      </c>
      <c r="Q14" s="409"/>
      <c r="R14" s="410"/>
      <c r="S14" s="410"/>
      <c r="T14" s="410"/>
      <c r="U14" s="410"/>
      <c r="V14" s="410"/>
      <c r="W14" s="361">
        <v>130</v>
      </c>
      <c r="X14" s="392">
        <f t="shared" si="2"/>
        <v>116545</v>
      </c>
    </row>
    <row r="15" spans="1:24" ht="28.5" customHeight="1">
      <c r="A15" s="407">
        <v>7</v>
      </c>
      <c r="B15" s="360" t="s">
        <v>203</v>
      </c>
      <c r="C15" s="387" t="s">
        <v>85</v>
      </c>
      <c r="D15" s="362"/>
      <c r="E15" s="363">
        <v>896.5</v>
      </c>
      <c r="F15" s="361">
        <v>20</v>
      </c>
      <c r="G15" s="363">
        <f t="shared" si="0"/>
        <v>17930</v>
      </c>
      <c r="H15" s="408"/>
      <c r="I15" s="390">
        <v>44272</v>
      </c>
      <c r="J15" s="362">
        <v>365</v>
      </c>
      <c r="K15" s="361"/>
      <c r="L15" s="363">
        <f t="shared" si="4"/>
        <v>0</v>
      </c>
      <c r="M15" s="362">
        <v>262</v>
      </c>
      <c r="N15" s="391">
        <v>44267</v>
      </c>
      <c r="O15" s="368">
        <f t="shared" si="3"/>
        <v>0</v>
      </c>
      <c r="P15" s="392">
        <f t="shared" si="1"/>
        <v>0</v>
      </c>
      <c r="Q15" s="409"/>
      <c r="R15" s="410"/>
      <c r="S15" s="410"/>
      <c r="T15" s="410"/>
      <c r="U15" s="410"/>
      <c r="V15" s="410"/>
      <c r="W15" s="361">
        <v>20</v>
      </c>
      <c r="X15" s="392">
        <f t="shared" si="2"/>
        <v>17930</v>
      </c>
    </row>
    <row r="16" spans="1:24" ht="28.5" customHeight="1">
      <c r="A16" s="407">
        <v>8</v>
      </c>
      <c r="B16" s="360" t="s">
        <v>196</v>
      </c>
      <c r="C16" s="387" t="s">
        <v>197</v>
      </c>
      <c r="D16" s="362"/>
      <c r="E16" s="363">
        <v>12</v>
      </c>
      <c r="F16" s="361">
        <v>16050</v>
      </c>
      <c r="G16" s="363">
        <f t="shared" si="0"/>
        <v>192600</v>
      </c>
      <c r="H16" s="408"/>
      <c r="I16" s="390">
        <v>44272</v>
      </c>
      <c r="J16" s="362">
        <v>365</v>
      </c>
      <c r="K16" s="361"/>
      <c r="L16" s="363">
        <f t="shared" si="4"/>
        <v>0</v>
      </c>
      <c r="M16" s="362">
        <v>262</v>
      </c>
      <c r="N16" s="391">
        <v>44267</v>
      </c>
      <c r="O16" s="368">
        <f t="shared" si="3"/>
        <v>0</v>
      </c>
      <c r="P16" s="392">
        <f t="shared" si="1"/>
        <v>0</v>
      </c>
      <c r="Q16" s="409"/>
      <c r="R16" s="410"/>
      <c r="S16" s="410"/>
      <c r="T16" s="410"/>
      <c r="U16" s="410"/>
      <c r="V16" s="410"/>
      <c r="W16" s="361">
        <v>16050</v>
      </c>
      <c r="X16" s="392">
        <f t="shared" si="2"/>
        <v>192600</v>
      </c>
    </row>
    <row r="17" spans="1:24" ht="35.25" customHeight="1">
      <c r="A17" s="407">
        <v>9</v>
      </c>
      <c r="B17" s="360" t="s">
        <v>199</v>
      </c>
      <c r="C17" s="387" t="s">
        <v>197</v>
      </c>
      <c r="D17" s="362"/>
      <c r="E17" s="363">
        <v>12</v>
      </c>
      <c r="F17" s="361">
        <v>16050</v>
      </c>
      <c r="G17" s="363">
        <f t="shared" si="0"/>
        <v>192600</v>
      </c>
      <c r="H17" s="408"/>
      <c r="I17" s="390">
        <v>44272</v>
      </c>
      <c r="J17" s="362">
        <v>365</v>
      </c>
      <c r="K17" s="361"/>
      <c r="L17" s="363">
        <f t="shared" si="4"/>
        <v>0</v>
      </c>
      <c r="M17" s="362">
        <v>262</v>
      </c>
      <c r="N17" s="391">
        <v>44267</v>
      </c>
      <c r="O17" s="368">
        <f t="shared" si="3"/>
        <v>0</v>
      </c>
      <c r="P17" s="392">
        <f t="shared" si="1"/>
        <v>0</v>
      </c>
      <c r="Q17" s="409"/>
      <c r="R17" s="410"/>
      <c r="S17" s="410"/>
      <c r="T17" s="410"/>
      <c r="U17" s="410"/>
      <c r="V17" s="410"/>
      <c r="W17" s="361">
        <v>16050</v>
      </c>
      <c r="X17" s="392">
        <f t="shared" si="2"/>
        <v>192600</v>
      </c>
    </row>
    <row r="18" spans="1:24" ht="44.25" customHeight="1">
      <c r="A18" s="407">
        <v>10</v>
      </c>
      <c r="B18" s="360" t="s">
        <v>206</v>
      </c>
      <c r="C18" s="361" t="s">
        <v>85</v>
      </c>
      <c r="D18" s="362"/>
      <c r="E18" s="363">
        <v>300</v>
      </c>
      <c r="F18" s="361">
        <v>110</v>
      </c>
      <c r="G18" s="363">
        <f t="shared" si="0"/>
        <v>33000</v>
      </c>
      <c r="H18" s="404">
        <v>44503</v>
      </c>
      <c r="I18" s="390">
        <v>44279</v>
      </c>
      <c r="J18" s="362">
        <v>502</v>
      </c>
      <c r="K18" s="361"/>
      <c r="L18" s="363">
        <f t="shared" si="4"/>
        <v>0</v>
      </c>
      <c r="M18" s="362">
        <v>290</v>
      </c>
      <c r="N18" s="391">
        <v>44277</v>
      </c>
      <c r="O18" s="368">
        <f t="shared" si="3"/>
        <v>0</v>
      </c>
      <c r="P18" s="392">
        <f t="shared" si="1"/>
        <v>0</v>
      </c>
      <c r="Q18" s="409"/>
      <c r="R18" s="410"/>
      <c r="S18" s="410"/>
      <c r="T18" s="410"/>
      <c r="U18" s="410"/>
      <c r="V18" s="410"/>
      <c r="W18" s="361">
        <v>110</v>
      </c>
      <c r="X18" s="392">
        <f t="shared" si="2"/>
        <v>33000</v>
      </c>
    </row>
    <row r="19" spans="1:24" ht="42" customHeight="1">
      <c r="A19" s="407">
        <v>11</v>
      </c>
      <c r="B19" s="360" t="s">
        <v>207</v>
      </c>
      <c r="C19" s="361" t="s">
        <v>85</v>
      </c>
      <c r="D19" s="362"/>
      <c r="E19" s="363">
        <v>300</v>
      </c>
      <c r="F19" s="361">
        <v>209</v>
      </c>
      <c r="G19" s="363">
        <f t="shared" si="0"/>
        <v>62700</v>
      </c>
      <c r="H19" s="404">
        <v>44503</v>
      </c>
      <c r="I19" s="390">
        <v>44279</v>
      </c>
      <c r="J19" s="362">
        <v>502</v>
      </c>
      <c r="K19" s="361"/>
      <c r="L19" s="363">
        <f t="shared" si="4"/>
        <v>0</v>
      </c>
      <c r="M19" s="362">
        <v>290</v>
      </c>
      <c r="N19" s="391">
        <v>44277</v>
      </c>
      <c r="O19" s="368">
        <f t="shared" si="3"/>
        <v>0</v>
      </c>
      <c r="P19" s="392">
        <f t="shared" si="1"/>
        <v>0</v>
      </c>
      <c r="Q19" s="409"/>
      <c r="R19" s="410"/>
      <c r="S19" s="410"/>
      <c r="T19" s="410"/>
      <c r="U19" s="410"/>
      <c r="V19" s="410"/>
      <c r="W19" s="361">
        <v>209</v>
      </c>
      <c r="X19" s="392">
        <f t="shared" si="2"/>
        <v>62700</v>
      </c>
    </row>
    <row r="20" spans="1:24" ht="44.25" customHeight="1">
      <c r="A20" s="407">
        <v>12</v>
      </c>
      <c r="B20" s="360" t="s">
        <v>208</v>
      </c>
      <c r="C20" s="361" t="s">
        <v>85</v>
      </c>
      <c r="D20" s="362"/>
      <c r="E20" s="363">
        <v>300</v>
      </c>
      <c r="F20" s="361">
        <v>8</v>
      </c>
      <c r="G20" s="363">
        <f t="shared" si="0"/>
        <v>2400</v>
      </c>
      <c r="H20" s="404">
        <v>44503</v>
      </c>
      <c r="I20" s="390">
        <v>44279</v>
      </c>
      <c r="J20" s="362">
        <v>502</v>
      </c>
      <c r="K20" s="361"/>
      <c r="L20" s="363">
        <f t="shared" si="4"/>
        <v>0</v>
      </c>
      <c r="M20" s="362">
        <v>290</v>
      </c>
      <c r="N20" s="391">
        <v>44277</v>
      </c>
      <c r="O20" s="368">
        <f t="shared" si="3"/>
        <v>0</v>
      </c>
      <c r="P20" s="392">
        <f t="shared" si="1"/>
        <v>0</v>
      </c>
      <c r="Q20" s="409"/>
      <c r="R20" s="410"/>
      <c r="S20" s="410"/>
      <c r="T20" s="410"/>
      <c r="U20" s="410"/>
      <c r="V20" s="410"/>
      <c r="W20" s="361">
        <v>8</v>
      </c>
      <c r="X20" s="392">
        <f t="shared" si="2"/>
        <v>2400</v>
      </c>
    </row>
    <row r="21" spans="1:24" ht="42.75" customHeight="1">
      <c r="A21" s="407">
        <v>13</v>
      </c>
      <c r="B21" s="360" t="s">
        <v>209</v>
      </c>
      <c r="C21" s="361" t="s">
        <v>85</v>
      </c>
      <c r="D21" s="362"/>
      <c r="E21" s="363">
        <v>300</v>
      </c>
      <c r="F21" s="361">
        <v>26</v>
      </c>
      <c r="G21" s="363">
        <f t="shared" si="0"/>
        <v>7800</v>
      </c>
      <c r="H21" s="404">
        <v>44503</v>
      </c>
      <c r="I21" s="390">
        <v>44279</v>
      </c>
      <c r="J21" s="362">
        <v>502</v>
      </c>
      <c r="K21" s="361"/>
      <c r="L21" s="363">
        <f t="shared" si="4"/>
        <v>0</v>
      </c>
      <c r="M21" s="362">
        <v>290</v>
      </c>
      <c r="N21" s="391">
        <v>44277</v>
      </c>
      <c r="O21" s="368">
        <f t="shared" si="3"/>
        <v>0</v>
      </c>
      <c r="P21" s="392">
        <f t="shared" si="1"/>
        <v>0</v>
      </c>
      <c r="Q21" s="409"/>
      <c r="R21" s="410"/>
      <c r="S21" s="410"/>
      <c r="T21" s="410"/>
      <c r="U21" s="410"/>
      <c r="V21" s="410"/>
      <c r="W21" s="361">
        <v>26</v>
      </c>
      <c r="X21" s="392">
        <f t="shared" si="2"/>
        <v>7800</v>
      </c>
    </row>
    <row r="22" spans="1:24" ht="48" customHeight="1">
      <c r="A22" s="407">
        <v>14</v>
      </c>
      <c r="B22" s="360" t="s">
        <v>39</v>
      </c>
      <c r="C22" s="361" t="s">
        <v>85</v>
      </c>
      <c r="D22" s="362" t="s">
        <v>204</v>
      </c>
      <c r="E22" s="363">
        <v>180</v>
      </c>
      <c r="F22" s="361">
        <v>380</v>
      </c>
      <c r="G22" s="363">
        <f t="shared" si="0"/>
        <v>68400</v>
      </c>
      <c r="H22" s="404">
        <v>44913</v>
      </c>
      <c r="I22" s="390">
        <v>44279</v>
      </c>
      <c r="J22" s="362">
        <v>402</v>
      </c>
      <c r="K22" s="361"/>
      <c r="L22" s="363">
        <f t="shared" si="4"/>
        <v>0</v>
      </c>
      <c r="M22" s="362">
        <v>291</v>
      </c>
      <c r="N22" s="391">
        <v>44277</v>
      </c>
      <c r="O22" s="368">
        <f t="shared" si="3"/>
        <v>0</v>
      </c>
      <c r="P22" s="392">
        <f t="shared" si="1"/>
        <v>0</v>
      </c>
      <c r="Q22" s="409"/>
      <c r="R22" s="410"/>
      <c r="S22" s="410"/>
      <c r="T22" s="410"/>
      <c r="U22" s="410"/>
      <c r="V22" s="410"/>
      <c r="W22" s="361">
        <v>380</v>
      </c>
      <c r="X22" s="392">
        <f t="shared" si="2"/>
        <v>68400</v>
      </c>
    </row>
    <row r="23" spans="1:24" ht="28.5" customHeight="1">
      <c r="A23" s="407">
        <v>15</v>
      </c>
      <c r="B23" s="360" t="s">
        <v>211</v>
      </c>
      <c r="C23" s="387" t="s">
        <v>85</v>
      </c>
      <c r="D23" s="362"/>
      <c r="E23" s="363">
        <v>0.7</v>
      </c>
      <c r="F23" s="412" t="s">
        <v>235</v>
      </c>
      <c r="G23" s="363">
        <f t="shared" si="0"/>
        <v>99400</v>
      </c>
      <c r="H23" s="389"/>
      <c r="I23" s="390">
        <v>44285</v>
      </c>
      <c r="J23" s="362">
        <v>586</v>
      </c>
      <c r="K23" s="361"/>
      <c r="L23" s="363">
        <f t="shared" si="4"/>
        <v>0</v>
      </c>
      <c r="M23" s="362">
        <v>314</v>
      </c>
      <c r="N23" s="391">
        <v>44281</v>
      </c>
      <c r="O23" s="368">
        <f t="shared" si="3"/>
        <v>0</v>
      </c>
      <c r="P23" s="392">
        <f t="shared" si="1"/>
        <v>0</v>
      </c>
      <c r="Q23" s="409"/>
      <c r="R23" s="410"/>
      <c r="S23" s="410"/>
      <c r="T23" s="410"/>
      <c r="U23" s="410"/>
      <c r="V23" s="410"/>
      <c r="W23" s="412" t="s">
        <v>235</v>
      </c>
      <c r="X23" s="392">
        <f t="shared" si="2"/>
        <v>99400</v>
      </c>
    </row>
    <row r="24" spans="1:24" ht="41.25" customHeight="1">
      <c r="A24" s="407">
        <v>16</v>
      </c>
      <c r="B24" s="360" t="s">
        <v>206</v>
      </c>
      <c r="C24" s="361" t="s">
        <v>85</v>
      </c>
      <c r="D24" s="362"/>
      <c r="E24" s="363">
        <v>300</v>
      </c>
      <c r="F24" s="361">
        <v>450</v>
      </c>
      <c r="G24" s="363">
        <f t="shared" si="0"/>
        <v>135000</v>
      </c>
      <c r="H24" s="389"/>
      <c r="I24" s="390">
        <v>44285</v>
      </c>
      <c r="J24" s="362">
        <v>586</v>
      </c>
      <c r="K24" s="361"/>
      <c r="L24" s="363">
        <f t="shared" si="4"/>
        <v>0</v>
      </c>
      <c r="M24" s="362">
        <v>314</v>
      </c>
      <c r="N24" s="391">
        <v>44281</v>
      </c>
      <c r="O24" s="368">
        <f t="shared" si="3"/>
        <v>0</v>
      </c>
      <c r="P24" s="392">
        <f t="shared" si="1"/>
        <v>0</v>
      </c>
      <c r="Q24" s="409"/>
      <c r="R24" s="410"/>
      <c r="S24" s="410"/>
      <c r="T24" s="410"/>
      <c r="U24" s="410"/>
      <c r="V24" s="410"/>
      <c r="W24" s="361">
        <v>450</v>
      </c>
      <c r="X24" s="392">
        <f t="shared" si="2"/>
        <v>135000</v>
      </c>
    </row>
    <row r="25" spans="1:24" ht="35.25" customHeight="1">
      <c r="A25" s="407">
        <v>17</v>
      </c>
      <c r="B25" s="360" t="s">
        <v>207</v>
      </c>
      <c r="C25" s="361" t="s">
        <v>85</v>
      </c>
      <c r="D25" s="362"/>
      <c r="E25" s="363">
        <v>300</v>
      </c>
      <c r="F25" s="361">
        <v>1500</v>
      </c>
      <c r="G25" s="363">
        <f t="shared" si="0"/>
        <v>450000</v>
      </c>
      <c r="H25" s="389"/>
      <c r="I25" s="390">
        <v>44285</v>
      </c>
      <c r="J25" s="362">
        <v>586</v>
      </c>
      <c r="K25" s="361"/>
      <c r="L25" s="363">
        <f t="shared" si="4"/>
        <v>0</v>
      </c>
      <c r="M25" s="362">
        <v>314</v>
      </c>
      <c r="N25" s="391">
        <v>44281</v>
      </c>
      <c r="O25" s="368">
        <f t="shared" si="3"/>
        <v>0</v>
      </c>
      <c r="P25" s="392">
        <f t="shared" si="1"/>
        <v>0</v>
      </c>
      <c r="Q25" s="409"/>
      <c r="R25" s="410"/>
      <c r="S25" s="410"/>
      <c r="T25" s="410"/>
      <c r="U25" s="410"/>
      <c r="V25" s="410"/>
      <c r="W25" s="361">
        <v>1500</v>
      </c>
      <c r="X25" s="392">
        <f t="shared" si="2"/>
        <v>450000</v>
      </c>
    </row>
    <row r="26" spans="1:24" ht="39.75" customHeight="1">
      <c r="A26" s="407">
        <v>18</v>
      </c>
      <c r="B26" s="360" t="s">
        <v>208</v>
      </c>
      <c r="C26" s="361" t="s">
        <v>85</v>
      </c>
      <c r="D26" s="362"/>
      <c r="E26" s="363">
        <v>300</v>
      </c>
      <c r="F26" s="361">
        <v>215</v>
      </c>
      <c r="G26" s="363">
        <f t="shared" si="0"/>
        <v>64500</v>
      </c>
      <c r="H26" s="389"/>
      <c r="I26" s="390">
        <v>44285</v>
      </c>
      <c r="J26" s="362">
        <v>586</v>
      </c>
      <c r="K26" s="361"/>
      <c r="L26" s="363">
        <f t="shared" si="4"/>
        <v>0</v>
      </c>
      <c r="M26" s="362">
        <v>314</v>
      </c>
      <c r="N26" s="391">
        <v>44281</v>
      </c>
      <c r="O26" s="368">
        <f t="shared" si="3"/>
        <v>0</v>
      </c>
      <c r="P26" s="392">
        <f t="shared" si="1"/>
        <v>0</v>
      </c>
      <c r="Q26" s="409"/>
      <c r="R26" s="410"/>
      <c r="S26" s="410"/>
      <c r="T26" s="410"/>
      <c r="U26" s="410"/>
      <c r="V26" s="410"/>
      <c r="W26" s="361">
        <v>215</v>
      </c>
      <c r="X26" s="392">
        <f t="shared" si="2"/>
        <v>64500</v>
      </c>
    </row>
    <row r="27" spans="1:24" ht="28.5" customHeight="1">
      <c r="A27" s="407">
        <v>19</v>
      </c>
      <c r="B27" s="360" t="s">
        <v>223</v>
      </c>
      <c r="C27" s="387" t="s">
        <v>85</v>
      </c>
      <c r="D27" s="362"/>
      <c r="E27" s="363">
        <v>214.89</v>
      </c>
      <c r="F27" s="361">
        <v>400</v>
      </c>
      <c r="G27" s="363">
        <f t="shared" si="0"/>
        <v>85956</v>
      </c>
      <c r="H27" s="389"/>
      <c r="I27" s="390">
        <v>44298</v>
      </c>
      <c r="J27" s="362">
        <v>744</v>
      </c>
      <c r="K27" s="361"/>
      <c r="L27" s="363">
        <f t="shared" si="4"/>
        <v>0</v>
      </c>
      <c r="M27" s="362">
        <v>377</v>
      </c>
      <c r="N27" s="391">
        <v>44293</v>
      </c>
      <c r="O27" s="368">
        <f t="shared" si="3"/>
        <v>0</v>
      </c>
      <c r="P27" s="392">
        <f t="shared" si="1"/>
        <v>0</v>
      </c>
      <c r="Q27" s="409"/>
      <c r="R27" s="410"/>
      <c r="S27" s="410"/>
      <c r="T27" s="410"/>
      <c r="U27" s="410"/>
      <c r="V27" s="410"/>
      <c r="W27" s="361">
        <v>400</v>
      </c>
      <c r="X27" s="392">
        <f t="shared" si="2"/>
        <v>85956</v>
      </c>
    </row>
    <row r="28" spans="1:24" ht="28.5" customHeight="1">
      <c r="A28" s="407">
        <v>20</v>
      </c>
      <c r="B28" s="360" t="s">
        <v>224</v>
      </c>
      <c r="C28" s="387" t="s">
        <v>85</v>
      </c>
      <c r="D28" s="362"/>
      <c r="E28" s="363">
        <v>214.89</v>
      </c>
      <c r="F28" s="361">
        <v>1600</v>
      </c>
      <c r="G28" s="363">
        <f t="shared" si="0"/>
        <v>343824</v>
      </c>
      <c r="H28" s="389"/>
      <c r="I28" s="390">
        <v>44298</v>
      </c>
      <c r="J28" s="362">
        <v>744</v>
      </c>
      <c r="K28" s="361"/>
      <c r="L28" s="363">
        <f t="shared" si="4"/>
        <v>0</v>
      </c>
      <c r="M28" s="362">
        <v>377</v>
      </c>
      <c r="N28" s="391">
        <v>44293</v>
      </c>
      <c r="O28" s="368">
        <f t="shared" si="3"/>
        <v>0</v>
      </c>
      <c r="P28" s="392">
        <f t="shared" si="1"/>
        <v>0</v>
      </c>
      <c r="Q28" s="409"/>
      <c r="R28" s="410"/>
      <c r="S28" s="410"/>
      <c r="T28" s="410"/>
      <c r="U28" s="410"/>
      <c r="V28" s="410"/>
      <c r="W28" s="361">
        <v>1600</v>
      </c>
      <c r="X28" s="392">
        <f t="shared" si="2"/>
        <v>343824</v>
      </c>
    </row>
    <row r="29" spans="1:24" ht="28.5" customHeight="1">
      <c r="A29" s="407">
        <v>21</v>
      </c>
      <c r="B29" s="360" t="s">
        <v>225</v>
      </c>
      <c r="C29" s="387" t="s">
        <v>85</v>
      </c>
      <c r="D29" s="362"/>
      <c r="E29" s="363">
        <v>214.89</v>
      </c>
      <c r="F29" s="361">
        <v>200</v>
      </c>
      <c r="G29" s="363">
        <f t="shared" si="0"/>
        <v>42978</v>
      </c>
      <c r="H29" s="389"/>
      <c r="I29" s="390">
        <v>44298</v>
      </c>
      <c r="J29" s="362">
        <v>744</v>
      </c>
      <c r="K29" s="361"/>
      <c r="L29" s="363">
        <f t="shared" si="4"/>
        <v>0</v>
      </c>
      <c r="M29" s="362">
        <v>377</v>
      </c>
      <c r="N29" s="391">
        <v>44293</v>
      </c>
      <c r="O29" s="368">
        <f t="shared" si="3"/>
        <v>0</v>
      </c>
      <c r="P29" s="392">
        <f t="shared" si="1"/>
        <v>0</v>
      </c>
      <c r="Q29" s="409"/>
      <c r="R29" s="410"/>
      <c r="S29" s="410"/>
      <c r="T29" s="410"/>
      <c r="U29" s="410"/>
      <c r="V29" s="410"/>
      <c r="W29" s="361">
        <v>200</v>
      </c>
      <c r="X29" s="392">
        <f t="shared" si="2"/>
        <v>42978</v>
      </c>
    </row>
    <row r="30" spans="1:24" ht="28.5" customHeight="1">
      <c r="A30" s="407">
        <v>22</v>
      </c>
      <c r="B30" s="360" t="s">
        <v>226</v>
      </c>
      <c r="C30" s="387" t="s">
        <v>85</v>
      </c>
      <c r="D30" s="362"/>
      <c r="E30" s="363">
        <v>56.98</v>
      </c>
      <c r="F30" s="361">
        <v>2320</v>
      </c>
      <c r="G30" s="363">
        <f t="shared" si="0"/>
        <v>132193.60000000001</v>
      </c>
      <c r="H30" s="389"/>
      <c r="I30" s="390">
        <v>44298</v>
      </c>
      <c r="J30" s="362">
        <v>744</v>
      </c>
      <c r="K30" s="361"/>
      <c r="L30" s="363">
        <f t="shared" si="4"/>
        <v>0</v>
      </c>
      <c r="M30" s="362">
        <v>377</v>
      </c>
      <c r="N30" s="391">
        <v>44293</v>
      </c>
      <c r="O30" s="368">
        <f t="shared" si="3"/>
        <v>0</v>
      </c>
      <c r="P30" s="392">
        <f t="shared" si="1"/>
        <v>0</v>
      </c>
      <c r="Q30" s="409"/>
      <c r="R30" s="410"/>
      <c r="S30" s="410"/>
      <c r="T30" s="410"/>
      <c r="U30" s="410"/>
      <c r="V30" s="410"/>
      <c r="W30" s="361">
        <v>2320</v>
      </c>
      <c r="X30" s="392">
        <f t="shared" si="2"/>
        <v>132193.60000000001</v>
      </c>
    </row>
    <row r="31" spans="1:24" ht="28.5" customHeight="1">
      <c r="A31" s="407">
        <v>23</v>
      </c>
      <c r="B31" s="360" t="s">
        <v>227</v>
      </c>
      <c r="C31" s="387" t="s">
        <v>85</v>
      </c>
      <c r="D31" s="362"/>
      <c r="E31" s="363">
        <v>56.98</v>
      </c>
      <c r="F31" s="361">
        <v>8080</v>
      </c>
      <c r="G31" s="363">
        <f t="shared" si="0"/>
        <v>460398.39999999997</v>
      </c>
      <c r="H31" s="389"/>
      <c r="I31" s="390">
        <v>44298</v>
      </c>
      <c r="J31" s="362">
        <v>744</v>
      </c>
      <c r="K31" s="361"/>
      <c r="L31" s="363">
        <f t="shared" si="4"/>
        <v>0</v>
      </c>
      <c r="M31" s="362">
        <v>377</v>
      </c>
      <c r="N31" s="391">
        <v>44293</v>
      </c>
      <c r="O31" s="368">
        <f t="shared" si="3"/>
        <v>0</v>
      </c>
      <c r="P31" s="392">
        <f t="shared" si="1"/>
        <v>0</v>
      </c>
      <c r="Q31" s="409"/>
      <c r="R31" s="410"/>
      <c r="S31" s="410"/>
      <c r="T31" s="410"/>
      <c r="U31" s="410"/>
      <c r="V31" s="410"/>
      <c r="W31" s="361">
        <v>8080</v>
      </c>
      <c r="X31" s="392">
        <f t="shared" si="2"/>
        <v>460398.39999999997</v>
      </c>
    </row>
    <row r="32" spans="1:24" ht="28.5" customHeight="1">
      <c r="A32" s="407">
        <v>24</v>
      </c>
      <c r="B32" s="360" t="s">
        <v>228</v>
      </c>
      <c r="C32" s="387" t="s">
        <v>85</v>
      </c>
      <c r="D32" s="362"/>
      <c r="E32" s="363">
        <v>56.98</v>
      </c>
      <c r="F32" s="361">
        <v>1360</v>
      </c>
      <c r="G32" s="363">
        <f t="shared" si="0"/>
        <v>77492.800000000003</v>
      </c>
      <c r="H32" s="389"/>
      <c r="I32" s="390">
        <v>44298</v>
      </c>
      <c r="J32" s="362">
        <v>744</v>
      </c>
      <c r="K32" s="361"/>
      <c r="L32" s="363">
        <f t="shared" si="4"/>
        <v>0</v>
      </c>
      <c r="M32" s="362">
        <v>377</v>
      </c>
      <c r="N32" s="391">
        <v>44293</v>
      </c>
      <c r="O32" s="368">
        <f t="shared" si="3"/>
        <v>0</v>
      </c>
      <c r="P32" s="392">
        <f t="shared" si="1"/>
        <v>0</v>
      </c>
      <c r="Q32" s="409"/>
      <c r="R32" s="410"/>
      <c r="S32" s="410"/>
      <c r="T32" s="410"/>
      <c r="U32" s="410"/>
      <c r="V32" s="410"/>
      <c r="W32" s="361">
        <v>1360</v>
      </c>
      <c r="X32" s="392">
        <f t="shared" si="2"/>
        <v>77492.800000000003</v>
      </c>
    </row>
    <row r="33" spans="1:24" ht="28.5" customHeight="1">
      <c r="A33" s="407">
        <v>25</v>
      </c>
      <c r="B33" s="360" t="s">
        <v>283</v>
      </c>
      <c r="C33" s="387" t="s">
        <v>85</v>
      </c>
      <c r="D33" s="362"/>
      <c r="E33" s="363">
        <v>220</v>
      </c>
      <c r="F33" s="361">
        <v>1092</v>
      </c>
      <c r="G33" s="363">
        <f t="shared" si="0"/>
        <v>240240</v>
      </c>
      <c r="H33" s="389"/>
      <c r="I33" s="390">
        <v>44313</v>
      </c>
      <c r="J33" s="362">
        <v>906</v>
      </c>
      <c r="K33" s="361"/>
      <c r="L33" s="363">
        <f t="shared" si="4"/>
        <v>0</v>
      </c>
      <c r="M33" s="411">
        <v>465</v>
      </c>
      <c r="N33" s="391">
        <v>44309</v>
      </c>
      <c r="O33" s="368">
        <f t="shared" si="3"/>
        <v>0</v>
      </c>
      <c r="P33" s="392">
        <f t="shared" si="1"/>
        <v>0</v>
      </c>
      <c r="Q33" s="409"/>
      <c r="R33" s="410"/>
      <c r="S33" s="410"/>
      <c r="T33" s="410"/>
      <c r="U33" s="410"/>
      <c r="V33" s="410"/>
      <c r="W33" s="361">
        <v>1092</v>
      </c>
      <c r="X33" s="392">
        <f t="shared" si="2"/>
        <v>240240</v>
      </c>
    </row>
    <row r="34" spans="1:24" ht="28.5" customHeight="1">
      <c r="A34" s="407">
        <v>26</v>
      </c>
      <c r="B34" s="360" t="s">
        <v>284</v>
      </c>
      <c r="C34" s="387" t="s">
        <v>85</v>
      </c>
      <c r="D34" s="362"/>
      <c r="E34" s="363">
        <v>220</v>
      </c>
      <c r="F34" s="361">
        <v>27</v>
      </c>
      <c r="G34" s="363">
        <f t="shared" si="0"/>
        <v>5940</v>
      </c>
      <c r="H34" s="389"/>
      <c r="I34" s="390">
        <v>44313</v>
      </c>
      <c r="J34" s="362">
        <v>906</v>
      </c>
      <c r="K34" s="361"/>
      <c r="L34" s="363">
        <f t="shared" si="4"/>
        <v>0</v>
      </c>
      <c r="M34" s="411">
        <v>465</v>
      </c>
      <c r="N34" s="391">
        <v>44309</v>
      </c>
      <c r="O34" s="368">
        <f t="shared" si="3"/>
        <v>0</v>
      </c>
      <c r="P34" s="392">
        <f t="shared" si="1"/>
        <v>0</v>
      </c>
      <c r="Q34" s="409"/>
      <c r="R34" s="410"/>
      <c r="S34" s="410"/>
      <c r="T34" s="410"/>
      <c r="U34" s="410"/>
      <c r="V34" s="410"/>
      <c r="W34" s="361">
        <v>27</v>
      </c>
      <c r="X34" s="392">
        <f t="shared" si="2"/>
        <v>5940</v>
      </c>
    </row>
    <row r="35" spans="1:24" ht="28.5" customHeight="1">
      <c r="A35" s="407">
        <v>27</v>
      </c>
      <c r="B35" s="360" t="s">
        <v>281</v>
      </c>
      <c r="C35" s="387" t="s">
        <v>85</v>
      </c>
      <c r="D35" s="362"/>
      <c r="E35" s="363">
        <v>220</v>
      </c>
      <c r="F35" s="361">
        <v>677</v>
      </c>
      <c r="G35" s="363">
        <f t="shared" si="0"/>
        <v>148940</v>
      </c>
      <c r="H35" s="389"/>
      <c r="I35" s="390">
        <v>44313</v>
      </c>
      <c r="J35" s="362">
        <v>931</v>
      </c>
      <c r="K35" s="361"/>
      <c r="L35" s="363">
        <f t="shared" si="4"/>
        <v>0</v>
      </c>
      <c r="M35" s="411">
        <v>464</v>
      </c>
      <c r="N35" s="391">
        <v>44309</v>
      </c>
      <c r="O35" s="368">
        <f t="shared" si="3"/>
        <v>0</v>
      </c>
      <c r="P35" s="392">
        <f t="shared" si="1"/>
        <v>0</v>
      </c>
      <c r="Q35" s="409"/>
      <c r="R35" s="410"/>
      <c r="S35" s="410"/>
      <c r="T35" s="410"/>
      <c r="U35" s="410"/>
      <c r="V35" s="410"/>
      <c r="W35" s="361">
        <v>677</v>
      </c>
      <c r="X35" s="392">
        <f t="shared" si="2"/>
        <v>148940</v>
      </c>
    </row>
    <row r="36" spans="1:24" ht="28.5" customHeight="1">
      <c r="A36" s="407">
        <v>28</v>
      </c>
      <c r="B36" s="360" t="s">
        <v>283</v>
      </c>
      <c r="C36" s="387" t="s">
        <v>85</v>
      </c>
      <c r="D36" s="362"/>
      <c r="E36" s="363">
        <v>220</v>
      </c>
      <c r="F36" s="361">
        <v>1576</v>
      </c>
      <c r="G36" s="363">
        <f t="shared" si="0"/>
        <v>346720</v>
      </c>
      <c r="H36" s="389"/>
      <c r="I36" s="390">
        <v>44313</v>
      </c>
      <c r="J36" s="362">
        <v>931</v>
      </c>
      <c r="K36" s="361"/>
      <c r="L36" s="363">
        <f t="shared" si="4"/>
        <v>0</v>
      </c>
      <c r="M36" s="411">
        <v>464</v>
      </c>
      <c r="N36" s="391">
        <v>44309</v>
      </c>
      <c r="O36" s="368">
        <f t="shared" si="3"/>
        <v>0</v>
      </c>
      <c r="P36" s="392">
        <f t="shared" si="1"/>
        <v>0</v>
      </c>
      <c r="Q36" s="409"/>
      <c r="R36" s="410"/>
      <c r="S36" s="410"/>
      <c r="T36" s="410"/>
      <c r="U36" s="410"/>
      <c r="V36" s="410"/>
      <c r="W36" s="361">
        <v>1576</v>
      </c>
      <c r="X36" s="392">
        <f t="shared" si="2"/>
        <v>346720</v>
      </c>
    </row>
    <row r="37" spans="1:24" ht="28.5" customHeight="1">
      <c r="A37" s="407">
        <v>29</v>
      </c>
      <c r="B37" s="360" t="s">
        <v>284</v>
      </c>
      <c r="C37" s="387" t="s">
        <v>85</v>
      </c>
      <c r="D37" s="362"/>
      <c r="E37" s="363">
        <v>220</v>
      </c>
      <c r="F37" s="361">
        <v>318</v>
      </c>
      <c r="G37" s="363">
        <f t="shared" si="0"/>
        <v>69960</v>
      </c>
      <c r="H37" s="389"/>
      <c r="I37" s="390">
        <v>44313</v>
      </c>
      <c r="J37" s="362">
        <v>931</v>
      </c>
      <c r="K37" s="361"/>
      <c r="L37" s="363">
        <f t="shared" si="4"/>
        <v>0</v>
      </c>
      <c r="M37" s="411">
        <v>464</v>
      </c>
      <c r="N37" s="391">
        <v>44309</v>
      </c>
      <c r="O37" s="368">
        <f t="shared" si="3"/>
        <v>0</v>
      </c>
      <c r="P37" s="392">
        <f t="shared" si="1"/>
        <v>0</v>
      </c>
      <c r="Q37" s="409"/>
      <c r="R37" s="410"/>
      <c r="S37" s="410"/>
      <c r="T37" s="410"/>
      <c r="U37" s="410"/>
      <c r="V37" s="410"/>
      <c r="W37" s="361">
        <v>318</v>
      </c>
      <c r="X37" s="392">
        <f t="shared" si="2"/>
        <v>69960</v>
      </c>
    </row>
    <row r="38" spans="1:24" ht="28.5" customHeight="1">
      <c r="A38" s="407">
        <v>30</v>
      </c>
      <c r="B38" s="360" t="s">
        <v>230</v>
      </c>
      <c r="C38" s="387" t="s">
        <v>85</v>
      </c>
      <c r="D38" s="362"/>
      <c r="E38" s="363">
        <v>300</v>
      </c>
      <c r="F38" s="361">
        <v>1260</v>
      </c>
      <c r="G38" s="363">
        <f t="shared" si="0"/>
        <v>378000</v>
      </c>
      <c r="H38" s="389"/>
      <c r="I38" s="390">
        <v>44295</v>
      </c>
      <c r="J38" s="362">
        <v>719</v>
      </c>
      <c r="K38" s="361"/>
      <c r="L38" s="363">
        <f t="shared" si="4"/>
        <v>0</v>
      </c>
      <c r="M38" s="362">
        <v>375</v>
      </c>
      <c r="N38" s="391">
        <v>44293</v>
      </c>
      <c r="O38" s="368">
        <f t="shared" si="3"/>
        <v>0</v>
      </c>
      <c r="P38" s="392">
        <f t="shared" si="1"/>
        <v>0</v>
      </c>
      <c r="Q38" s="409"/>
      <c r="R38" s="410"/>
      <c r="S38" s="410"/>
      <c r="T38" s="410"/>
      <c r="U38" s="410"/>
      <c r="V38" s="410"/>
      <c r="W38" s="361">
        <v>1260</v>
      </c>
      <c r="X38" s="392">
        <f t="shared" si="2"/>
        <v>378000</v>
      </c>
    </row>
    <row r="39" spans="1:24" ht="19.5">
      <c r="A39" s="263"/>
      <c r="B39" s="240" t="s">
        <v>83</v>
      </c>
      <c r="C39" s="94"/>
      <c r="D39" s="28"/>
      <c r="E39" s="28"/>
      <c r="F39" s="93"/>
      <c r="G39" s="28">
        <f>SUM(G9:G38)</f>
        <v>4344687.8</v>
      </c>
      <c r="H39" s="29"/>
      <c r="I39" s="29"/>
      <c r="J39" s="28"/>
      <c r="K39" s="93"/>
      <c r="L39" s="28">
        <f>SUM(L9:L38)</f>
        <v>0</v>
      </c>
      <c r="M39" s="93"/>
      <c r="N39" s="30"/>
      <c r="O39" s="94"/>
      <c r="P39" s="28">
        <f>SUM(P9:P38)</f>
        <v>0</v>
      </c>
      <c r="Q39" s="31"/>
      <c r="R39" s="93"/>
      <c r="S39" s="93"/>
      <c r="T39" s="93"/>
      <c r="U39" s="93"/>
      <c r="V39" s="93"/>
      <c r="W39" s="93"/>
      <c r="X39" s="28">
        <f>SUM(X9:X38)</f>
        <v>4344687.8</v>
      </c>
    </row>
  </sheetData>
  <mergeCells count="31">
    <mergeCell ref="X6:X7"/>
    <mergeCell ref="L6:L7"/>
    <mergeCell ref="A5:A7"/>
    <mergeCell ref="B5:B7"/>
    <mergeCell ref="C5:C7"/>
    <mergeCell ref="W5:X5"/>
    <mergeCell ref="F6:F7"/>
    <mergeCell ref="W6:W7"/>
    <mergeCell ref="F5:G5"/>
    <mergeCell ref="I6:I7"/>
    <mergeCell ref="A8:X8"/>
    <mergeCell ref="O6:O7"/>
    <mergeCell ref="P6:P7"/>
    <mergeCell ref="Q6:T7"/>
    <mergeCell ref="U6:U7"/>
    <mergeCell ref="E5:E7"/>
    <mergeCell ref="H5:H7"/>
    <mergeCell ref="I5:N5"/>
    <mergeCell ref="M6:N6"/>
    <mergeCell ref="O5:P5"/>
    <mergeCell ref="Q5:V5"/>
    <mergeCell ref="D5:D7"/>
    <mergeCell ref="K6:K7"/>
    <mergeCell ref="G6:G7"/>
    <mergeCell ref="J6:J7"/>
    <mergeCell ref="V6:V7"/>
    <mergeCell ref="O1:R1"/>
    <mergeCell ref="B2:X2"/>
    <mergeCell ref="C3:P3"/>
    <mergeCell ref="C4:N4"/>
    <mergeCell ref="O4:W4"/>
  </mergeCells>
  <phoneticPr fontId="74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X40"/>
  <sheetViews>
    <sheetView workbookViewId="0">
      <selection activeCell="A8" sqref="A8:X40"/>
    </sheetView>
  </sheetViews>
  <sheetFormatPr defaultRowHeight="12.75"/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699" t="s">
        <v>140</v>
      </c>
      <c r="B8" s="699"/>
      <c r="C8" s="699"/>
      <c r="D8" s="699"/>
      <c r="E8" s="699"/>
      <c r="F8" s="699"/>
      <c r="G8" s="699"/>
      <c r="H8" s="699"/>
      <c r="I8" s="699"/>
      <c r="J8" s="699"/>
      <c r="K8" s="699"/>
      <c r="L8" s="699"/>
      <c r="M8" s="699"/>
      <c r="N8" s="699"/>
      <c r="O8" s="699"/>
      <c r="P8" s="699"/>
      <c r="Q8" s="699"/>
      <c r="R8" s="699"/>
      <c r="S8" s="699"/>
      <c r="T8" s="699"/>
      <c r="U8" s="699"/>
      <c r="V8" s="699"/>
      <c r="W8" s="699"/>
      <c r="X8" s="699"/>
    </row>
    <row r="9" spans="1:24" ht="216.75">
      <c r="A9" s="233">
        <v>1</v>
      </c>
      <c r="B9" s="254" t="s">
        <v>18</v>
      </c>
      <c r="C9" s="35" t="s">
        <v>85</v>
      </c>
      <c r="D9" s="26" t="s">
        <v>178</v>
      </c>
      <c r="E9" s="255">
        <v>153.69999999999999</v>
      </c>
      <c r="F9" s="37">
        <v>563</v>
      </c>
      <c r="G9" s="33">
        <f t="shared" ref="G9:G39" si="0">F9*E9</f>
        <v>86533.099999999991</v>
      </c>
      <c r="H9" s="184">
        <v>44889</v>
      </c>
      <c r="I9" s="27"/>
      <c r="J9" s="26"/>
      <c r="K9" s="91"/>
      <c r="L9" s="33"/>
      <c r="M9" s="26">
        <v>64</v>
      </c>
      <c r="N9" s="41">
        <v>44216</v>
      </c>
      <c r="O9" s="236">
        <f>F9+K9-W9</f>
        <v>0</v>
      </c>
      <c r="P9" s="237">
        <f t="shared" ref="P9:P39" si="1">O9*E9</f>
        <v>0</v>
      </c>
      <c r="Q9" s="26"/>
      <c r="R9" s="26"/>
      <c r="S9" s="26"/>
      <c r="T9" s="26"/>
      <c r="U9" s="90"/>
      <c r="V9" s="73"/>
      <c r="W9" s="37">
        <v>563</v>
      </c>
      <c r="X9" s="33">
        <f t="shared" ref="X9:X39" si="2">W9*E9</f>
        <v>86533.099999999991</v>
      </c>
    </row>
    <row r="10" spans="1:24" ht="153">
      <c r="A10" s="233">
        <v>2</v>
      </c>
      <c r="B10" s="311" t="s">
        <v>37</v>
      </c>
      <c r="C10" s="246" t="s">
        <v>85</v>
      </c>
      <c r="D10" s="26" t="s">
        <v>182</v>
      </c>
      <c r="E10" s="245" t="s">
        <v>42</v>
      </c>
      <c r="F10" s="246">
        <v>0</v>
      </c>
      <c r="G10" s="33">
        <f t="shared" si="0"/>
        <v>0</v>
      </c>
      <c r="H10" s="184">
        <v>44916</v>
      </c>
      <c r="I10" s="259">
        <v>44232</v>
      </c>
      <c r="J10" s="244">
        <v>134</v>
      </c>
      <c r="K10" s="246"/>
      <c r="L10" s="245"/>
      <c r="M10" s="244">
        <v>85</v>
      </c>
      <c r="N10" s="250">
        <v>44229</v>
      </c>
      <c r="O10" s="251">
        <f>F10-W10</f>
        <v>0</v>
      </c>
      <c r="P10" s="260">
        <f t="shared" si="1"/>
        <v>0</v>
      </c>
      <c r="Q10" s="244"/>
      <c r="R10" s="244"/>
      <c r="S10" s="244"/>
      <c r="T10" s="244"/>
      <c r="U10" s="252"/>
      <c r="V10" s="253"/>
      <c r="W10" s="246">
        <v>0</v>
      </c>
      <c r="X10" s="245">
        <f t="shared" si="2"/>
        <v>0</v>
      </c>
    </row>
    <row r="11" spans="1:24" ht="165.75">
      <c r="A11" s="233">
        <v>3</v>
      </c>
      <c r="B11" s="311" t="s">
        <v>38</v>
      </c>
      <c r="C11" s="246" t="s">
        <v>85</v>
      </c>
      <c r="D11" s="26" t="s">
        <v>183</v>
      </c>
      <c r="E11" s="245" t="s">
        <v>43</v>
      </c>
      <c r="F11" s="246">
        <v>0</v>
      </c>
      <c r="G11" s="33">
        <f t="shared" si="0"/>
        <v>0</v>
      </c>
      <c r="H11" s="184">
        <v>44540</v>
      </c>
      <c r="I11" s="259">
        <v>44232</v>
      </c>
      <c r="J11" s="244">
        <v>134</v>
      </c>
      <c r="K11" s="246"/>
      <c r="L11" s="245"/>
      <c r="M11" s="244">
        <v>85</v>
      </c>
      <c r="N11" s="250">
        <v>44229</v>
      </c>
      <c r="O11" s="251">
        <f>F11-W11</f>
        <v>0</v>
      </c>
      <c r="P11" s="260">
        <f t="shared" si="1"/>
        <v>0</v>
      </c>
      <c r="Q11" s="244"/>
      <c r="R11" s="244"/>
      <c r="S11" s="244"/>
      <c r="T11" s="244"/>
      <c r="U11" s="252"/>
      <c r="V11" s="253"/>
      <c r="W11" s="246">
        <v>0</v>
      </c>
      <c r="X11" s="245">
        <f t="shared" si="2"/>
        <v>0</v>
      </c>
    </row>
    <row r="12" spans="1:24" ht="293.25">
      <c r="A12" s="233">
        <v>4</v>
      </c>
      <c r="B12" s="311" t="s">
        <v>39</v>
      </c>
      <c r="C12" s="246" t="s">
        <v>85</v>
      </c>
      <c r="D12" s="26" t="s">
        <v>184</v>
      </c>
      <c r="E12" s="245" t="s">
        <v>44</v>
      </c>
      <c r="F12" s="246">
        <v>100</v>
      </c>
      <c r="G12" s="33">
        <f t="shared" si="0"/>
        <v>18000</v>
      </c>
      <c r="H12" s="184" t="s">
        <v>185</v>
      </c>
      <c r="I12" s="259">
        <v>44232</v>
      </c>
      <c r="J12" s="244">
        <v>134</v>
      </c>
      <c r="K12" s="246"/>
      <c r="L12" s="245"/>
      <c r="M12" s="244">
        <v>85</v>
      </c>
      <c r="N12" s="250">
        <v>44229</v>
      </c>
      <c r="O12" s="251">
        <f>F12-W12</f>
        <v>0</v>
      </c>
      <c r="P12" s="260">
        <f t="shared" si="1"/>
        <v>0</v>
      </c>
      <c r="Q12" s="244"/>
      <c r="R12" s="244"/>
      <c r="S12" s="244"/>
      <c r="T12" s="244"/>
      <c r="U12" s="252"/>
      <c r="V12" s="253"/>
      <c r="W12" s="246">
        <v>100</v>
      </c>
      <c r="X12" s="245">
        <f t="shared" si="2"/>
        <v>18000</v>
      </c>
    </row>
    <row r="13" spans="1:24" ht="228">
      <c r="A13" s="233">
        <v>5</v>
      </c>
      <c r="B13" s="317" t="s">
        <v>46</v>
      </c>
      <c r="C13" s="246" t="s">
        <v>71</v>
      </c>
      <c r="D13" s="26" t="s">
        <v>193</v>
      </c>
      <c r="E13" s="245">
        <v>9269.75</v>
      </c>
      <c r="F13" s="246">
        <v>8</v>
      </c>
      <c r="G13" s="33">
        <f t="shared" si="0"/>
        <v>74158</v>
      </c>
      <c r="H13" s="184">
        <v>44947</v>
      </c>
      <c r="I13" s="248">
        <v>44244</v>
      </c>
      <c r="J13" s="244">
        <v>213</v>
      </c>
      <c r="K13" s="246"/>
      <c r="L13" s="245"/>
      <c r="M13" s="249">
        <v>139</v>
      </c>
      <c r="N13" s="250">
        <v>44243</v>
      </c>
      <c r="O13" s="251">
        <f>F13-W13</f>
        <v>0</v>
      </c>
      <c r="P13" s="245">
        <f t="shared" si="1"/>
        <v>0</v>
      </c>
      <c r="Q13" s="244"/>
      <c r="R13" s="244"/>
      <c r="S13" s="244"/>
      <c r="T13" s="244"/>
      <c r="U13" s="252"/>
      <c r="V13" s="253"/>
      <c r="W13" s="246">
        <v>8</v>
      </c>
      <c r="X13" s="245">
        <f t="shared" si="2"/>
        <v>74158</v>
      </c>
    </row>
    <row r="14" spans="1:24" ht="120">
      <c r="A14" s="233">
        <v>6</v>
      </c>
      <c r="B14" s="100" t="s">
        <v>200</v>
      </c>
      <c r="C14" s="35" t="s">
        <v>85</v>
      </c>
      <c r="D14" s="26"/>
      <c r="E14" s="33">
        <v>896.5</v>
      </c>
      <c r="F14" s="246">
        <v>10</v>
      </c>
      <c r="G14" s="33">
        <f t="shared" si="0"/>
        <v>8965</v>
      </c>
      <c r="H14" s="184"/>
      <c r="I14" s="248">
        <v>44272</v>
      </c>
      <c r="J14" s="244">
        <v>366</v>
      </c>
      <c r="K14" s="246"/>
      <c r="L14" s="245">
        <f>K14*E14</f>
        <v>0</v>
      </c>
      <c r="M14" s="249">
        <v>262</v>
      </c>
      <c r="N14" s="250">
        <v>44267</v>
      </c>
      <c r="O14" s="251">
        <f>F14+K14-W14</f>
        <v>0</v>
      </c>
      <c r="P14" s="245">
        <f t="shared" si="1"/>
        <v>0</v>
      </c>
      <c r="Q14" s="244"/>
      <c r="R14" s="244"/>
      <c r="S14" s="244"/>
      <c r="T14" s="244"/>
      <c r="U14" s="252"/>
      <c r="V14" s="253"/>
      <c r="W14" s="246">
        <v>10</v>
      </c>
      <c r="X14" s="245">
        <f t="shared" si="2"/>
        <v>8965</v>
      </c>
    </row>
    <row r="15" spans="1:24" ht="120">
      <c r="A15" s="233">
        <v>7</v>
      </c>
      <c r="B15" s="100" t="s">
        <v>202</v>
      </c>
      <c r="C15" s="35" t="s">
        <v>85</v>
      </c>
      <c r="D15" s="26"/>
      <c r="E15" s="33">
        <v>896.5</v>
      </c>
      <c r="F15" s="246">
        <v>30</v>
      </c>
      <c r="G15" s="33">
        <f t="shared" si="0"/>
        <v>26895</v>
      </c>
      <c r="H15" s="184"/>
      <c r="I15" s="248">
        <v>44272</v>
      </c>
      <c r="J15" s="244">
        <v>366</v>
      </c>
      <c r="K15" s="246"/>
      <c r="L15" s="245">
        <f t="shared" ref="L15:L26" si="3">K15*E15</f>
        <v>0</v>
      </c>
      <c r="M15" s="249">
        <v>262</v>
      </c>
      <c r="N15" s="250">
        <v>44267</v>
      </c>
      <c r="O15" s="251">
        <f t="shared" ref="O15:O26" si="4">F15+K15-W15</f>
        <v>0</v>
      </c>
      <c r="P15" s="245">
        <f t="shared" si="1"/>
        <v>0</v>
      </c>
      <c r="Q15" s="244"/>
      <c r="R15" s="244"/>
      <c r="S15" s="244"/>
      <c r="T15" s="244"/>
      <c r="U15" s="252"/>
      <c r="V15" s="253"/>
      <c r="W15" s="246">
        <v>30</v>
      </c>
      <c r="X15" s="245">
        <f t="shared" si="2"/>
        <v>26895</v>
      </c>
    </row>
    <row r="16" spans="1:24" ht="96">
      <c r="A16" s="233">
        <v>8</v>
      </c>
      <c r="B16" s="100" t="s">
        <v>196</v>
      </c>
      <c r="C16" s="35" t="s">
        <v>197</v>
      </c>
      <c r="D16" s="26"/>
      <c r="E16" s="33">
        <v>12</v>
      </c>
      <c r="F16" s="246">
        <v>4000</v>
      </c>
      <c r="G16" s="33">
        <f t="shared" si="0"/>
        <v>48000</v>
      </c>
      <c r="H16" s="184"/>
      <c r="I16" s="248">
        <v>44272</v>
      </c>
      <c r="J16" s="244">
        <v>366</v>
      </c>
      <c r="K16" s="246"/>
      <c r="L16" s="245">
        <f t="shared" si="3"/>
        <v>0</v>
      </c>
      <c r="M16" s="249">
        <v>262</v>
      </c>
      <c r="N16" s="250">
        <v>44267</v>
      </c>
      <c r="O16" s="251">
        <f t="shared" si="4"/>
        <v>0</v>
      </c>
      <c r="P16" s="245">
        <f t="shared" si="1"/>
        <v>0</v>
      </c>
      <c r="Q16" s="244"/>
      <c r="R16" s="244"/>
      <c r="S16" s="244"/>
      <c r="T16" s="244"/>
      <c r="U16" s="252"/>
      <c r="V16" s="253"/>
      <c r="W16" s="246">
        <v>4000</v>
      </c>
      <c r="X16" s="245">
        <f t="shared" si="2"/>
        <v>48000</v>
      </c>
    </row>
    <row r="17" spans="1:24" ht="96">
      <c r="A17" s="233">
        <v>9</v>
      </c>
      <c r="B17" s="100" t="s">
        <v>199</v>
      </c>
      <c r="C17" s="35" t="s">
        <v>197</v>
      </c>
      <c r="D17" s="26"/>
      <c r="E17" s="33">
        <v>12</v>
      </c>
      <c r="F17" s="246">
        <v>4000</v>
      </c>
      <c r="G17" s="33">
        <f t="shared" si="0"/>
        <v>48000</v>
      </c>
      <c r="H17" s="184"/>
      <c r="I17" s="248">
        <v>44272</v>
      </c>
      <c r="J17" s="244">
        <v>366</v>
      </c>
      <c r="K17" s="246"/>
      <c r="L17" s="245">
        <f t="shared" si="3"/>
        <v>0</v>
      </c>
      <c r="M17" s="249">
        <v>262</v>
      </c>
      <c r="N17" s="250">
        <v>44267</v>
      </c>
      <c r="O17" s="251">
        <f t="shared" si="4"/>
        <v>0</v>
      </c>
      <c r="P17" s="245">
        <f t="shared" si="1"/>
        <v>0</v>
      </c>
      <c r="Q17" s="244"/>
      <c r="R17" s="244"/>
      <c r="S17" s="244"/>
      <c r="T17" s="244"/>
      <c r="U17" s="252"/>
      <c r="V17" s="253"/>
      <c r="W17" s="246">
        <v>4000</v>
      </c>
      <c r="X17" s="245">
        <f t="shared" si="2"/>
        <v>48000</v>
      </c>
    </row>
    <row r="18" spans="1:24" ht="204">
      <c r="A18" s="233">
        <v>10</v>
      </c>
      <c r="B18" s="100" t="s">
        <v>206</v>
      </c>
      <c r="C18" s="91" t="s">
        <v>85</v>
      </c>
      <c r="D18" s="26"/>
      <c r="E18" s="33">
        <v>300</v>
      </c>
      <c r="F18" s="246">
        <v>24</v>
      </c>
      <c r="G18" s="33">
        <f t="shared" si="0"/>
        <v>7200</v>
      </c>
      <c r="H18" s="184">
        <v>44503</v>
      </c>
      <c r="I18" s="248">
        <v>44280</v>
      </c>
      <c r="J18" s="244">
        <v>503</v>
      </c>
      <c r="K18" s="246"/>
      <c r="L18" s="245">
        <f t="shared" si="3"/>
        <v>0</v>
      </c>
      <c r="M18" s="249">
        <v>290</v>
      </c>
      <c r="N18" s="250">
        <v>44277</v>
      </c>
      <c r="O18" s="251">
        <f t="shared" si="4"/>
        <v>0</v>
      </c>
      <c r="P18" s="245">
        <f t="shared" si="1"/>
        <v>0</v>
      </c>
      <c r="Q18" s="244"/>
      <c r="R18" s="244"/>
      <c r="S18" s="244"/>
      <c r="T18" s="244"/>
      <c r="U18" s="252"/>
      <c r="V18" s="253"/>
      <c r="W18" s="246">
        <v>24</v>
      </c>
      <c r="X18" s="245">
        <f t="shared" si="2"/>
        <v>7200</v>
      </c>
    </row>
    <row r="19" spans="1:24" ht="216">
      <c r="A19" s="233">
        <v>11</v>
      </c>
      <c r="B19" s="100" t="s">
        <v>207</v>
      </c>
      <c r="C19" s="91" t="s">
        <v>85</v>
      </c>
      <c r="D19" s="26"/>
      <c r="E19" s="33">
        <v>300</v>
      </c>
      <c r="F19" s="246">
        <v>46</v>
      </c>
      <c r="G19" s="33">
        <f t="shared" si="0"/>
        <v>13800</v>
      </c>
      <c r="H19" s="184">
        <v>44503</v>
      </c>
      <c r="I19" s="248">
        <v>44280</v>
      </c>
      <c r="J19" s="244">
        <v>503</v>
      </c>
      <c r="K19" s="246"/>
      <c r="L19" s="245">
        <f t="shared" si="3"/>
        <v>0</v>
      </c>
      <c r="M19" s="249">
        <v>290</v>
      </c>
      <c r="N19" s="250">
        <v>44277</v>
      </c>
      <c r="O19" s="251">
        <f t="shared" si="4"/>
        <v>0</v>
      </c>
      <c r="P19" s="245">
        <f t="shared" si="1"/>
        <v>0</v>
      </c>
      <c r="Q19" s="244"/>
      <c r="R19" s="244"/>
      <c r="S19" s="244"/>
      <c r="T19" s="244"/>
      <c r="U19" s="252"/>
      <c r="V19" s="253"/>
      <c r="W19" s="246">
        <v>46</v>
      </c>
      <c r="X19" s="245">
        <f t="shared" si="2"/>
        <v>13800</v>
      </c>
    </row>
    <row r="20" spans="1:24" ht="216">
      <c r="A20" s="233">
        <v>12</v>
      </c>
      <c r="B20" s="100" t="s">
        <v>208</v>
      </c>
      <c r="C20" s="91" t="s">
        <v>85</v>
      </c>
      <c r="D20" s="26"/>
      <c r="E20" s="33">
        <v>300</v>
      </c>
      <c r="F20" s="246">
        <v>2</v>
      </c>
      <c r="G20" s="33">
        <f t="shared" si="0"/>
        <v>600</v>
      </c>
      <c r="H20" s="184">
        <v>44503</v>
      </c>
      <c r="I20" s="248">
        <v>44280</v>
      </c>
      <c r="J20" s="244">
        <v>503</v>
      </c>
      <c r="K20" s="246"/>
      <c r="L20" s="245">
        <f t="shared" si="3"/>
        <v>0</v>
      </c>
      <c r="M20" s="249">
        <v>290</v>
      </c>
      <c r="N20" s="250">
        <v>44277</v>
      </c>
      <c r="O20" s="251">
        <f t="shared" si="4"/>
        <v>0</v>
      </c>
      <c r="P20" s="245">
        <f t="shared" si="1"/>
        <v>0</v>
      </c>
      <c r="Q20" s="244"/>
      <c r="R20" s="244"/>
      <c r="S20" s="244"/>
      <c r="T20" s="244"/>
      <c r="U20" s="252"/>
      <c r="V20" s="253"/>
      <c r="W20" s="246">
        <v>2</v>
      </c>
      <c r="X20" s="245">
        <f t="shared" si="2"/>
        <v>600</v>
      </c>
    </row>
    <row r="21" spans="1:24" ht="216">
      <c r="A21" s="233">
        <v>13</v>
      </c>
      <c r="B21" s="100" t="s">
        <v>209</v>
      </c>
      <c r="C21" s="91" t="s">
        <v>85</v>
      </c>
      <c r="D21" s="26"/>
      <c r="E21" s="33">
        <v>300</v>
      </c>
      <c r="F21" s="246">
        <v>6</v>
      </c>
      <c r="G21" s="33">
        <f t="shared" si="0"/>
        <v>1800</v>
      </c>
      <c r="H21" s="184">
        <v>44503</v>
      </c>
      <c r="I21" s="248">
        <v>44280</v>
      </c>
      <c r="J21" s="244">
        <v>503</v>
      </c>
      <c r="K21" s="246"/>
      <c r="L21" s="245">
        <f t="shared" si="3"/>
        <v>0</v>
      </c>
      <c r="M21" s="249">
        <v>290</v>
      </c>
      <c r="N21" s="250">
        <v>44277</v>
      </c>
      <c r="O21" s="251">
        <f t="shared" si="4"/>
        <v>0</v>
      </c>
      <c r="P21" s="245">
        <f t="shared" si="1"/>
        <v>0</v>
      </c>
      <c r="Q21" s="244"/>
      <c r="R21" s="244"/>
      <c r="S21" s="244"/>
      <c r="T21" s="244"/>
      <c r="U21" s="252"/>
      <c r="V21" s="253"/>
      <c r="W21" s="246">
        <v>6</v>
      </c>
      <c r="X21" s="245">
        <f t="shared" si="2"/>
        <v>1800</v>
      </c>
    </row>
    <row r="22" spans="1:24" ht="252">
      <c r="A22" s="233">
        <v>14</v>
      </c>
      <c r="B22" s="100" t="s">
        <v>39</v>
      </c>
      <c r="C22" s="91" t="s">
        <v>85</v>
      </c>
      <c r="D22" s="26" t="s">
        <v>204</v>
      </c>
      <c r="E22" s="33">
        <v>180</v>
      </c>
      <c r="F22" s="246">
        <v>250</v>
      </c>
      <c r="G22" s="33">
        <f t="shared" si="0"/>
        <v>45000</v>
      </c>
      <c r="H22" s="184">
        <v>44913</v>
      </c>
      <c r="I22" s="248">
        <v>44280</v>
      </c>
      <c r="J22" s="244">
        <v>403</v>
      </c>
      <c r="K22" s="246"/>
      <c r="L22" s="245">
        <f t="shared" si="3"/>
        <v>0</v>
      </c>
      <c r="M22" s="249">
        <v>291</v>
      </c>
      <c r="N22" s="250">
        <v>44277</v>
      </c>
      <c r="O22" s="251">
        <f t="shared" si="4"/>
        <v>0</v>
      </c>
      <c r="P22" s="245">
        <f t="shared" si="1"/>
        <v>0</v>
      </c>
      <c r="Q22" s="244"/>
      <c r="R22" s="244"/>
      <c r="S22" s="244"/>
      <c r="T22" s="244"/>
      <c r="U22" s="252"/>
      <c r="V22" s="253"/>
      <c r="W22" s="246">
        <v>250</v>
      </c>
      <c r="X22" s="245">
        <f t="shared" si="2"/>
        <v>45000</v>
      </c>
    </row>
    <row r="23" spans="1:24" ht="108">
      <c r="A23" s="233">
        <v>15</v>
      </c>
      <c r="B23" s="100" t="s">
        <v>211</v>
      </c>
      <c r="C23" s="35" t="s">
        <v>85</v>
      </c>
      <c r="D23" s="26"/>
      <c r="E23" s="33">
        <v>0.7</v>
      </c>
      <c r="F23" s="246">
        <v>14000</v>
      </c>
      <c r="G23" s="33">
        <f t="shared" si="0"/>
        <v>9800</v>
      </c>
      <c r="H23" s="184"/>
      <c r="I23" s="248"/>
      <c r="J23" s="244">
        <v>587</v>
      </c>
      <c r="K23" s="246"/>
      <c r="L23" s="245">
        <f t="shared" si="3"/>
        <v>0</v>
      </c>
      <c r="M23" s="249">
        <v>314</v>
      </c>
      <c r="N23" s="250">
        <v>44281</v>
      </c>
      <c r="O23" s="251">
        <f t="shared" si="4"/>
        <v>0</v>
      </c>
      <c r="P23" s="245">
        <f t="shared" si="1"/>
        <v>0</v>
      </c>
      <c r="Q23" s="244"/>
      <c r="R23" s="244"/>
      <c r="S23" s="244"/>
      <c r="T23" s="244"/>
      <c r="U23" s="252"/>
      <c r="V23" s="253"/>
      <c r="W23" s="246">
        <v>14000</v>
      </c>
      <c r="X23" s="245">
        <f t="shared" si="2"/>
        <v>9800</v>
      </c>
    </row>
    <row r="24" spans="1:24" ht="204">
      <c r="A24" s="233">
        <v>16</v>
      </c>
      <c r="B24" s="100" t="s">
        <v>206</v>
      </c>
      <c r="C24" s="91" t="s">
        <v>85</v>
      </c>
      <c r="D24" s="26"/>
      <c r="E24" s="33">
        <v>300</v>
      </c>
      <c r="F24" s="246">
        <v>50</v>
      </c>
      <c r="G24" s="33">
        <f t="shared" si="0"/>
        <v>15000</v>
      </c>
      <c r="H24" s="184"/>
      <c r="I24" s="248"/>
      <c r="J24" s="244">
        <v>587</v>
      </c>
      <c r="K24" s="246"/>
      <c r="L24" s="245">
        <f t="shared" si="3"/>
        <v>0</v>
      </c>
      <c r="M24" s="249">
        <v>314</v>
      </c>
      <c r="N24" s="250">
        <v>44281</v>
      </c>
      <c r="O24" s="251">
        <f t="shared" si="4"/>
        <v>0</v>
      </c>
      <c r="P24" s="245">
        <f t="shared" si="1"/>
        <v>0</v>
      </c>
      <c r="Q24" s="244"/>
      <c r="R24" s="244"/>
      <c r="S24" s="244"/>
      <c r="T24" s="244"/>
      <c r="U24" s="252"/>
      <c r="V24" s="253"/>
      <c r="W24" s="246">
        <v>50</v>
      </c>
      <c r="X24" s="245">
        <f t="shared" si="2"/>
        <v>15000</v>
      </c>
    </row>
    <row r="25" spans="1:24" ht="216">
      <c r="A25" s="233">
        <v>17</v>
      </c>
      <c r="B25" s="100" t="s">
        <v>207</v>
      </c>
      <c r="C25" s="91" t="s">
        <v>85</v>
      </c>
      <c r="D25" s="26"/>
      <c r="E25" s="33">
        <v>300</v>
      </c>
      <c r="F25" s="246">
        <v>150</v>
      </c>
      <c r="G25" s="33">
        <f t="shared" si="0"/>
        <v>45000</v>
      </c>
      <c r="H25" s="184"/>
      <c r="I25" s="248"/>
      <c r="J25" s="244">
        <v>587</v>
      </c>
      <c r="K25" s="246"/>
      <c r="L25" s="245">
        <f t="shared" si="3"/>
        <v>0</v>
      </c>
      <c r="M25" s="249">
        <v>314</v>
      </c>
      <c r="N25" s="250">
        <v>44281</v>
      </c>
      <c r="O25" s="251">
        <f t="shared" si="4"/>
        <v>0</v>
      </c>
      <c r="P25" s="245">
        <f t="shared" si="1"/>
        <v>0</v>
      </c>
      <c r="Q25" s="244"/>
      <c r="R25" s="244"/>
      <c r="S25" s="244"/>
      <c r="T25" s="244"/>
      <c r="U25" s="252"/>
      <c r="V25" s="253"/>
      <c r="W25" s="246">
        <v>150</v>
      </c>
      <c r="X25" s="245">
        <f t="shared" si="2"/>
        <v>45000</v>
      </c>
    </row>
    <row r="26" spans="1:24" ht="216.75" thickBot="1">
      <c r="A26" s="233">
        <v>18</v>
      </c>
      <c r="B26" s="100" t="s">
        <v>208</v>
      </c>
      <c r="C26" s="91" t="s">
        <v>85</v>
      </c>
      <c r="D26" s="26"/>
      <c r="E26" s="33">
        <v>300</v>
      </c>
      <c r="F26" s="246">
        <v>20</v>
      </c>
      <c r="G26" s="33">
        <f t="shared" si="0"/>
        <v>6000</v>
      </c>
      <c r="H26" s="184"/>
      <c r="I26" s="248"/>
      <c r="J26" s="244">
        <v>587</v>
      </c>
      <c r="K26" s="246"/>
      <c r="L26" s="245">
        <f t="shared" si="3"/>
        <v>0</v>
      </c>
      <c r="M26" s="249">
        <v>314</v>
      </c>
      <c r="N26" s="250">
        <v>44281</v>
      </c>
      <c r="O26" s="251">
        <f t="shared" si="4"/>
        <v>0</v>
      </c>
      <c r="P26" s="245">
        <f>O26*E26</f>
        <v>0</v>
      </c>
      <c r="Q26" s="244"/>
      <c r="R26" s="244"/>
      <c r="S26" s="244"/>
      <c r="T26" s="244"/>
      <c r="U26" s="252"/>
      <c r="V26" s="253"/>
      <c r="W26" s="246">
        <v>20</v>
      </c>
      <c r="X26" s="245">
        <f t="shared" si="2"/>
        <v>6000</v>
      </c>
    </row>
    <row r="27" spans="1:24" ht="114.75">
      <c r="A27" s="233">
        <v>19</v>
      </c>
      <c r="B27" s="308" t="s">
        <v>16</v>
      </c>
      <c r="C27" s="35" t="s">
        <v>71</v>
      </c>
      <c r="D27" s="318" t="s">
        <v>174</v>
      </c>
      <c r="E27" s="309">
        <v>672.96078</v>
      </c>
      <c r="F27" s="37">
        <v>46</v>
      </c>
      <c r="G27" s="33">
        <f t="shared" si="0"/>
        <v>30956.195879999999</v>
      </c>
      <c r="H27" s="184">
        <v>44742</v>
      </c>
      <c r="I27" s="27"/>
      <c r="J27" s="26"/>
      <c r="K27" s="91"/>
      <c r="L27" s="33"/>
      <c r="M27" s="26">
        <v>7</v>
      </c>
      <c r="N27" s="41">
        <v>44202</v>
      </c>
      <c r="O27" s="236">
        <f>F27+K27-W27</f>
        <v>0</v>
      </c>
      <c r="P27" s="237">
        <f t="shared" si="1"/>
        <v>0</v>
      </c>
      <c r="Q27" s="26"/>
      <c r="R27" s="26"/>
      <c r="S27" s="26"/>
      <c r="T27" s="26"/>
      <c r="U27" s="90"/>
      <c r="V27" s="73"/>
      <c r="W27" s="37">
        <v>46</v>
      </c>
      <c r="X27" s="33">
        <f t="shared" si="2"/>
        <v>30956.195879999999</v>
      </c>
    </row>
    <row r="28" spans="1:24" ht="72">
      <c r="A28" s="233">
        <v>20</v>
      </c>
      <c r="B28" s="100" t="s">
        <v>223</v>
      </c>
      <c r="C28" s="35" t="s">
        <v>85</v>
      </c>
      <c r="D28" s="26"/>
      <c r="E28" s="33">
        <v>214.89</v>
      </c>
      <c r="F28" s="37">
        <v>50</v>
      </c>
      <c r="G28" s="33">
        <f t="shared" si="0"/>
        <v>10744.5</v>
      </c>
      <c r="H28" s="184"/>
      <c r="I28" s="27">
        <v>44300</v>
      </c>
      <c r="J28" s="26">
        <v>745</v>
      </c>
      <c r="K28" s="91"/>
      <c r="L28" s="33">
        <f t="shared" ref="L28:L39" si="5">K28*E28</f>
        <v>0</v>
      </c>
      <c r="M28" s="26">
        <v>377</v>
      </c>
      <c r="N28" s="41">
        <v>44293</v>
      </c>
      <c r="O28" s="236">
        <f t="shared" ref="O28:O38" si="6">F28+K28-W28</f>
        <v>0</v>
      </c>
      <c r="P28" s="237">
        <f t="shared" si="1"/>
        <v>0</v>
      </c>
      <c r="Q28" s="26"/>
      <c r="R28" s="26"/>
      <c r="S28" s="26"/>
      <c r="T28" s="26"/>
      <c r="U28" s="90"/>
      <c r="V28" s="73"/>
      <c r="W28" s="37">
        <v>50</v>
      </c>
      <c r="X28" s="33">
        <f t="shared" si="2"/>
        <v>10744.5</v>
      </c>
    </row>
    <row r="29" spans="1:24" ht="72">
      <c r="A29" s="233">
        <v>21</v>
      </c>
      <c r="B29" s="100" t="s">
        <v>224</v>
      </c>
      <c r="C29" s="35" t="s">
        <v>85</v>
      </c>
      <c r="D29" s="26"/>
      <c r="E29" s="33">
        <v>214.89</v>
      </c>
      <c r="F29" s="37">
        <v>50</v>
      </c>
      <c r="G29" s="33">
        <f t="shared" si="0"/>
        <v>10744.5</v>
      </c>
      <c r="H29" s="184"/>
      <c r="I29" s="27">
        <v>44300</v>
      </c>
      <c r="J29" s="26">
        <v>745</v>
      </c>
      <c r="K29" s="91"/>
      <c r="L29" s="33">
        <f t="shared" si="5"/>
        <v>0</v>
      </c>
      <c r="M29" s="26">
        <v>377</v>
      </c>
      <c r="N29" s="41">
        <v>44293</v>
      </c>
      <c r="O29" s="236">
        <f t="shared" si="6"/>
        <v>0</v>
      </c>
      <c r="P29" s="237">
        <f t="shared" si="1"/>
        <v>0</v>
      </c>
      <c r="Q29" s="26"/>
      <c r="R29" s="26"/>
      <c r="S29" s="26"/>
      <c r="T29" s="26"/>
      <c r="U29" s="90"/>
      <c r="V29" s="73"/>
      <c r="W29" s="37">
        <v>50</v>
      </c>
      <c r="X29" s="33">
        <f t="shared" si="2"/>
        <v>10744.5</v>
      </c>
    </row>
    <row r="30" spans="1:24" ht="72">
      <c r="A30" s="233">
        <v>22</v>
      </c>
      <c r="B30" s="100" t="s">
        <v>225</v>
      </c>
      <c r="C30" s="35" t="s">
        <v>85</v>
      </c>
      <c r="D30" s="26"/>
      <c r="E30" s="33">
        <v>214.89</v>
      </c>
      <c r="F30" s="37">
        <v>10</v>
      </c>
      <c r="G30" s="33">
        <f t="shared" si="0"/>
        <v>2148.8999999999996</v>
      </c>
      <c r="H30" s="184"/>
      <c r="I30" s="27">
        <v>44300</v>
      </c>
      <c r="J30" s="26">
        <v>745</v>
      </c>
      <c r="K30" s="91"/>
      <c r="L30" s="33">
        <f t="shared" si="5"/>
        <v>0</v>
      </c>
      <c r="M30" s="26">
        <v>377</v>
      </c>
      <c r="N30" s="41">
        <v>44293</v>
      </c>
      <c r="O30" s="236">
        <f t="shared" si="6"/>
        <v>0</v>
      </c>
      <c r="P30" s="237">
        <f t="shared" si="1"/>
        <v>0</v>
      </c>
      <c r="Q30" s="26"/>
      <c r="R30" s="26"/>
      <c r="S30" s="26"/>
      <c r="T30" s="26"/>
      <c r="U30" s="90"/>
      <c r="V30" s="73"/>
      <c r="W30" s="37">
        <v>10</v>
      </c>
      <c r="X30" s="33">
        <f t="shared" si="2"/>
        <v>2148.8999999999996</v>
      </c>
    </row>
    <row r="31" spans="1:24" ht="72">
      <c r="A31" s="233">
        <v>23</v>
      </c>
      <c r="B31" s="100" t="s">
        <v>226</v>
      </c>
      <c r="C31" s="35" t="s">
        <v>85</v>
      </c>
      <c r="D31" s="26"/>
      <c r="E31" s="33">
        <v>56.98</v>
      </c>
      <c r="F31" s="37">
        <v>80</v>
      </c>
      <c r="G31" s="33">
        <f t="shared" si="0"/>
        <v>4558.3999999999996</v>
      </c>
      <c r="H31" s="184"/>
      <c r="I31" s="27">
        <v>44300</v>
      </c>
      <c r="J31" s="26">
        <v>745</v>
      </c>
      <c r="K31" s="91"/>
      <c r="L31" s="33">
        <f t="shared" si="5"/>
        <v>0</v>
      </c>
      <c r="M31" s="26">
        <v>377</v>
      </c>
      <c r="N31" s="41">
        <v>44293</v>
      </c>
      <c r="O31" s="236">
        <f t="shared" si="6"/>
        <v>0</v>
      </c>
      <c r="P31" s="237">
        <f t="shared" si="1"/>
        <v>0</v>
      </c>
      <c r="Q31" s="26"/>
      <c r="R31" s="26"/>
      <c r="S31" s="26"/>
      <c r="T31" s="26"/>
      <c r="U31" s="90"/>
      <c r="V31" s="73"/>
      <c r="W31" s="37">
        <v>80</v>
      </c>
      <c r="X31" s="33">
        <f t="shared" si="2"/>
        <v>4558.3999999999996</v>
      </c>
    </row>
    <row r="32" spans="1:24" ht="72">
      <c r="A32" s="233">
        <v>24</v>
      </c>
      <c r="B32" s="100" t="s">
        <v>227</v>
      </c>
      <c r="C32" s="35" t="s">
        <v>85</v>
      </c>
      <c r="D32" s="26"/>
      <c r="E32" s="33">
        <v>56.98</v>
      </c>
      <c r="F32" s="37">
        <v>760</v>
      </c>
      <c r="G32" s="33">
        <f t="shared" si="0"/>
        <v>43304.799999999996</v>
      </c>
      <c r="H32" s="184"/>
      <c r="I32" s="27">
        <v>44300</v>
      </c>
      <c r="J32" s="26">
        <v>745</v>
      </c>
      <c r="K32" s="91"/>
      <c r="L32" s="33">
        <f t="shared" si="5"/>
        <v>0</v>
      </c>
      <c r="M32" s="26">
        <v>377</v>
      </c>
      <c r="N32" s="41">
        <v>44293</v>
      </c>
      <c r="O32" s="236">
        <f t="shared" si="6"/>
        <v>0</v>
      </c>
      <c r="P32" s="237">
        <f t="shared" si="1"/>
        <v>0</v>
      </c>
      <c r="Q32" s="26"/>
      <c r="R32" s="26"/>
      <c r="S32" s="26"/>
      <c r="T32" s="26"/>
      <c r="U32" s="90"/>
      <c r="V32" s="73"/>
      <c r="W32" s="37">
        <v>760</v>
      </c>
      <c r="X32" s="33">
        <f t="shared" si="2"/>
        <v>43304.799999999996</v>
      </c>
    </row>
    <row r="33" spans="1:24" ht="72">
      <c r="A33" s="233">
        <v>25</v>
      </c>
      <c r="B33" s="100" t="s">
        <v>228</v>
      </c>
      <c r="C33" s="35" t="s">
        <v>85</v>
      </c>
      <c r="D33" s="26"/>
      <c r="E33" s="33">
        <v>56.98</v>
      </c>
      <c r="F33" s="37">
        <v>80</v>
      </c>
      <c r="G33" s="33">
        <f t="shared" si="0"/>
        <v>4558.3999999999996</v>
      </c>
      <c r="H33" s="184"/>
      <c r="I33" s="27">
        <v>44300</v>
      </c>
      <c r="J33" s="26">
        <v>745</v>
      </c>
      <c r="K33" s="91"/>
      <c r="L33" s="33">
        <f t="shared" si="5"/>
        <v>0</v>
      </c>
      <c r="M33" s="26">
        <v>377</v>
      </c>
      <c r="N33" s="41">
        <v>44293</v>
      </c>
      <c r="O33" s="236">
        <f t="shared" si="6"/>
        <v>0</v>
      </c>
      <c r="P33" s="237">
        <f t="shared" si="1"/>
        <v>0</v>
      </c>
      <c r="Q33" s="26"/>
      <c r="R33" s="26"/>
      <c r="S33" s="26"/>
      <c r="T33" s="26"/>
      <c r="U33" s="90"/>
      <c r="V33" s="73"/>
      <c r="W33" s="37">
        <v>80</v>
      </c>
      <c r="X33" s="33">
        <f t="shared" si="2"/>
        <v>4558.3999999999996</v>
      </c>
    </row>
    <row r="34" spans="1:24" ht="48">
      <c r="A34" s="233">
        <v>26</v>
      </c>
      <c r="B34" s="100" t="s">
        <v>283</v>
      </c>
      <c r="C34" s="35" t="s">
        <v>85</v>
      </c>
      <c r="D34" s="26"/>
      <c r="E34" s="33">
        <v>220</v>
      </c>
      <c r="F34" s="37">
        <v>218</v>
      </c>
      <c r="G34" s="33">
        <f t="shared" si="0"/>
        <v>47960</v>
      </c>
      <c r="H34" s="184"/>
      <c r="I34" s="27"/>
      <c r="J34" s="26">
        <v>907</v>
      </c>
      <c r="K34" s="91"/>
      <c r="L34" s="33">
        <f t="shared" si="5"/>
        <v>0</v>
      </c>
      <c r="M34" s="103">
        <v>465</v>
      </c>
      <c r="N34" s="41">
        <v>44309</v>
      </c>
      <c r="O34" s="236">
        <f t="shared" si="6"/>
        <v>0</v>
      </c>
      <c r="P34" s="237">
        <f t="shared" si="1"/>
        <v>0</v>
      </c>
      <c r="Q34" s="26"/>
      <c r="R34" s="26"/>
      <c r="S34" s="26"/>
      <c r="T34" s="26"/>
      <c r="U34" s="90"/>
      <c r="V34" s="73"/>
      <c r="W34" s="37">
        <v>218</v>
      </c>
      <c r="X34" s="33">
        <f t="shared" si="2"/>
        <v>47960</v>
      </c>
    </row>
    <row r="35" spans="1:24" ht="48">
      <c r="A35" s="233">
        <v>27</v>
      </c>
      <c r="B35" s="100" t="s">
        <v>284</v>
      </c>
      <c r="C35" s="35" t="s">
        <v>85</v>
      </c>
      <c r="D35" s="26"/>
      <c r="E35" s="33">
        <v>220</v>
      </c>
      <c r="F35" s="37">
        <v>5</v>
      </c>
      <c r="G35" s="33">
        <f t="shared" si="0"/>
        <v>1100</v>
      </c>
      <c r="H35" s="184"/>
      <c r="I35" s="27"/>
      <c r="J35" s="26">
        <v>907</v>
      </c>
      <c r="K35" s="91"/>
      <c r="L35" s="33">
        <f t="shared" si="5"/>
        <v>0</v>
      </c>
      <c r="M35" s="103">
        <v>465</v>
      </c>
      <c r="N35" s="41">
        <v>44309</v>
      </c>
      <c r="O35" s="236">
        <f t="shared" si="6"/>
        <v>0</v>
      </c>
      <c r="P35" s="237">
        <f t="shared" si="1"/>
        <v>0</v>
      </c>
      <c r="Q35" s="26"/>
      <c r="R35" s="26"/>
      <c r="S35" s="26"/>
      <c r="T35" s="26"/>
      <c r="U35" s="90"/>
      <c r="V35" s="73"/>
      <c r="W35" s="37">
        <v>5</v>
      </c>
      <c r="X35" s="33">
        <f t="shared" si="2"/>
        <v>1100</v>
      </c>
    </row>
    <row r="36" spans="1:24" ht="48">
      <c r="A36" s="233">
        <v>28</v>
      </c>
      <c r="B36" s="100" t="s">
        <v>281</v>
      </c>
      <c r="C36" s="35" t="s">
        <v>85</v>
      </c>
      <c r="D36" s="26"/>
      <c r="E36" s="33">
        <v>220</v>
      </c>
      <c r="F36" s="37">
        <v>135</v>
      </c>
      <c r="G36" s="33">
        <f t="shared" si="0"/>
        <v>29700</v>
      </c>
      <c r="H36" s="184"/>
      <c r="I36" s="27"/>
      <c r="J36" s="26">
        <v>932</v>
      </c>
      <c r="K36" s="91"/>
      <c r="L36" s="33">
        <f t="shared" si="5"/>
        <v>0</v>
      </c>
      <c r="M36" s="103">
        <v>464</v>
      </c>
      <c r="N36" s="41">
        <v>44309</v>
      </c>
      <c r="O36" s="236">
        <f t="shared" si="6"/>
        <v>0</v>
      </c>
      <c r="P36" s="237">
        <f t="shared" si="1"/>
        <v>0</v>
      </c>
      <c r="Q36" s="26"/>
      <c r="R36" s="26"/>
      <c r="S36" s="26"/>
      <c r="T36" s="26"/>
      <c r="U36" s="90"/>
      <c r="V36" s="73"/>
      <c r="W36" s="37">
        <v>135</v>
      </c>
      <c r="X36" s="33">
        <f t="shared" si="2"/>
        <v>29700</v>
      </c>
    </row>
    <row r="37" spans="1:24" ht="48">
      <c r="A37" s="233">
        <v>29</v>
      </c>
      <c r="B37" s="100" t="s">
        <v>283</v>
      </c>
      <c r="C37" s="35" t="s">
        <v>85</v>
      </c>
      <c r="D37" s="26"/>
      <c r="E37" s="33">
        <v>220</v>
      </c>
      <c r="F37" s="37">
        <v>315</v>
      </c>
      <c r="G37" s="33">
        <f t="shared" si="0"/>
        <v>69300</v>
      </c>
      <c r="H37" s="184"/>
      <c r="I37" s="27"/>
      <c r="J37" s="26">
        <v>932</v>
      </c>
      <c r="K37" s="91"/>
      <c r="L37" s="33">
        <f t="shared" si="5"/>
        <v>0</v>
      </c>
      <c r="M37" s="103">
        <v>464</v>
      </c>
      <c r="N37" s="41">
        <v>44309</v>
      </c>
      <c r="O37" s="236">
        <f t="shared" si="6"/>
        <v>0</v>
      </c>
      <c r="P37" s="237">
        <f t="shared" si="1"/>
        <v>0</v>
      </c>
      <c r="Q37" s="26"/>
      <c r="R37" s="26"/>
      <c r="S37" s="26"/>
      <c r="T37" s="26"/>
      <c r="U37" s="90"/>
      <c r="V37" s="73"/>
      <c r="W37" s="37">
        <v>315</v>
      </c>
      <c r="X37" s="33">
        <f t="shared" si="2"/>
        <v>69300</v>
      </c>
    </row>
    <row r="38" spans="1:24" ht="48">
      <c r="A38" s="233">
        <v>30</v>
      </c>
      <c r="B38" s="100" t="s">
        <v>284</v>
      </c>
      <c r="C38" s="35" t="s">
        <v>85</v>
      </c>
      <c r="D38" s="26"/>
      <c r="E38" s="33">
        <v>220</v>
      </c>
      <c r="F38" s="37">
        <v>64</v>
      </c>
      <c r="G38" s="33">
        <f t="shared" si="0"/>
        <v>14080</v>
      </c>
      <c r="H38" s="184"/>
      <c r="I38" s="27"/>
      <c r="J38" s="26">
        <v>932</v>
      </c>
      <c r="K38" s="91"/>
      <c r="L38" s="33">
        <f t="shared" si="5"/>
        <v>0</v>
      </c>
      <c r="M38" s="103">
        <v>464</v>
      </c>
      <c r="N38" s="41">
        <v>44309</v>
      </c>
      <c r="O38" s="236">
        <f t="shared" si="6"/>
        <v>0</v>
      </c>
      <c r="P38" s="237">
        <f t="shared" si="1"/>
        <v>0</v>
      </c>
      <c r="Q38" s="26"/>
      <c r="R38" s="26"/>
      <c r="S38" s="26"/>
      <c r="T38" s="26"/>
      <c r="U38" s="90"/>
      <c r="V38" s="73"/>
      <c r="W38" s="37">
        <v>64</v>
      </c>
      <c r="X38" s="33">
        <f t="shared" si="2"/>
        <v>14080</v>
      </c>
    </row>
    <row r="39" spans="1:24" ht="48">
      <c r="A39" s="233">
        <v>31</v>
      </c>
      <c r="B39" s="100" t="s">
        <v>230</v>
      </c>
      <c r="C39" s="35" t="s">
        <v>85</v>
      </c>
      <c r="D39" s="26"/>
      <c r="E39" s="33">
        <v>300</v>
      </c>
      <c r="F39" s="37">
        <v>60</v>
      </c>
      <c r="G39" s="33">
        <f t="shared" si="0"/>
        <v>18000</v>
      </c>
      <c r="H39" s="184"/>
      <c r="I39" s="27">
        <v>44300</v>
      </c>
      <c r="J39" s="26">
        <v>720</v>
      </c>
      <c r="K39" s="91"/>
      <c r="L39" s="33">
        <f t="shared" si="5"/>
        <v>0</v>
      </c>
      <c r="M39" s="26">
        <v>375</v>
      </c>
      <c r="N39" s="41">
        <v>44293</v>
      </c>
      <c r="O39" s="236">
        <f>F39+K39-W39</f>
        <v>0</v>
      </c>
      <c r="P39" s="237">
        <f t="shared" si="1"/>
        <v>0</v>
      </c>
      <c r="Q39" s="26"/>
      <c r="R39" s="26"/>
      <c r="S39" s="26"/>
      <c r="T39" s="26"/>
      <c r="U39" s="90"/>
      <c r="V39" s="73"/>
      <c r="W39" s="37">
        <v>60</v>
      </c>
      <c r="X39" s="33">
        <f t="shared" si="2"/>
        <v>18000</v>
      </c>
    </row>
    <row r="40" spans="1:24" ht="37.5">
      <c r="A40" s="263"/>
      <c r="B40" s="240" t="s">
        <v>83</v>
      </c>
      <c r="C40" s="94"/>
      <c r="D40" s="28"/>
      <c r="E40" s="28"/>
      <c r="F40" s="93"/>
      <c r="G40" s="28">
        <f>SUM(G9:G39)</f>
        <v>741906.79588000011</v>
      </c>
      <c r="H40" s="29"/>
      <c r="I40" s="29"/>
      <c r="J40" s="28"/>
      <c r="K40" s="93"/>
      <c r="L40" s="28">
        <f>SUM(L9:L39)</f>
        <v>0</v>
      </c>
      <c r="M40" s="93"/>
      <c r="N40" s="30"/>
      <c r="O40" s="94"/>
      <c r="P40" s="28">
        <f>SUM(P9:P39)</f>
        <v>0</v>
      </c>
      <c r="Q40" s="31"/>
      <c r="R40" s="93"/>
      <c r="S40" s="93"/>
      <c r="T40" s="93"/>
      <c r="U40" s="93"/>
      <c r="V40" s="93"/>
      <c r="W40" s="93"/>
      <c r="X40" s="28">
        <f>SUM(X9:X39)</f>
        <v>741906.79588000011</v>
      </c>
    </row>
  </sheetData>
  <mergeCells count="31">
    <mergeCell ref="X6:X7"/>
    <mergeCell ref="L6:L7"/>
    <mergeCell ref="A5:A7"/>
    <mergeCell ref="B5:B7"/>
    <mergeCell ref="C5:C7"/>
    <mergeCell ref="W5:X5"/>
    <mergeCell ref="F6:F7"/>
    <mergeCell ref="W6:W7"/>
    <mergeCell ref="F5:G5"/>
    <mergeCell ref="I6:I7"/>
    <mergeCell ref="A8:X8"/>
    <mergeCell ref="O6:O7"/>
    <mergeCell ref="P6:P7"/>
    <mergeCell ref="Q6:T7"/>
    <mergeCell ref="U6:U7"/>
    <mergeCell ref="E5:E7"/>
    <mergeCell ref="H5:H7"/>
    <mergeCell ref="I5:N5"/>
    <mergeCell ref="M6:N6"/>
    <mergeCell ref="O5:P5"/>
    <mergeCell ref="Q5:V5"/>
    <mergeCell ref="D5:D7"/>
    <mergeCell ref="K6:K7"/>
    <mergeCell ref="G6:G7"/>
    <mergeCell ref="J6:J7"/>
    <mergeCell ref="V6:V7"/>
    <mergeCell ref="O1:R1"/>
    <mergeCell ref="B2:X2"/>
    <mergeCell ref="C3:P3"/>
    <mergeCell ref="C4:N4"/>
    <mergeCell ref="O4:W4"/>
  </mergeCells>
  <phoneticPr fontId="74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X41"/>
  <sheetViews>
    <sheetView workbookViewId="0">
      <selection activeCell="A8" sqref="A8:X41"/>
    </sheetView>
  </sheetViews>
  <sheetFormatPr defaultRowHeight="12.75"/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699" t="s">
        <v>141</v>
      </c>
      <c r="B8" s="699"/>
      <c r="C8" s="699"/>
      <c r="D8" s="699"/>
      <c r="E8" s="699"/>
      <c r="F8" s="699"/>
      <c r="G8" s="699"/>
      <c r="H8" s="699"/>
      <c r="I8" s="699"/>
      <c r="J8" s="699"/>
      <c r="K8" s="699"/>
      <c r="L8" s="699"/>
      <c r="M8" s="699"/>
      <c r="N8" s="699"/>
      <c r="O8" s="699"/>
      <c r="P8" s="699"/>
      <c r="Q8" s="699"/>
      <c r="R8" s="699"/>
      <c r="S8" s="699"/>
      <c r="T8" s="699"/>
      <c r="U8" s="699"/>
      <c r="V8" s="699"/>
      <c r="W8" s="699"/>
      <c r="X8" s="699"/>
    </row>
    <row r="9" spans="1:24" ht="318.75">
      <c r="A9" s="233">
        <v>1</v>
      </c>
      <c r="B9" s="242" t="s">
        <v>171</v>
      </c>
      <c r="C9" s="243" t="s">
        <v>71</v>
      </c>
      <c r="D9" s="244">
        <v>181220</v>
      </c>
      <c r="E9" s="245">
        <v>9161.4</v>
      </c>
      <c r="F9" s="246">
        <v>46</v>
      </c>
      <c r="G9" s="33">
        <f t="shared" ref="G9:G40" si="0">F9*E9</f>
        <v>421424.39999999997</v>
      </c>
      <c r="H9" s="247">
        <v>45291</v>
      </c>
      <c r="I9" s="248">
        <v>44244</v>
      </c>
      <c r="J9" s="244">
        <v>228</v>
      </c>
      <c r="K9" s="246">
        <v>100</v>
      </c>
      <c r="L9" s="245"/>
      <c r="M9" s="249">
        <v>140</v>
      </c>
      <c r="N9" s="250">
        <v>44243</v>
      </c>
      <c r="O9" s="315">
        <f>F9-W9</f>
        <v>0</v>
      </c>
      <c r="P9" s="245">
        <f t="shared" ref="P9:P40" si="1">O9*E9</f>
        <v>0</v>
      </c>
      <c r="Q9" s="244"/>
      <c r="R9" s="244"/>
      <c r="S9" s="244"/>
      <c r="T9" s="244"/>
      <c r="U9" s="252"/>
      <c r="V9" s="253"/>
      <c r="W9" s="246">
        <v>46</v>
      </c>
      <c r="X9" s="245">
        <f t="shared" ref="X9:X40" si="2">W9*E9</f>
        <v>421424.39999999997</v>
      </c>
    </row>
    <row r="10" spans="1:24" ht="318.75">
      <c r="A10" s="233">
        <v>2</v>
      </c>
      <c r="B10" s="242" t="s">
        <v>171</v>
      </c>
      <c r="C10" s="246" t="s">
        <v>71</v>
      </c>
      <c r="D10" s="244" t="s">
        <v>189</v>
      </c>
      <c r="E10" s="245">
        <v>9161.4</v>
      </c>
      <c r="F10" s="246">
        <v>110</v>
      </c>
      <c r="G10" s="33">
        <f t="shared" si="0"/>
        <v>1007754</v>
      </c>
      <c r="H10" s="247">
        <v>45291</v>
      </c>
      <c r="I10" s="248">
        <v>44244</v>
      </c>
      <c r="J10" s="244">
        <v>246</v>
      </c>
      <c r="K10" s="246">
        <v>110</v>
      </c>
      <c r="L10" s="245"/>
      <c r="M10" s="249">
        <v>141</v>
      </c>
      <c r="N10" s="250">
        <v>44243</v>
      </c>
      <c r="O10" s="315">
        <f t="shared" ref="O10:O15" si="3">F10-W10</f>
        <v>0</v>
      </c>
      <c r="P10" s="245">
        <f>O10*E10</f>
        <v>0</v>
      </c>
      <c r="Q10" s="244"/>
      <c r="R10" s="244"/>
      <c r="S10" s="244"/>
      <c r="T10" s="244"/>
      <c r="U10" s="252"/>
      <c r="V10" s="253"/>
      <c r="W10" s="246">
        <v>110</v>
      </c>
      <c r="X10" s="245">
        <f>W10*E10</f>
        <v>1007754</v>
      </c>
    </row>
    <row r="11" spans="1:24" ht="153">
      <c r="A11" s="233">
        <v>3</v>
      </c>
      <c r="B11" s="257" t="s">
        <v>37</v>
      </c>
      <c r="C11" s="246" t="s">
        <v>85</v>
      </c>
      <c r="D11" s="26" t="s">
        <v>182</v>
      </c>
      <c r="E11" s="245" t="s">
        <v>42</v>
      </c>
      <c r="F11" s="246">
        <v>200</v>
      </c>
      <c r="G11" s="33">
        <f t="shared" si="0"/>
        <v>29700</v>
      </c>
      <c r="H11" s="36">
        <v>44916</v>
      </c>
      <c r="I11" s="259">
        <v>44230</v>
      </c>
      <c r="J11" s="244">
        <v>135</v>
      </c>
      <c r="K11" s="246"/>
      <c r="L11" s="245"/>
      <c r="M11" s="244">
        <v>85</v>
      </c>
      <c r="N11" s="250">
        <v>44229</v>
      </c>
      <c r="O11" s="315">
        <f t="shared" si="3"/>
        <v>0</v>
      </c>
      <c r="P11" s="260">
        <f t="shared" si="1"/>
        <v>0</v>
      </c>
      <c r="Q11" s="244"/>
      <c r="R11" s="244"/>
      <c r="S11" s="244"/>
      <c r="T11" s="244"/>
      <c r="U11" s="252"/>
      <c r="V11" s="253"/>
      <c r="W11" s="246">
        <v>200</v>
      </c>
      <c r="X11" s="245">
        <f t="shared" si="2"/>
        <v>29700</v>
      </c>
    </row>
    <row r="12" spans="1:24" ht="165.75">
      <c r="A12" s="233">
        <v>4</v>
      </c>
      <c r="B12" s="257" t="s">
        <v>38</v>
      </c>
      <c r="C12" s="246" t="s">
        <v>85</v>
      </c>
      <c r="D12" s="26" t="s">
        <v>183</v>
      </c>
      <c r="E12" s="245" t="s">
        <v>43</v>
      </c>
      <c r="F12" s="246">
        <v>0</v>
      </c>
      <c r="G12" s="33">
        <f t="shared" si="0"/>
        <v>0</v>
      </c>
      <c r="H12" s="36">
        <v>44540</v>
      </c>
      <c r="I12" s="259">
        <v>44230</v>
      </c>
      <c r="J12" s="244">
        <v>135</v>
      </c>
      <c r="K12" s="246"/>
      <c r="L12" s="245"/>
      <c r="M12" s="244">
        <v>85</v>
      </c>
      <c r="N12" s="250">
        <v>44229</v>
      </c>
      <c r="O12" s="315">
        <f t="shared" si="3"/>
        <v>0</v>
      </c>
      <c r="P12" s="260">
        <f t="shared" si="1"/>
        <v>0</v>
      </c>
      <c r="Q12" s="244"/>
      <c r="R12" s="244"/>
      <c r="S12" s="244"/>
      <c r="T12" s="244"/>
      <c r="U12" s="252"/>
      <c r="V12" s="253"/>
      <c r="W12" s="246">
        <v>0</v>
      </c>
      <c r="X12" s="245">
        <f t="shared" si="2"/>
        <v>0</v>
      </c>
    </row>
    <row r="13" spans="1:24" ht="293.25">
      <c r="A13" s="233">
        <v>5</v>
      </c>
      <c r="B13" s="257" t="s">
        <v>39</v>
      </c>
      <c r="C13" s="246" t="s">
        <v>85</v>
      </c>
      <c r="D13" s="26" t="s">
        <v>184</v>
      </c>
      <c r="E13" s="245" t="s">
        <v>44</v>
      </c>
      <c r="F13" s="246">
        <v>150</v>
      </c>
      <c r="G13" s="33">
        <f t="shared" si="0"/>
        <v>27000</v>
      </c>
      <c r="H13" s="36" t="s">
        <v>185</v>
      </c>
      <c r="I13" s="259">
        <v>44230</v>
      </c>
      <c r="J13" s="244">
        <v>135</v>
      </c>
      <c r="K13" s="246"/>
      <c r="L13" s="245"/>
      <c r="M13" s="244">
        <v>85</v>
      </c>
      <c r="N13" s="250">
        <v>44229</v>
      </c>
      <c r="O13" s="315">
        <f t="shared" si="3"/>
        <v>0</v>
      </c>
      <c r="P13" s="260">
        <f t="shared" si="1"/>
        <v>0</v>
      </c>
      <c r="Q13" s="244"/>
      <c r="R13" s="244"/>
      <c r="S13" s="244"/>
      <c r="T13" s="244"/>
      <c r="U13" s="252"/>
      <c r="V13" s="253"/>
      <c r="W13" s="246">
        <v>150</v>
      </c>
      <c r="X13" s="245">
        <f t="shared" si="2"/>
        <v>27000</v>
      </c>
    </row>
    <row r="14" spans="1:24" ht="216.75">
      <c r="A14" s="233">
        <v>6</v>
      </c>
      <c r="B14" s="254" t="s">
        <v>18</v>
      </c>
      <c r="C14" s="35" t="s">
        <v>85</v>
      </c>
      <c r="D14" s="26" t="s">
        <v>179</v>
      </c>
      <c r="E14" s="255">
        <v>153.69999999999999</v>
      </c>
      <c r="F14" s="37">
        <v>732</v>
      </c>
      <c r="G14" s="33">
        <f t="shared" si="0"/>
        <v>112508.4</v>
      </c>
      <c r="H14" s="247">
        <v>44524</v>
      </c>
      <c r="I14" s="27"/>
      <c r="J14" s="26"/>
      <c r="K14" s="91"/>
      <c r="L14" s="33"/>
      <c r="M14" s="26">
        <v>64</v>
      </c>
      <c r="N14" s="41">
        <v>44216</v>
      </c>
      <c r="O14" s="315">
        <f t="shared" si="3"/>
        <v>0</v>
      </c>
      <c r="P14" s="237">
        <f t="shared" si="1"/>
        <v>0</v>
      </c>
      <c r="Q14" s="26"/>
      <c r="R14" s="26"/>
      <c r="S14" s="26"/>
      <c r="T14" s="26"/>
      <c r="U14" s="90"/>
      <c r="V14" s="73"/>
      <c r="W14" s="37">
        <v>732</v>
      </c>
      <c r="X14" s="33">
        <f t="shared" si="2"/>
        <v>112508.4</v>
      </c>
    </row>
    <row r="15" spans="1:24" ht="228.75" thickBot="1">
      <c r="A15" s="233">
        <v>7</v>
      </c>
      <c r="B15" s="304" t="s">
        <v>46</v>
      </c>
      <c r="C15" s="246" t="s">
        <v>71</v>
      </c>
      <c r="D15" s="244" t="s">
        <v>255</v>
      </c>
      <c r="E15" s="245">
        <v>9269.75</v>
      </c>
      <c r="F15" s="246">
        <v>10</v>
      </c>
      <c r="G15" s="33">
        <f t="shared" si="0"/>
        <v>92697.5</v>
      </c>
      <c r="H15" s="247">
        <v>44947</v>
      </c>
      <c r="I15" s="248">
        <v>44244</v>
      </c>
      <c r="J15" s="244">
        <v>214</v>
      </c>
      <c r="K15" s="246"/>
      <c r="L15" s="245"/>
      <c r="M15" s="249">
        <v>139</v>
      </c>
      <c r="N15" s="250">
        <v>44243</v>
      </c>
      <c r="O15" s="315">
        <f t="shared" si="3"/>
        <v>0</v>
      </c>
      <c r="P15" s="245">
        <f t="shared" si="1"/>
        <v>0</v>
      </c>
      <c r="Q15" s="244"/>
      <c r="R15" s="244"/>
      <c r="S15" s="244"/>
      <c r="T15" s="244"/>
      <c r="U15" s="252"/>
      <c r="V15" s="253"/>
      <c r="W15" s="246">
        <v>10</v>
      </c>
      <c r="X15" s="245">
        <f t="shared" si="2"/>
        <v>92697.5</v>
      </c>
    </row>
    <row r="16" spans="1:24" ht="114.75">
      <c r="A16" s="233">
        <v>8</v>
      </c>
      <c r="B16" s="308" t="s">
        <v>16</v>
      </c>
      <c r="C16" s="35" t="s">
        <v>71</v>
      </c>
      <c r="D16" s="26" t="s">
        <v>174</v>
      </c>
      <c r="E16" s="309">
        <v>672.96</v>
      </c>
      <c r="F16" s="37">
        <v>2</v>
      </c>
      <c r="G16" s="33">
        <f t="shared" si="0"/>
        <v>1345.92</v>
      </c>
      <c r="H16" s="36">
        <v>44742</v>
      </c>
      <c r="I16" s="27"/>
      <c r="J16" s="26"/>
      <c r="K16" s="91"/>
      <c r="L16" s="33"/>
      <c r="M16" s="26">
        <v>7</v>
      </c>
      <c r="N16" s="41">
        <v>44202</v>
      </c>
      <c r="O16" s="236">
        <f>F16+K16-W16</f>
        <v>0</v>
      </c>
      <c r="P16" s="237">
        <f t="shared" si="1"/>
        <v>0</v>
      </c>
      <c r="Q16" s="26"/>
      <c r="R16" s="26"/>
      <c r="S16" s="26"/>
      <c r="T16" s="26"/>
      <c r="U16" s="90"/>
      <c r="V16" s="73"/>
      <c r="W16" s="37">
        <v>2</v>
      </c>
      <c r="X16" s="33">
        <f t="shared" si="2"/>
        <v>1345.92</v>
      </c>
    </row>
    <row r="17" spans="1:24" ht="120">
      <c r="A17" s="233">
        <v>9</v>
      </c>
      <c r="B17" s="100" t="s">
        <v>202</v>
      </c>
      <c r="C17" s="35" t="s">
        <v>85</v>
      </c>
      <c r="D17" s="26"/>
      <c r="E17" s="33">
        <v>896.5</v>
      </c>
      <c r="F17" s="37">
        <v>20</v>
      </c>
      <c r="G17" s="33">
        <f t="shared" si="0"/>
        <v>17930</v>
      </c>
      <c r="H17" s="247"/>
      <c r="I17" s="27">
        <v>44272</v>
      </c>
      <c r="J17" s="26">
        <v>367</v>
      </c>
      <c r="K17" s="37"/>
      <c r="L17" s="33">
        <f>K17*E17</f>
        <v>0</v>
      </c>
      <c r="M17" s="26">
        <v>262</v>
      </c>
      <c r="N17" s="41">
        <v>44267</v>
      </c>
      <c r="O17" s="236">
        <f t="shared" ref="O17:O40" si="4">F17+K17-W17</f>
        <v>0</v>
      </c>
      <c r="P17" s="237">
        <f t="shared" si="1"/>
        <v>0</v>
      </c>
      <c r="Q17" s="238"/>
      <c r="R17" s="235"/>
      <c r="S17" s="235"/>
      <c r="T17" s="235"/>
      <c r="U17" s="235"/>
      <c r="V17" s="235"/>
      <c r="W17" s="37">
        <v>20</v>
      </c>
      <c r="X17" s="237">
        <f t="shared" si="2"/>
        <v>17930</v>
      </c>
    </row>
    <row r="18" spans="1:24" ht="96">
      <c r="A18" s="233">
        <v>10</v>
      </c>
      <c r="B18" s="100" t="s">
        <v>196</v>
      </c>
      <c r="C18" s="35" t="s">
        <v>197</v>
      </c>
      <c r="D18" s="26"/>
      <c r="E18" s="33">
        <v>12</v>
      </c>
      <c r="F18" s="37">
        <v>1250</v>
      </c>
      <c r="G18" s="33">
        <f t="shared" si="0"/>
        <v>15000</v>
      </c>
      <c r="H18" s="247"/>
      <c r="I18" s="27">
        <v>44272</v>
      </c>
      <c r="J18" s="26">
        <v>367</v>
      </c>
      <c r="K18" s="37"/>
      <c r="L18" s="33">
        <f t="shared" ref="L18:L40" si="5">K18*E18</f>
        <v>0</v>
      </c>
      <c r="M18" s="26">
        <v>262</v>
      </c>
      <c r="N18" s="41">
        <v>44267</v>
      </c>
      <c r="O18" s="236">
        <f t="shared" si="4"/>
        <v>0</v>
      </c>
      <c r="P18" s="237">
        <f t="shared" si="1"/>
        <v>0</v>
      </c>
      <c r="Q18" s="238"/>
      <c r="R18" s="235"/>
      <c r="S18" s="235"/>
      <c r="T18" s="235"/>
      <c r="U18" s="235"/>
      <c r="V18" s="235"/>
      <c r="W18" s="37">
        <v>1250</v>
      </c>
      <c r="X18" s="237">
        <f t="shared" si="2"/>
        <v>15000</v>
      </c>
    </row>
    <row r="19" spans="1:24" ht="96">
      <c r="A19" s="233">
        <v>11</v>
      </c>
      <c r="B19" s="100" t="s">
        <v>199</v>
      </c>
      <c r="C19" s="35" t="s">
        <v>197</v>
      </c>
      <c r="D19" s="26"/>
      <c r="E19" s="33">
        <v>12</v>
      </c>
      <c r="F19" s="37">
        <v>1800</v>
      </c>
      <c r="G19" s="33">
        <f t="shared" si="0"/>
        <v>21600</v>
      </c>
      <c r="H19" s="247"/>
      <c r="I19" s="27">
        <v>44272</v>
      </c>
      <c r="J19" s="26">
        <v>367</v>
      </c>
      <c r="K19" s="37"/>
      <c r="L19" s="33">
        <f t="shared" si="5"/>
        <v>0</v>
      </c>
      <c r="M19" s="26">
        <v>262</v>
      </c>
      <c r="N19" s="41">
        <v>44267</v>
      </c>
      <c r="O19" s="236">
        <f t="shared" si="4"/>
        <v>0</v>
      </c>
      <c r="P19" s="237">
        <f t="shared" si="1"/>
        <v>0</v>
      </c>
      <c r="Q19" s="238"/>
      <c r="R19" s="235"/>
      <c r="S19" s="235"/>
      <c r="T19" s="235"/>
      <c r="U19" s="235"/>
      <c r="V19" s="235"/>
      <c r="W19" s="37">
        <v>1800</v>
      </c>
      <c r="X19" s="237">
        <f t="shared" si="2"/>
        <v>21600</v>
      </c>
    </row>
    <row r="20" spans="1:24" ht="204">
      <c r="A20" s="233">
        <v>12</v>
      </c>
      <c r="B20" s="100" t="s">
        <v>206</v>
      </c>
      <c r="C20" s="91" t="s">
        <v>85</v>
      </c>
      <c r="D20" s="26"/>
      <c r="E20" s="33">
        <v>300</v>
      </c>
      <c r="F20" s="37">
        <v>0</v>
      </c>
      <c r="G20" s="33">
        <f t="shared" si="0"/>
        <v>0</v>
      </c>
      <c r="H20" s="247">
        <v>44503</v>
      </c>
      <c r="I20" s="27">
        <v>44279</v>
      </c>
      <c r="J20" s="26">
        <v>504</v>
      </c>
      <c r="K20" s="37"/>
      <c r="L20" s="33">
        <f t="shared" si="5"/>
        <v>0</v>
      </c>
      <c r="M20" s="26">
        <v>290</v>
      </c>
      <c r="N20" s="41">
        <v>44277</v>
      </c>
      <c r="O20" s="236">
        <f t="shared" si="4"/>
        <v>0</v>
      </c>
      <c r="P20" s="237">
        <f t="shared" si="1"/>
        <v>0</v>
      </c>
      <c r="Q20" s="238"/>
      <c r="R20" s="235"/>
      <c r="S20" s="235"/>
      <c r="T20" s="235"/>
      <c r="U20" s="235"/>
      <c r="V20" s="235"/>
      <c r="W20" s="37">
        <v>0</v>
      </c>
      <c r="X20" s="237">
        <f t="shared" si="2"/>
        <v>0</v>
      </c>
    </row>
    <row r="21" spans="1:24" ht="216">
      <c r="A21" s="233">
        <v>13</v>
      </c>
      <c r="B21" s="100" t="s">
        <v>207</v>
      </c>
      <c r="C21" s="91" t="s">
        <v>85</v>
      </c>
      <c r="D21" s="26"/>
      <c r="E21" s="33">
        <v>300</v>
      </c>
      <c r="F21" s="37">
        <v>28</v>
      </c>
      <c r="G21" s="33">
        <f t="shared" si="0"/>
        <v>8400</v>
      </c>
      <c r="H21" s="247">
        <v>44503</v>
      </c>
      <c r="I21" s="27">
        <v>44279</v>
      </c>
      <c r="J21" s="26">
        <v>504</v>
      </c>
      <c r="K21" s="37"/>
      <c r="L21" s="33">
        <f t="shared" si="5"/>
        <v>0</v>
      </c>
      <c r="M21" s="26">
        <v>290</v>
      </c>
      <c r="N21" s="41">
        <v>44277</v>
      </c>
      <c r="O21" s="236">
        <f t="shared" si="4"/>
        <v>0</v>
      </c>
      <c r="P21" s="237">
        <f t="shared" si="1"/>
        <v>0</v>
      </c>
      <c r="Q21" s="238"/>
      <c r="R21" s="235"/>
      <c r="S21" s="235"/>
      <c r="T21" s="235"/>
      <c r="U21" s="235"/>
      <c r="V21" s="235"/>
      <c r="W21" s="37">
        <v>28</v>
      </c>
      <c r="X21" s="237">
        <f t="shared" si="2"/>
        <v>8400</v>
      </c>
    </row>
    <row r="22" spans="1:24" ht="216">
      <c r="A22" s="233">
        <v>14</v>
      </c>
      <c r="B22" s="100" t="s">
        <v>208</v>
      </c>
      <c r="C22" s="91" t="s">
        <v>85</v>
      </c>
      <c r="D22" s="26"/>
      <c r="E22" s="33">
        <v>300</v>
      </c>
      <c r="F22" s="37">
        <v>0</v>
      </c>
      <c r="G22" s="33">
        <f t="shared" si="0"/>
        <v>0</v>
      </c>
      <c r="H22" s="247">
        <v>44503</v>
      </c>
      <c r="I22" s="27">
        <v>44279</v>
      </c>
      <c r="J22" s="26">
        <v>504</v>
      </c>
      <c r="K22" s="37"/>
      <c r="L22" s="33">
        <f t="shared" si="5"/>
        <v>0</v>
      </c>
      <c r="M22" s="26">
        <v>290</v>
      </c>
      <c r="N22" s="41">
        <v>44277</v>
      </c>
      <c r="O22" s="236">
        <f t="shared" si="4"/>
        <v>0</v>
      </c>
      <c r="P22" s="237">
        <f t="shared" si="1"/>
        <v>0</v>
      </c>
      <c r="Q22" s="238"/>
      <c r="R22" s="235"/>
      <c r="S22" s="235"/>
      <c r="T22" s="235"/>
      <c r="U22" s="235"/>
      <c r="V22" s="235"/>
      <c r="W22" s="37">
        <v>0</v>
      </c>
      <c r="X22" s="237">
        <f t="shared" si="2"/>
        <v>0</v>
      </c>
    </row>
    <row r="23" spans="1:24" ht="216">
      <c r="A23" s="233">
        <v>15</v>
      </c>
      <c r="B23" s="100" t="s">
        <v>209</v>
      </c>
      <c r="C23" s="91" t="s">
        <v>85</v>
      </c>
      <c r="D23" s="26"/>
      <c r="E23" s="33">
        <v>300</v>
      </c>
      <c r="F23" s="37">
        <v>0</v>
      </c>
      <c r="G23" s="33">
        <f t="shared" si="0"/>
        <v>0</v>
      </c>
      <c r="H23" s="247">
        <v>44503</v>
      </c>
      <c r="I23" s="27">
        <v>44279</v>
      </c>
      <c r="J23" s="26">
        <v>504</v>
      </c>
      <c r="K23" s="37"/>
      <c r="L23" s="33">
        <f t="shared" si="5"/>
        <v>0</v>
      </c>
      <c r="M23" s="26">
        <v>290</v>
      </c>
      <c r="N23" s="41">
        <v>44277</v>
      </c>
      <c r="O23" s="236">
        <f t="shared" si="4"/>
        <v>0</v>
      </c>
      <c r="P23" s="237">
        <f t="shared" si="1"/>
        <v>0</v>
      </c>
      <c r="Q23" s="238"/>
      <c r="R23" s="235"/>
      <c r="S23" s="235"/>
      <c r="T23" s="235"/>
      <c r="U23" s="235"/>
      <c r="V23" s="235"/>
      <c r="W23" s="37">
        <v>0</v>
      </c>
      <c r="X23" s="237">
        <f t="shared" si="2"/>
        <v>0</v>
      </c>
    </row>
    <row r="24" spans="1:24" ht="252">
      <c r="A24" s="233">
        <v>16</v>
      </c>
      <c r="B24" s="100" t="s">
        <v>39</v>
      </c>
      <c r="C24" s="91" t="s">
        <v>85</v>
      </c>
      <c r="D24" s="26" t="s">
        <v>204</v>
      </c>
      <c r="E24" s="33">
        <v>180</v>
      </c>
      <c r="F24" s="37">
        <v>150</v>
      </c>
      <c r="G24" s="33">
        <f t="shared" si="0"/>
        <v>27000</v>
      </c>
      <c r="H24" s="247">
        <v>44913</v>
      </c>
      <c r="I24" s="27">
        <v>44279</v>
      </c>
      <c r="J24" s="26">
        <v>404</v>
      </c>
      <c r="K24" s="37"/>
      <c r="L24" s="33">
        <f t="shared" si="5"/>
        <v>0</v>
      </c>
      <c r="M24" s="26">
        <v>291</v>
      </c>
      <c r="N24" s="41">
        <v>44277</v>
      </c>
      <c r="O24" s="236">
        <f t="shared" si="4"/>
        <v>0</v>
      </c>
      <c r="P24" s="237">
        <f t="shared" si="1"/>
        <v>0</v>
      </c>
      <c r="Q24" s="238"/>
      <c r="R24" s="235"/>
      <c r="S24" s="235"/>
      <c r="T24" s="235"/>
      <c r="U24" s="235"/>
      <c r="V24" s="235"/>
      <c r="W24" s="37">
        <v>150</v>
      </c>
      <c r="X24" s="237">
        <f t="shared" si="2"/>
        <v>27000</v>
      </c>
    </row>
    <row r="25" spans="1:24" ht="108">
      <c r="A25" s="233">
        <v>17</v>
      </c>
      <c r="B25" s="100" t="s">
        <v>211</v>
      </c>
      <c r="C25" s="35" t="s">
        <v>85</v>
      </c>
      <c r="D25" s="26"/>
      <c r="E25" s="33">
        <v>0.7</v>
      </c>
      <c r="F25" s="37">
        <v>14974</v>
      </c>
      <c r="G25" s="33">
        <f t="shared" si="0"/>
        <v>10481.799999999999</v>
      </c>
      <c r="H25" s="247"/>
      <c r="I25" s="27">
        <v>44285</v>
      </c>
      <c r="J25" s="26">
        <v>588</v>
      </c>
      <c r="K25" s="37"/>
      <c r="L25" s="33">
        <f t="shared" si="5"/>
        <v>0</v>
      </c>
      <c r="M25" s="26">
        <v>314</v>
      </c>
      <c r="N25" s="41">
        <v>44281</v>
      </c>
      <c r="O25" s="236">
        <f t="shared" si="4"/>
        <v>0</v>
      </c>
      <c r="P25" s="237">
        <f t="shared" si="1"/>
        <v>0</v>
      </c>
      <c r="Q25" s="238"/>
      <c r="R25" s="235"/>
      <c r="S25" s="235"/>
      <c r="T25" s="235"/>
      <c r="U25" s="235"/>
      <c r="V25" s="235"/>
      <c r="W25" s="37">
        <v>14974</v>
      </c>
      <c r="X25" s="237">
        <f t="shared" si="2"/>
        <v>10481.799999999999</v>
      </c>
    </row>
    <row r="26" spans="1:24" ht="204">
      <c r="A26" s="233">
        <v>18</v>
      </c>
      <c r="B26" s="100" t="s">
        <v>206</v>
      </c>
      <c r="C26" s="91" t="s">
        <v>85</v>
      </c>
      <c r="D26" s="26"/>
      <c r="E26" s="33">
        <v>300</v>
      </c>
      <c r="F26" s="37">
        <v>30</v>
      </c>
      <c r="G26" s="33">
        <f t="shared" si="0"/>
        <v>9000</v>
      </c>
      <c r="H26" s="247"/>
      <c r="I26" s="27">
        <v>44285</v>
      </c>
      <c r="J26" s="26">
        <v>588</v>
      </c>
      <c r="K26" s="37"/>
      <c r="L26" s="33">
        <f t="shared" si="5"/>
        <v>0</v>
      </c>
      <c r="M26" s="26">
        <v>314</v>
      </c>
      <c r="N26" s="41">
        <v>44281</v>
      </c>
      <c r="O26" s="236">
        <f t="shared" si="4"/>
        <v>0</v>
      </c>
      <c r="P26" s="237">
        <f t="shared" si="1"/>
        <v>0</v>
      </c>
      <c r="Q26" s="238"/>
      <c r="R26" s="235"/>
      <c r="S26" s="235"/>
      <c r="T26" s="235"/>
      <c r="U26" s="235"/>
      <c r="V26" s="235"/>
      <c r="W26" s="37">
        <v>30</v>
      </c>
      <c r="X26" s="237">
        <f t="shared" si="2"/>
        <v>9000</v>
      </c>
    </row>
    <row r="27" spans="1:24" ht="216">
      <c r="A27" s="233">
        <v>19</v>
      </c>
      <c r="B27" s="100" t="s">
        <v>207</v>
      </c>
      <c r="C27" s="91" t="s">
        <v>85</v>
      </c>
      <c r="D27" s="26"/>
      <c r="E27" s="33">
        <v>300</v>
      </c>
      <c r="F27" s="37">
        <v>180</v>
      </c>
      <c r="G27" s="33">
        <f t="shared" si="0"/>
        <v>54000</v>
      </c>
      <c r="H27" s="247"/>
      <c r="I27" s="27">
        <v>44285</v>
      </c>
      <c r="J27" s="26">
        <v>588</v>
      </c>
      <c r="K27" s="37"/>
      <c r="L27" s="33">
        <f t="shared" si="5"/>
        <v>0</v>
      </c>
      <c r="M27" s="26">
        <v>314</v>
      </c>
      <c r="N27" s="41">
        <v>44281</v>
      </c>
      <c r="O27" s="236">
        <f t="shared" si="4"/>
        <v>0</v>
      </c>
      <c r="P27" s="237">
        <f t="shared" si="1"/>
        <v>0</v>
      </c>
      <c r="Q27" s="238"/>
      <c r="R27" s="235"/>
      <c r="S27" s="235"/>
      <c r="T27" s="235"/>
      <c r="U27" s="235"/>
      <c r="V27" s="235"/>
      <c r="W27" s="37">
        <v>180</v>
      </c>
      <c r="X27" s="237">
        <f t="shared" si="2"/>
        <v>54000</v>
      </c>
    </row>
    <row r="28" spans="1:24" ht="216">
      <c r="A28" s="233">
        <v>20</v>
      </c>
      <c r="B28" s="100" t="s">
        <v>208</v>
      </c>
      <c r="C28" s="91" t="s">
        <v>85</v>
      </c>
      <c r="D28" s="26"/>
      <c r="E28" s="33">
        <v>300</v>
      </c>
      <c r="F28" s="37">
        <v>10</v>
      </c>
      <c r="G28" s="33">
        <f t="shared" si="0"/>
        <v>3000</v>
      </c>
      <c r="H28" s="247"/>
      <c r="I28" s="27">
        <v>44285</v>
      </c>
      <c r="J28" s="26">
        <v>588</v>
      </c>
      <c r="K28" s="37"/>
      <c r="L28" s="33">
        <f t="shared" si="5"/>
        <v>0</v>
      </c>
      <c r="M28" s="26">
        <v>314</v>
      </c>
      <c r="N28" s="41">
        <v>44281</v>
      </c>
      <c r="O28" s="236">
        <f t="shared" si="4"/>
        <v>0</v>
      </c>
      <c r="P28" s="237">
        <f t="shared" si="1"/>
        <v>0</v>
      </c>
      <c r="Q28" s="238"/>
      <c r="R28" s="235"/>
      <c r="S28" s="235"/>
      <c r="T28" s="235"/>
      <c r="U28" s="235"/>
      <c r="V28" s="235"/>
      <c r="W28" s="37">
        <v>10</v>
      </c>
      <c r="X28" s="237">
        <f t="shared" si="2"/>
        <v>3000</v>
      </c>
    </row>
    <row r="29" spans="1:24" ht="72">
      <c r="A29" s="233">
        <v>21</v>
      </c>
      <c r="B29" s="100" t="s">
        <v>223</v>
      </c>
      <c r="C29" s="35" t="s">
        <v>85</v>
      </c>
      <c r="D29" s="26"/>
      <c r="E29" s="33">
        <v>214.89</v>
      </c>
      <c r="F29" s="37">
        <v>50</v>
      </c>
      <c r="G29" s="33">
        <f t="shared" si="0"/>
        <v>10744.5</v>
      </c>
      <c r="H29" s="247"/>
      <c r="I29" s="27">
        <v>44299</v>
      </c>
      <c r="J29" s="26">
        <v>746</v>
      </c>
      <c r="K29" s="37"/>
      <c r="L29" s="33">
        <f t="shared" si="5"/>
        <v>0</v>
      </c>
      <c r="M29" s="26">
        <v>377</v>
      </c>
      <c r="N29" s="41">
        <v>44293</v>
      </c>
      <c r="O29" s="236">
        <f t="shared" si="4"/>
        <v>0</v>
      </c>
      <c r="P29" s="237">
        <f t="shared" si="1"/>
        <v>0</v>
      </c>
      <c r="Q29" s="238"/>
      <c r="R29" s="235"/>
      <c r="S29" s="235"/>
      <c r="T29" s="235"/>
      <c r="U29" s="235"/>
      <c r="V29" s="235"/>
      <c r="W29" s="37">
        <v>50</v>
      </c>
      <c r="X29" s="237">
        <f t="shared" si="2"/>
        <v>10744.5</v>
      </c>
    </row>
    <row r="30" spans="1:24" ht="72">
      <c r="A30" s="233">
        <v>22</v>
      </c>
      <c r="B30" s="100" t="s">
        <v>224</v>
      </c>
      <c r="C30" s="35" t="s">
        <v>85</v>
      </c>
      <c r="D30" s="26"/>
      <c r="E30" s="33">
        <v>214.89</v>
      </c>
      <c r="F30" s="37">
        <v>150</v>
      </c>
      <c r="G30" s="33">
        <f t="shared" si="0"/>
        <v>32233.499999999996</v>
      </c>
      <c r="H30" s="247"/>
      <c r="I30" s="27">
        <v>44299</v>
      </c>
      <c r="J30" s="26">
        <v>746</v>
      </c>
      <c r="K30" s="37"/>
      <c r="L30" s="33">
        <f t="shared" si="5"/>
        <v>0</v>
      </c>
      <c r="M30" s="26">
        <v>377</v>
      </c>
      <c r="N30" s="41">
        <v>44293</v>
      </c>
      <c r="O30" s="236">
        <f t="shared" si="4"/>
        <v>0</v>
      </c>
      <c r="P30" s="237">
        <f t="shared" si="1"/>
        <v>0</v>
      </c>
      <c r="Q30" s="238"/>
      <c r="R30" s="235"/>
      <c r="S30" s="235"/>
      <c r="T30" s="235"/>
      <c r="U30" s="235"/>
      <c r="V30" s="235"/>
      <c r="W30" s="37">
        <v>150</v>
      </c>
      <c r="X30" s="237">
        <f t="shared" si="2"/>
        <v>32233.499999999996</v>
      </c>
    </row>
    <row r="31" spans="1:24" ht="72">
      <c r="A31" s="233">
        <v>23</v>
      </c>
      <c r="B31" s="100" t="s">
        <v>225</v>
      </c>
      <c r="C31" s="35" t="s">
        <v>85</v>
      </c>
      <c r="D31" s="26"/>
      <c r="E31" s="33">
        <v>214.89</v>
      </c>
      <c r="F31" s="37">
        <v>0</v>
      </c>
      <c r="G31" s="33">
        <f t="shared" si="0"/>
        <v>0</v>
      </c>
      <c r="H31" s="247"/>
      <c r="I31" s="27">
        <v>44299</v>
      </c>
      <c r="J31" s="26">
        <v>746</v>
      </c>
      <c r="K31" s="37"/>
      <c r="L31" s="33">
        <f t="shared" si="5"/>
        <v>0</v>
      </c>
      <c r="M31" s="26">
        <v>377</v>
      </c>
      <c r="N31" s="41">
        <v>44293</v>
      </c>
      <c r="O31" s="236">
        <f t="shared" si="4"/>
        <v>0</v>
      </c>
      <c r="P31" s="237">
        <f t="shared" si="1"/>
        <v>0</v>
      </c>
      <c r="Q31" s="238"/>
      <c r="R31" s="235"/>
      <c r="S31" s="235"/>
      <c r="T31" s="235"/>
      <c r="U31" s="235"/>
      <c r="V31" s="235"/>
      <c r="W31" s="37">
        <v>0</v>
      </c>
      <c r="X31" s="237">
        <f t="shared" si="2"/>
        <v>0</v>
      </c>
    </row>
    <row r="32" spans="1:24" ht="72">
      <c r="A32" s="233">
        <v>24</v>
      </c>
      <c r="B32" s="100" t="s">
        <v>226</v>
      </c>
      <c r="C32" s="35" t="s">
        <v>85</v>
      </c>
      <c r="D32" s="26"/>
      <c r="E32" s="33">
        <v>56.98</v>
      </c>
      <c r="F32" s="37">
        <v>220</v>
      </c>
      <c r="G32" s="33">
        <f t="shared" si="0"/>
        <v>12535.599999999999</v>
      </c>
      <c r="H32" s="247"/>
      <c r="I32" s="27">
        <v>44299</v>
      </c>
      <c r="J32" s="26">
        <v>746</v>
      </c>
      <c r="K32" s="37"/>
      <c r="L32" s="33">
        <f t="shared" si="5"/>
        <v>0</v>
      </c>
      <c r="M32" s="26">
        <v>377</v>
      </c>
      <c r="N32" s="41">
        <v>44293</v>
      </c>
      <c r="O32" s="236">
        <f t="shared" si="4"/>
        <v>0</v>
      </c>
      <c r="P32" s="237">
        <f t="shared" si="1"/>
        <v>0</v>
      </c>
      <c r="Q32" s="238"/>
      <c r="R32" s="235"/>
      <c r="S32" s="235"/>
      <c r="T32" s="235"/>
      <c r="U32" s="235"/>
      <c r="V32" s="235"/>
      <c r="W32" s="37">
        <v>220</v>
      </c>
      <c r="X32" s="237">
        <f t="shared" si="2"/>
        <v>12535.599999999999</v>
      </c>
    </row>
    <row r="33" spans="1:24" ht="72">
      <c r="A33" s="233">
        <v>25</v>
      </c>
      <c r="B33" s="100" t="s">
        <v>227</v>
      </c>
      <c r="C33" s="35" t="s">
        <v>85</v>
      </c>
      <c r="D33" s="26"/>
      <c r="E33" s="33">
        <v>56.98</v>
      </c>
      <c r="F33" s="37">
        <v>770</v>
      </c>
      <c r="G33" s="33">
        <f t="shared" si="0"/>
        <v>43874.6</v>
      </c>
      <c r="H33" s="247"/>
      <c r="I33" s="27">
        <v>44299</v>
      </c>
      <c r="J33" s="26">
        <v>746</v>
      </c>
      <c r="K33" s="37"/>
      <c r="L33" s="33">
        <f t="shared" si="5"/>
        <v>0</v>
      </c>
      <c r="M33" s="26">
        <v>377</v>
      </c>
      <c r="N33" s="41">
        <v>44293</v>
      </c>
      <c r="O33" s="236">
        <f t="shared" si="4"/>
        <v>0</v>
      </c>
      <c r="P33" s="237">
        <f t="shared" si="1"/>
        <v>0</v>
      </c>
      <c r="Q33" s="238"/>
      <c r="R33" s="235"/>
      <c r="S33" s="235"/>
      <c r="T33" s="235"/>
      <c r="U33" s="235"/>
      <c r="V33" s="235"/>
      <c r="W33" s="37">
        <v>770</v>
      </c>
      <c r="X33" s="237">
        <f t="shared" si="2"/>
        <v>43874.6</v>
      </c>
    </row>
    <row r="34" spans="1:24" ht="72">
      <c r="A34" s="233">
        <v>26</v>
      </c>
      <c r="B34" s="100" t="s">
        <v>228</v>
      </c>
      <c r="C34" s="35" t="s">
        <v>85</v>
      </c>
      <c r="D34" s="26"/>
      <c r="E34" s="33">
        <v>56.98</v>
      </c>
      <c r="F34" s="37">
        <v>160</v>
      </c>
      <c r="G34" s="33">
        <f t="shared" si="0"/>
        <v>9116.7999999999993</v>
      </c>
      <c r="H34" s="247"/>
      <c r="I34" s="27">
        <v>44299</v>
      </c>
      <c r="J34" s="26">
        <v>746</v>
      </c>
      <c r="K34" s="37"/>
      <c r="L34" s="33">
        <f t="shared" si="5"/>
        <v>0</v>
      </c>
      <c r="M34" s="26">
        <v>377</v>
      </c>
      <c r="N34" s="41">
        <v>44293</v>
      </c>
      <c r="O34" s="236">
        <f t="shared" si="4"/>
        <v>0</v>
      </c>
      <c r="P34" s="237">
        <f t="shared" si="1"/>
        <v>0</v>
      </c>
      <c r="Q34" s="238"/>
      <c r="R34" s="235"/>
      <c r="S34" s="235"/>
      <c r="T34" s="235"/>
      <c r="U34" s="235"/>
      <c r="V34" s="235"/>
      <c r="W34" s="37">
        <v>160</v>
      </c>
      <c r="X34" s="237">
        <f t="shared" si="2"/>
        <v>9116.7999999999993</v>
      </c>
    </row>
    <row r="35" spans="1:24" ht="48">
      <c r="A35" s="233">
        <v>27</v>
      </c>
      <c r="B35" s="100" t="s">
        <v>283</v>
      </c>
      <c r="C35" s="35" t="s">
        <v>85</v>
      </c>
      <c r="D35" s="26"/>
      <c r="E35" s="33">
        <v>220</v>
      </c>
      <c r="F35" s="37">
        <v>131</v>
      </c>
      <c r="G35" s="33">
        <f t="shared" si="0"/>
        <v>28820</v>
      </c>
      <c r="H35" s="247"/>
      <c r="I35" s="27"/>
      <c r="J35" s="26">
        <v>908</v>
      </c>
      <c r="K35" s="37"/>
      <c r="L35" s="33">
        <f t="shared" si="5"/>
        <v>0</v>
      </c>
      <c r="M35" s="103">
        <v>465</v>
      </c>
      <c r="N35" s="41">
        <v>44309</v>
      </c>
      <c r="O35" s="236">
        <f t="shared" si="4"/>
        <v>0</v>
      </c>
      <c r="P35" s="237">
        <f t="shared" si="1"/>
        <v>0</v>
      </c>
      <c r="Q35" s="238"/>
      <c r="R35" s="235"/>
      <c r="S35" s="235"/>
      <c r="T35" s="235"/>
      <c r="U35" s="235"/>
      <c r="V35" s="235"/>
      <c r="W35" s="37">
        <v>131</v>
      </c>
      <c r="X35" s="237">
        <f t="shared" si="2"/>
        <v>28820</v>
      </c>
    </row>
    <row r="36" spans="1:24" ht="48">
      <c r="A36" s="233">
        <v>28</v>
      </c>
      <c r="B36" s="100" t="s">
        <v>284</v>
      </c>
      <c r="C36" s="35" t="s">
        <v>85</v>
      </c>
      <c r="D36" s="26"/>
      <c r="E36" s="33">
        <v>220</v>
      </c>
      <c r="F36" s="37">
        <v>3</v>
      </c>
      <c r="G36" s="33">
        <f t="shared" si="0"/>
        <v>660</v>
      </c>
      <c r="H36" s="247"/>
      <c r="I36" s="27"/>
      <c r="J36" s="26">
        <v>908</v>
      </c>
      <c r="K36" s="37"/>
      <c r="L36" s="33">
        <f t="shared" si="5"/>
        <v>0</v>
      </c>
      <c r="M36" s="103">
        <v>465</v>
      </c>
      <c r="N36" s="41">
        <v>44309</v>
      </c>
      <c r="O36" s="236">
        <f t="shared" si="4"/>
        <v>0</v>
      </c>
      <c r="P36" s="237">
        <f t="shared" si="1"/>
        <v>0</v>
      </c>
      <c r="Q36" s="238"/>
      <c r="R36" s="235"/>
      <c r="S36" s="235"/>
      <c r="T36" s="235"/>
      <c r="U36" s="235"/>
      <c r="V36" s="235"/>
      <c r="W36" s="37">
        <v>3</v>
      </c>
      <c r="X36" s="237">
        <f t="shared" si="2"/>
        <v>660</v>
      </c>
    </row>
    <row r="37" spans="1:24" ht="48">
      <c r="A37" s="233">
        <v>29</v>
      </c>
      <c r="B37" s="100" t="s">
        <v>281</v>
      </c>
      <c r="C37" s="35" t="s">
        <v>85</v>
      </c>
      <c r="D37" s="26"/>
      <c r="E37" s="33">
        <v>220</v>
      </c>
      <c r="F37" s="37">
        <v>81</v>
      </c>
      <c r="G37" s="33">
        <f t="shared" si="0"/>
        <v>17820</v>
      </c>
      <c r="H37" s="247"/>
      <c r="I37" s="27"/>
      <c r="J37" s="26">
        <v>933</v>
      </c>
      <c r="K37" s="37"/>
      <c r="L37" s="33">
        <f t="shared" si="5"/>
        <v>0</v>
      </c>
      <c r="M37" s="103">
        <v>464</v>
      </c>
      <c r="N37" s="41">
        <v>44309</v>
      </c>
      <c r="O37" s="236">
        <f t="shared" si="4"/>
        <v>0</v>
      </c>
      <c r="P37" s="237">
        <f t="shared" si="1"/>
        <v>0</v>
      </c>
      <c r="Q37" s="238"/>
      <c r="R37" s="235"/>
      <c r="S37" s="235"/>
      <c r="T37" s="235"/>
      <c r="U37" s="235"/>
      <c r="V37" s="235"/>
      <c r="W37" s="37">
        <v>81</v>
      </c>
      <c r="X37" s="237">
        <f t="shared" si="2"/>
        <v>17820</v>
      </c>
    </row>
    <row r="38" spans="1:24" ht="48">
      <c r="A38" s="233">
        <v>30</v>
      </c>
      <c r="B38" s="100" t="s">
        <v>283</v>
      </c>
      <c r="C38" s="35" t="s">
        <v>85</v>
      </c>
      <c r="D38" s="26"/>
      <c r="E38" s="33">
        <v>220</v>
      </c>
      <c r="F38" s="37">
        <v>189</v>
      </c>
      <c r="G38" s="33">
        <f t="shared" si="0"/>
        <v>41580</v>
      </c>
      <c r="H38" s="247"/>
      <c r="I38" s="27"/>
      <c r="J38" s="26">
        <v>933</v>
      </c>
      <c r="K38" s="37"/>
      <c r="L38" s="33">
        <f t="shared" si="5"/>
        <v>0</v>
      </c>
      <c r="M38" s="103">
        <v>464</v>
      </c>
      <c r="N38" s="41">
        <v>44309</v>
      </c>
      <c r="O38" s="236">
        <f t="shared" si="4"/>
        <v>0</v>
      </c>
      <c r="P38" s="237">
        <f t="shared" si="1"/>
        <v>0</v>
      </c>
      <c r="Q38" s="238"/>
      <c r="R38" s="235"/>
      <c r="S38" s="235"/>
      <c r="T38" s="235"/>
      <c r="U38" s="235"/>
      <c r="V38" s="235"/>
      <c r="W38" s="37">
        <v>189</v>
      </c>
      <c r="X38" s="237">
        <f t="shared" si="2"/>
        <v>41580</v>
      </c>
    </row>
    <row r="39" spans="1:24" ht="48">
      <c r="A39" s="233">
        <v>31</v>
      </c>
      <c r="B39" s="100" t="s">
        <v>284</v>
      </c>
      <c r="C39" s="35" t="s">
        <v>85</v>
      </c>
      <c r="D39" s="26"/>
      <c r="E39" s="33">
        <v>220</v>
      </c>
      <c r="F39" s="37">
        <v>38</v>
      </c>
      <c r="G39" s="33">
        <f t="shared" si="0"/>
        <v>8360</v>
      </c>
      <c r="H39" s="247"/>
      <c r="I39" s="27"/>
      <c r="J39" s="26">
        <v>933</v>
      </c>
      <c r="K39" s="37"/>
      <c r="L39" s="33">
        <f t="shared" si="5"/>
        <v>0</v>
      </c>
      <c r="M39" s="103">
        <v>464</v>
      </c>
      <c r="N39" s="41">
        <v>44309</v>
      </c>
      <c r="O39" s="236">
        <f t="shared" si="4"/>
        <v>0</v>
      </c>
      <c r="P39" s="237">
        <f t="shared" si="1"/>
        <v>0</v>
      </c>
      <c r="Q39" s="238"/>
      <c r="R39" s="235"/>
      <c r="S39" s="235"/>
      <c r="T39" s="235"/>
      <c r="U39" s="235"/>
      <c r="V39" s="235"/>
      <c r="W39" s="37">
        <v>38</v>
      </c>
      <c r="X39" s="237">
        <f t="shared" si="2"/>
        <v>8360</v>
      </c>
    </row>
    <row r="40" spans="1:24" ht="48">
      <c r="A40" s="233">
        <v>32</v>
      </c>
      <c r="B40" s="100" t="s">
        <v>230</v>
      </c>
      <c r="C40" s="35" t="s">
        <v>85</v>
      </c>
      <c r="D40" s="26"/>
      <c r="E40" s="33">
        <v>300</v>
      </c>
      <c r="F40" s="37">
        <v>120</v>
      </c>
      <c r="G40" s="33">
        <f t="shared" si="0"/>
        <v>36000</v>
      </c>
      <c r="H40" s="247"/>
      <c r="I40" s="27">
        <v>44298</v>
      </c>
      <c r="J40" s="26">
        <v>721</v>
      </c>
      <c r="K40" s="37"/>
      <c r="L40" s="33">
        <f t="shared" si="5"/>
        <v>0</v>
      </c>
      <c r="M40" s="26">
        <v>375</v>
      </c>
      <c r="N40" s="41">
        <v>44293</v>
      </c>
      <c r="O40" s="236">
        <f t="shared" si="4"/>
        <v>0</v>
      </c>
      <c r="P40" s="237">
        <f t="shared" si="1"/>
        <v>0</v>
      </c>
      <c r="Q40" s="238"/>
      <c r="R40" s="235"/>
      <c r="S40" s="235"/>
      <c r="T40" s="235"/>
      <c r="U40" s="235"/>
      <c r="V40" s="235"/>
      <c r="W40" s="37">
        <v>120</v>
      </c>
      <c r="X40" s="237">
        <f t="shared" si="2"/>
        <v>36000</v>
      </c>
    </row>
    <row r="41" spans="1:24" ht="37.5">
      <c r="A41" s="263"/>
      <c r="B41" s="240" t="s">
        <v>83</v>
      </c>
      <c r="C41" s="94"/>
      <c r="D41" s="28"/>
      <c r="E41" s="28"/>
      <c r="F41" s="93"/>
      <c r="G41" s="28">
        <f>SUM(G9:G40)</f>
        <v>2100587.02</v>
      </c>
      <c r="H41" s="29"/>
      <c r="I41" s="29"/>
      <c r="J41" s="28"/>
      <c r="K41" s="93"/>
      <c r="L41" s="28">
        <f>SUM(L9:L40)</f>
        <v>0</v>
      </c>
      <c r="M41" s="93"/>
      <c r="N41" s="30"/>
      <c r="O41" s="94"/>
      <c r="P41" s="28">
        <f>SUM(P9:P40)</f>
        <v>0</v>
      </c>
      <c r="Q41" s="31"/>
      <c r="R41" s="93"/>
      <c r="S41" s="93"/>
      <c r="T41" s="93"/>
      <c r="U41" s="93"/>
      <c r="V41" s="93"/>
      <c r="W41" s="93"/>
      <c r="X41" s="28">
        <f>SUM(X9:X40)</f>
        <v>2100587.02</v>
      </c>
    </row>
  </sheetData>
  <mergeCells count="31">
    <mergeCell ref="X6:X7"/>
    <mergeCell ref="L6:L7"/>
    <mergeCell ref="A5:A7"/>
    <mergeCell ref="B5:B7"/>
    <mergeCell ref="C5:C7"/>
    <mergeCell ref="W5:X5"/>
    <mergeCell ref="F6:F7"/>
    <mergeCell ref="W6:W7"/>
    <mergeCell ref="F5:G5"/>
    <mergeCell ref="I6:I7"/>
    <mergeCell ref="A8:X8"/>
    <mergeCell ref="O6:O7"/>
    <mergeCell ref="P6:P7"/>
    <mergeCell ref="Q6:T7"/>
    <mergeCell ref="U6:U7"/>
    <mergeCell ref="E5:E7"/>
    <mergeCell ref="H5:H7"/>
    <mergeCell ref="I5:N5"/>
    <mergeCell ref="M6:N6"/>
    <mergeCell ref="O5:P5"/>
    <mergeCell ref="Q5:V5"/>
    <mergeCell ref="D5:D7"/>
    <mergeCell ref="K6:K7"/>
    <mergeCell ref="G6:G7"/>
    <mergeCell ref="J6:J7"/>
    <mergeCell ref="V6:V7"/>
    <mergeCell ref="O1:R1"/>
    <mergeCell ref="B2:X2"/>
    <mergeCell ref="C3:P3"/>
    <mergeCell ref="C4:N4"/>
    <mergeCell ref="O4:W4"/>
  </mergeCells>
  <phoneticPr fontId="74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X39"/>
  <sheetViews>
    <sheetView topLeftCell="A8" workbookViewId="0">
      <selection activeCell="H10" sqref="H10"/>
    </sheetView>
  </sheetViews>
  <sheetFormatPr defaultRowHeight="12.75"/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699" t="s">
        <v>7</v>
      </c>
      <c r="B8" s="699"/>
      <c r="C8" s="699"/>
      <c r="D8" s="699"/>
      <c r="E8" s="699"/>
      <c r="F8" s="699"/>
      <c r="G8" s="699"/>
      <c r="H8" s="699"/>
      <c r="I8" s="699"/>
      <c r="J8" s="699"/>
      <c r="K8" s="699"/>
      <c r="L8" s="699"/>
      <c r="M8" s="699"/>
      <c r="N8" s="699"/>
      <c r="O8" s="699"/>
      <c r="P8" s="699"/>
      <c r="Q8" s="699"/>
      <c r="R8" s="699"/>
      <c r="S8" s="699"/>
      <c r="T8" s="699"/>
      <c r="U8" s="699"/>
      <c r="V8" s="699"/>
      <c r="W8" s="699"/>
      <c r="X8" s="699"/>
    </row>
    <row r="9" spans="1:24" ht="153">
      <c r="A9" s="233">
        <v>1</v>
      </c>
      <c r="B9" s="257" t="s">
        <v>37</v>
      </c>
      <c r="C9" s="258" t="s">
        <v>85</v>
      </c>
      <c r="D9" s="26" t="s">
        <v>182</v>
      </c>
      <c r="E9" s="245" t="s">
        <v>42</v>
      </c>
      <c r="F9" s="246">
        <v>500</v>
      </c>
      <c r="G9" s="33">
        <f t="shared" ref="G9:G38" si="0">F9*E9</f>
        <v>74250</v>
      </c>
      <c r="H9" s="36">
        <v>44916</v>
      </c>
      <c r="I9" s="259">
        <v>44230</v>
      </c>
      <c r="J9" s="244">
        <v>136</v>
      </c>
      <c r="K9" s="246"/>
      <c r="L9" s="245"/>
      <c r="M9" s="244">
        <v>85</v>
      </c>
      <c r="N9" s="250">
        <v>44229</v>
      </c>
      <c r="O9" s="315">
        <f>F9-W9</f>
        <v>0</v>
      </c>
      <c r="P9" s="260">
        <f t="shared" ref="P9:P38" si="1">O9*E9</f>
        <v>0</v>
      </c>
      <c r="Q9" s="244"/>
      <c r="R9" s="244"/>
      <c r="S9" s="244"/>
      <c r="T9" s="244"/>
      <c r="U9" s="252"/>
      <c r="V9" s="253"/>
      <c r="W9" s="246">
        <v>500</v>
      </c>
      <c r="X9" s="245">
        <f t="shared" ref="X9:X38" si="2">W9*E9</f>
        <v>74250</v>
      </c>
    </row>
    <row r="10" spans="1:24" ht="293.25">
      <c r="A10" s="233">
        <v>2</v>
      </c>
      <c r="B10" s="257" t="s">
        <v>39</v>
      </c>
      <c r="C10" s="258" t="s">
        <v>85</v>
      </c>
      <c r="D10" s="26" t="s">
        <v>251</v>
      </c>
      <c r="E10" s="245" t="s">
        <v>44</v>
      </c>
      <c r="F10" s="246">
        <v>62</v>
      </c>
      <c r="G10" s="33">
        <f t="shared" si="0"/>
        <v>11160</v>
      </c>
      <c r="H10" s="36">
        <v>44892</v>
      </c>
      <c r="I10" s="259">
        <v>44230</v>
      </c>
      <c r="J10" s="244">
        <v>136</v>
      </c>
      <c r="K10" s="246"/>
      <c r="L10" s="245"/>
      <c r="M10" s="244">
        <v>85</v>
      </c>
      <c r="N10" s="250">
        <v>44229</v>
      </c>
      <c r="O10" s="315">
        <f>F10-W10</f>
        <v>0</v>
      </c>
      <c r="P10" s="260">
        <f t="shared" si="1"/>
        <v>0</v>
      </c>
      <c r="Q10" s="244"/>
      <c r="R10" s="244"/>
      <c r="S10" s="244"/>
      <c r="T10" s="244"/>
      <c r="U10" s="252"/>
      <c r="V10" s="253"/>
      <c r="W10" s="246">
        <v>62</v>
      </c>
      <c r="X10" s="245">
        <f t="shared" si="2"/>
        <v>11160</v>
      </c>
    </row>
    <row r="11" spans="1:24" ht="228">
      <c r="A11" s="233">
        <v>3</v>
      </c>
      <c r="B11" s="304" t="s">
        <v>46</v>
      </c>
      <c r="C11" s="246" t="s">
        <v>71</v>
      </c>
      <c r="D11" s="244" t="s">
        <v>193</v>
      </c>
      <c r="E11" s="245">
        <v>9269.75</v>
      </c>
      <c r="F11" s="246">
        <v>10</v>
      </c>
      <c r="G11" s="33">
        <f t="shared" si="0"/>
        <v>92697.5</v>
      </c>
      <c r="H11" s="36">
        <v>44947</v>
      </c>
      <c r="I11" s="248">
        <v>44244</v>
      </c>
      <c r="J11" s="244">
        <v>215</v>
      </c>
      <c r="K11" s="246"/>
      <c r="L11" s="245"/>
      <c r="M11" s="249">
        <v>139</v>
      </c>
      <c r="N11" s="250">
        <v>44243</v>
      </c>
      <c r="O11" s="315">
        <f>F11-W11</f>
        <v>0</v>
      </c>
      <c r="P11" s="245">
        <f t="shared" si="1"/>
        <v>0</v>
      </c>
      <c r="Q11" s="244"/>
      <c r="R11" s="244"/>
      <c r="S11" s="244"/>
      <c r="T11" s="244"/>
      <c r="U11" s="252"/>
      <c r="V11" s="253"/>
      <c r="W11" s="246">
        <v>10</v>
      </c>
      <c r="X11" s="245">
        <f t="shared" si="2"/>
        <v>92697.5</v>
      </c>
    </row>
    <row r="12" spans="1:24" ht="120">
      <c r="A12" s="233">
        <v>4</v>
      </c>
      <c r="B12" s="100" t="s">
        <v>200</v>
      </c>
      <c r="C12" s="35" t="s">
        <v>85</v>
      </c>
      <c r="D12" s="26"/>
      <c r="E12" s="33">
        <v>896.5</v>
      </c>
      <c r="F12" s="91">
        <v>20</v>
      </c>
      <c r="G12" s="33">
        <f t="shared" si="0"/>
        <v>17930</v>
      </c>
      <c r="H12" s="36"/>
      <c r="I12" s="27">
        <v>44272</v>
      </c>
      <c r="J12" s="26">
        <v>368</v>
      </c>
      <c r="K12" s="91"/>
      <c r="L12" s="33">
        <f>K12*E12</f>
        <v>0</v>
      </c>
      <c r="M12" s="26">
        <v>262</v>
      </c>
      <c r="N12" s="41">
        <v>44267</v>
      </c>
      <c r="O12" s="236">
        <f t="shared" ref="O12:O38" si="3">F12+K12-W12</f>
        <v>0</v>
      </c>
      <c r="P12" s="237">
        <f t="shared" si="1"/>
        <v>0</v>
      </c>
      <c r="Q12" s="26"/>
      <c r="R12" s="26"/>
      <c r="S12" s="26"/>
      <c r="T12" s="26"/>
      <c r="U12" s="90"/>
      <c r="V12" s="73"/>
      <c r="W12" s="91">
        <v>20</v>
      </c>
      <c r="X12" s="33">
        <f t="shared" si="2"/>
        <v>17930</v>
      </c>
    </row>
    <row r="13" spans="1:24" ht="120">
      <c r="A13" s="233">
        <v>5</v>
      </c>
      <c r="B13" s="100" t="s">
        <v>202</v>
      </c>
      <c r="C13" s="35" t="s">
        <v>85</v>
      </c>
      <c r="D13" s="26"/>
      <c r="E13" s="33">
        <v>896.5</v>
      </c>
      <c r="F13" s="91">
        <v>40</v>
      </c>
      <c r="G13" s="33">
        <f t="shared" si="0"/>
        <v>35860</v>
      </c>
      <c r="H13" s="36"/>
      <c r="I13" s="27">
        <v>44272</v>
      </c>
      <c r="J13" s="26">
        <v>368</v>
      </c>
      <c r="K13" s="91"/>
      <c r="L13" s="33">
        <f t="shared" ref="L13:L25" si="4">K13*E13</f>
        <v>0</v>
      </c>
      <c r="M13" s="26">
        <v>262</v>
      </c>
      <c r="N13" s="41">
        <v>44267</v>
      </c>
      <c r="O13" s="236">
        <f t="shared" si="3"/>
        <v>0</v>
      </c>
      <c r="P13" s="237">
        <f t="shared" si="1"/>
        <v>0</v>
      </c>
      <c r="Q13" s="26"/>
      <c r="R13" s="26"/>
      <c r="S13" s="26"/>
      <c r="T13" s="26"/>
      <c r="U13" s="90"/>
      <c r="V13" s="73"/>
      <c r="W13" s="91">
        <v>40</v>
      </c>
      <c r="X13" s="33">
        <f t="shared" si="2"/>
        <v>35860</v>
      </c>
    </row>
    <row r="14" spans="1:24" ht="120">
      <c r="A14" s="233">
        <v>6</v>
      </c>
      <c r="B14" s="100" t="s">
        <v>203</v>
      </c>
      <c r="C14" s="35" t="s">
        <v>85</v>
      </c>
      <c r="D14" s="26"/>
      <c r="E14" s="33">
        <v>896.5</v>
      </c>
      <c r="F14" s="91">
        <v>10</v>
      </c>
      <c r="G14" s="33">
        <f t="shared" si="0"/>
        <v>8965</v>
      </c>
      <c r="H14" s="36"/>
      <c r="I14" s="27">
        <v>44272</v>
      </c>
      <c r="J14" s="26">
        <v>368</v>
      </c>
      <c r="K14" s="91"/>
      <c r="L14" s="33">
        <f t="shared" si="4"/>
        <v>0</v>
      </c>
      <c r="M14" s="26">
        <v>262</v>
      </c>
      <c r="N14" s="41">
        <v>44267</v>
      </c>
      <c r="O14" s="236">
        <f t="shared" si="3"/>
        <v>0</v>
      </c>
      <c r="P14" s="237">
        <f t="shared" si="1"/>
        <v>0</v>
      </c>
      <c r="Q14" s="26"/>
      <c r="R14" s="26"/>
      <c r="S14" s="26"/>
      <c r="T14" s="26"/>
      <c r="U14" s="90"/>
      <c r="V14" s="73"/>
      <c r="W14" s="91">
        <v>10</v>
      </c>
      <c r="X14" s="33">
        <f t="shared" si="2"/>
        <v>8965</v>
      </c>
    </row>
    <row r="15" spans="1:24" ht="96">
      <c r="A15" s="233">
        <v>7</v>
      </c>
      <c r="B15" s="100" t="s">
        <v>196</v>
      </c>
      <c r="C15" s="35" t="s">
        <v>197</v>
      </c>
      <c r="D15" s="26"/>
      <c r="E15" s="33">
        <v>12</v>
      </c>
      <c r="F15" s="91">
        <v>3450</v>
      </c>
      <c r="G15" s="33">
        <f t="shared" si="0"/>
        <v>41400</v>
      </c>
      <c r="H15" s="36"/>
      <c r="I15" s="27">
        <v>44272</v>
      </c>
      <c r="J15" s="26">
        <v>368</v>
      </c>
      <c r="K15" s="91"/>
      <c r="L15" s="33">
        <f t="shared" si="4"/>
        <v>0</v>
      </c>
      <c r="M15" s="26">
        <v>262</v>
      </c>
      <c r="N15" s="41">
        <v>44267</v>
      </c>
      <c r="O15" s="236">
        <f t="shared" si="3"/>
        <v>0</v>
      </c>
      <c r="P15" s="237">
        <f t="shared" si="1"/>
        <v>0</v>
      </c>
      <c r="Q15" s="26"/>
      <c r="R15" s="26"/>
      <c r="S15" s="26"/>
      <c r="T15" s="26"/>
      <c r="U15" s="90"/>
      <c r="V15" s="73"/>
      <c r="W15" s="91">
        <v>3450</v>
      </c>
      <c r="X15" s="33">
        <f t="shared" si="2"/>
        <v>41400</v>
      </c>
    </row>
    <row r="16" spans="1:24" ht="96">
      <c r="A16" s="233">
        <v>8</v>
      </c>
      <c r="B16" s="100" t="s">
        <v>199</v>
      </c>
      <c r="C16" s="35" t="s">
        <v>197</v>
      </c>
      <c r="D16" s="26"/>
      <c r="E16" s="33">
        <v>12</v>
      </c>
      <c r="F16" s="91">
        <v>4100</v>
      </c>
      <c r="G16" s="33">
        <f t="shared" si="0"/>
        <v>49200</v>
      </c>
      <c r="H16" s="36"/>
      <c r="I16" s="27">
        <v>44272</v>
      </c>
      <c r="J16" s="26">
        <v>368</v>
      </c>
      <c r="K16" s="91"/>
      <c r="L16" s="33">
        <f t="shared" si="4"/>
        <v>0</v>
      </c>
      <c r="M16" s="26">
        <v>262</v>
      </c>
      <c r="N16" s="41">
        <v>44267</v>
      </c>
      <c r="O16" s="236">
        <f t="shared" si="3"/>
        <v>0</v>
      </c>
      <c r="P16" s="237">
        <f t="shared" si="1"/>
        <v>0</v>
      </c>
      <c r="Q16" s="26"/>
      <c r="R16" s="26"/>
      <c r="S16" s="26"/>
      <c r="T16" s="26"/>
      <c r="U16" s="90"/>
      <c r="V16" s="73"/>
      <c r="W16" s="91">
        <v>4100</v>
      </c>
      <c r="X16" s="33">
        <f t="shared" si="2"/>
        <v>49200</v>
      </c>
    </row>
    <row r="17" spans="1:24" ht="204">
      <c r="A17" s="233">
        <v>9</v>
      </c>
      <c r="B17" s="100" t="s">
        <v>206</v>
      </c>
      <c r="C17" s="91" t="s">
        <v>85</v>
      </c>
      <c r="D17" s="26"/>
      <c r="E17" s="33">
        <v>300</v>
      </c>
      <c r="F17" s="91">
        <v>0</v>
      </c>
      <c r="G17" s="33">
        <f t="shared" si="0"/>
        <v>0</v>
      </c>
      <c r="H17" s="36">
        <v>44503</v>
      </c>
      <c r="I17" s="27">
        <v>44279</v>
      </c>
      <c r="J17" s="26">
        <v>505</v>
      </c>
      <c r="K17" s="91"/>
      <c r="L17" s="33">
        <f t="shared" si="4"/>
        <v>0</v>
      </c>
      <c r="M17" s="26">
        <v>290</v>
      </c>
      <c r="N17" s="41">
        <v>44277</v>
      </c>
      <c r="O17" s="236">
        <f t="shared" si="3"/>
        <v>0</v>
      </c>
      <c r="P17" s="237">
        <f t="shared" si="1"/>
        <v>0</v>
      </c>
      <c r="Q17" s="26"/>
      <c r="R17" s="26"/>
      <c r="S17" s="26"/>
      <c r="T17" s="26"/>
      <c r="U17" s="90"/>
      <c r="V17" s="73"/>
      <c r="W17" s="91">
        <v>0</v>
      </c>
      <c r="X17" s="33">
        <f t="shared" si="2"/>
        <v>0</v>
      </c>
    </row>
    <row r="18" spans="1:24" ht="216">
      <c r="A18" s="233">
        <v>10</v>
      </c>
      <c r="B18" s="100" t="s">
        <v>207</v>
      </c>
      <c r="C18" s="91" t="s">
        <v>85</v>
      </c>
      <c r="D18" s="26"/>
      <c r="E18" s="33">
        <v>300</v>
      </c>
      <c r="F18" s="91">
        <v>38</v>
      </c>
      <c r="G18" s="33">
        <f t="shared" si="0"/>
        <v>11400</v>
      </c>
      <c r="H18" s="36">
        <v>44503</v>
      </c>
      <c r="I18" s="27">
        <v>44279</v>
      </c>
      <c r="J18" s="26">
        <v>505</v>
      </c>
      <c r="K18" s="91"/>
      <c r="L18" s="33">
        <f t="shared" si="4"/>
        <v>0</v>
      </c>
      <c r="M18" s="26">
        <v>290</v>
      </c>
      <c r="N18" s="41">
        <v>44277</v>
      </c>
      <c r="O18" s="236">
        <f t="shared" si="3"/>
        <v>0</v>
      </c>
      <c r="P18" s="237">
        <f t="shared" si="1"/>
        <v>0</v>
      </c>
      <c r="Q18" s="26"/>
      <c r="R18" s="26"/>
      <c r="S18" s="26"/>
      <c r="T18" s="26"/>
      <c r="U18" s="90"/>
      <c r="V18" s="73"/>
      <c r="W18" s="91">
        <v>38</v>
      </c>
      <c r="X18" s="33">
        <f t="shared" si="2"/>
        <v>11400</v>
      </c>
    </row>
    <row r="19" spans="1:24" ht="216">
      <c r="A19" s="233">
        <v>11</v>
      </c>
      <c r="B19" s="100" t="s">
        <v>208</v>
      </c>
      <c r="C19" s="91" t="s">
        <v>85</v>
      </c>
      <c r="D19" s="26"/>
      <c r="E19" s="33">
        <v>300</v>
      </c>
      <c r="F19" s="91">
        <v>0</v>
      </c>
      <c r="G19" s="33">
        <f t="shared" si="0"/>
        <v>0</v>
      </c>
      <c r="H19" s="36">
        <v>44503</v>
      </c>
      <c r="I19" s="27">
        <v>44279</v>
      </c>
      <c r="J19" s="26">
        <v>505</v>
      </c>
      <c r="K19" s="91"/>
      <c r="L19" s="33">
        <f t="shared" si="4"/>
        <v>0</v>
      </c>
      <c r="M19" s="26">
        <v>290</v>
      </c>
      <c r="N19" s="41">
        <v>44277</v>
      </c>
      <c r="O19" s="236">
        <f t="shared" si="3"/>
        <v>0</v>
      </c>
      <c r="P19" s="237">
        <f t="shared" si="1"/>
        <v>0</v>
      </c>
      <c r="Q19" s="26"/>
      <c r="R19" s="26"/>
      <c r="S19" s="26"/>
      <c r="T19" s="26"/>
      <c r="U19" s="90"/>
      <c r="V19" s="73"/>
      <c r="W19" s="91">
        <v>0</v>
      </c>
      <c r="X19" s="33">
        <f t="shared" si="2"/>
        <v>0</v>
      </c>
    </row>
    <row r="20" spans="1:24" ht="216">
      <c r="A20" s="233">
        <v>12</v>
      </c>
      <c r="B20" s="100" t="s">
        <v>209</v>
      </c>
      <c r="C20" s="91" t="s">
        <v>85</v>
      </c>
      <c r="D20" s="26"/>
      <c r="E20" s="33">
        <v>300</v>
      </c>
      <c r="F20" s="91">
        <v>0</v>
      </c>
      <c r="G20" s="33">
        <f t="shared" si="0"/>
        <v>0</v>
      </c>
      <c r="H20" s="36">
        <v>44503</v>
      </c>
      <c r="I20" s="27">
        <v>44279</v>
      </c>
      <c r="J20" s="26">
        <v>505</v>
      </c>
      <c r="K20" s="91"/>
      <c r="L20" s="33">
        <f t="shared" si="4"/>
        <v>0</v>
      </c>
      <c r="M20" s="26">
        <v>290</v>
      </c>
      <c r="N20" s="41">
        <v>44277</v>
      </c>
      <c r="O20" s="236">
        <f t="shared" si="3"/>
        <v>0</v>
      </c>
      <c r="P20" s="237">
        <f t="shared" si="1"/>
        <v>0</v>
      </c>
      <c r="Q20" s="26"/>
      <c r="R20" s="26"/>
      <c r="S20" s="26"/>
      <c r="T20" s="26"/>
      <c r="U20" s="90"/>
      <c r="V20" s="73"/>
      <c r="W20" s="91">
        <v>0</v>
      </c>
      <c r="X20" s="33">
        <f t="shared" si="2"/>
        <v>0</v>
      </c>
    </row>
    <row r="21" spans="1:24" ht="252">
      <c r="A21" s="233">
        <v>13</v>
      </c>
      <c r="B21" s="100" t="s">
        <v>39</v>
      </c>
      <c r="C21" s="91" t="s">
        <v>85</v>
      </c>
      <c r="D21" s="26" t="s">
        <v>204</v>
      </c>
      <c r="E21" s="33">
        <v>180</v>
      </c>
      <c r="F21" s="91">
        <v>500</v>
      </c>
      <c r="G21" s="33">
        <f t="shared" si="0"/>
        <v>90000</v>
      </c>
      <c r="H21" s="36">
        <v>44913</v>
      </c>
      <c r="I21" s="27">
        <v>44279</v>
      </c>
      <c r="J21" s="26">
        <v>405</v>
      </c>
      <c r="K21" s="91"/>
      <c r="L21" s="33">
        <f t="shared" si="4"/>
        <v>0</v>
      </c>
      <c r="M21" s="26">
        <v>291</v>
      </c>
      <c r="N21" s="41">
        <v>44277</v>
      </c>
      <c r="O21" s="236">
        <f t="shared" si="3"/>
        <v>0</v>
      </c>
      <c r="P21" s="237">
        <f t="shared" si="1"/>
        <v>0</v>
      </c>
      <c r="Q21" s="26"/>
      <c r="R21" s="26"/>
      <c r="S21" s="26"/>
      <c r="T21" s="26"/>
      <c r="U21" s="90"/>
      <c r="V21" s="73"/>
      <c r="W21" s="91">
        <v>500</v>
      </c>
      <c r="X21" s="33">
        <f t="shared" si="2"/>
        <v>90000</v>
      </c>
    </row>
    <row r="22" spans="1:24" ht="108">
      <c r="A22" s="233">
        <v>14</v>
      </c>
      <c r="B22" s="100" t="s">
        <v>211</v>
      </c>
      <c r="C22" s="35" t="s">
        <v>85</v>
      </c>
      <c r="D22" s="26"/>
      <c r="E22" s="33">
        <v>0.7</v>
      </c>
      <c r="F22" s="91">
        <v>56000</v>
      </c>
      <c r="G22" s="33">
        <f t="shared" si="0"/>
        <v>39200</v>
      </c>
      <c r="H22" s="36"/>
      <c r="I22" s="27">
        <v>44285</v>
      </c>
      <c r="J22" s="26">
        <v>589</v>
      </c>
      <c r="K22" s="91"/>
      <c r="L22" s="33">
        <f t="shared" si="4"/>
        <v>0</v>
      </c>
      <c r="M22" s="26">
        <v>314</v>
      </c>
      <c r="N22" s="41">
        <v>44281</v>
      </c>
      <c r="O22" s="236">
        <f t="shared" si="3"/>
        <v>0</v>
      </c>
      <c r="P22" s="237">
        <f t="shared" si="1"/>
        <v>0</v>
      </c>
      <c r="Q22" s="26"/>
      <c r="R22" s="26"/>
      <c r="S22" s="26"/>
      <c r="T22" s="26"/>
      <c r="U22" s="90"/>
      <c r="V22" s="73"/>
      <c r="W22" s="91">
        <v>56000</v>
      </c>
      <c r="X22" s="33">
        <f t="shared" si="2"/>
        <v>39200</v>
      </c>
    </row>
    <row r="23" spans="1:24" ht="204">
      <c r="A23" s="233">
        <v>15</v>
      </c>
      <c r="B23" s="100" t="s">
        <v>206</v>
      </c>
      <c r="C23" s="91" t="s">
        <v>85</v>
      </c>
      <c r="D23" s="26"/>
      <c r="E23" s="33">
        <v>300</v>
      </c>
      <c r="F23" s="91">
        <v>117</v>
      </c>
      <c r="G23" s="33">
        <f t="shared" si="0"/>
        <v>35100</v>
      </c>
      <c r="H23" s="36"/>
      <c r="I23" s="27">
        <v>44285</v>
      </c>
      <c r="J23" s="26">
        <v>589</v>
      </c>
      <c r="K23" s="91"/>
      <c r="L23" s="33">
        <f t="shared" si="4"/>
        <v>0</v>
      </c>
      <c r="M23" s="26">
        <v>314</v>
      </c>
      <c r="N23" s="41">
        <v>44281</v>
      </c>
      <c r="O23" s="236">
        <f t="shared" si="3"/>
        <v>0</v>
      </c>
      <c r="P23" s="237">
        <f t="shared" si="1"/>
        <v>0</v>
      </c>
      <c r="Q23" s="26"/>
      <c r="R23" s="26"/>
      <c r="S23" s="26"/>
      <c r="T23" s="26"/>
      <c r="U23" s="90"/>
      <c r="V23" s="73"/>
      <c r="W23" s="91">
        <v>117</v>
      </c>
      <c r="X23" s="33">
        <f t="shared" si="2"/>
        <v>35100</v>
      </c>
    </row>
    <row r="24" spans="1:24" ht="216">
      <c r="A24" s="233">
        <v>16</v>
      </c>
      <c r="B24" s="100" t="s">
        <v>207</v>
      </c>
      <c r="C24" s="91" t="s">
        <v>85</v>
      </c>
      <c r="D24" s="26"/>
      <c r="E24" s="33">
        <v>300</v>
      </c>
      <c r="F24" s="91">
        <v>600</v>
      </c>
      <c r="G24" s="33">
        <f t="shared" si="0"/>
        <v>180000</v>
      </c>
      <c r="H24" s="36"/>
      <c r="I24" s="27">
        <v>44285</v>
      </c>
      <c r="J24" s="26">
        <v>589</v>
      </c>
      <c r="K24" s="91"/>
      <c r="L24" s="33">
        <f t="shared" si="4"/>
        <v>0</v>
      </c>
      <c r="M24" s="26">
        <v>314</v>
      </c>
      <c r="N24" s="41">
        <v>44281</v>
      </c>
      <c r="O24" s="236">
        <f t="shared" si="3"/>
        <v>0</v>
      </c>
      <c r="P24" s="237">
        <f t="shared" si="1"/>
        <v>0</v>
      </c>
      <c r="Q24" s="26"/>
      <c r="R24" s="26"/>
      <c r="S24" s="26"/>
      <c r="T24" s="26"/>
      <c r="U24" s="90"/>
      <c r="V24" s="73"/>
      <c r="W24" s="91">
        <v>600</v>
      </c>
      <c r="X24" s="33">
        <f t="shared" si="2"/>
        <v>180000</v>
      </c>
    </row>
    <row r="25" spans="1:24" ht="216">
      <c r="A25" s="233">
        <v>17</v>
      </c>
      <c r="B25" s="100" t="s">
        <v>208</v>
      </c>
      <c r="C25" s="91" t="s">
        <v>85</v>
      </c>
      <c r="D25" s="26"/>
      <c r="E25" s="33">
        <v>300</v>
      </c>
      <c r="F25" s="91">
        <v>90</v>
      </c>
      <c r="G25" s="33">
        <f t="shared" si="0"/>
        <v>27000</v>
      </c>
      <c r="H25" s="36"/>
      <c r="I25" s="27">
        <v>44285</v>
      </c>
      <c r="J25" s="26">
        <v>589</v>
      </c>
      <c r="K25" s="91"/>
      <c r="L25" s="33">
        <f t="shared" si="4"/>
        <v>0</v>
      </c>
      <c r="M25" s="26">
        <v>314</v>
      </c>
      <c r="N25" s="41">
        <v>44281</v>
      </c>
      <c r="O25" s="236">
        <f t="shared" si="3"/>
        <v>0</v>
      </c>
      <c r="P25" s="237">
        <f t="shared" si="1"/>
        <v>0</v>
      </c>
      <c r="Q25" s="26"/>
      <c r="R25" s="26"/>
      <c r="S25" s="26"/>
      <c r="T25" s="26"/>
      <c r="U25" s="90"/>
      <c r="V25" s="73"/>
      <c r="W25" s="91">
        <v>90</v>
      </c>
      <c r="X25" s="33">
        <f t="shared" si="2"/>
        <v>27000</v>
      </c>
    </row>
    <row r="26" spans="1:24" ht="216.75">
      <c r="A26" s="233">
        <v>18</v>
      </c>
      <c r="B26" s="254" t="s">
        <v>18</v>
      </c>
      <c r="C26" s="35" t="s">
        <v>85</v>
      </c>
      <c r="D26" s="26" t="s">
        <v>195</v>
      </c>
      <c r="E26" s="255">
        <v>153.69999999999999</v>
      </c>
      <c r="F26" s="37">
        <v>750</v>
      </c>
      <c r="G26" s="33">
        <f t="shared" si="0"/>
        <v>115274.99999999999</v>
      </c>
      <c r="H26" s="36">
        <v>44889</v>
      </c>
      <c r="I26" s="27"/>
      <c r="J26" s="26"/>
      <c r="K26" s="91"/>
      <c r="L26" s="33"/>
      <c r="M26" s="26">
        <v>64</v>
      </c>
      <c r="N26" s="41">
        <v>44216</v>
      </c>
      <c r="O26" s="236">
        <f t="shared" si="3"/>
        <v>0</v>
      </c>
      <c r="P26" s="237">
        <f t="shared" si="1"/>
        <v>0</v>
      </c>
      <c r="Q26" s="26"/>
      <c r="R26" s="26"/>
      <c r="S26" s="26"/>
      <c r="T26" s="26"/>
      <c r="U26" s="90"/>
      <c r="V26" s="73"/>
      <c r="W26" s="37">
        <v>750</v>
      </c>
      <c r="X26" s="33">
        <f t="shared" si="2"/>
        <v>115274.99999999999</v>
      </c>
    </row>
    <row r="27" spans="1:24" ht="72">
      <c r="A27" s="233">
        <v>19</v>
      </c>
      <c r="B27" s="100" t="s">
        <v>223</v>
      </c>
      <c r="C27" s="35" t="s">
        <v>85</v>
      </c>
      <c r="D27" s="26"/>
      <c r="E27" s="33">
        <v>214.89</v>
      </c>
      <c r="F27" s="37">
        <v>150</v>
      </c>
      <c r="G27" s="33">
        <f t="shared" si="0"/>
        <v>32233.499999999996</v>
      </c>
      <c r="H27" s="36"/>
      <c r="I27" s="27">
        <v>44299</v>
      </c>
      <c r="J27" s="26">
        <v>747</v>
      </c>
      <c r="K27" s="91"/>
      <c r="L27" s="33">
        <f>K27*E27</f>
        <v>0</v>
      </c>
      <c r="M27" s="26">
        <v>377</v>
      </c>
      <c r="N27" s="41">
        <v>44293</v>
      </c>
      <c r="O27" s="236">
        <f t="shared" si="3"/>
        <v>0</v>
      </c>
      <c r="P27" s="237">
        <f t="shared" si="1"/>
        <v>0</v>
      </c>
      <c r="Q27" s="26"/>
      <c r="R27" s="26"/>
      <c r="S27" s="26"/>
      <c r="T27" s="26"/>
      <c r="U27" s="90"/>
      <c r="V27" s="73"/>
      <c r="W27" s="37">
        <v>150</v>
      </c>
      <c r="X27" s="33">
        <f t="shared" si="2"/>
        <v>32233.499999999996</v>
      </c>
    </row>
    <row r="28" spans="1:24" ht="72">
      <c r="A28" s="233">
        <v>20</v>
      </c>
      <c r="B28" s="100" t="s">
        <v>224</v>
      </c>
      <c r="C28" s="35" t="s">
        <v>85</v>
      </c>
      <c r="D28" s="26"/>
      <c r="E28" s="33">
        <v>214.89</v>
      </c>
      <c r="F28" s="37">
        <v>450</v>
      </c>
      <c r="G28" s="33">
        <f t="shared" si="0"/>
        <v>96700.5</v>
      </c>
      <c r="H28" s="36"/>
      <c r="I28" s="27">
        <v>44299</v>
      </c>
      <c r="J28" s="26">
        <v>747</v>
      </c>
      <c r="K28" s="91"/>
      <c r="L28" s="33">
        <f t="shared" ref="L28:L37" si="5">K28*E28</f>
        <v>0</v>
      </c>
      <c r="M28" s="26">
        <v>377</v>
      </c>
      <c r="N28" s="41">
        <v>44293</v>
      </c>
      <c r="O28" s="236">
        <f t="shared" si="3"/>
        <v>0</v>
      </c>
      <c r="P28" s="237">
        <f t="shared" si="1"/>
        <v>0</v>
      </c>
      <c r="Q28" s="26"/>
      <c r="R28" s="26"/>
      <c r="S28" s="26"/>
      <c r="T28" s="26"/>
      <c r="U28" s="90"/>
      <c r="V28" s="73"/>
      <c r="W28" s="37">
        <v>450</v>
      </c>
      <c r="X28" s="33">
        <f t="shared" si="2"/>
        <v>96700.5</v>
      </c>
    </row>
    <row r="29" spans="1:24" ht="72">
      <c r="A29" s="233">
        <v>21</v>
      </c>
      <c r="B29" s="100" t="s">
        <v>225</v>
      </c>
      <c r="C29" s="35" t="s">
        <v>85</v>
      </c>
      <c r="D29" s="26"/>
      <c r="E29" s="33">
        <v>214.89</v>
      </c>
      <c r="F29" s="37">
        <v>100</v>
      </c>
      <c r="G29" s="33">
        <f t="shared" si="0"/>
        <v>21489</v>
      </c>
      <c r="H29" s="36"/>
      <c r="I29" s="27">
        <v>44299</v>
      </c>
      <c r="J29" s="26">
        <v>747</v>
      </c>
      <c r="K29" s="91"/>
      <c r="L29" s="33">
        <f t="shared" si="5"/>
        <v>0</v>
      </c>
      <c r="M29" s="26">
        <v>377</v>
      </c>
      <c r="N29" s="41">
        <v>44293</v>
      </c>
      <c r="O29" s="236">
        <f t="shared" si="3"/>
        <v>0</v>
      </c>
      <c r="P29" s="237">
        <f t="shared" si="1"/>
        <v>0</v>
      </c>
      <c r="Q29" s="26"/>
      <c r="R29" s="26"/>
      <c r="S29" s="26"/>
      <c r="T29" s="26"/>
      <c r="U29" s="90"/>
      <c r="V29" s="73"/>
      <c r="W29" s="37">
        <v>100</v>
      </c>
      <c r="X29" s="33">
        <f t="shared" si="2"/>
        <v>21489</v>
      </c>
    </row>
    <row r="30" spans="1:24" ht="72">
      <c r="A30" s="233">
        <v>22</v>
      </c>
      <c r="B30" s="100" t="s">
        <v>226</v>
      </c>
      <c r="C30" s="35" t="s">
        <v>85</v>
      </c>
      <c r="D30" s="26"/>
      <c r="E30" s="33">
        <v>56.98</v>
      </c>
      <c r="F30" s="37">
        <v>800</v>
      </c>
      <c r="G30" s="33">
        <f t="shared" si="0"/>
        <v>45584</v>
      </c>
      <c r="H30" s="36"/>
      <c r="I30" s="27">
        <v>44299</v>
      </c>
      <c r="J30" s="26">
        <v>747</v>
      </c>
      <c r="K30" s="91"/>
      <c r="L30" s="33">
        <f t="shared" si="5"/>
        <v>0</v>
      </c>
      <c r="M30" s="26">
        <v>377</v>
      </c>
      <c r="N30" s="41">
        <v>44293</v>
      </c>
      <c r="O30" s="236">
        <f t="shared" si="3"/>
        <v>0</v>
      </c>
      <c r="P30" s="237">
        <f t="shared" si="1"/>
        <v>0</v>
      </c>
      <c r="Q30" s="26"/>
      <c r="R30" s="26"/>
      <c r="S30" s="26"/>
      <c r="T30" s="26"/>
      <c r="U30" s="90"/>
      <c r="V30" s="73"/>
      <c r="W30" s="37">
        <v>800</v>
      </c>
      <c r="X30" s="33">
        <f t="shared" si="2"/>
        <v>45584</v>
      </c>
    </row>
    <row r="31" spans="1:24" ht="72">
      <c r="A31" s="233">
        <v>23</v>
      </c>
      <c r="B31" s="100" t="s">
        <v>227</v>
      </c>
      <c r="C31" s="35" t="s">
        <v>85</v>
      </c>
      <c r="D31" s="26"/>
      <c r="E31" s="33">
        <v>56.98</v>
      </c>
      <c r="F31" s="37">
        <v>2720</v>
      </c>
      <c r="G31" s="33">
        <f t="shared" si="0"/>
        <v>154985.60000000001</v>
      </c>
      <c r="H31" s="36"/>
      <c r="I31" s="27">
        <v>44299</v>
      </c>
      <c r="J31" s="26">
        <v>747</v>
      </c>
      <c r="K31" s="91"/>
      <c r="L31" s="33">
        <f t="shared" si="5"/>
        <v>0</v>
      </c>
      <c r="M31" s="26">
        <v>377</v>
      </c>
      <c r="N31" s="41">
        <v>44293</v>
      </c>
      <c r="O31" s="236">
        <f t="shared" si="3"/>
        <v>0</v>
      </c>
      <c r="P31" s="237">
        <f t="shared" si="1"/>
        <v>0</v>
      </c>
      <c r="Q31" s="26"/>
      <c r="R31" s="26"/>
      <c r="S31" s="26"/>
      <c r="T31" s="26"/>
      <c r="U31" s="90"/>
      <c r="V31" s="73"/>
      <c r="W31" s="37">
        <v>2720</v>
      </c>
      <c r="X31" s="33">
        <f t="shared" si="2"/>
        <v>154985.60000000001</v>
      </c>
    </row>
    <row r="32" spans="1:24" ht="72">
      <c r="A32" s="233">
        <v>24</v>
      </c>
      <c r="B32" s="100" t="s">
        <v>228</v>
      </c>
      <c r="C32" s="35" t="s">
        <v>85</v>
      </c>
      <c r="D32" s="26"/>
      <c r="E32" s="33">
        <v>56.98</v>
      </c>
      <c r="F32" s="37">
        <v>400</v>
      </c>
      <c r="G32" s="33">
        <f t="shared" si="0"/>
        <v>22792</v>
      </c>
      <c r="H32" s="36"/>
      <c r="I32" s="27">
        <v>44299</v>
      </c>
      <c r="J32" s="26">
        <v>747</v>
      </c>
      <c r="K32" s="91"/>
      <c r="L32" s="33">
        <f t="shared" si="5"/>
        <v>0</v>
      </c>
      <c r="M32" s="26">
        <v>377</v>
      </c>
      <c r="N32" s="41">
        <v>44293</v>
      </c>
      <c r="O32" s="236">
        <f t="shared" si="3"/>
        <v>0</v>
      </c>
      <c r="P32" s="237">
        <f t="shared" si="1"/>
        <v>0</v>
      </c>
      <c r="Q32" s="26"/>
      <c r="R32" s="26"/>
      <c r="S32" s="26"/>
      <c r="T32" s="26"/>
      <c r="U32" s="90"/>
      <c r="V32" s="73"/>
      <c r="W32" s="37">
        <v>400</v>
      </c>
      <c r="X32" s="33">
        <f t="shared" si="2"/>
        <v>22792</v>
      </c>
    </row>
    <row r="33" spans="1:24" ht="48">
      <c r="A33" s="233">
        <v>25</v>
      </c>
      <c r="B33" s="100" t="s">
        <v>283</v>
      </c>
      <c r="C33" s="35" t="s">
        <v>85</v>
      </c>
      <c r="D33" s="26"/>
      <c r="E33" s="33">
        <v>220</v>
      </c>
      <c r="F33" s="37">
        <v>437</v>
      </c>
      <c r="G33" s="33">
        <f t="shared" si="0"/>
        <v>96140</v>
      </c>
      <c r="H33" s="36"/>
      <c r="I33" s="27">
        <v>44313</v>
      </c>
      <c r="J33" s="26">
        <v>909</v>
      </c>
      <c r="K33" s="91"/>
      <c r="L33" s="33">
        <f t="shared" si="5"/>
        <v>0</v>
      </c>
      <c r="M33" s="103">
        <v>465</v>
      </c>
      <c r="N33" s="41">
        <v>44309</v>
      </c>
      <c r="O33" s="236">
        <f t="shared" si="3"/>
        <v>0</v>
      </c>
      <c r="P33" s="237">
        <f t="shared" si="1"/>
        <v>0</v>
      </c>
      <c r="Q33" s="26"/>
      <c r="R33" s="26"/>
      <c r="S33" s="26"/>
      <c r="T33" s="26"/>
      <c r="U33" s="90"/>
      <c r="V33" s="73"/>
      <c r="W33" s="37">
        <v>437</v>
      </c>
      <c r="X33" s="33">
        <f t="shared" si="2"/>
        <v>96140</v>
      </c>
    </row>
    <row r="34" spans="1:24" ht="48">
      <c r="A34" s="233">
        <v>26</v>
      </c>
      <c r="B34" s="100" t="s">
        <v>284</v>
      </c>
      <c r="C34" s="35" t="s">
        <v>85</v>
      </c>
      <c r="D34" s="26"/>
      <c r="E34" s="33">
        <v>220</v>
      </c>
      <c r="F34" s="37">
        <v>11</v>
      </c>
      <c r="G34" s="33">
        <f t="shared" si="0"/>
        <v>2420</v>
      </c>
      <c r="H34" s="36"/>
      <c r="I34" s="27">
        <v>44313</v>
      </c>
      <c r="J34" s="26">
        <v>909</v>
      </c>
      <c r="K34" s="91"/>
      <c r="L34" s="33">
        <f t="shared" si="5"/>
        <v>0</v>
      </c>
      <c r="M34" s="103">
        <v>465</v>
      </c>
      <c r="N34" s="41">
        <v>44309</v>
      </c>
      <c r="O34" s="236">
        <f t="shared" si="3"/>
        <v>0</v>
      </c>
      <c r="P34" s="237">
        <f t="shared" si="1"/>
        <v>0</v>
      </c>
      <c r="Q34" s="26"/>
      <c r="R34" s="26"/>
      <c r="S34" s="26"/>
      <c r="T34" s="26"/>
      <c r="U34" s="90"/>
      <c r="V34" s="73"/>
      <c r="W34" s="37">
        <v>11</v>
      </c>
      <c r="X34" s="33">
        <f t="shared" si="2"/>
        <v>2420</v>
      </c>
    </row>
    <row r="35" spans="1:24" ht="48">
      <c r="A35" s="233">
        <v>27</v>
      </c>
      <c r="B35" s="100" t="s">
        <v>281</v>
      </c>
      <c r="C35" s="35" t="s">
        <v>85</v>
      </c>
      <c r="D35" s="26"/>
      <c r="E35" s="33">
        <v>220</v>
      </c>
      <c r="F35" s="37">
        <v>271</v>
      </c>
      <c r="G35" s="33">
        <f t="shared" si="0"/>
        <v>59620</v>
      </c>
      <c r="H35" s="36"/>
      <c r="I35" s="27">
        <v>44313</v>
      </c>
      <c r="J35" s="26">
        <v>934</v>
      </c>
      <c r="K35" s="91"/>
      <c r="L35" s="33">
        <f t="shared" si="5"/>
        <v>0</v>
      </c>
      <c r="M35" s="103">
        <v>464</v>
      </c>
      <c r="N35" s="41">
        <v>44309</v>
      </c>
      <c r="O35" s="236">
        <f t="shared" si="3"/>
        <v>0</v>
      </c>
      <c r="P35" s="237">
        <f t="shared" si="1"/>
        <v>0</v>
      </c>
      <c r="Q35" s="26"/>
      <c r="R35" s="26"/>
      <c r="S35" s="26"/>
      <c r="T35" s="26"/>
      <c r="U35" s="90"/>
      <c r="V35" s="73"/>
      <c r="W35" s="37">
        <v>271</v>
      </c>
      <c r="X35" s="33">
        <f t="shared" si="2"/>
        <v>59620</v>
      </c>
    </row>
    <row r="36" spans="1:24" ht="48">
      <c r="A36" s="233">
        <v>28</v>
      </c>
      <c r="B36" s="100" t="s">
        <v>283</v>
      </c>
      <c r="C36" s="35" t="s">
        <v>85</v>
      </c>
      <c r="D36" s="26"/>
      <c r="E36" s="33">
        <v>220</v>
      </c>
      <c r="F36" s="37">
        <v>630</v>
      </c>
      <c r="G36" s="33">
        <f t="shared" si="0"/>
        <v>138600</v>
      </c>
      <c r="H36" s="36"/>
      <c r="I36" s="27">
        <v>44313</v>
      </c>
      <c r="J36" s="26">
        <v>934</v>
      </c>
      <c r="K36" s="91"/>
      <c r="L36" s="33">
        <f t="shared" si="5"/>
        <v>0</v>
      </c>
      <c r="M36" s="103">
        <v>464</v>
      </c>
      <c r="N36" s="41">
        <v>44309</v>
      </c>
      <c r="O36" s="236">
        <f t="shared" si="3"/>
        <v>0</v>
      </c>
      <c r="P36" s="237">
        <f t="shared" si="1"/>
        <v>0</v>
      </c>
      <c r="Q36" s="26"/>
      <c r="R36" s="26"/>
      <c r="S36" s="26"/>
      <c r="T36" s="26"/>
      <c r="U36" s="90"/>
      <c r="V36" s="73"/>
      <c r="W36" s="37">
        <v>630</v>
      </c>
      <c r="X36" s="33">
        <f t="shared" si="2"/>
        <v>138600</v>
      </c>
    </row>
    <row r="37" spans="1:24" ht="48">
      <c r="A37" s="233">
        <v>29</v>
      </c>
      <c r="B37" s="100" t="s">
        <v>284</v>
      </c>
      <c r="C37" s="35" t="s">
        <v>85</v>
      </c>
      <c r="D37" s="26"/>
      <c r="E37" s="33">
        <v>220</v>
      </c>
      <c r="F37" s="37">
        <v>127</v>
      </c>
      <c r="G37" s="33">
        <f t="shared" si="0"/>
        <v>27940</v>
      </c>
      <c r="H37" s="36"/>
      <c r="I37" s="27">
        <v>44313</v>
      </c>
      <c r="J37" s="26">
        <v>934</v>
      </c>
      <c r="K37" s="91"/>
      <c r="L37" s="33">
        <f t="shared" si="5"/>
        <v>0</v>
      </c>
      <c r="M37" s="103">
        <v>464</v>
      </c>
      <c r="N37" s="41">
        <v>44309</v>
      </c>
      <c r="O37" s="236">
        <f t="shared" si="3"/>
        <v>0</v>
      </c>
      <c r="P37" s="237">
        <f t="shared" si="1"/>
        <v>0</v>
      </c>
      <c r="Q37" s="26"/>
      <c r="R37" s="26"/>
      <c r="S37" s="26"/>
      <c r="T37" s="26"/>
      <c r="U37" s="90"/>
      <c r="V37" s="73"/>
      <c r="W37" s="37">
        <v>127</v>
      </c>
      <c r="X37" s="33">
        <f t="shared" si="2"/>
        <v>27940</v>
      </c>
    </row>
    <row r="38" spans="1:24" ht="48">
      <c r="A38" s="233">
        <v>30</v>
      </c>
      <c r="B38" s="100" t="s">
        <v>230</v>
      </c>
      <c r="C38" s="35" t="s">
        <v>85</v>
      </c>
      <c r="D38" s="26"/>
      <c r="E38" s="33">
        <v>300</v>
      </c>
      <c r="F38" s="37">
        <v>387</v>
      </c>
      <c r="G38" s="33">
        <f t="shared" si="0"/>
        <v>116100</v>
      </c>
      <c r="H38" s="36"/>
      <c r="I38" s="27">
        <v>44298</v>
      </c>
      <c r="J38" s="26">
        <v>722</v>
      </c>
      <c r="K38" s="91"/>
      <c r="L38" s="33">
        <f>K38*E38</f>
        <v>0</v>
      </c>
      <c r="M38" s="26">
        <v>375</v>
      </c>
      <c r="N38" s="41">
        <v>44293</v>
      </c>
      <c r="O38" s="236">
        <f t="shared" si="3"/>
        <v>0</v>
      </c>
      <c r="P38" s="237">
        <f t="shared" si="1"/>
        <v>0</v>
      </c>
      <c r="Q38" s="26"/>
      <c r="R38" s="26"/>
      <c r="S38" s="26"/>
      <c r="T38" s="26"/>
      <c r="U38" s="90"/>
      <c r="V38" s="73"/>
      <c r="W38" s="37">
        <v>387</v>
      </c>
      <c r="X38" s="33">
        <f t="shared" si="2"/>
        <v>116100</v>
      </c>
    </row>
    <row r="39" spans="1:24" ht="37.5">
      <c r="A39" s="263"/>
      <c r="B39" s="240" t="s">
        <v>83</v>
      </c>
      <c r="C39" s="94"/>
      <c r="D39" s="28"/>
      <c r="E39" s="28"/>
      <c r="F39" s="93"/>
      <c r="G39" s="28">
        <f>SUM(G9:G38)</f>
        <v>1644042.1</v>
      </c>
      <c r="H39" s="29"/>
      <c r="I39" s="29"/>
      <c r="J39" s="28"/>
      <c r="K39" s="93"/>
      <c r="L39" s="28">
        <f>SUM(L9:L38)</f>
        <v>0</v>
      </c>
      <c r="M39" s="93"/>
      <c r="N39" s="30"/>
      <c r="O39" s="94"/>
      <c r="P39" s="28">
        <f>SUM(P9:P38)</f>
        <v>0</v>
      </c>
      <c r="Q39" s="31"/>
      <c r="R39" s="93"/>
      <c r="S39" s="93"/>
      <c r="T39" s="93"/>
      <c r="U39" s="93"/>
      <c r="V39" s="93"/>
      <c r="W39" s="93"/>
      <c r="X39" s="28">
        <f>SUM(X9:X38)</f>
        <v>1644042.1</v>
      </c>
    </row>
  </sheetData>
  <mergeCells count="31">
    <mergeCell ref="X6:X7"/>
    <mergeCell ref="L6:L7"/>
    <mergeCell ref="A5:A7"/>
    <mergeCell ref="B5:B7"/>
    <mergeCell ref="C5:C7"/>
    <mergeCell ref="W5:X5"/>
    <mergeCell ref="F6:F7"/>
    <mergeCell ref="W6:W7"/>
    <mergeCell ref="F5:G5"/>
    <mergeCell ref="I6:I7"/>
    <mergeCell ref="A8:X8"/>
    <mergeCell ref="O6:O7"/>
    <mergeCell ref="P6:P7"/>
    <mergeCell ref="Q6:T7"/>
    <mergeCell ref="U6:U7"/>
    <mergeCell ref="E5:E7"/>
    <mergeCell ref="H5:H7"/>
    <mergeCell ref="I5:N5"/>
    <mergeCell ref="M6:N6"/>
    <mergeCell ref="O5:P5"/>
    <mergeCell ref="Q5:V5"/>
    <mergeCell ref="D5:D7"/>
    <mergeCell ref="K6:K7"/>
    <mergeCell ref="G6:G7"/>
    <mergeCell ref="J6:J7"/>
    <mergeCell ref="V6:V7"/>
    <mergeCell ref="O1:R1"/>
    <mergeCell ref="B2:X2"/>
    <mergeCell ref="C3:P3"/>
    <mergeCell ref="C4:N4"/>
    <mergeCell ref="O4:W4"/>
  </mergeCells>
  <phoneticPr fontId="7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workbookViewId="0">
      <selection sqref="A1:IV7"/>
    </sheetView>
  </sheetViews>
  <sheetFormatPr defaultRowHeight="12.75"/>
  <cols>
    <col min="2" max="2" width="30.85546875" customWidth="1"/>
    <col min="7" max="7" width="14.5703125" customWidth="1"/>
    <col min="17" max="17" width="3" customWidth="1"/>
    <col min="18" max="18" width="2.42578125" customWidth="1"/>
    <col min="19" max="19" width="2.28515625" customWidth="1"/>
    <col min="20" max="21" width="2" customWidth="1"/>
    <col min="22" max="22" width="1.7109375" customWidth="1"/>
    <col min="24" max="24" width="15.7109375" customWidth="1"/>
  </cols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672" t="s">
        <v>132</v>
      </c>
      <c r="B8" s="672"/>
      <c r="C8" s="672"/>
      <c r="D8" s="672"/>
      <c r="E8" s="672"/>
      <c r="F8" s="672"/>
      <c r="G8" s="672"/>
      <c r="H8" s="672"/>
      <c r="I8" s="672"/>
      <c r="J8" s="672"/>
      <c r="K8" s="672"/>
      <c r="L8" s="672"/>
      <c r="M8" s="672"/>
      <c r="N8" s="672"/>
      <c r="O8" s="672"/>
      <c r="P8" s="672"/>
      <c r="Q8" s="672"/>
      <c r="R8" s="672"/>
      <c r="S8" s="672"/>
      <c r="T8" s="672"/>
      <c r="U8" s="672"/>
      <c r="V8" s="672"/>
      <c r="W8" s="672"/>
      <c r="X8" s="672"/>
    </row>
    <row r="9" spans="1:24" ht="76.5">
      <c r="A9" s="241">
        <v>1</v>
      </c>
      <c r="B9" s="242" t="s">
        <v>171</v>
      </c>
      <c r="C9" s="243" t="s">
        <v>71</v>
      </c>
      <c r="D9" s="244" t="s">
        <v>189</v>
      </c>
      <c r="E9" s="245">
        <v>9161.4</v>
      </c>
      <c r="F9" s="246">
        <v>25</v>
      </c>
      <c r="G9" s="33">
        <f t="shared" ref="G9:G34" si="0">F9*E9</f>
        <v>229035</v>
      </c>
      <c r="H9" s="247">
        <v>45291</v>
      </c>
      <c r="I9" s="248">
        <v>44244</v>
      </c>
      <c r="J9" s="244">
        <v>251</v>
      </c>
      <c r="K9" s="246"/>
      <c r="L9" s="245"/>
      <c r="M9" s="249">
        <v>141</v>
      </c>
      <c r="N9" s="250">
        <v>44243</v>
      </c>
      <c r="O9" s="251">
        <f t="shared" ref="O9:O34" si="1">F9+K9-W9</f>
        <v>0</v>
      </c>
      <c r="P9" s="245">
        <f>O9*E9</f>
        <v>0</v>
      </c>
      <c r="Q9" s="244"/>
      <c r="R9" s="244"/>
      <c r="S9" s="244"/>
      <c r="T9" s="244"/>
      <c r="U9" s="252"/>
      <c r="V9" s="253"/>
      <c r="W9" s="246">
        <v>25</v>
      </c>
      <c r="X9" s="245">
        <f>W9*E9</f>
        <v>229035</v>
      </c>
    </row>
    <row r="10" spans="1:24" ht="36">
      <c r="A10" s="241">
        <v>2</v>
      </c>
      <c r="B10" s="100" t="s">
        <v>200</v>
      </c>
      <c r="C10" s="35" t="s">
        <v>85</v>
      </c>
      <c r="D10" s="26"/>
      <c r="E10" s="33">
        <v>896.5</v>
      </c>
      <c r="F10" s="234">
        <v>10</v>
      </c>
      <c r="G10" s="33">
        <f t="shared" si="0"/>
        <v>8965</v>
      </c>
      <c r="H10" s="247"/>
      <c r="I10" s="232">
        <v>44272</v>
      </c>
      <c r="J10" s="233">
        <v>369</v>
      </c>
      <c r="K10" s="234"/>
      <c r="L10" s="33">
        <f>K10*E10</f>
        <v>0</v>
      </c>
      <c r="M10" s="26">
        <v>262</v>
      </c>
      <c r="N10" s="41">
        <v>44267</v>
      </c>
      <c r="O10" s="236">
        <f t="shared" si="1"/>
        <v>0</v>
      </c>
      <c r="P10" s="237">
        <f t="shared" ref="P10:P34" si="2">O10*E10</f>
        <v>0</v>
      </c>
      <c r="Q10" s="238"/>
      <c r="R10" s="235"/>
      <c r="S10" s="235"/>
      <c r="T10" s="235"/>
      <c r="U10" s="235"/>
      <c r="V10" s="235"/>
      <c r="W10" s="234">
        <v>10</v>
      </c>
      <c r="X10" s="237">
        <f t="shared" ref="X10:X34" si="3">W10*E10</f>
        <v>8965</v>
      </c>
    </row>
    <row r="11" spans="1:24" ht="36">
      <c r="A11" s="241">
        <v>3</v>
      </c>
      <c r="B11" s="100" t="s">
        <v>202</v>
      </c>
      <c r="C11" s="35" t="s">
        <v>85</v>
      </c>
      <c r="D11" s="26"/>
      <c r="E11" s="33">
        <v>896.5</v>
      </c>
      <c r="F11" s="234">
        <v>30</v>
      </c>
      <c r="G11" s="33">
        <f t="shared" si="0"/>
        <v>26895</v>
      </c>
      <c r="H11" s="247"/>
      <c r="I11" s="232">
        <v>44272</v>
      </c>
      <c r="J11" s="233">
        <v>369</v>
      </c>
      <c r="K11" s="234"/>
      <c r="L11" s="33">
        <f t="shared" ref="L11:L34" si="4">K11*E11</f>
        <v>0</v>
      </c>
      <c r="M11" s="26">
        <v>262</v>
      </c>
      <c r="N11" s="41">
        <v>44267</v>
      </c>
      <c r="O11" s="236">
        <f t="shared" si="1"/>
        <v>0</v>
      </c>
      <c r="P11" s="237">
        <f t="shared" si="2"/>
        <v>0</v>
      </c>
      <c r="Q11" s="238"/>
      <c r="R11" s="235"/>
      <c r="S11" s="235"/>
      <c r="T11" s="235"/>
      <c r="U11" s="235"/>
      <c r="V11" s="235"/>
      <c r="W11" s="234">
        <v>30</v>
      </c>
      <c r="X11" s="237">
        <f t="shared" si="3"/>
        <v>26895</v>
      </c>
    </row>
    <row r="12" spans="1:24" ht="24">
      <c r="A12" s="241">
        <v>4</v>
      </c>
      <c r="B12" s="100" t="s">
        <v>196</v>
      </c>
      <c r="C12" s="35" t="s">
        <v>197</v>
      </c>
      <c r="D12" s="26"/>
      <c r="E12" s="33">
        <v>12</v>
      </c>
      <c r="F12" s="234">
        <v>3850</v>
      </c>
      <c r="G12" s="33">
        <f t="shared" si="0"/>
        <v>46200</v>
      </c>
      <c r="H12" s="247"/>
      <c r="I12" s="232">
        <v>44272</v>
      </c>
      <c r="J12" s="233">
        <v>369</v>
      </c>
      <c r="K12" s="234"/>
      <c r="L12" s="33">
        <f t="shared" si="4"/>
        <v>0</v>
      </c>
      <c r="M12" s="26">
        <v>262</v>
      </c>
      <c r="N12" s="41">
        <v>44267</v>
      </c>
      <c r="O12" s="236">
        <f t="shared" si="1"/>
        <v>0</v>
      </c>
      <c r="P12" s="237">
        <f t="shared" si="2"/>
        <v>0</v>
      </c>
      <c r="Q12" s="238"/>
      <c r="R12" s="235"/>
      <c r="S12" s="235"/>
      <c r="T12" s="235"/>
      <c r="U12" s="235"/>
      <c r="V12" s="235"/>
      <c r="W12" s="234">
        <v>3850</v>
      </c>
      <c r="X12" s="237">
        <f t="shared" si="3"/>
        <v>46200</v>
      </c>
    </row>
    <row r="13" spans="1:24" ht="24">
      <c r="A13" s="241">
        <v>5</v>
      </c>
      <c r="B13" s="100" t="s">
        <v>199</v>
      </c>
      <c r="C13" s="35" t="s">
        <v>197</v>
      </c>
      <c r="D13" s="26"/>
      <c r="E13" s="33">
        <v>12</v>
      </c>
      <c r="F13" s="234">
        <v>3850</v>
      </c>
      <c r="G13" s="33">
        <f t="shared" si="0"/>
        <v>46200</v>
      </c>
      <c r="H13" s="247"/>
      <c r="I13" s="232">
        <v>44272</v>
      </c>
      <c r="J13" s="233">
        <v>369</v>
      </c>
      <c r="K13" s="234"/>
      <c r="L13" s="33">
        <f t="shared" si="4"/>
        <v>0</v>
      </c>
      <c r="M13" s="26">
        <v>262</v>
      </c>
      <c r="N13" s="41">
        <v>44267</v>
      </c>
      <c r="O13" s="236">
        <f t="shared" si="1"/>
        <v>0</v>
      </c>
      <c r="P13" s="237">
        <f t="shared" si="2"/>
        <v>0</v>
      </c>
      <c r="Q13" s="238"/>
      <c r="R13" s="235"/>
      <c r="S13" s="235"/>
      <c r="T13" s="235"/>
      <c r="U13" s="235"/>
      <c r="V13" s="235"/>
      <c r="W13" s="234">
        <v>3850</v>
      </c>
      <c r="X13" s="237">
        <f t="shared" si="3"/>
        <v>46200</v>
      </c>
    </row>
    <row r="14" spans="1:24" ht="48">
      <c r="A14" s="241">
        <v>6</v>
      </c>
      <c r="B14" s="100" t="s">
        <v>206</v>
      </c>
      <c r="C14" s="91" t="s">
        <v>85</v>
      </c>
      <c r="D14" s="26"/>
      <c r="E14" s="33">
        <v>300</v>
      </c>
      <c r="F14" s="234">
        <v>24</v>
      </c>
      <c r="G14" s="33">
        <f t="shared" si="0"/>
        <v>7200</v>
      </c>
      <c r="H14" s="247">
        <v>44503</v>
      </c>
      <c r="I14" s="232">
        <v>44280</v>
      </c>
      <c r="J14" s="233">
        <v>492</v>
      </c>
      <c r="K14" s="234"/>
      <c r="L14" s="33">
        <f t="shared" si="4"/>
        <v>0</v>
      </c>
      <c r="M14" s="26">
        <v>290</v>
      </c>
      <c r="N14" s="41">
        <v>44277</v>
      </c>
      <c r="O14" s="236">
        <f t="shared" si="1"/>
        <v>0</v>
      </c>
      <c r="P14" s="237">
        <f t="shared" si="2"/>
        <v>0</v>
      </c>
      <c r="Q14" s="238"/>
      <c r="R14" s="235"/>
      <c r="S14" s="235"/>
      <c r="T14" s="235"/>
      <c r="U14" s="235"/>
      <c r="V14" s="235"/>
      <c r="W14" s="234">
        <v>24</v>
      </c>
      <c r="X14" s="237">
        <f t="shared" si="3"/>
        <v>7200</v>
      </c>
    </row>
    <row r="15" spans="1:24" ht="48">
      <c r="A15" s="241">
        <v>7</v>
      </c>
      <c r="B15" s="100" t="s">
        <v>207</v>
      </c>
      <c r="C15" s="91" t="s">
        <v>85</v>
      </c>
      <c r="D15" s="26"/>
      <c r="E15" s="33">
        <v>300</v>
      </c>
      <c r="F15" s="234">
        <v>46</v>
      </c>
      <c r="G15" s="33">
        <f t="shared" si="0"/>
        <v>13800</v>
      </c>
      <c r="H15" s="247">
        <v>44503</v>
      </c>
      <c r="I15" s="232">
        <v>44280</v>
      </c>
      <c r="J15" s="233">
        <v>492</v>
      </c>
      <c r="K15" s="234"/>
      <c r="L15" s="33">
        <f t="shared" si="4"/>
        <v>0</v>
      </c>
      <c r="M15" s="26">
        <v>290</v>
      </c>
      <c r="N15" s="41">
        <v>44277</v>
      </c>
      <c r="O15" s="236">
        <f t="shared" si="1"/>
        <v>0</v>
      </c>
      <c r="P15" s="237">
        <f t="shared" si="2"/>
        <v>0</v>
      </c>
      <c r="Q15" s="238"/>
      <c r="R15" s="235"/>
      <c r="S15" s="235"/>
      <c r="T15" s="235"/>
      <c r="U15" s="235"/>
      <c r="V15" s="235"/>
      <c r="W15" s="234">
        <v>46</v>
      </c>
      <c r="X15" s="237">
        <f t="shared" si="3"/>
        <v>13800</v>
      </c>
    </row>
    <row r="16" spans="1:24" ht="48">
      <c r="A16" s="241">
        <v>8</v>
      </c>
      <c r="B16" s="100" t="s">
        <v>208</v>
      </c>
      <c r="C16" s="91" t="s">
        <v>85</v>
      </c>
      <c r="D16" s="26"/>
      <c r="E16" s="33">
        <v>300</v>
      </c>
      <c r="F16" s="234">
        <v>2</v>
      </c>
      <c r="G16" s="33">
        <f t="shared" si="0"/>
        <v>600</v>
      </c>
      <c r="H16" s="247">
        <v>44503</v>
      </c>
      <c r="I16" s="232">
        <v>44280</v>
      </c>
      <c r="J16" s="233">
        <v>492</v>
      </c>
      <c r="K16" s="234"/>
      <c r="L16" s="33">
        <f t="shared" si="4"/>
        <v>0</v>
      </c>
      <c r="M16" s="26">
        <v>290</v>
      </c>
      <c r="N16" s="41">
        <v>44277</v>
      </c>
      <c r="O16" s="236">
        <f t="shared" si="1"/>
        <v>0</v>
      </c>
      <c r="P16" s="237">
        <f t="shared" si="2"/>
        <v>0</v>
      </c>
      <c r="Q16" s="238"/>
      <c r="R16" s="235"/>
      <c r="S16" s="235"/>
      <c r="T16" s="235"/>
      <c r="U16" s="235"/>
      <c r="V16" s="235"/>
      <c r="W16" s="234">
        <v>2</v>
      </c>
      <c r="X16" s="237">
        <f t="shared" si="3"/>
        <v>600</v>
      </c>
    </row>
    <row r="17" spans="1:24" ht="48">
      <c r="A17" s="241">
        <v>9</v>
      </c>
      <c r="B17" s="100" t="s">
        <v>209</v>
      </c>
      <c r="C17" s="91" t="s">
        <v>85</v>
      </c>
      <c r="D17" s="26"/>
      <c r="E17" s="33">
        <v>300</v>
      </c>
      <c r="F17" s="234">
        <v>6</v>
      </c>
      <c r="G17" s="33">
        <f t="shared" si="0"/>
        <v>1800</v>
      </c>
      <c r="H17" s="247">
        <v>44503</v>
      </c>
      <c r="I17" s="232">
        <v>44280</v>
      </c>
      <c r="J17" s="233">
        <v>492</v>
      </c>
      <c r="K17" s="234"/>
      <c r="L17" s="33">
        <f t="shared" si="4"/>
        <v>0</v>
      </c>
      <c r="M17" s="26">
        <v>290</v>
      </c>
      <c r="N17" s="41">
        <v>44277</v>
      </c>
      <c r="O17" s="236">
        <f t="shared" si="1"/>
        <v>0</v>
      </c>
      <c r="P17" s="237">
        <f t="shared" si="2"/>
        <v>0</v>
      </c>
      <c r="Q17" s="238"/>
      <c r="R17" s="235"/>
      <c r="S17" s="235"/>
      <c r="T17" s="235"/>
      <c r="U17" s="235"/>
      <c r="V17" s="235"/>
      <c r="W17" s="234">
        <v>6</v>
      </c>
      <c r="X17" s="237">
        <f t="shared" si="3"/>
        <v>1800</v>
      </c>
    </row>
    <row r="18" spans="1:24" ht="72">
      <c r="A18" s="241">
        <v>10</v>
      </c>
      <c r="B18" s="100" t="s">
        <v>39</v>
      </c>
      <c r="C18" s="91" t="s">
        <v>85</v>
      </c>
      <c r="D18" s="26" t="s">
        <v>204</v>
      </c>
      <c r="E18" s="33">
        <v>180</v>
      </c>
      <c r="F18" s="234">
        <v>232</v>
      </c>
      <c r="G18" s="33">
        <f t="shared" si="0"/>
        <v>41760</v>
      </c>
      <c r="H18" s="247">
        <v>44913</v>
      </c>
      <c r="I18" s="232">
        <v>44280</v>
      </c>
      <c r="J18" s="233">
        <v>392</v>
      </c>
      <c r="K18" s="234"/>
      <c r="L18" s="33">
        <f t="shared" si="4"/>
        <v>0</v>
      </c>
      <c r="M18" s="26">
        <v>291</v>
      </c>
      <c r="N18" s="41">
        <v>44277</v>
      </c>
      <c r="O18" s="236">
        <f t="shared" si="1"/>
        <v>0</v>
      </c>
      <c r="P18" s="237">
        <f t="shared" si="2"/>
        <v>0</v>
      </c>
      <c r="Q18" s="238"/>
      <c r="R18" s="235"/>
      <c r="S18" s="235"/>
      <c r="T18" s="235"/>
      <c r="U18" s="235"/>
      <c r="V18" s="235"/>
      <c r="W18" s="234">
        <v>232</v>
      </c>
      <c r="X18" s="237">
        <f t="shared" si="3"/>
        <v>41760</v>
      </c>
    </row>
    <row r="19" spans="1:24" ht="24">
      <c r="A19" s="241">
        <v>11</v>
      </c>
      <c r="B19" s="100" t="s">
        <v>211</v>
      </c>
      <c r="C19" s="35" t="s">
        <v>85</v>
      </c>
      <c r="D19" s="26"/>
      <c r="E19" s="33">
        <v>0.7</v>
      </c>
      <c r="F19" s="234">
        <v>25000</v>
      </c>
      <c r="G19" s="33">
        <f t="shared" si="0"/>
        <v>17500</v>
      </c>
      <c r="H19" s="247"/>
      <c r="I19" s="232"/>
      <c r="J19" s="233">
        <v>575</v>
      </c>
      <c r="K19" s="234"/>
      <c r="L19" s="33">
        <f t="shared" si="4"/>
        <v>0</v>
      </c>
      <c r="M19" s="26">
        <v>314</v>
      </c>
      <c r="N19" s="41">
        <v>44281</v>
      </c>
      <c r="O19" s="236">
        <f t="shared" si="1"/>
        <v>0</v>
      </c>
      <c r="P19" s="237">
        <f t="shared" si="2"/>
        <v>0</v>
      </c>
      <c r="Q19" s="238"/>
      <c r="R19" s="235"/>
      <c r="S19" s="235"/>
      <c r="T19" s="235"/>
      <c r="U19" s="235"/>
      <c r="V19" s="235"/>
      <c r="W19" s="234">
        <v>25000</v>
      </c>
      <c r="X19" s="237">
        <f t="shared" si="3"/>
        <v>17500</v>
      </c>
    </row>
    <row r="20" spans="1:24" ht="48">
      <c r="A20" s="241">
        <v>12</v>
      </c>
      <c r="B20" s="100" t="s">
        <v>206</v>
      </c>
      <c r="C20" s="91" t="s">
        <v>85</v>
      </c>
      <c r="D20" s="26"/>
      <c r="E20" s="33">
        <v>300</v>
      </c>
      <c r="F20" s="234">
        <v>100</v>
      </c>
      <c r="G20" s="33">
        <f t="shared" si="0"/>
        <v>30000</v>
      </c>
      <c r="H20" s="247"/>
      <c r="I20" s="232"/>
      <c r="J20" s="233">
        <v>575</v>
      </c>
      <c r="K20" s="234"/>
      <c r="L20" s="33">
        <f t="shared" si="4"/>
        <v>0</v>
      </c>
      <c r="M20" s="26">
        <v>314</v>
      </c>
      <c r="N20" s="41">
        <v>44281</v>
      </c>
      <c r="O20" s="236">
        <f t="shared" si="1"/>
        <v>0</v>
      </c>
      <c r="P20" s="237">
        <f t="shared" si="2"/>
        <v>0</v>
      </c>
      <c r="Q20" s="238"/>
      <c r="R20" s="235"/>
      <c r="S20" s="235"/>
      <c r="T20" s="235"/>
      <c r="U20" s="235"/>
      <c r="V20" s="235"/>
      <c r="W20" s="234">
        <v>100</v>
      </c>
      <c r="X20" s="237">
        <f t="shared" si="3"/>
        <v>30000</v>
      </c>
    </row>
    <row r="21" spans="1:24" ht="48">
      <c r="A21" s="241">
        <v>13</v>
      </c>
      <c r="B21" s="100" t="s">
        <v>207</v>
      </c>
      <c r="C21" s="91" t="s">
        <v>85</v>
      </c>
      <c r="D21" s="26"/>
      <c r="E21" s="33">
        <v>300</v>
      </c>
      <c r="F21" s="234">
        <v>300</v>
      </c>
      <c r="G21" s="33">
        <f t="shared" si="0"/>
        <v>90000</v>
      </c>
      <c r="H21" s="247"/>
      <c r="I21" s="232"/>
      <c r="J21" s="233">
        <v>575</v>
      </c>
      <c r="K21" s="234"/>
      <c r="L21" s="33">
        <f t="shared" si="4"/>
        <v>0</v>
      </c>
      <c r="M21" s="26">
        <v>314</v>
      </c>
      <c r="N21" s="41">
        <v>44281</v>
      </c>
      <c r="O21" s="236">
        <f t="shared" si="1"/>
        <v>0</v>
      </c>
      <c r="P21" s="237">
        <f t="shared" si="2"/>
        <v>0</v>
      </c>
      <c r="Q21" s="238"/>
      <c r="R21" s="235"/>
      <c r="S21" s="235"/>
      <c r="T21" s="235"/>
      <c r="U21" s="235"/>
      <c r="V21" s="235"/>
      <c r="W21" s="234">
        <v>300</v>
      </c>
      <c r="X21" s="237">
        <f t="shared" si="3"/>
        <v>90000</v>
      </c>
    </row>
    <row r="22" spans="1:24" ht="48">
      <c r="A22" s="241">
        <v>14</v>
      </c>
      <c r="B22" s="100" t="s">
        <v>208</v>
      </c>
      <c r="C22" s="91" t="s">
        <v>85</v>
      </c>
      <c r="D22" s="26"/>
      <c r="E22" s="33">
        <v>300</v>
      </c>
      <c r="F22" s="234">
        <v>40</v>
      </c>
      <c r="G22" s="33">
        <f t="shared" si="0"/>
        <v>12000</v>
      </c>
      <c r="H22" s="247"/>
      <c r="I22" s="232"/>
      <c r="J22" s="233">
        <v>575</v>
      </c>
      <c r="K22" s="234"/>
      <c r="L22" s="33">
        <f t="shared" si="4"/>
        <v>0</v>
      </c>
      <c r="M22" s="26">
        <v>314</v>
      </c>
      <c r="N22" s="41">
        <v>44281</v>
      </c>
      <c r="O22" s="236">
        <f t="shared" si="1"/>
        <v>0</v>
      </c>
      <c r="P22" s="237">
        <f t="shared" si="2"/>
        <v>0</v>
      </c>
      <c r="Q22" s="238"/>
      <c r="R22" s="235"/>
      <c r="S22" s="235"/>
      <c r="T22" s="235"/>
      <c r="U22" s="235"/>
      <c r="V22" s="235"/>
      <c r="W22" s="234">
        <v>40</v>
      </c>
      <c r="X22" s="237">
        <f t="shared" si="3"/>
        <v>12000</v>
      </c>
    </row>
    <row r="23" spans="1:24" ht="24">
      <c r="A23" s="241">
        <v>15</v>
      </c>
      <c r="B23" s="100" t="s">
        <v>223</v>
      </c>
      <c r="C23" s="35" t="s">
        <v>85</v>
      </c>
      <c r="D23" s="26"/>
      <c r="E23" s="33">
        <v>214.89</v>
      </c>
      <c r="F23" s="234">
        <v>50</v>
      </c>
      <c r="G23" s="33">
        <f t="shared" si="0"/>
        <v>10744.5</v>
      </c>
      <c r="H23" s="247"/>
      <c r="I23" s="232">
        <v>44300</v>
      </c>
      <c r="J23" s="233">
        <v>734</v>
      </c>
      <c r="K23" s="234"/>
      <c r="L23" s="33">
        <f t="shared" si="4"/>
        <v>0</v>
      </c>
      <c r="M23" s="103">
        <v>377</v>
      </c>
      <c r="N23" s="41">
        <v>44293</v>
      </c>
      <c r="O23" s="236">
        <f t="shared" si="1"/>
        <v>0</v>
      </c>
      <c r="P23" s="237">
        <f t="shared" si="2"/>
        <v>0</v>
      </c>
      <c r="Q23" s="238"/>
      <c r="R23" s="235"/>
      <c r="S23" s="235"/>
      <c r="T23" s="235"/>
      <c r="U23" s="235"/>
      <c r="V23" s="235"/>
      <c r="W23" s="234">
        <v>50</v>
      </c>
      <c r="X23" s="237">
        <f t="shared" si="3"/>
        <v>10744.5</v>
      </c>
    </row>
    <row r="24" spans="1:24" ht="24">
      <c r="A24" s="241">
        <v>16</v>
      </c>
      <c r="B24" s="100" t="s">
        <v>224</v>
      </c>
      <c r="C24" s="35" t="s">
        <v>85</v>
      </c>
      <c r="D24" s="26"/>
      <c r="E24" s="33">
        <v>214.89</v>
      </c>
      <c r="F24" s="234">
        <v>400</v>
      </c>
      <c r="G24" s="33">
        <f t="shared" si="0"/>
        <v>85956</v>
      </c>
      <c r="H24" s="247"/>
      <c r="I24" s="232">
        <v>44300</v>
      </c>
      <c r="J24" s="233">
        <v>734</v>
      </c>
      <c r="K24" s="234"/>
      <c r="L24" s="33">
        <f t="shared" si="4"/>
        <v>0</v>
      </c>
      <c r="M24" s="103">
        <v>377</v>
      </c>
      <c r="N24" s="41">
        <v>44293</v>
      </c>
      <c r="O24" s="236">
        <f t="shared" si="1"/>
        <v>0</v>
      </c>
      <c r="P24" s="237">
        <f t="shared" si="2"/>
        <v>0</v>
      </c>
      <c r="Q24" s="238"/>
      <c r="R24" s="235"/>
      <c r="S24" s="235"/>
      <c r="T24" s="235"/>
      <c r="U24" s="235"/>
      <c r="V24" s="235"/>
      <c r="W24" s="234">
        <v>400</v>
      </c>
      <c r="X24" s="237">
        <f t="shared" si="3"/>
        <v>85956</v>
      </c>
    </row>
    <row r="25" spans="1:24" ht="24">
      <c r="A25" s="241">
        <v>17</v>
      </c>
      <c r="B25" s="100" t="s">
        <v>225</v>
      </c>
      <c r="C25" s="35" t="s">
        <v>85</v>
      </c>
      <c r="D25" s="26"/>
      <c r="E25" s="33">
        <v>214.89</v>
      </c>
      <c r="F25" s="234">
        <v>50</v>
      </c>
      <c r="G25" s="33">
        <f t="shared" si="0"/>
        <v>10744.5</v>
      </c>
      <c r="H25" s="247"/>
      <c r="I25" s="232">
        <v>44300</v>
      </c>
      <c r="J25" s="233">
        <v>734</v>
      </c>
      <c r="K25" s="234"/>
      <c r="L25" s="33">
        <f t="shared" si="4"/>
        <v>0</v>
      </c>
      <c r="M25" s="103">
        <v>377</v>
      </c>
      <c r="N25" s="41">
        <v>44293</v>
      </c>
      <c r="O25" s="236">
        <f t="shared" si="1"/>
        <v>0</v>
      </c>
      <c r="P25" s="237">
        <f t="shared" si="2"/>
        <v>0</v>
      </c>
      <c r="Q25" s="238"/>
      <c r="R25" s="235"/>
      <c r="S25" s="235"/>
      <c r="T25" s="235"/>
      <c r="U25" s="235"/>
      <c r="V25" s="235"/>
      <c r="W25" s="234">
        <v>50</v>
      </c>
      <c r="X25" s="237">
        <f t="shared" si="3"/>
        <v>10744.5</v>
      </c>
    </row>
    <row r="26" spans="1:24" ht="24">
      <c r="A26" s="241">
        <v>18</v>
      </c>
      <c r="B26" s="100" t="s">
        <v>226</v>
      </c>
      <c r="C26" s="35" t="s">
        <v>85</v>
      </c>
      <c r="D26" s="26"/>
      <c r="E26" s="33">
        <v>56.98</v>
      </c>
      <c r="F26" s="234">
        <v>400</v>
      </c>
      <c r="G26" s="33">
        <f t="shared" si="0"/>
        <v>22792</v>
      </c>
      <c r="H26" s="247"/>
      <c r="I26" s="232">
        <v>44300</v>
      </c>
      <c r="J26" s="233">
        <v>734</v>
      </c>
      <c r="K26" s="234"/>
      <c r="L26" s="33">
        <f t="shared" si="4"/>
        <v>0</v>
      </c>
      <c r="M26" s="103">
        <v>377</v>
      </c>
      <c r="N26" s="41">
        <v>44293</v>
      </c>
      <c r="O26" s="236">
        <f t="shared" si="1"/>
        <v>0</v>
      </c>
      <c r="P26" s="237">
        <f t="shared" si="2"/>
        <v>0</v>
      </c>
      <c r="Q26" s="238"/>
      <c r="R26" s="235"/>
      <c r="S26" s="235"/>
      <c r="T26" s="235"/>
      <c r="U26" s="235"/>
      <c r="V26" s="235"/>
      <c r="W26" s="234">
        <v>400</v>
      </c>
      <c r="X26" s="237">
        <f t="shared" si="3"/>
        <v>22792</v>
      </c>
    </row>
    <row r="27" spans="1:24" ht="24">
      <c r="A27" s="241">
        <v>19</v>
      </c>
      <c r="B27" s="100" t="s">
        <v>227</v>
      </c>
      <c r="C27" s="35" t="s">
        <v>85</v>
      </c>
      <c r="D27" s="26"/>
      <c r="E27" s="33">
        <v>56.98</v>
      </c>
      <c r="F27" s="234">
        <v>2240</v>
      </c>
      <c r="G27" s="33">
        <f t="shared" si="0"/>
        <v>127635.2</v>
      </c>
      <c r="H27" s="247"/>
      <c r="I27" s="232">
        <v>44300</v>
      </c>
      <c r="J27" s="233">
        <v>734</v>
      </c>
      <c r="K27" s="234"/>
      <c r="L27" s="33">
        <f t="shared" si="4"/>
        <v>0</v>
      </c>
      <c r="M27" s="103">
        <v>377</v>
      </c>
      <c r="N27" s="41">
        <v>44293</v>
      </c>
      <c r="O27" s="236">
        <f t="shared" si="1"/>
        <v>0</v>
      </c>
      <c r="P27" s="237">
        <f t="shared" si="2"/>
        <v>0</v>
      </c>
      <c r="Q27" s="238"/>
      <c r="R27" s="235"/>
      <c r="S27" s="235"/>
      <c r="T27" s="235"/>
      <c r="U27" s="235"/>
      <c r="V27" s="235"/>
      <c r="W27" s="234">
        <v>2240</v>
      </c>
      <c r="X27" s="237">
        <f t="shared" si="3"/>
        <v>127635.2</v>
      </c>
    </row>
    <row r="28" spans="1:24" ht="24">
      <c r="A28" s="241">
        <v>20</v>
      </c>
      <c r="B28" s="100" t="s">
        <v>228</v>
      </c>
      <c r="C28" s="35" t="s">
        <v>85</v>
      </c>
      <c r="D28" s="26"/>
      <c r="E28" s="33">
        <v>56.98</v>
      </c>
      <c r="F28" s="234">
        <v>320</v>
      </c>
      <c r="G28" s="33">
        <f t="shared" si="0"/>
        <v>18233.599999999999</v>
      </c>
      <c r="H28" s="247"/>
      <c r="I28" s="232">
        <v>44300</v>
      </c>
      <c r="J28" s="233">
        <v>734</v>
      </c>
      <c r="K28" s="234"/>
      <c r="L28" s="33">
        <f t="shared" si="4"/>
        <v>0</v>
      </c>
      <c r="M28" s="103">
        <v>377</v>
      </c>
      <c r="N28" s="41">
        <v>44293</v>
      </c>
      <c r="O28" s="236">
        <f t="shared" si="1"/>
        <v>0</v>
      </c>
      <c r="P28" s="237">
        <f t="shared" si="2"/>
        <v>0</v>
      </c>
      <c r="Q28" s="238"/>
      <c r="R28" s="235"/>
      <c r="S28" s="235"/>
      <c r="T28" s="235"/>
      <c r="U28" s="235"/>
      <c r="V28" s="235"/>
      <c r="W28" s="234">
        <v>320</v>
      </c>
      <c r="X28" s="237">
        <f t="shared" si="3"/>
        <v>18233.599999999999</v>
      </c>
    </row>
    <row r="29" spans="1:24" ht="13.5">
      <c r="A29" s="241">
        <v>21</v>
      </c>
      <c r="B29" s="100" t="s">
        <v>283</v>
      </c>
      <c r="C29" s="35" t="s">
        <v>85</v>
      </c>
      <c r="D29" s="26"/>
      <c r="E29" s="33">
        <v>220</v>
      </c>
      <c r="F29" s="234">
        <v>218</v>
      </c>
      <c r="G29" s="33">
        <f t="shared" si="0"/>
        <v>47960</v>
      </c>
      <c r="H29" s="247"/>
      <c r="I29" s="232"/>
      <c r="J29" s="233">
        <v>896</v>
      </c>
      <c r="K29" s="234"/>
      <c r="L29" s="33">
        <f t="shared" si="4"/>
        <v>0</v>
      </c>
      <c r="M29" s="103">
        <v>465</v>
      </c>
      <c r="N29" s="41">
        <v>44309</v>
      </c>
      <c r="O29" s="236">
        <f t="shared" si="1"/>
        <v>0</v>
      </c>
      <c r="P29" s="237">
        <f t="shared" si="2"/>
        <v>0</v>
      </c>
      <c r="Q29" s="238"/>
      <c r="R29" s="235"/>
      <c r="S29" s="235"/>
      <c r="T29" s="235"/>
      <c r="U29" s="235"/>
      <c r="V29" s="235"/>
      <c r="W29" s="234">
        <v>218</v>
      </c>
      <c r="X29" s="237">
        <f t="shared" si="3"/>
        <v>47960</v>
      </c>
    </row>
    <row r="30" spans="1:24" ht="13.5">
      <c r="A30" s="241">
        <v>22</v>
      </c>
      <c r="B30" s="100" t="s">
        <v>284</v>
      </c>
      <c r="C30" s="35" t="s">
        <v>85</v>
      </c>
      <c r="D30" s="26"/>
      <c r="E30" s="33">
        <v>220</v>
      </c>
      <c r="F30" s="234">
        <v>5</v>
      </c>
      <c r="G30" s="33">
        <f t="shared" si="0"/>
        <v>1100</v>
      </c>
      <c r="H30" s="247"/>
      <c r="I30" s="232"/>
      <c r="J30" s="233">
        <v>896</v>
      </c>
      <c r="K30" s="234"/>
      <c r="L30" s="33">
        <f t="shared" si="4"/>
        <v>0</v>
      </c>
      <c r="M30" s="103">
        <v>465</v>
      </c>
      <c r="N30" s="41">
        <v>44309</v>
      </c>
      <c r="O30" s="236">
        <f t="shared" si="1"/>
        <v>0</v>
      </c>
      <c r="P30" s="237">
        <f t="shared" si="2"/>
        <v>0</v>
      </c>
      <c r="Q30" s="238"/>
      <c r="R30" s="235"/>
      <c r="S30" s="235"/>
      <c r="T30" s="235"/>
      <c r="U30" s="235"/>
      <c r="V30" s="235"/>
      <c r="W30" s="234">
        <v>5</v>
      </c>
      <c r="X30" s="237">
        <f t="shared" si="3"/>
        <v>1100</v>
      </c>
    </row>
    <row r="31" spans="1:24" ht="13.5">
      <c r="A31" s="241">
        <v>23</v>
      </c>
      <c r="B31" s="100" t="s">
        <v>281</v>
      </c>
      <c r="C31" s="35" t="s">
        <v>85</v>
      </c>
      <c r="D31" s="26"/>
      <c r="E31" s="33">
        <v>220</v>
      </c>
      <c r="F31" s="234">
        <v>135</v>
      </c>
      <c r="G31" s="33">
        <f t="shared" si="0"/>
        <v>29700</v>
      </c>
      <c r="H31" s="247"/>
      <c r="I31" s="232"/>
      <c r="J31" s="233">
        <v>921</v>
      </c>
      <c r="K31" s="234"/>
      <c r="L31" s="33">
        <f t="shared" si="4"/>
        <v>0</v>
      </c>
      <c r="M31" s="103">
        <v>464</v>
      </c>
      <c r="N31" s="41">
        <v>44309</v>
      </c>
      <c r="O31" s="236">
        <f t="shared" si="1"/>
        <v>0</v>
      </c>
      <c r="P31" s="237">
        <f t="shared" si="2"/>
        <v>0</v>
      </c>
      <c r="Q31" s="238"/>
      <c r="R31" s="235"/>
      <c r="S31" s="235"/>
      <c r="T31" s="235"/>
      <c r="U31" s="235"/>
      <c r="V31" s="235"/>
      <c r="W31" s="234">
        <v>135</v>
      </c>
      <c r="X31" s="237">
        <f t="shared" si="3"/>
        <v>29700</v>
      </c>
    </row>
    <row r="32" spans="1:24" ht="13.5">
      <c r="A32" s="241">
        <v>24</v>
      </c>
      <c r="B32" s="100" t="s">
        <v>283</v>
      </c>
      <c r="C32" s="35" t="s">
        <v>85</v>
      </c>
      <c r="D32" s="26"/>
      <c r="E32" s="33">
        <v>220</v>
      </c>
      <c r="F32" s="234">
        <v>315</v>
      </c>
      <c r="G32" s="33">
        <f t="shared" si="0"/>
        <v>69300</v>
      </c>
      <c r="H32" s="247"/>
      <c r="I32" s="232"/>
      <c r="J32" s="233">
        <v>921</v>
      </c>
      <c r="K32" s="234"/>
      <c r="L32" s="33">
        <f t="shared" si="4"/>
        <v>0</v>
      </c>
      <c r="M32" s="103">
        <v>464</v>
      </c>
      <c r="N32" s="41">
        <v>44309</v>
      </c>
      <c r="O32" s="236">
        <f t="shared" si="1"/>
        <v>0</v>
      </c>
      <c r="P32" s="237">
        <f t="shared" si="2"/>
        <v>0</v>
      </c>
      <c r="Q32" s="238"/>
      <c r="R32" s="235"/>
      <c r="S32" s="235"/>
      <c r="T32" s="235"/>
      <c r="U32" s="235"/>
      <c r="V32" s="235"/>
      <c r="W32" s="234">
        <v>315</v>
      </c>
      <c r="X32" s="237">
        <f t="shared" si="3"/>
        <v>69300</v>
      </c>
    </row>
    <row r="33" spans="1:24" ht="13.5">
      <c r="A33" s="241">
        <v>25</v>
      </c>
      <c r="B33" s="100" t="s">
        <v>284</v>
      </c>
      <c r="C33" s="35" t="s">
        <v>85</v>
      </c>
      <c r="D33" s="26"/>
      <c r="E33" s="33">
        <v>220</v>
      </c>
      <c r="F33" s="234">
        <v>64</v>
      </c>
      <c r="G33" s="33">
        <f t="shared" si="0"/>
        <v>14080</v>
      </c>
      <c r="H33" s="247"/>
      <c r="I33" s="232"/>
      <c r="J33" s="233">
        <v>921</v>
      </c>
      <c r="K33" s="234"/>
      <c r="L33" s="33">
        <f t="shared" si="4"/>
        <v>0</v>
      </c>
      <c r="M33" s="103">
        <v>464</v>
      </c>
      <c r="N33" s="41">
        <v>44309</v>
      </c>
      <c r="O33" s="236">
        <f t="shared" si="1"/>
        <v>0</v>
      </c>
      <c r="P33" s="237">
        <f t="shared" si="2"/>
        <v>0</v>
      </c>
      <c r="Q33" s="238"/>
      <c r="R33" s="235"/>
      <c r="S33" s="235"/>
      <c r="T33" s="235"/>
      <c r="U33" s="235"/>
      <c r="V33" s="235"/>
      <c r="W33" s="234">
        <v>64</v>
      </c>
      <c r="X33" s="237">
        <f t="shared" si="3"/>
        <v>14080</v>
      </c>
    </row>
    <row r="34" spans="1:24" ht="24">
      <c r="A34" s="241">
        <v>26</v>
      </c>
      <c r="B34" s="100" t="s">
        <v>230</v>
      </c>
      <c r="C34" s="35" t="s">
        <v>85</v>
      </c>
      <c r="D34" s="26"/>
      <c r="E34" s="33">
        <v>300</v>
      </c>
      <c r="F34" s="234">
        <v>180</v>
      </c>
      <c r="G34" s="33">
        <f t="shared" si="0"/>
        <v>54000</v>
      </c>
      <c r="H34" s="247"/>
      <c r="I34" s="232">
        <v>44299</v>
      </c>
      <c r="J34" s="233">
        <v>709</v>
      </c>
      <c r="K34" s="234"/>
      <c r="L34" s="33">
        <f t="shared" si="4"/>
        <v>0</v>
      </c>
      <c r="M34" s="103">
        <v>375</v>
      </c>
      <c r="N34" s="41">
        <v>44293</v>
      </c>
      <c r="O34" s="236">
        <f t="shared" si="1"/>
        <v>0</v>
      </c>
      <c r="P34" s="237">
        <f t="shared" si="2"/>
        <v>0</v>
      </c>
      <c r="Q34" s="238"/>
      <c r="R34" s="235"/>
      <c r="S34" s="235"/>
      <c r="T34" s="235"/>
      <c r="U34" s="235"/>
      <c r="V34" s="235"/>
      <c r="W34" s="234">
        <v>180</v>
      </c>
      <c r="X34" s="237">
        <f t="shared" si="3"/>
        <v>54000</v>
      </c>
    </row>
    <row r="35" spans="1:24" ht="18.75">
      <c r="A35" s="94"/>
      <c r="B35" s="240" t="s">
        <v>83</v>
      </c>
      <c r="C35" s="94"/>
      <c r="D35" s="28"/>
      <c r="E35" s="28"/>
      <c r="F35" s="93"/>
      <c r="G35" s="28">
        <f>SUM(G9:G34)</f>
        <v>1064200.7999999998</v>
      </c>
      <c r="H35" s="29"/>
      <c r="I35" s="29"/>
      <c r="J35" s="28"/>
      <c r="K35" s="93"/>
      <c r="L35" s="28">
        <f>SUM(L9:L34)</f>
        <v>0</v>
      </c>
      <c r="M35" s="93"/>
      <c r="N35" s="30"/>
      <c r="O35" s="94"/>
      <c r="P35" s="28">
        <f>SUM(P9:P34)</f>
        <v>0</v>
      </c>
      <c r="Q35" s="93"/>
      <c r="R35" s="93"/>
      <c r="S35" s="93"/>
      <c r="T35" s="93"/>
      <c r="U35" s="93"/>
      <c r="V35" s="93"/>
      <c r="W35" s="93"/>
      <c r="X35" s="28">
        <f>SUM(X9:X34)</f>
        <v>1064200.7999999998</v>
      </c>
    </row>
  </sheetData>
  <mergeCells count="31">
    <mergeCell ref="C5:C7"/>
    <mergeCell ref="D5:D7"/>
    <mergeCell ref="Q6:T7"/>
    <mergeCell ref="P6:P7"/>
    <mergeCell ref="J6:J7"/>
    <mergeCell ref="H5:H7"/>
    <mergeCell ref="O6:O7"/>
    <mergeCell ref="L6:L7"/>
    <mergeCell ref="M6:N6"/>
    <mergeCell ref="G6:G7"/>
    <mergeCell ref="A8:X8"/>
    <mergeCell ref="E5:E7"/>
    <mergeCell ref="I5:N5"/>
    <mergeCell ref="V6:V7"/>
    <mergeCell ref="W6:W7"/>
    <mergeCell ref="O5:P5"/>
    <mergeCell ref="F5:G5"/>
    <mergeCell ref="W5:X5"/>
    <mergeCell ref="X6:X7"/>
    <mergeCell ref="A5:A7"/>
    <mergeCell ref="B5:B7"/>
    <mergeCell ref="Q5:V5"/>
    <mergeCell ref="K6:K7"/>
    <mergeCell ref="F6:F7"/>
    <mergeCell ref="I6:I7"/>
    <mergeCell ref="U6:U7"/>
    <mergeCell ref="O1:R1"/>
    <mergeCell ref="B2:X2"/>
    <mergeCell ref="C3:P3"/>
    <mergeCell ref="C4:N4"/>
    <mergeCell ref="O4:W4"/>
  </mergeCells>
  <phoneticPr fontId="0" type="noConversion"/>
  <pageMargins left="0.75" right="0.75" top="1" bottom="1" header="0.5" footer="0.5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X36"/>
  <sheetViews>
    <sheetView workbookViewId="0">
      <selection sqref="A1:X36"/>
    </sheetView>
  </sheetViews>
  <sheetFormatPr defaultRowHeight="12.75"/>
  <sheetData>
    <row r="1" spans="1:24" ht="15.75" customHeight="1">
      <c r="A1" s="700" t="s">
        <v>124</v>
      </c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1"/>
      <c r="O1" s="701"/>
      <c r="P1" s="701"/>
      <c r="Q1" s="701"/>
      <c r="R1" s="701"/>
      <c r="S1" s="701"/>
      <c r="T1" s="701"/>
      <c r="U1" s="701"/>
      <c r="V1" s="701"/>
      <c r="W1" s="701"/>
      <c r="X1" s="702"/>
    </row>
    <row r="2" spans="1:24" ht="15.75" customHeight="1">
      <c r="A2" s="320">
        <v>1</v>
      </c>
      <c r="B2" s="242" t="s">
        <v>171</v>
      </c>
      <c r="C2" s="243" t="s">
        <v>71</v>
      </c>
      <c r="D2" s="244">
        <v>181220</v>
      </c>
      <c r="E2" s="245">
        <v>9161.4</v>
      </c>
      <c r="F2" s="246">
        <v>1</v>
      </c>
      <c r="G2" s="33">
        <f t="shared" ref="G2:G35" si="0">F2*E2</f>
        <v>9161.4</v>
      </c>
      <c r="H2" s="247"/>
      <c r="I2" s="248">
        <v>44244</v>
      </c>
      <c r="J2" s="244">
        <v>232</v>
      </c>
      <c r="K2" s="246">
        <v>20</v>
      </c>
      <c r="L2" s="245"/>
      <c r="M2" s="249">
        <v>140</v>
      </c>
      <c r="N2" s="250">
        <v>44243</v>
      </c>
      <c r="O2" s="315">
        <f t="shared" ref="O2:O8" si="1">F2-W2</f>
        <v>0</v>
      </c>
      <c r="P2" s="245">
        <f t="shared" ref="P2:P35" si="2">O2*E2</f>
        <v>0</v>
      </c>
      <c r="Q2" s="244"/>
      <c r="R2" s="244"/>
      <c r="S2" s="244"/>
      <c r="T2" s="244"/>
      <c r="U2" s="252"/>
      <c r="V2" s="253"/>
      <c r="W2" s="246">
        <v>1</v>
      </c>
      <c r="X2" s="245">
        <f t="shared" ref="X2:X35" si="3">W2*E2</f>
        <v>9161.4</v>
      </c>
    </row>
    <row r="3" spans="1:24" ht="45" customHeight="1">
      <c r="A3" s="320">
        <v>2</v>
      </c>
      <c r="B3" s="242" t="s">
        <v>171</v>
      </c>
      <c r="C3" s="243" t="s">
        <v>71</v>
      </c>
      <c r="D3" s="244" t="s">
        <v>189</v>
      </c>
      <c r="E3" s="245">
        <v>9161.4</v>
      </c>
      <c r="F3" s="246">
        <v>24</v>
      </c>
      <c r="G3" s="33">
        <f t="shared" si="0"/>
        <v>219873.59999999998</v>
      </c>
      <c r="H3" s="247"/>
      <c r="I3" s="248">
        <v>44244</v>
      </c>
      <c r="J3" s="244">
        <v>250</v>
      </c>
      <c r="K3" s="246">
        <v>24</v>
      </c>
      <c r="L3" s="245"/>
      <c r="M3" s="249">
        <v>141</v>
      </c>
      <c r="N3" s="250">
        <v>44243</v>
      </c>
      <c r="O3" s="315">
        <f t="shared" si="1"/>
        <v>0</v>
      </c>
      <c r="P3" s="245">
        <f>O3*E3</f>
        <v>0</v>
      </c>
      <c r="Q3" s="244"/>
      <c r="R3" s="244"/>
      <c r="S3" s="244"/>
      <c r="T3" s="244"/>
      <c r="U3" s="252"/>
      <c r="V3" s="253"/>
      <c r="W3" s="246">
        <v>24</v>
      </c>
      <c r="X3" s="245">
        <f>W3*E3</f>
        <v>219873.59999999998</v>
      </c>
    </row>
    <row r="4" spans="1:24" ht="53.25" customHeight="1">
      <c r="A4" s="320">
        <v>3</v>
      </c>
      <c r="B4" s="257" t="s">
        <v>37</v>
      </c>
      <c r="C4" s="258" t="s">
        <v>85</v>
      </c>
      <c r="D4" s="26" t="s">
        <v>182</v>
      </c>
      <c r="E4" s="245" t="s">
        <v>42</v>
      </c>
      <c r="F4" s="246">
        <v>100</v>
      </c>
      <c r="G4" s="33">
        <f t="shared" si="0"/>
        <v>14850</v>
      </c>
      <c r="H4" s="36">
        <v>44916</v>
      </c>
      <c r="I4" s="259">
        <v>44231</v>
      </c>
      <c r="J4" s="244">
        <v>137</v>
      </c>
      <c r="K4" s="246">
        <v>100</v>
      </c>
      <c r="L4" s="245"/>
      <c r="M4" s="244">
        <v>85</v>
      </c>
      <c r="N4" s="250">
        <v>44229</v>
      </c>
      <c r="O4" s="315">
        <f t="shared" si="1"/>
        <v>0</v>
      </c>
      <c r="P4" s="260">
        <f t="shared" si="2"/>
        <v>0</v>
      </c>
      <c r="Q4" s="244"/>
      <c r="R4" s="244"/>
      <c r="S4" s="244"/>
      <c r="T4" s="244"/>
      <c r="U4" s="252"/>
      <c r="V4" s="253"/>
      <c r="W4" s="246">
        <v>100</v>
      </c>
      <c r="X4" s="245">
        <f t="shared" si="3"/>
        <v>14850</v>
      </c>
    </row>
    <row r="5" spans="1:24" ht="25.5" customHeight="1">
      <c r="A5" s="320">
        <v>4</v>
      </c>
      <c r="B5" s="257" t="s">
        <v>38</v>
      </c>
      <c r="C5" s="258" t="s">
        <v>85</v>
      </c>
      <c r="D5" s="26" t="s">
        <v>183</v>
      </c>
      <c r="E5" s="245" t="s">
        <v>43</v>
      </c>
      <c r="F5" s="246">
        <v>25</v>
      </c>
      <c r="G5" s="33">
        <f t="shared" si="0"/>
        <v>5250</v>
      </c>
      <c r="H5" s="36">
        <v>44540</v>
      </c>
      <c r="I5" s="259">
        <v>44231</v>
      </c>
      <c r="J5" s="244">
        <v>137</v>
      </c>
      <c r="K5" s="246">
        <v>25</v>
      </c>
      <c r="L5" s="245"/>
      <c r="M5" s="244">
        <v>85</v>
      </c>
      <c r="N5" s="250">
        <v>44229</v>
      </c>
      <c r="O5" s="315">
        <f t="shared" si="1"/>
        <v>0</v>
      </c>
      <c r="P5" s="260">
        <f t="shared" si="2"/>
        <v>0</v>
      </c>
      <c r="Q5" s="244"/>
      <c r="R5" s="244"/>
      <c r="S5" s="244"/>
      <c r="T5" s="244"/>
      <c r="U5" s="252"/>
      <c r="V5" s="253"/>
      <c r="W5" s="246">
        <v>25</v>
      </c>
      <c r="X5" s="245">
        <f t="shared" si="3"/>
        <v>5250</v>
      </c>
    </row>
    <row r="6" spans="1:24" ht="25.5" customHeight="1">
      <c r="A6" s="320">
        <v>5</v>
      </c>
      <c r="B6" s="257" t="s">
        <v>39</v>
      </c>
      <c r="C6" s="258" t="s">
        <v>85</v>
      </c>
      <c r="D6" s="26" t="s">
        <v>184</v>
      </c>
      <c r="E6" s="245" t="s">
        <v>44</v>
      </c>
      <c r="F6" s="246">
        <v>100</v>
      </c>
      <c r="G6" s="33">
        <f t="shared" si="0"/>
        <v>18000</v>
      </c>
      <c r="H6" s="36" t="s">
        <v>185</v>
      </c>
      <c r="I6" s="259">
        <v>44231</v>
      </c>
      <c r="J6" s="244">
        <v>137</v>
      </c>
      <c r="K6" s="246">
        <v>100</v>
      </c>
      <c r="L6" s="245"/>
      <c r="M6" s="244">
        <v>85</v>
      </c>
      <c r="N6" s="250">
        <v>44229</v>
      </c>
      <c r="O6" s="315">
        <f t="shared" si="1"/>
        <v>0</v>
      </c>
      <c r="P6" s="260">
        <f t="shared" si="2"/>
        <v>0</v>
      </c>
      <c r="Q6" s="244"/>
      <c r="R6" s="244"/>
      <c r="S6" s="244"/>
      <c r="T6" s="244"/>
      <c r="U6" s="252"/>
      <c r="V6" s="253"/>
      <c r="W6" s="246">
        <v>100</v>
      </c>
      <c r="X6" s="245">
        <f t="shared" si="3"/>
        <v>18000</v>
      </c>
    </row>
    <row r="7" spans="1:24" ht="216.75">
      <c r="A7" s="320">
        <v>6</v>
      </c>
      <c r="B7" s="254" t="s">
        <v>18</v>
      </c>
      <c r="C7" s="35" t="s">
        <v>85</v>
      </c>
      <c r="D7" s="26" t="s">
        <v>178</v>
      </c>
      <c r="E7" s="255">
        <v>153.69999999999999</v>
      </c>
      <c r="F7" s="37">
        <v>750</v>
      </c>
      <c r="G7" s="33">
        <f t="shared" si="0"/>
        <v>115274.99999999999</v>
      </c>
      <c r="H7" s="247">
        <v>44889</v>
      </c>
      <c r="I7" s="27">
        <v>44221</v>
      </c>
      <c r="J7" s="26">
        <v>57</v>
      </c>
      <c r="K7" s="91">
        <v>750</v>
      </c>
      <c r="L7" s="33"/>
      <c r="M7" s="26">
        <v>64</v>
      </c>
      <c r="N7" s="41">
        <v>44216</v>
      </c>
      <c r="O7" s="236">
        <f t="shared" si="1"/>
        <v>0</v>
      </c>
      <c r="P7" s="237">
        <f t="shared" si="2"/>
        <v>0</v>
      </c>
      <c r="Q7" s="26"/>
      <c r="R7" s="26"/>
      <c r="S7" s="26"/>
      <c r="T7" s="26"/>
      <c r="U7" s="90"/>
      <c r="V7" s="73"/>
      <c r="W7" s="37">
        <v>750</v>
      </c>
      <c r="X7" s="33">
        <f t="shared" si="3"/>
        <v>115274.99999999999</v>
      </c>
    </row>
    <row r="8" spans="1:24" ht="102.75" thickBot="1">
      <c r="A8" s="320">
        <v>7</v>
      </c>
      <c r="B8" s="254" t="s">
        <v>19</v>
      </c>
      <c r="C8" s="35" t="s">
        <v>85</v>
      </c>
      <c r="D8" s="26" t="s">
        <v>178</v>
      </c>
      <c r="E8" s="255">
        <v>210</v>
      </c>
      <c r="F8" s="37">
        <v>799</v>
      </c>
      <c r="G8" s="33">
        <f t="shared" si="0"/>
        <v>167790</v>
      </c>
      <c r="H8" s="247">
        <v>44513</v>
      </c>
      <c r="I8" s="27">
        <v>44221</v>
      </c>
      <c r="J8" s="26">
        <v>57</v>
      </c>
      <c r="K8" s="91">
        <v>800</v>
      </c>
      <c r="L8" s="33"/>
      <c r="M8" s="26">
        <v>64</v>
      </c>
      <c r="N8" s="41">
        <v>44216</v>
      </c>
      <c r="O8" s="236">
        <f t="shared" si="1"/>
        <v>0</v>
      </c>
      <c r="P8" s="237">
        <f>O8*E8</f>
        <v>0</v>
      </c>
      <c r="Q8" s="26"/>
      <c r="R8" s="26"/>
      <c r="S8" s="26"/>
      <c r="T8" s="26"/>
      <c r="U8" s="90"/>
      <c r="V8" s="73"/>
      <c r="W8" s="37">
        <v>799</v>
      </c>
      <c r="X8" s="33">
        <f>W8*E8</f>
        <v>167790</v>
      </c>
    </row>
    <row r="9" spans="1:24" ht="114.75">
      <c r="A9" s="320">
        <v>8</v>
      </c>
      <c r="B9" s="308" t="s">
        <v>16</v>
      </c>
      <c r="C9" s="35" t="s">
        <v>71</v>
      </c>
      <c r="D9" s="26" t="s">
        <v>174</v>
      </c>
      <c r="E9" s="309">
        <v>672.96078</v>
      </c>
      <c r="F9" s="37">
        <v>56</v>
      </c>
      <c r="G9" s="33">
        <f t="shared" si="0"/>
        <v>37685.803679999997</v>
      </c>
      <c r="H9" s="247"/>
      <c r="I9" s="27">
        <v>44208</v>
      </c>
      <c r="J9" s="26">
        <v>34</v>
      </c>
      <c r="K9" s="91">
        <v>100</v>
      </c>
      <c r="L9" s="33"/>
      <c r="M9" s="26">
        <v>7</v>
      </c>
      <c r="N9" s="41">
        <v>44202</v>
      </c>
      <c r="O9" s="236">
        <f>F9-W9</f>
        <v>0</v>
      </c>
      <c r="P9" s="237">
        <f>O9*E9</f>
        <v>0</v>
      </c>
      <c r="Q9" s="26"/>
      <c r="R9" s="26"/>
      <c r="S9" s="26"/>
      <c r="T9" s="26"/>
      <c r="U9" s="90"/>
      <c r="V9" s="73"/>
      <c r="W9" s="37">
        <v>56</v>
      </c>
      <c r="X9" s="33">
        <f t="shared" si="3"/>
        <v>37685.803679999997</v>
      </c>
    </row>
    <row r="10" spans="1:24" ht="120">
      <c r="A10" s="320">
        <v>9</v>
      </c>
      <c r="B10" s="100" t="s">
        <v>200</v>
      </c>
      <c r="C10" s="35" t="s">
        <v>85</v>
      </c>
      <c r="D10" s="26"/>
      <c r="E10" s="33">
        <v>896.5</v>
      </c>
      <c r="F10" s="91">
        <v>5</v>
      </c>
      <c r="G10" s="33">
        <f t="shared" si="0"/>
        <v>4482.5</v>
      </c>
      <c r="H10" s="247"/>
      <c r="I10" s="27">
        <v>44272</v>
      </c>
      <c r="J10" s="321">
        <v>10</v>
      </c>
      <c r="K10" s="91"/>
      <c r="L10" s="33">
        <f>K10*E10</f>
        <v>0</v>
      </c>
      <c r="M10" s="26">
        <v>262</v>
      </c>
      <c r="N10" s="41">
        <v>44267</v>
      </c>
      <c r="O10" s="236">
        <f t="shared" ref="O10:O35" si="4">F10+K10-W10</f>
        <v>0</v>
      </c>
      <c r="P10" s="237">
        <f t="shared" si="2"/>
        <v>0</v>
      </c>
      <c r="Q10" s="26"/>
      <c r="R10" s="26"/>
      <c r="S10" s="26"/>
      <c r="T10" s="26"/>
      <c r="U10" s="90"/>
      <c r="V10" s="73"/>
      <c r="W10" s="91">
        <v>5</v>
      </c>
      <c r="X10" s="33">
        <f t="shared" si="3"/>
        <v>4482.5</v>
      </c>
    </row>
    <row r="11" spans="1:24" ht="120">
      <c r="A11" s="320">
        <v>10</v>
      </c>
      <c r="B11" s="100" t="s">
        <v>202</v>
      </c>
      <c r="C11" s="35" t="s">
        <v>85</v>
      </c>
      <c r="D11" s="26"/>
      <c r="E11" s="33">
        <v>896.5</v>
      </c>
      <c r="F11" s="91">
        <v>10</v>
      </c>
      <c r="G11" s="33">
        <f t="shared" si="0"/>
        <v>8965</v>
      </c>
      <c r="H11" s="247"/>
      <c r="I11" s="27">
        <v>44272</v>
      </c>
      <c r="J11" s="321">
        <v>10</v>
      </c>
      <c r="K11" s="91"/>
      <c r="L11" s="33">
        <f t="shared" ref="L11:L34" si="5">K11*E11</f>
        <v>0</v>
      </c>
      <c r="M11" s="26">
        <v>262</v>
      </c>
      <c r="N11" s="41">
        <v>44267</v>
      </c>
      <c r="O11" s="236">
        <f t="shared" si="4"/>
        <v>0</v>
      </c>
      <c r="P11" s="237">
        <f t="shared" si="2"/>
        <v>0</v>
      </c>
      <c r="Q11" s="26"/>
      <c r="R11" s="26"/>
      <c r="S11" s="26"/>
      <c r="T11" s="26"/>
      <c r="U11" s="90"/>
      <c r="V11" s="73"/>
      <c r="W11" s="91">
        <v>10</v>
      </c>
      <c r="X11" s="33">
        <f t="shared" si="3"/>
        <v>8965</v>
      </c>
    </row>
    <row r="12" spans="1:24" ht="120">
      <c r="A12" s="320">
        <v>11</v>
      </c>
      <c r="B12" s="100" t="s">
        <v>203</v>
      </c>
      <c r="C12" s="35" t="s">
        <v>85</v>
      </c>
      <c r="D12" s="26"/>
      <c r="E12" s="33">
        <v>896.5</v>
      </c>
      <c r="F12" s="91">
        <v>5</v>
      </c>
      <c r="G12" s="33">
        <f t="shared" si="0"/>
        <v>4482.5</v>
      </c>
      <c r="H12" s="247"/>
      <c r="I12" s="27">
        <v>44272</v>
      </c>
      <c r="J12" s="321">
        <v>10</v>
      </c>
      <c r="K12" s="91"/>
      <c r="L12" s="33">
        <f t="shared" si="5"/>
        <v>0</v>
      </c>
      <c r="M12" s="26">
        <v>262</v>
      </c>
      <c r="N12" s="41">
        <v>44267</v>
      </c>
      <c r="O12" s="236">
        <f t="shared" si="4"/>
        <v>0</v>
      </c>
      <c r="P12" s="237">
        <f t="shared" si="2"/>
        <v>0</v>
      </c>
      <c r="Q12" s="26"/>
      <c r="R12" s="26"/>
      <c r="S12" s="26"/>
      <c r="T12" s="26"/>
      <c r="U12" s="90"/>
      <c r="V12" s="73"/>
      <c r="W12" s="91">
        <v>5</v>
      </c>
      <c r="X12" s="33">
        <f t="shared" si="3"/>
        <v>4482.5</v>
      </c>
    </row>
    <row r="13" spans="1:24" ht="96">
      <c r="A13" s="320">
        <v>12</v>
      </c>
      <c r="B13" s="100" t="s">
        <v>196</v>
      </c>
      <c r="C13" s="35" t="s">
        <v>197</v>
      </c>
      <c r="D13" s="26"/>
      <c r="E13" s="33">
        <v>12</v>
      </c>
      <c r="F13" s="91">
        <v>1500</v>
      </c>
      <c r="G13" s="33">
        <f t="shared" si="0"/>
        <v>18000</v>
      </c>
      <c r="H13" s="247"/>
      <c r="I13" s="27">
        <v>44272</v>
      </c>
      <c r="J13" s="321">
        <v>10</v>
      </c>
      <c r="K13" s="91"/>
      <c r="L13" s="33">
        <f t="shared" si="5"/>
        <v>0</v>
      </c>
      <c r="M13" s="26">
        <v>262</v>
      </c>
      <c r="N13" s="41">
        <v>44267</v>
      </c>
      <c r="O13" s="236">
        <f t="shared" si="4"/>
        <v>0</v>
      </c>
      <c r="P13" s="237">
        <f t="shared" si="2"/>
        <v>0</v>
      </c>
      <c r="Q13" s="26"/>
      <c r="R13" s="26"/>
      <c r="S13" s="26"/>
      <c r="T13" s="26"/>
      <c r="U13" s="90"/>
      <c r="V13" s="73"/>
      <c r="W13" s="91">
        <v>1500</v>
      </c>
      <c r="X13" s="33">
        <f t="shared" si="3"/>
        <v>18000</v>
      </c>
    </row>
    <row r="14" spans="1:24" ht="96">
      <c r="A14" s="320">
        <v>13</v>
      </c>
      <c r="B14" s="100" t="s">
        <v>199</v>
      </c>
      <c r="C14" s="35" t="s">
        <v>197</v>
      </c>
      <c r="D14" s="26"/>
      <c r="E14" s="33">
        <v>12</v>
      </c>
      <c r="F14" s="91">
        <v>1500</v>
      </c>
      <c r="G14" s="33">
        <f t="shared" si="0"/>
        <v>18000</v>
      </c>
      <c r="H14" s="247"/>
      <c r="I14" s="27">
        <v>44272</v>
      </c>
      <c r="J14" s="321">
        <v>10</v>
      </c>
      <c r="K14" s="91"/>
      <c r="L14" s="33">
        <f t="shared" si="5"/>
        <v>0</v>
      </c>
      <c r="M14" s="26">
        <v>262</v>
      </c>
      <c r="N14" s="41">
        <v>44267</v>
      </c>
      <c r="O14" s="236">
        <f t="shared" si="4"/>
        <v>0</v>
      </c>
      <c r="P14" s="237">
        <f t="shared" si="2"/>
        <v>0</v>
      </c>
      <c r="Q14" s="26"/>
      <c r="R14" s="26"/>
      <c r="S14" s="26"/>
      <c r="T14" s="26"/>
      <c r="U14" s="90"/>
      <c r="V14" s="73"/>
      <c r="W14" s="91">
        <v>1500</v>
      </c>
      <c r="X14" s="33">
        <f t="shared" si="3"/>
        <v>18000</v>
      </c>
    </row>
    <row r="15" spans="1:24" ht="204">
      <c r="A15" s="320">
        <v>14</v>
      </c>
      <c r="B15" s="100" t="s">
        <v>206</v>
      </c>
      <c r="C15" s="91" t="s">
        <v>85</v>
      </c>
      <c r="D15" s="26"/>
      <c r="E15" s="33">
        <v>300</v>
      </c>
      <c r="F15" s="91">
        <v>9</v>
      </c>
      <c r="G15" s="33">
        <f t="shared" si="0"/>
        <v>2700</v>
      </c>
      <c r="H15" s="247">
        <v>44503</v>
      </c>
      <c r="I15" s="27">
        <v>44279</v>
      </c>
      <c r="J15" s="321">
        <v>506</v>
      </c>
      <c r="K15" s="91"/>
      <c r="L15" s="33">
        <f t="shared" si="5"/>
        <v>0</v>
      </c>
      <c r="M15" s="26">
        <v>290</v>
      </c>
      <c r="N15" s="41">
        <v>44277</v>
      </c>
      <c r="O15" s="236">
        <f t="shared" si="4"/>
        <v>0</v>
      </c>
      <c r="P15" s="237">
        <f t="shared" si="2"/>
        <v>0</v>
      </c>
      <c r="Q15" s="26"/>
      <c r="R15" s="26"/>
      <c r="S15" s="26"/>
      <c r="T15" s="26"/>
      <c r="U15" s="90"/>
      <c r="V15" s="73"/>
      <c r="W15" s="91">
        <v>9</v>
      </c>
      <c r="X15" s="33">
        <f t="shared" si="3"/>
        <v>2700</v>
      </c>
    </row>
    <row r="16" spans="1:24" ht="216">
      <c r="A16" s="320">
        <v>15</v>
      </c>
      <c r="B16" s="100" t="s">
        <v>207</v>
      </c>
      <c r="C16" s="91" t="s">
        <v>85</v>
      </c>
      <c r="D16" s="26"/>
      <c r="E16" s="33">
        <v>300</v>
      </c>
      <c r="F16" s="91">
        <v>17</v>
      </c>
      <c r="G16" s="33">
        <f t="shared" si="0"/>
        <v>5100</v>
      </c>
      <c r="H16" s="247">
        <v>44503</v>
      </c>
      <c r="I16" s="27">
        <v>44279</v>
      </c>
      <c r="J16" s="321">
        <v>506</v>
      </c>
      <c r="K16" s="91"/>
      <c r="L16" s="33">
        <f t="shared" si="5"/>
        <v>0</v>
      </c>
      <c r="M16" s="26">
        <v>290</v>
      </c>
      <c r="N16" s="41">
        <v>44277</v>
      </c>
      <c r="O16" s="236">
        <f t="shared" si="4"/>
        <v>0</v>
      </c>
      <c r="P16" s="237">
        <f t="shared" si="2"/>
        <v>0</v>
      </c>
      <c r="Q16" s="26"/>
      <c r="R16" s="26"/>
      <c r="S16" s="26"/>
      <c r="T16" s="26"/>
      <c r="U16" s="90"/>
      <c r="V16" s="73"/>
      <c r="W16" s="91">
        <v>17</v>
      </c>
      <c r="X16" s="33">
        <f t="shared" si="3"/>
        <v>5100</v>
      </c>
    </row>
    <row r="17" spans="1:24" ht="216">
      <c r="A17" s="320">
        <v>16</v>
      </c>
      <c r="B17" s="100" t="s">
        <v>208</v>
      </c>
      <c r="C17" s="91" t="s">
        <v>85</v>
      </c>
      <c r="D17" s="26"/>
      <c r="E17" s="33">
        <v>300</v>
      </c>
      <c r="F17" s="91">
        <v>1</v>
      </c>
      <c r="G17" s="33">
        <f t="shared" si="0"/>
        <v>300</v>
      </c>
      <c r="H17" s="247">
        <v>44503</v>
      </c>
      <c r="I17" s="27">
        <v>44279</v>
      </c>
      <c r="J17" s="321">
        <v>506</v>
      </c>
      <c r="K17" s="91"/>
      <c r="L17" s="33">
        <f t="shared" si="5"/>
        <v>0</v>
      </c>
      <c r="M17" s="26">
        <v>290</v>
      </c>
      <c r="N17" s="41">
        <v>44277</v>
      </c>
      <c r="O17" s="236">
        <f t="shared" si="4"/>
        <v>0</v>
      </c>
      <c r="P17" s="237">
        <f t="shared" si="2"/>
        <v>0</v>
      </c>
      <c r="Q17" s="26"/>
      <c r="R17" s="26"/>
      <c r="S17" s="26"/>
      <c r="T17" s="26"/>
      <c r="U17" s="90"/>
      <c r="V17" s="73"/>
      <c r="W17" s="91">
        <v>1</v>
      </c>
      <c r="X17" s="33">
        <f t="shared" si="3"/>
        <v>300</v>
      </c>
    </row>
    <row r="18" spans="1:24" ht="216">
      <c r="A18" s="320">
        <v>17</v>
      </c>
      <c r="B18" s="100" t="s">
        <v>209</v>
      </c>
      <c r="C18" s="91" t="s">
        <v>85</v>
      </c>
      <c r="D18" s="26"/>
      <c r="E18" s="33">
        <v>300</v>
      </c>
      <c r="F18" s="91">
        <v>2</v>
      </c>
      <c r="G18" s="33">
        <f t="shared" si="0"/>
        <v>600</v>
      </c>
      <c r="H18" s="247">
        <v>44503</v>
      </c>
      <c r="I18" s="27">
        <v>44279</v>
      </c>
      <c r="J18" s="321">
        <v>506</v>
      </c>
      <c r="K18" s="91"/>
      <c r="L18" s="33">
        <f t="shared" si="5"/>
        <v>0</v>
      </c>
      <c r="M18" s="26">
        <v>290</v>
      </c>
      <c r="N18" s="41">
        <v>44277</v>
      </c>
      <c r="O18" s="236">
        <f t="shared" si="4"/>
        <v>0</v>
      </c>
      <c r="P18" s="237">
        <f t="shared" si="2"/>
        <v>0</v>
      </c>
      <c r="Q18" s="26"/>
      <c r="R18" s="26"/>
      <c r="S18" s="26"/>
      <c r="T18" s="26"/>
      <c r="U18" s="90"/>
      <c r="V18" s="73"/>
      <c r="W18" s="91">
        <v>2</v>
      </c>
      <c r="X18" s="33">
        <f t="shared" si="3"/>
        <v>600</v>
      </c>
    </row>
    <row r="19" spans="1:24" ht="252">
      <c r="A19" s="320">
        <v>18</v>
      </c>
      <c r="B19" s="100" t="s">
        <v>39</v>
      </c>
      <c r="C19" s="91" t="s">
        <v>85</v>
      </c>
      <c r="D19" s="26" t="s">
        <v>204</v>
      </c>
      <c r="E19" s="33">
        <v>180</v>
      </c>
      <c r="F19" s="91">
        <v>100</v>
      </c>
      <c r="G19" s="33">
        <f t="shared" si="0"/>
        <v>18000</v>
      </c>
      <c r="H19" s="247">
        <v>44913</v>
      </c>
      <c r="I19" s="27">
        <v>44279</v>
      </c>
      <c r="J19" s="321">
        <v>406</v>
      </c>
      <c r="K19" s="91"/>
      <c r="L19" s="33">
        <f t="shared" si="5"/>
        <v>0</v>
      </c>
      <c r="M19" s="26">
        <v>291</v>
      </c>
      <c r="N19" s="41">
        <v>44277</v>
      </c>
      <c r="O19" s="236">
        <f t="shared" si="4"/>
        <v>0</v>
      </c>
      <c r="P19" s="237">
        <f t="shared" si="2"/>
        <v>0</v>
      </c>
      <c r="Q19" s="26"/>
      <c r="R19" s="26"/>
      <c r="S19" s="26"/>
      <c r="T19" s="26"/>
      <c r="U19" s="90"/>
      <c r="V19" s="73"/>
      <c r="W19" s="91">
        <v>100</v>
      </c>
      <c r="X19" s="33">
        <f t="shared" si="3"/>
        <v>18000</v>
      </c>
    </row>
    <row r="20" spans="1:24" ht="108">
      <c r="A20" s="320">
        <v>19</v>
      </c>
      <c r="B20" s="100" t="s">
        <v>211</v>
      </c>
      <c r="C20" s="35" t="s">
        <v>85</v>
      </c>
      <c r="D20" s="26"/>
      <c r="E20" s="33">
        <v>0.7</v>
      </c>
      <c r="F20" s="91">
        <v>20000</v>
      </c>
      <c r="G20" s="33">
        <f t="shared" si="0"/>
        <v>14000</v>
      </c>
      <c r="H20" s="247"/>
      <c r="I20" s="27">
        <v>44285</v>
      </c>
      <c r="J20" s="321">
        <v>590</v>
      </c>
      <c r="K20" s="91"/>
      <c r="L20" s="33">
        <f t="shared" si="5"/>
        <v>0</v>
      </c>
      <c r="M20" s="26">
        <v>314</v>
      </c>
      <c r="N20" s="41">
        <v>44281</v>
      </c>
      <c r="O20" s="236">
        <f t="shared" si="4"/>
        <v>0</v>
      </c>
      <c r="P20" s="237">
        <f t="shared" si="2"/>
        <v>0</v>
      </c>
      <c r="Q20" s="26"/>
      <c r="R20" s="26"/>
      <c r="S20" s="26"/>
      <c r="T20" s="26"/>
      <c r="U20" s="90"/>
      <c r="V20" s="73"/>
      <c r="W20" s="91">
        <v>20000</v>
      </c>
      <c r="X20" s="33">
        <f t="shared" si="3"/>
        <v>14000</v>
      </c>
    </row>
    <row r="21" spans="1:24" ht="204">
      <c r="A21" s="320">
        <v>20</v>
      </c>
      <c r="B21" s="100" t="s">
        <v>206</v>
      </c>
      <c r="C21" s="91" t="s">
        <v>85</v>
      </c>
      <c r="D21" s="26"/>
      <c r="E21" s="33">
        <v>300</v>
      </c>
      <c r="F21" s="91">
        <v>50</v>
      </c>
      <c r="G21" s="33">
        <f t="shared" si="0"/>
        <v>15000</v>
      </c>
      <c r="H21" s="247"/>
      <c r="I21" s="27">
        <v>44285</v>
      </c>
      <c r="J21" s="321">
        <v>590</v>
      </c>
      <c r="K21" s="91"/>
      <c r="L21" s="33">
        <f t="shared" si="5"/>
        <v>0</v>
      </c>
      <c r="M21" s="26">
        <v>314</v>
      </c>
      <c r="N21" s="41">
        <v>44281</v>
      </c>
      <c r="O21" s="236">
        <f t="shared" si="4"/>
        <v>0</v>
      </c>
      <c r="P21" s="237">
        <f t="shared" si="2"/>
        <v>0</v>
      </c>
      <c r="Q21" s="26"/>
      <c r="R21" s="26"/>
      <c r="S21" s="26"/>
      <c r="T21" s="26"/>
      <c r="U21" s="90"/>
      <c r="V21" s="73"/>
      <c r="W21" s="91">
        <v>50</v>
      </c>
      <c r="X21" s="33">
        <f t="shared" si="3"/>
        <v>15000</v>
      </c>
    </row>
    <row r="22" spans="1:24" ht="216">
      <c r="A22" s="320">
        <v>21</v>
      </c>
      <c r="B22" s="100" t="s">
        <v>207</v>
      </c>
      <c r="C22" s="91" t="s">
        <v>85</v>
      </c>
      <c r="D22" s="26"/>
      <c r="E22" s="33">
        <v>300</v>
      </c>
      <c r="F22" s="91">
        <v>100</v>
      </c>
      <c r="G22" s="33">
        <f t="shared" si="0"/>
        <v>30000</v>
      </c>
      <c r="H22" s="247"/>
      <c r="I22" s="27">
        <v>44285</v>
      </c>
      <c r="J22" s="321">
        <v>590</v>
      </c>
      <c r="K22" s="91"/>
      <c r="L22" s="33">
        <f t="shared" si="5"/>
        <v>0</v>
      </c>
      <c r="M22" s="26">
        <v>314</v>
      </c>
      <c r="N22" s="41">
        <v>44281</v>
      </c>
      <c r="O22" s="236">
        <f t="shared" si="4"/>
        <v>0</v>
      </c>
      <c r="P22" s="237">
        <f t="shared" si="2"/>
        <v>0</v>
      </c>
      <c r="Q22" s="26"/>
      <c r="R22" s="26"/>
      <c r="S22" s="26"/>
      <c r="T22" s="26"/>
      <c r="U22" s="90"/>
      <c r="V22" s="73"/>
      <c r="W22" s="91">
        <v>100</v>
      </c>
      <c r="X22" s="33">
        <f t="shared" si="3"/>
        <v>30000</v>
      </c>
    </row>
    <row r="23" spans="1:24" ht="216">
      <c r="A23" s="320">
        <v>22</v>
      </c>
      <c r="B23" s="100" t="s">
        <v>208</v>
      </c>
      <c r="C23" s="91" t="s">
        <v>85</v>
      </c>
      <c r="D23" s="26"/>
      <c r="E23" s="33">
        <v>300</v>
      </c>
      <c r="F23" s="91">
        <v>15</v>
      </c>
      <c r="G23" s="33">
        <f t="shared" si="0"/>
        <v>4500</v>
      </c>
      <c r="H23" s="247"/>
      <c r="I23" s="27">
        <v>44285</v>
      </c>
      <c r="J23" s="321">
        <v>590</v>
      </c>
      <c r="K23" s="91"/>
      <c r="L23" s="33">
        <f t="shared" si="5"/>
        <v>0</v>
      </c>
      <c r="M23" s="26">
        <v>314</v>
      </c>
      <c r="N23" s="41">
        <v>44281</v>
      </c>
      <c r="O23" s="236">
        <f t="shared" si="4"/>
        <v>0</v>
      </c>
      <c r="P23" s="237">
        <f t="shared" si="2"/>
        <v>0</v>
      </c>
      <c r="Q23" s="26"/>
      <c r="R23" s="26"/>
      <c r="S23" s="26"/>
      <c r="T23" s="26"/>
      <c r="U23" s="90"/>
      <c r="V23" s="73"/>
      <c r="W23" s="91">
        <v>15</v>
      </c>
      <c r="X23" s="33">
        <f t="shared" si="3"/>
        <v>4500</v>
      </c>
    </row>
    <row r="24" spans="1:24" ht="72">
      <c r="A24" s="320">
        <v>23</v>
      </c>
      <c r="B24" s="100" t="s">
        <v>223</v>
      </c>
      <c r="C24" s="35" t="s">
        <v>85</v>
      </c>
      <c r="D24" s="26"/>
      <c r="E24" s="33">
        <v>214.89</v>
      </c>
      <c r="F24" s="91">
        <v>50</v>
      </c>
      <c r="G24" s="33">
        <f t="shared" si="0"/>
        <v>10744.5</v>
      </c>
      <c r="H24" s="247"/>
      <c r="I24" s="27">
        <v>44300</v>
      </c>
      <c r="J24" s="321">
        <v>748</v>
      </c>
      <c r="K24" s="91"/>
      <c r="L24" s="33">
        <f t="shared" si="5"/>
        <v>0</v>
      </c>
      <c r="M24" s="26">
        <v>377</v>
      </c>
      <c r="N24" s="41">
        <v>44293</v>
      </c>
      <c r="O24" s="236">
        <f t="shared" si="4"/>
        <v>0</v>
      </c>
      <c r="P24" s="237">
        <f t="shared" si="2"/>
        <v>0</v>
      </c>
      <c r="Q24" s="26"/>
      <c r="R24" s="26"/>
      <c r="S24" s="26"/>
      <c r="T24" s="26"/>
      <c r="U24" s="90"/>
      <c r="V24" s="73"/>
      <c r="W24" s="91">
        <v>50</v>
      </c>
      <c r="X24" s="33">
        <f t="shared" si="3"/>
        <v>10744.5</v>
      </c>
    </row>
    <row r="25" spans="1:24" ht="72">
      <c r="A25" s="320">
        <v>24</v>
      </c>
      <c r="B25" s="100" t="s">
        <v>224</v>
      </c>
      <c r="C25" s="35" t="s">
        <v>85</v>
      </c>
      <c r="D25" s="26"/>
      <c r="E25" s="33">
        <v>214.89</v>
      </c>
      <c r="F25" s="91">
        <v>100</v>
      </c>
      <c r="G25" s="33">
        <f t="shared" si="0"/>
        <v>21489</v>
      </c>
      <c r="H25" s="247"/>
      <c r="I25" s="27">
        <v>44300</v>
      </c>
      <c r="J25" s="321">
        <v>748</v>
      </c>
      <c r="K25" s="91"/>
      <c r="L25" s="33">
        <f t="shared" si="5"/>
        <v>0</v>
      </c>
      <c r="M25" s="26">
        <v>377</v>
      </c>
      <c r="N25" s="41">
        <v>44293</v>
      </c>
      <c r="O25" s="236">
        <f t="shared" si="4"/>
        <v>0</v>
      </c>
      <c r="P25" s="237">
        <f t="shared" si="2"/>
        <v>0</v>
      </c>
      <c r="Q25" s="26"/>
      <c r="R25" s="26"/>
      <c r="S25" s="26"/>
      <c r="T25" s="26"/>
      <c r="U25" s="90"/>
      <c r="V25" s="73"/>
      <c r="W25" s="91">
        <v>100</v>
      </c>
      <c r="X25" s="33">
        <f t="shared" si="3"/>
        <v>21489</v>
      </c>
    </row>
    <row r="26" spans="1:24" ht="72">
      <c r="A26" s="320">
        <v>25</v>
      </c>
      <c r="B26" s="100" t="s">
        <v>225</v>
      </c>
      <c r="C26" s="35" t="s">
        <v>85</v>
      </c>
      <c r="D26" s="26"/>
      <c r="E26" s="33">
        <v>214.89</v>
      </c>
      <c r="F26" s="91">
        <v>50</v>
      </c>
      <c r="G26" s="33">
        <f t="shared" si="0"/>
        <v>10744.5</v>
      </c>
      <c r="H26" s="247"/>
      <c r="I26" s="27">
        <v>44300</v>
      </c>
      <c r="J26" s="321">
        <v>748</v>
      </c>
      <c r="K26" s="91"/>
      <c r="L26" s="33">
        <f t="shared" si="5"/>
        <v>0</v>
      </c>
      <c r="M26" s="26">
        <v>377</v>
      </c>
      <c r="N26" s="41">
        <v>44293</v>
      </c>
      <c r="O26" s="236">
        <f t="shared" si="4"/>
        <v>0</v>
      </c>
      <c r="P26" s="237">
        <f t="shared" si="2"/>
        <v>0</v>
      </c>
      <c r="Q26" s="26"/>
      <c r="R26" s="26"/>
      <c r="S26" s="26"/>
      <c r="T26" s="26"/>
      <c r="U26" s="90"/>
      <c r="V26" s="73"/>
      <c r="W26" s="91">
        <v>50</v>
      </c>
      <c r="X26" s="33">
        <f t="shared" si="3"/>
        <v>10744.5</v>
      </c>
    </row>
    <row r="27" spans="1:24" ht="72">
      <c r="A27" s="320">
        <v>26</v>
      </c>
      <c r="B27" s="100" t="s">
        <v>226</v>
      </c>
      <c r="C27" s="35" t="s">
        <v>85</v>
      </c>
      <c r="D27" s="26"/>
      <c r="E27" s="33">
        <v>56.98</v>
      </c>
      <c r="F27" s="91">
        <v>160</v>
      </c>
      <c r="G27" s="33">
        <f t="shared" si="0"/>
        <v>9116.7999999999993</v>
      </c>
      <c r="H27" s="247"/>
      <c r="I27" s="27">
        <v>44300</v>
      </c>
      <c r="J27" s="321">
        <v>748</v>
      </c>
      <c r="K27" s="91"/>
      <c r="L27" s="33">
        <f t="shared" si="5"/>
        <v>0</v>
      </c>
      <c r="M27" s="26">
        <v>377</v>
      </c>
      <c r="N27" s="41">
        <v>44293</v>
      </c>
      <c r="O27" s="236">
        <f t="shared" si="4"/>
        <v>0</v>
      </c>
      <c r="P27" s="237">
        <f t="shared" si="2"/>
        <v>0</v>
      </c>
      <c r="Q27" s="26"/>
      <c r="R27" s="26"/>
      <c r="S27" s="26"/>
      <c r="T27" s="26"/>
      <c r="U27" s="90"/>
      <c r="V27" s="73"/>
      <c r="W27" s="91">
        <v>160</v>
      </c>
      <c r="X27" s="33">
        <f t="shared" si="3"/>
        <v>9116.7999999999993</v>
      </c>
    </row>
    <row r="28" spans="1:24" ht="72">
      <c r="A28" s="320">
        <v>27</v>
      </c>
      <c r="B28" s="100" t="s">
        <v>227</v>
      </c>
      <c r="C28" s="35" t="s">
        <v>85</v>
      </c>
      <c r="D28" s="26"/>
      <c r="E28" s="33">
        <v>56.98</v>
      </c>
      <c r="F28" s="91">
        <v>1200</v>
      </c>
      <c r="G28" s="33">
        <f t="shared" si="0"/>
        <v>68376</v>
      </c>
      <c r="H28" s="247"/>
      <c r="I28" s="27">
        <v>44300</v>
      </c>
      <c r="J28" s="321">
        <v>748</v>
      </c>
      <c r="K28" s="91"/>
      <c r="L28" s="33">
        <f t="shared" si="5"/>
        <v>0</v>
      </c>
      <c r="M28" s="26">
        <v>377</v>
      </c>
      <c r="N28" s="41">
        <v>44293</v>
      </c>
      <c r="O28" s="236">
        <f t="shared" si="4"/>
        <v>0</v>
      </c>
      <c r="P28" s="237">
        <f t="shared" si="2"/>
        <v>0</v>
      </c>
      <c r="Q28" s="26"/>
      <c r="R28" s="26"/>
      <c r="S28" s="26"/>
      <c r="T28" s="26"/>
      <c r="U28" s="90"/>
      <c r="V28" s="73"/>
      <c r="W28" s="91">
        <v>1200</v>
      </c>
      <c r="X28" s="33">
        <f t="shared" si="3"/>
        <v>68376</v>
      </c>
    </row>
    <row r="29" spans="1:24" ht="72">
      <c r="A29" s="320">
        <v>28</v>
      </c>
      <c r="B29" s="100" t="s">
        <v>228</v>
      </c>
      <c r="C29" s="35" t="s">
        <v>85</v>
      </c>
      <c r="D29" s="26"/>
      <c r="E29" s="33">
        <v>56.98</v>
      </c>
      <c r="F29" s="91">
        <v>240</v>
      </c>
      <c r="G29" s="33">
        <f t="shared" si="0"/>
        <v>13675.199999999999</v>
      </c>
      <c r="H29" s="247"/>
      <c r="I29" s="27">
        <v>44300</v>
      </c>
      <c r="J29" s="321">
        <v>748</v>
      </c>
      <c r="K29" s="91"/>
      <c r="L29" s="33">
        <f t="shared" si="5"/>
        <v>0</v>
      </c>
      <c r="M29" s="26">
        <v>377</v>
      </c>
      <c r="N29" s="41">
        <v>44293</v>
      </c>
      <c r="O29" s="236">
        <f t="shared" si="4"/>
        <v>0</v>
      </c>
      <c r="P29" s="237">
        <f t="shared" si="2"/>
        <v>0</v>
      </c>
      <c r="Q29" s="26"/>
      <c r="R29" s="26"/>
      <c r="S29" s="26"/>
      <c r="T29" s="26"/>
      <c r="U29" s="90"/>
      <c r="V29" s="73"/>
      <c r="W29" s="91">
        <v>240</v>
      </c>
      <c r="X29" s="33">
        <f t="shared" si="3"/>
        <v>13675.199999999999</v>
      </c>
    </row>
    <row r="30" spans="1:24" ht="48">
      <c r="A30" s="320">
        <v>29</v>
      </c>
      <c r="B30" s="100" t="s">
        <v>283</v>
      </c>
      <c r="C30" s="35" t="s">
        <v>85</v>
      </c>
      <c r="D30" s="26"/>
      <c r="E30" s="33">
        <v>220</v>
      </c>
      <c r="F30" s="91">
        <v>79</v>
      </c>
      <c r="G30" s="33">
        <f t="shared" si="0"/>
        <v>17380</v>
      </c>
      <c r="H30" s="247"/>
      <c r="I30" s="27">
        <v>44313</v>
      </c>
      <c r="J30" s="321">
        <v>910</v>
      </c>
      <c r="K30" s="91"/>
      <c r="L30" s="33">
        <f t="shared" si="5"/>
        <v>0</v>
      </c>
      <c r="M30" s="103">
        <v>465</v>
      </c>
      <c r="N30" s="41">
        <v>44309</v>
      </c>
      <c r="O30" s="236">
        <f t="shared" si="4"/>
        <v>0</v>
      </c>
      <c r="P30" s="237">
        <f t="shared" si="2"/>
        <v>0</v>
      </c>
      <c r="Q30" s="26"/>
      <c r="R30" s="26"/>
      <c r="S30" s="26"/>
      <c r="T30" s="26"/>
      <c r="U30" s="90"/>
      <c r="V30" s="73"/>
      <c r="W30" s="91">
        <v>79</v>
      </c>
      <c r="X30" s="33">
        <f t="shared" si="3"/>
        <v>17380</v>
      </c>
    </row>
    <row r="31" spans="1:24" ht="48">
      <c r="A31" s="320">
        <v>30</v>
      </c>
      <c r="B31" s="100" t="s">
        <v>284</v>
      </c>
      <c r="C31" s="35" t="s">
        <v>85</v>
      </c>
      <c r="D31" s="26"/>
      <c r="E31" s="33">
        <v>220</v>
      </c>
      <c r="F31" s="91">
        <v>2</v>
      </c>
      <c r="G31" s="33">
        <f t="shared" si="0"/>
        <v>440</v>
      </c>
      <c r="H31" s="247"/>
      <c r="I31" s="27">
        <v>44313</v>
      </c>
      <c r="J31" s="321">
        <v>910</v>
      </c>
      <c r="K31" s="91"/>
      <c r="L31" s="33">
        <f t="shared" si="5"/>
        <v>0</v>
      </c>
      <c r="M31" s="103">
        <v>465</v>
      </c>
      <c r="N31" s="41">
        <v>44309</v>
      </c>
      <c r="O31" s="236">
        <f t="shared" si="4"/>
        <v>0</v>
      </c>
      <c r="P31" s="237">
        <f t="shared" si="2"/>
        <v>0</v>
      </c>
      <c r="Q31" s="26"/>
      <c r="R31" s="26"/>
      <c r="S31" s="26"/>
      <c r="T31" s="26"/>
      <c r="U31" s="90"/>
      <c r="V31" s="73"/>
      <c r="W31" s="91">
        <v>2</v>
      </c>
      <c r="X31" s="33">
        <f t="shared" si="3"/>
        <v>440</v>
      </c>
    </row>
    <row r="32" spans="1:24" ht="48">
      <c r="A32" s="320">
        <v>31</v>
      </c>
      <c r="B32" s="100" t="s">
        <v>281</v>
      </c>
      <c r="C32" s="35" t="s">
        <v>85</v>
      </c>
      <c r="D32" s="26"/>
      <c r="E32" s="33">
        <v>220</v>
      </c>
      <c r="F32" s="91">
        <v>49</v>
      </c>
      <c r="G32" s="33">
        <f t="shared" si="0"/>
        <v>10780</v>
      </c>
      <c r="H32" s="247"/>
      <c r="I32" s="27">
        <v>44313</v>
      </c>
      <c r="J32" s="321">
        <v>935</v>
      </c>
      <c r="K32" s="91"/>
      <c r="L32" s="33">
        <f t="shared" si="5"/>
        <v>0</v>
      </c>
      <c r="M32" s="103">
        <v>464</v>
      </c>
      <c r="N32" s="41">
        <v>44309</v>
      </c>
      <c r="O32" s="236">
        <f t="shared" si="4"/>
        <v>0</v>
      </c>
      <c r="P32" s="237">
        <f t="shared" si="2"/>
        <v>0</v>
      </c>
      <c r="Q32" s="26"/>
      <c r="R32" s="26"/>
      <c r="S32" s="26"/>
      <c r="T32" s="26"/>
      <c r="U32" s="90"/>
      <c r="V32" s="73"/>
      <c r="W32" s="91">
        <v>49</v>
      </c>
      <c r="X32" s="33">
        <f t="shared" si="3"/>
        <v>10780</v>
      </c>
    </row>
    <row r="33" spans="1:24" ht="48">
      <c r="A33" s="320">
        <v>32</v>
      </c>
      <c r="B33" s="100" t="s">
        <v>283</v>
      </c>
      <c r="C33" s="35" t="s">
        <v>85</v>
      </c>
      <c r="D33" s="26"/>
      <c r="E33" s="33">
        <v>220</v>
      </c>
      <c r="F33" s="91">
        <v>113</v>
      </c>
      <c r="G33" s="33">
        <f t="shared" si="0"/>
        <v>24860</v>
      </c>
      <c r="H33" s="247"/>
      <c r="I33" s="27">
        <v>44313</v>
      </c>
      <c r="J33" s="321">
        <v>935</v>
      </c>
      <c r="K33" s="91"/>
      <c r="L33" s="33">
        <f t="shared" si="5"/>
        <v>0</v>
      </c>
      <c r="M33" s="103">
        <v>464</v>
      </c>
      <c r="N33" s="41">
        <v>44309</v>
      </c>
      <c r="O33" s="236">
        <f t="shared" si="4"/>
        <v>0</v>
      </c>
      <c r="P33" s="237">
        <f t="shared" si="2"/>
        <v>0</v>
      </c>
      <c r="Q33" s="26"/>
      <c r="R33" s="26"/>
      <c r="S33" s="26"/>
      <c r="T33" s="26"/>
      <c r="U33" s="90"/>
      <c r="V33" s="73"/>
      <c r="W33" s="91">
        <v>113</v>
      </c>
      <c r="X33" s="33">
        <f t="shared" si="3"/>
        <v>24860</v>
      </c>
    </row>
    <row r="34" spans="1:24" ht="48">
      <c r="A34" s="320">
        <v>33</v>
      </c>
      <c r="B34" s="100" t="s">
        <v>284</v>
      </c>
      <c r="C34" s="35" t="s">
        <v>85</v>
      </c>
      <c r="D34" s="26"/>
      <c r="E34" s="33">
        <v>220</v>
      </c>
      <c r="F34" s="91">
        <v>23</v>
      </c>
      <c r="G34" s="33">
        <f t="shared" si="0"/>
        <v>5060</v>
      </c>
      <c r="H34" s="247"/>
      <c r="I34" s="27">
        <v>44313</v>
      </c>
      <c r="J34" s="321">
        <v>935</v>
      </c>
      <c r="K34" s="91"/>
      <c r="L34" s="33">
        <f t="shared" si="5"/>
        <v>0</v>
      </c>
      <c r="M34" s="103">
        <v>464</v>
      </c>
      <c r="N34" s="41">
        <v>44309</v>
      </c>
      <c r="O34" s="236">
        <f t="shared" si="4"/>
        <v>0</v>
      </c>
      <c r="P34" s="237">
        <f t="shared" si="2"/>
        <v>0</v>
      </c>
      <c r="Q34" s="26"/>
      <c r="R34" s="26"/>
      <c r="S34" s="26"/>
      <c r="T34" s="26"/>
      <c r="U34" s="90"/>
      <c r="V34" s="73"/>
      <c r="W34" s="91">
        <v>23</v>
      </c>
      <c r="X34" s="33">
        <f t="shared" si="3"/>
        <v>5060</v>
      </c>
    </row>
    <row r="35" spans="1:24" ht="48">
      <c r="A35" s="320">
        <v>34</v>
      </c>
      <c r="B35" s="100" t="s">
        <v>230</v>
      </c>
      <c r="C35" s="35" t="s">
        <v>85</v>
      </c>
      <c r="D35" s="26"/>
      <c r="E35" s="33">
        <v>300</v>
      </c>
      <c r="F35" s="91">
        <v>90</v>
      </c>
      <c r="G35" s="33">
        <f t="shared" si="0"/>
        <v>27000</v>
      </c>
      <c r="H35" s="247"/>
      <c r="I35" s="27">
        <v>44295</v>
      </c>
      <c r="J35" s="321">
        <v>723</v>
      </c>
      <c r="K35" s="91"/>
      <c r="L35" s="33">
        <f>K35*E35</f>
        <v>0</v>
      </c>
      <c r="M35" s="26">
        <v>375</v>
      </c>
      <c r="N35" s="41">
        <v>44293</v>
      </c>
      <c r="O35" s="236">
        <f t="shared" si="4"/>
        <v>0</v>
      </c>
      <c r="P35" s="237">
        <f t="shared" si="2"/>
        <v>0</v>
      </c>
      <c r="Q35" s="26"/>
      <c r="R35" s="26"/>
      <c r="S35" s="26"/>
      <c r="T35" s="26"/>
      <c r="U35" s="90"/>
      <c r="V35" s="73"/>
      <c r="W35" s="91">
        <v>90</v>
      </c>
      <c r="X35" s="33">
        <f t="shared" si="3"/>
        <v>27000</v>
      </c>
    </row>
    <row r="36" spans="1:24" ht="37.5">
      <c r="A36" s="99"/>
      <c r="B36" s="322" t="s">
        <v>83</v>
      </c>
      <c r="C36" s="323"/>
      <c r="D36" s="28"/>
      <c r="E36" s="28"/>
      <c r="F36" s="28"/>
      <c r="G36" s="28">
        <f>SUM(G2:G35)</f>
        <v>951681.80368000001</v>
      </c>
      <c r="H36" s="28"/>
      <c r="I36" s="28"/>
      <c r="J36" s="28"/>
      <c r="K36" s="28"/>
      <c r="L36" s="28">
        <f>SUM(L2:L35)</f>
        <v>0</v>
      </c>
      <c r="M36" s="28"/>
      <c r="N36" s="30"/>
      <c r="O36" s="94"/>
      <c r="P36" s="28">
        <f>SUM(P2:P35)</f>
        <v>0</v>
      </c>
      <c r="Q36" s="324"/>
      <c r="R36" s="28"/>
      <c r="S36" s="28"/>
      <c r="T36" s="28"/>
      <c r="U36" s="28"/>
      <c r="V36" s="28"/>
      <c r="W36" s="28"/>
      <c r="X36" s="28">
        <f>SUM(X2:X35)</f>
        <v>951681.80368000001</v>
      </c>
    </row>
  </sheetData>
  <mergeCells count="1">
    <mergeCell ref="A1:X1"/>
  </mergeCells>
  <phoneticPr fontId="74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X43"/>
  <sheetViews>
    <sheetView workbookViewId="0">
      <selection activeCell="A8" sqref="A8:X43"/>
    </sheetView>
  </sheetViews>
  <sheetFormatPr defaultRowHeight="12.75"/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699" t="s">
        <v>161</v>
      </c>
      <c r="B8" s="699"/>
      <c r="C8" s="699"/>
      <c r="D8" s="699"/>
      <c r="E8" s="699"/>
      <c r="F8" s="699"/>
      <c r="G8" s="699"/>
      <c r="H8" s="699"/>
      <c r="I8" s="699"/>
      <c r="J8" s="699"/>
      <c r="K8" s="699"/>
      <c r="L8" s="699"/>
      <c r="M8" s="699"/>
      <c r="N8" s="699"/>
      <c r="O8" s="699"/>
      <c r="P8" s="699"/>
      <c r="Q8" s="699"/>
      <c r="R8" s="699"/>
      <c r="S8" s="699"/>
      <c r="T8" s="699"/>
      <c r="U8" s="699"/>
      <c r="V8" s="699"/>
      <c r="W8" s="699"/>
      <c r="X8" s="699"/>
    </row>
    <row r="9" spans="1:24" ht="153">
      <c r="A9" s="233">
        <v>1</v>
      </c>
      <c r="B9" s="257" t="s">
        <v>37</v>
      </c>
      <c r="C9" s="246" t="s">
        <v>85</v>
      </c>
      <c r="D9" s="244"/>
      <c r="E9" s="245" t="s">
        <v>42</v>
      </c>
      <c r="F9" s="246">
        <v>652</v>
      </c>
      <c r="G9" s="33">
        <f t="shared" ref="G9:G42" si="0">F9*E9</f>
        <v>96822</v>
      </c>
      <c r="H9" s="316"/>
      <c r="I9" s="259">
        <v>44231</v>
      </c>
      <c r="J9" s="244">
        <v>121</v>
      </c>
      <c r="K9" s="246">
        <v>1600</v>
      </c>
      <c r="L9" s="245"/>
      <c r="M9" s="244">
        <v>85</v>
      </c>
      <c r="N9" s="250">
        <v>44229</v>
      </c>
      <c r="O9" s="251">
        <f>F9-W9</f>
        <v>0</v>
      </c>
      <c r="P9" s="260">
        <f t="shared" ref="P9:P14" si="1">O9*E9</f>
        <v>0</v>
      </c>
      <c r="Q9" s="244"/>
      <c r="R9" s="244"/>
      <c r="S9" s="244"/>
      <c r="T9" s="244"/>
      <c r="U9" s="252"/>
      <c r="V9" s="253"/>
      <c r="W9" s="246">
        <v>652</v>
      </c>
      <c r="X9" s="245">
        <f t="shared" ref="X9:X42" si="2">W9*E9</f>
        <v>96822</v>
      </c>
    </row>
    <row r="10" spans="1:24" ht="165.75">
      <c r="A10" s="233">
        <v>2</v>
      </c>
      <c r="B10" s="257" t="s">
        <v>38</v>
      </c>
      <c r="C10" s="246" t="s">
        <v>85</v>
      </c>
      <c r="D10" s="244"/>
      <c r="E10" s="245" t="s">
        <v>43</v>
      </c>
      <c r="F10" s="246">
        <v>0</v>
      </c>
      <c r="G10" s="33">
        <f t="shared" si="0"/>
        <v>0</v>
      </c>
      <c r="H10" s="316"/>
      <c r="I10" s="259">
        <v>44231</v>
      </c>
      <c r="J10" s="244">
        <v>121</v>
      </c>
      <c r="K10" s="246">
        <v>25</v>
      </c>
      <c r="L10" s="245"/>
      <c r="M10" s="244">
        <v>85</v>
      </c>
      <c r="N10" s="250">
        <v>44229</v>
      </c>
      <c r="O10" s="251">
        <f t="shared" ref="O10:O15" si="3">F10-W10</f>
        <v>0</v>
      </c>
      <c r="P10" s="260">
        <f t="shared" si="1"/>
        <v>0</v>
      </c>
      <c r="Q10" s="244"/>
      <c r="R10" s="244"/>
      <c r="S10" s="244"/>
      <c r="T10" s="244"/>
      <c r="U10" s="252"/>
      <c r="V10" s="253"/>
      <c r="W10" s="246">
        <v>0</v>
      </c>
      <c r="X10" s="245">
        <f t="shared" si="2"/>
        <v>0</v>
      </c>
    </row>
    <row r="11" spans="1:24" ht="293.25">
      <c r="A11" s="233">
        <v>3</v>
      </c>
      <c r="B11" s="257" t="s">
        <v>39</v>
      </c>
      <c r="C11" s="246" t="s">
        <v>85</v>
      </c>
      <c r="D11" s="244"/>
      <c r="E11" s="245" t="s">
        <v>44</v>
      </c>
      <c r="F11" s="246">
        <v>779</v>
      </c>
      <c r="G11" s="33">
        <f t="shared" si="0"/>
        <v>140220</v>
      </c>
      <c r="H11" s="316"/>
      <c r="I11" s="259">
        <v>44231</v>
      </c>
      <c r="J11" s="244">
        <v>121</v>
      </c>
      <c r="K11" s="246">
        <v>1300</v>
      </c>
      <c r="L11" s="245"/>
      <c r="M11" s="244">
        <v>85</v>
      </c>
      <c r="N11" s="250">
        <v>44229</v>
      </c>
      <c r="O11" s="251">
        <f t="shared" si="3"/>
        <v>0</v>
      </c>
      <c r="P11" s="260">
        <f t="shared" si="1"/>
        <v>0</v>
      </c>
      <c r="Q11" s="244"/>
      <c r="R11" s="244"/>
      <c r="S11" s="244"/>
      <c r="T11" s="244"/>
      <c r="U11" s="252"/>
      <c r="V11" s="253"/>
      <c r="W11" s="246">
        <v>779</v>
      </c>
      <c r="X11" s="245">
        <f t="shared" si="2"/>
        <v>140220</v>
      </c>
    </row>
    <row r="12" spans="1:24" ht="228">
      <c r="A12" s="233">
        <v>4</v>
      </c>
      <c r="B12" s="304" t="s">
        <v>46</v>
      </c>
      <c r="C12" s="246" t="s">
        <v>71</v>
      </c>
      <c r="D12" s="244"/>
      <c r="E12" s="245">
        <v>9269.75</v>
      </c>
      <c r="F12" s="246">
        <v>15</v>
      </c>
      <c r="G12" s="33">
        <f t="shared" si="0"/>
        <v>139046.25</v>
      </c>
      <c r="H12" s="253"/>
      <c r="I12" s="248">
        <v>44244</v>
      </c>
      <c r="J12" s="244">
        <v>203</v>
      </c>
      <c r="K12" s="246">
        <v>15</v>
      </c>
      <c r="L12" s="245"/>
      <c r="M12" s="249">
        <v>139</v>
      </c>
      <c r="N12" s="250">
        <v>44243</v>
      </c>
      <c r="O12" s="251">
        <f t="shared" si="3"/>
        <v>0</v>
      </c>
      <c r="P12" s="245">
        <f t="shared" si="1"/>
        <v>0</v>
      </c>
      <c r="Q12" s="244"/>
      <c r="R12" s="244"/>
      <c r="S12" s="244"/>
      <c r="T12" s="244"/>
      <c r="U12" s="252"/>
      <c r="V12" s="253"/>
      <c r="W12" s="246">
        <v>15</v>
      </c>
      <c r="X12" s="245">
        <f t="shared" si="2"/>
        <v>139046.25</v>
      </c>
    </row>
    <row r="13" spans="1:24" ht="228">
      <c r="A13" s="233">
        <v>5</v>
      </c>
      <c r="B13" s="304" t="s">
        <v>46</v>
      </c>
      <c r="C13" s="246" t="s">
        <v>71</v>
      </c>
      <c r="D13" s="244"/>
      <c r="E13" s="245">
        <v>9269.75</v>
      </c>
      <c r="F13" s="246">
        <v>1</v>
      </c>
      <c r="G13" s="33">
        <f t="shared" si="0"/>
        <v>9269.75</v>
      </c>
      <c r="H13" s="253"/>
      <c r="I13" s="248">
        <v>44253</v>
      </c>
      <c r="J13" s="244">
        <v>256</v>
      </c>
      <c r="K13" s="246">
        <v>1</v>
      </c>
      <c r="L13" s="245"/>
      <c r="M13" s="249">
        <v>175</v>
      </c>
      <c r="N13" s="250">
        <v>44246</v>
      </c>
      <c r="O13" s="251">
        <f t="shared" si="3"/>
        <v>0</v>
      </c>
      <c r="P13" s="245">
        <f>O13*E13</f>
        <v>0</v>
      </c>
      <c r="Q13" s="244"/>
      <c r="R13" s="244"/>
      <c r="S13" s="244"/>
      <c r="T13" s="244"/>
      <c r="U13" s="252"/>
      <c r="V13" s="253"/>
      <c r="W13" s="246">
        <v>1</v>
      </c>
      <c r="X13" s="245">
        <f>W13*E13</f>
        <v>9269.75</v>
      </c>
    </row>
    <row r="14" spans="1:24" ht="318.75">
      <c r="A14" s="233">
        <v>6</v>
      </c>
      <c r="B14" s="242" t="s">
        <v>171</v>
      </c>
      <c r="C14" s="243" t="s">
        <v>71</v>
      </c>
      <c r="D14" s="244" t="s">
        <v>189</v>
      </c>
      <c r="E14" s="245">
        <v>9161.4</v>
      </c>
      <c r="F14" s="246">
        <v>45</v>
      </c>
      <c r="G14" s="33">
        <f t="shared" si="0"/>
        <v>412263</v>
      </c>
      <c r="H14" s="253"/>
      <c r="I14" s="248">
        <v>44244</v>
      </c>
      <c r="J14" s="244">
        <v>220</v>
      </c>
      <c r="K14" s="246">
        <v>150</v>
      </c>
      <c r="L14" s="245"/>
      <c r="M14" s="249">
        <v>140</v>
      </c>
      <c r="N14" s="250">
        <v>44243</v>
      </c>
      <c r="O14" s="251">
        <f t="shared" si="3"/>
        <v>0</v>
      </c>
      <c r="P14" s="245">
        <f t="shared" si="1"/>
        <v>0</v>
      </c>
      <c r="Q14" s="244"/>
      <c r="R14" s="244"/>
      <c r="S14" s="244"/>
      <c r="T14" s="244"/>
      <c r="U14" s="252"/>
      <c r="V14" s="253"/>
      <c r="W14" s="246">
        <v>45</v>
      </c>
      <c r="X14" s="245">
        <f t="shared" si="2"/>
        <v>412263</v>
      </c>
    </row>
    <row r="15" spans="1:24" ht="319.5" thickBot="1">
      <c r="A15" s="233">
        <v>7</v>
      </c>
      <c r="B15" s="242" t="s">
        <v>171</v>
      </c>
      <c r="C15" s="243" t="s">
        <v>71</v>
      </c>
      <c r="D15" s="244">
        <v>181220</v>
      </c>
      <c r="E15" s="245">
        <v>9161.4</v>
      </c>
      <c r="F15" s="246">
        <v>160</v>
      </c>
      <c r="G15" s="33">
        <f t="shared" si="0"/>
        <v>1465824</v>
      </c>
      <c r="H15" s="253"/>
      <c r="I15" s="248">
        <v>44244</v>
      </c>
      <c r="J15" s="244">
        <v>238</v>
      </c>
      <c r="K15" s="246">
        <v>160</v>
      </c>
      <c r="L15" s="245"/>
      <c r="M15" s="249">
        <v>141</v>
      </c>
      <c r="N15" s="250">
        <v>44243</v>
      </c>
      <c r="O15" s="251">
        <f t="shared" si="3"/>
        <v>0</v>
      </c>
      <c r="P15" s="245">
        <f>O15*E15</f>
        <v>0</v>
      </c>
      <c r="Q15" s="244"/>
      <c r="R15" s="244"/>
      <c r="S15" s="244"/>
      <c r="T15" s="244"/>
      <c r="U15" s="252"/>
      <c r="V15" s="253"/>
      <c r="W15" s="246">
        <v>160</v>
      </c>
      <c r="X15" s="245">
        <f>W15*E15</f>
        <v>1465824</v>
      </c>
    </row>
    <row r="16" spans="1:24" ht="114.75">
      <c r="A16" s="233">
        <v>8</v>
      </c>
      <c r="B16" s="308" t="s">
        <v>16</v>
      </c>
      <c r="C16" s="325" t="s">
        <v>71</v>
      </c>
      <c r="D16" s="96"/>
      <c r="E16" s="326">
        <v>672.96078</v>
      </c>
      <c r="F16" s="327">
        <v>9</v>
      </c>
      <c r="G16" s="33">
        <f t="shared" si="0"/>
        <v>6056.6470200000003</v>
      </c>
      <c r="H16" s="328"/>
      <c r="I16" s="329"/>
      <c r="J16" s="96"/>
      <c r="K16" s="330"/>
      <c r="L16" s="97"/>
      <c r="M16" s="96">
        <v>7</v>
      </c>
      <c r="N16" s="331">
        <v>44202</v>
      </c>
      <c r="O16" s="313">
        <f>F16+K16-W16</f>
        <v>0</v>
      </c>
      <c r="P16" s="314">
        <f>O16*E16</f>
        <v>0</v>
      </c>
      <c r="Q16" s="96"/>
      <c r="R16" s="96"/>
      <c r="S16" s="96"/>
      <c r="T16" s="96"/>
      <c r="U16" s="332"/>
      <c r="V16" s="328"/>
      <c r="W16" s="327">
        <v>9</v>
      </c>
      <c r="X16" s="97">
        <f>W16*E16</f>
        <v>6056.6470200000003</v>
      </c>
    </row>
    <row r="17" spans="1:24" ht="120">
      <c r="A17" s="233">
        <v>9</v>
      </c>
      <c r="B17" s="100" t="s">
        <v>200</v>
      </c>
      <c r="C17" s="35" t="s">
        <v>85</v>
      </c>
      <c r="D17" s="26"/>
      <c r="E17" s="33">
        <v>896.5</v>
      </c>
      <c r="F17" s="37">
        <v>40</v>
      </c>
      <c r="G17" s="33">
        <f t="shared" si="0"/>
        <v>35860</v>
      </c>
      <c r="H17" s="239"/>
      <c r="I17" s="27">
        <v>44273</v>
      </c>
      <c r="J17" s="26">
        <v>354</v>
      </c>
      <c r="K17" s="37"/>
      <c r="L17" s="33">
        <f>K17*E17</f>
        <v>0</v>
      </c>
      <c r="M17" s="26">
        <v>262</v>
      </c>
      <c r="N17" s="41">
        <v>44267</v>
      </c>
      <c r="O17" s="236">
        <f t="shared" ref="O17:O42" si="4">F17+K17-W17</f>
        <v>0</v>
      </c>
      <c r="P17" s="237">
        <f t="shared" ref="P17:P42" si="5">O17*E17</f>
        <v>0</v>
      </c>
      <c r="Q17" s="238"/>
      <c r="R17" s="235"/>
      <c r="S17" s="235"/>
      <c r="T17" s="235"/>
      <c r="U17" s="235"/>
      <c r="V17" s="235"/>
      <c r="W17" s="37">
        <v>40</v>
      </c>
      <c r="X17" s="237">
        <f t="shared" si="2"/>
        <v>35860</v>
      </c>
    </row>
    <row r="18" spans="1:24" ht="120">
      <c r="A18" s="233">
        <v>10</v>
      </c>
      <c r="B18" s="100" t="s">
        <v>202</v>
      </c>
      <c r="C18" s="35" t="s">
        <v>85</v>
      </c>
      <c r="D18" s="26"/>
      <c r="E18" s="33">
        <v>896.5</v>
      </c>
      <c r="F18" s="37">
        <v>160</v>
      </c>
      <c r="G18" s="33">
        <f t="shared" si="0"/>
        <v>143440</v>
      </c>
      <c r="H18" s="239"/>
      <c r="I18" s="27">
        <v>44273</v>
      </c>
      <c r="J18" s="26">
        <v>354</v>
      </c>
      <c r="K18" s="37"/>
      <c r="L18" s="33">
        <f t="shared" ref="L18:L42" si="6">K18*E18</f>
        <v>0</v>
      </c>
      <c r="M18" s="26">
        <v>262</v>
      </c>
      <c r="N18" s="41">
        <v>44267</v>
      </c>
      <c r="O18" s="236">
        <f t="shared" si="4"/>
        <v>0</v>
      </c>
      <c r="P18" s="237">
        <f t="shared" si="5"/>
        <v>0</v>
      </c>
      <c r="Q18" s="238"/>
      <c r="R18" s="235"/>
      <c r="S18" s="235"/>
      <c r="T18" s="235"/>
      <c r="U18" s="235"/>
      <c r="V18" s="235"/>
      <c r="W18" s="37">
        <v>160</v>
      </c>
      <c r="X18" s="237">
        <f t="shared" si="2"/>
        <v>143440</v>
      </c>
    </row>
    <row r="19" spans="1:24" ht="120">
      <c r="A19" s="233">
        <v>11</v>
      </c>
      <c r="B19" s="100" t="s">
        <v>203</v>
      </c>
      <c r="C19" s="35" t="s">
        <v>85</v>
      </c>
      <c r="D19" s="26"/>
      <c r="E19" s="33">
        <v>896.5</v>
      </c>
      <c r="F19" s="37">
        <v>20</v>
      </c>
      <c r="G19" s="33">
        <f t="shared" si="0"/>
        <v>17930</v>
      </c>
      <c r="H19" s="239"/>
      <c r="I19" s="27">
        <v>44273</v>
      </c>
      <c r="J19" s="26">
        <v>354</v>
      </c>
      <c r="K19" s="37"/>
      <c r="L19" s="33">
        <f t="shared" si="6"/>
        <v>0</v>
      </c>
      <c r="M19" s="26">
        <v>262</v>
      </c>
      <c r="N19" s="41">
        <v>44267</v>
      </c>
      <c r="O19" s="236">
        <f t="shared" si="4"/>
        <v>0</v>
      </c>
      <c r="P19" s="237">
        <f t="shared" si="5"/>
        <v>0</v>
      </c>
      <c r="Q19" s="238"/>
      <c r="R19" s="235"/>
      <c r="S19" s="235"/>
      <c r="T19" s="235"/>
      <c r="U19" s="235"/>
      <c r="V19" s="235"/>
      <c r="W19" s="37">
        <v>20</v>
      </c>
      <c r="X19" s="237">
        <f t="shared" si="2"/>
        <v>17930</v>
      </c>
    </row>
    <row r="20" spans="1:24" ht="96">
      <c r="A20" s="233">
        <v>12</v>
      </c>
      <c r="B20" s="100" t="s">
        <v>196</v>
      </c>
      <c r="C20" s="35" t="s">
        <v>197</v>
      </c>
      <c r="D20" s="26"/>
      <c r="E20" s="33">
        <v>12</v>
      </c>
      <c r="F20" s="37">
        <v>20000</v>
      </c>
      <c r="G20" s="33">
        <f t="shared" si="0"/>
        <v>240000</v>
      </c>
      <c r="H20" s="239"/>
      <c r="I20" s="27">
        <v>44273</v>
      </c>
      <c r="J20" s="26">
        <v>354</v>
      </c>
      <c r="K20" s="37"/>
      <c r="L20" s="33">
        <f t="shared" si="6"/>
        <v>0</v>
      </c>
      <c r="M20" s="26">
        <v>262</v>
      </c>
      <c r="N20" s="41">
        <v>44267</v>
      </c>
      <c r="O20" s="236">
        <f t="shared" si="4"/>
        <v>0</v>
      </c>
      <c r="P20" s="237">
        <f t="shared" si="5"/>
        <v>0</v>
      </c>
      <c r="Q20" s="238"/>
      <c r="R20" s="235"/>
      <c r="S20" s="235"/>
      <c r="T20" s="235"/>
      <c r="U20" s="235"/>
      <c r="V20" s="235"/>
      <c r="W20" s="37">
        <v>20000</v>
      </c>
      <c r="X20" s="237">
        <f t="shared" si="2"/>
        <v>240000</v>
      </c>
    </row>
    <row r="21" spans="1:24" ht="96">
      <c r="A21" s="233">
        <v>13</v>
      </c>
      <c r="B21" s="100" t="s">
        <v>199</v>
      </c>
      <c r="C21" s="35" t="s">
        <v>197</v>
      </c>
      <c r="D21" s="26"/>
      <c r="E21" s="33">
        <v>12</v>
      </c>
      <c r="F21" s="37">
        <v>20000</v>
      </c>
      <c r="G21" s="33">
        <f t="shared" si="0"/>
        <v>240000</v>
      </c>
      <c r="H21" s="239"/>
      <c r="I21" s="27">
        <v>44273</v>
      </c>
      <c r="J21" s="26">
        <v>354</v>
      </c>
      <c r="K21" s="37"/>
      <c r="L21" s="33">
        <f t="shared" si="6"/>
        <v>0</v>
      </c>
      <c r="M21" s="26">
        <v>262</v>
      </c>
      <c r="N21" s="41">
        <v>44267</v>
      </c>
      <c r="O21" s="236">
        <f t="shared" si="4"/>
        <v>0</v>
      </c>
      <c r="P21" s="237">
        <f t="shared" si="5"/>
        <v>0</v>
      </c>
      <c r="Q21" s="238"/>
      <c r="R21" s="235"/>
      <c r="S21" s="235"/>
      <c r="T21" s="235"/>
      <c r="U21" s="235"/>
      <c r="V21" s="235"/>
      <c r="W21" s="37">
        <v>20000</v>
      </c>
      <c r="X21" s="237">
        <f t="shared" si="2"/>
        <v>240000</v>
      </c>
    </row>
    <row r="22" spans="1:24" ht="204">
      <c r="A22" s="233">
        <v>14</v>
      </c>
      <c r="B22" s="100" t="s">
        <v>206</v>
      </c>
      <c r="C22" s="91" t="s">
        <v>85</v>
      </c>
      <c r="D22" s="26"/>
      <c r="E22" s="33">
        <v>300</v>
      </c>
      <c r="F22" s="37">
        <v>137</v>
      </c>
      <c r="G22" s="33">
        <f t="shared" si="0"/>
        <v>41100</v>
      </c>
      <c r="H22" s="247">
        <v>44503</v>
      </c>
      <c r="I22" s="27">
        <v>44281</v>
      </c>
      <c r="J22" s="26">
        <v>491</v>
      </c>
      <c r="K22" s="37"/>
      <c r="L22" s="33">
        <f t="shared" si="6"/>
        <v>0</v>
      </c>
      <c r="M22" s="26">
        <v>290</v>
      </c>
      <c r="N22" s="41">
        <v>44277</v>
      </c>
      <c r="O22" s="236">
        <f t="shared" si="4"/>
        <v>0</v>
      </c>
      <c r="P22" s="237">
        <f t="shared" si="5"/>
        <v>0</v>
      </c>
      <c r="Q22" s="238"/>
      <c r="R22" s="235"/>
      <c r="S22" s="235"/>
      <c r="T22" s="235"/>
      <c r="U22" s="235"/>
      <c r="V22" s="235"/>
      <c r="W22" s="37">
        <v>137</v>
      </c>
      <c r="X22" s="237">
        <f t="shared" si="2"/>
        <v>41100</v>
      </c>
    </row>
    <row r="23" spans="1:24" ht="216">
      <c r="A23" s="233">
        <v>15</v>
      </c>
      <c r="B23" s="100" t="s">
        <v>207</v>
      </c>
      <c r="C23" s="91" t="s">
        <v>85</v>
      </c>
      <c r="D23" s="26"/>
      <c r="E23" s="33">
        <v>300</v>
      </c>
      <c r="F23" s="37">
        <v>260</v>
      </c>
      <c r="G23" s="33">
        <f t="shared" si="0"/>
        <v>78000</v>
      </c>
      <c r="H23" s="247">
        <v>44503</v>
      </c>
      <c r="I23" s="27">
        <v>44281</v>
      </c>
      <c r="J23" s="26">
        <v>491</v>
      </c>
      <c r="K23" s="37"/>
      <c r="L23" s="33">
        <f t="shared" si="6"/>
        <v>0</v>
      </c>
      <c r="M23" s="26">
        <v>290</v>
      </c>
      <c r="N23" s="41">
        <v>44277</v>
      </c>
      <c r="O23" s="236">
        <f t="shared" si="4"/>
        <v>0</v>
      </c>
      <c r="P23" s="237">
        <f t="shared" si="5"/>
        <v>0</v>
      </c>
      <c r="Q23" s="238"/>
      <c r="R23" s="235"/>
      <c r="S23" s="235"/>
      <c r="T23" s="235"/>
      <c r="U23" s="235"/>
      <c r="V23" s="235"/>
      <c r="W23" s="37">
        <v>260</v>
      </c>
      <c r="X23" s="237">
        <f t="shared" si="2"/>
        <v>78000</v>
      </c>
    </row>
    <row r="24" spans="1:24" ht="216">
      <c r="A24" s="233">
        <v>16</v>
      </c>
      <c r="B24" s="100" t="s">
        <v>208</v>
      </c>
      <c r="C24" s="91" t="s">
        <v>85</v>
      </c>
      <c r="D24" s="26"/>
      <c r="E24" s="33">
        <v>300</v>
      </c>
      <c r="F24" s="37">
        <v>9</v>
      </c>
      <c r="G24" s="33">
        <f t="shared" si="0"/>
        <v>2700</v>
      </c>
      <c r="H24" s="247">
        <v>44503</v>
      </c>
      <c r="I24" s="27">
        <v>44281</v>
      </c>
      <c r="J24" s="26">
        <v>491</v>
      </c>
      <c r="K24" s="37"/>
      <c r="L24" s="33">
        <f t="shared" si="6"/>
        <v>0</v>
      </c>
      <c r="M24" s="26">
        <v>290</v>
      </c>
      <c r="N24" s="41">
        <v>44277</v>
      </c>
      <c r="O24" s="236">
        <f t="shared" si="4"/>
        <v>0</v>
      </c>
      <c r="P24" s="237">
        <f t="shared" si="5"/>
        <v>0</v>
      </c>
      <c r="Q24" s="238"/>
      <c r="R24" s="235"/>
      <c r="S24" s="235"/>
      <c r="T24" s="235"/>
      <c r="U24" s="235"/>
      <c r="V24" s="235"/>
      <c r="W24" s="37">
        <v>9</v>
      </c>
      <c r="X24" s="237">
        <f t="shared" si="2"/>
        <v>2700</v>
      </c>
    </row>
    <row r="25" spans="1:24" ht="216">
      <c r="A25" s="233">
        <v>17</v>
      </c>
      <c r="B25" s="100" t="s">
        <v>209</v>
      </c>
      <c r="C25" s="91" t="s">
        <v>85</v>
      </c>
      <c r="D25" s="26"/>
      <c r="E25" s="33">
        <v>300</v>
      </c>
      <c r="F25" s="37">
        <v>32</v>
      </c>
      <c r="G25" s="33">
        <f t="shared" si="0"/>
        <v>9600</v>
      </c>
      <c r="H25" s="247">
        <v>44503</v>
      </c>
      <c r="I25" s="27">
        <v>44281</v>
      </c>
      <c r="J25" s="26">
        <v>491</v>
      </c>
      <c r="K25" s="37"/>
      <c r="L25" s="33">
        <f t="shared" si="6"/>
        <v>0</v>
      </c>
      <c r="M25" s="26">
        <v>290</v>
      </c>
      <c r="N25" s="41">
        <v>44277</v>
      </c>
      <c r="O25" s="236">
        <f t="shared" si="4"/>
        <v>0</v>
      </c>
      <c r="P25" s="237">
        <f t="shared" si="5"/>
        <v>0</v>
      </c>
      <c r="Q25" s="238"/>
      <c r="R25" s="235"/>
      <c r="S25" s="235"/>
      <c r="T25" s="235"/>
      <c r="U25" s="235"/>
      <c r="V25" s="235"/>
      <c r="W25" s="37">
        <v>32</v>
      </c>
      <c r="X25" s="237">
        <f t="shared" si="2"/>
        <v>9600</v>
      </c>
    </row>
    <row r="26" spans="1:24" ht="252">
      <c r="A26" s="233">
        <v>18</v>
      </c>
      <c r="B26" s="100" t="s">
        <v>39</v>
      </c>
      <c r="C26" s="91" t="s">
        <v>85</v>
      </c>
      <c r="D26" s="26" t="s">
        <v>204</v>
      </c>
      <c r="E26" s="33">
        <v>180</v>
      </c>
      <c r="F26" s="37">
        <v>1175</v>
      </c>
      <c r="G26" s="33">
        <f t="shared" si="0"/>
        <v>211500</v>
      </c>
      <c r="H26" s="247">
        <v>44913</v>
      </c>
      <c r="I26" s="27">
        <v>44281</v>
      </c>
      <c r="J26" s="26">
        <v>390</v>
      </c>
      <c r="K26" s="37"/>
      <c r="L26" s="33">
        <f t="shared" si="6"/>
        <v>0</v>
      </c>
      <c r="M26" s="26">
        <v>291</v>
      </c>
      <c r="N26" s="41">
        <v>44277</v>
      </c>
      <c r="O26" s="236">
        <f t="shared" si="4"/>
        <v>0</v>
      </c>
      <c r="P26" s="237">
        <f t="shared" si="5"/>
        <v>0</v>
      </c>
      <c r="Q26" s="238"/>
      <c r="R26" s="235"/>
      <c r="S26" s="235"/>
      <c r="T26" s="235"/>
      <c r="U26" s="235"/>
      <c r="V26" s="235"/>
      <c r="W26" s="37">
        <v>1175</v>
      </c>
      <c r="X26" s="237">
        <f t="shared" si="2"/>
        <v>211500</v>
      </c>
    </row>
    <row r="27" spans="1:24" ht="108">
      <c r="A27" s="233">
        <v>19</v>
      </c>
      <c r="B27" s="100" t="s">
        <v>211</v>
      </c>
      <c r="C27" s="35" t="s">
        <v>85</v>
      </c>
      <c r="D27" s="26"/>
      <c r="E27" s="33">
        <v>0.7</v>
      </c>
      <c r="F27" s="37">
        <v>186000</v>
      </c>
      <c r="G27" s="33">
        <f t="shared" si="0"/>
        <v>130199.99999999999</v>
      </c>
      <c r="H27" s="36"/>
      <c r="I27" s="27"/>
      <c r="J27" s="26">
        <v>574</v>
      </c>
      <c r="K27" s="37"/>
      <c r="L27" s="33">
        <f t="shared" si="6"/>
        <v>0</v>
      </c>
      <c r="M27" s="26">
        <v>314</v>
      </c>
      <c r="N27" s="41">
        <v>44281</v>
      </c>
      <c r="O27" s="236">
        <f t="shared" si="4"/>
        <v>0</v>
      </c>
      <c r="P27" s="237">
        <f t="shared" si="5"/>
        <v>0</v>
      </c>
      <c r="Q27" s="238"/>
      <c r="R27" s="235"/>
      <c r="S27" s="235"/>
      <c r="T27" s="235"/>
      <c r="U27" s="235"/>
      <c r="V27" s="235"/>
      <c r="W27" s="37">
        <v>186000</v>
      </c>
      <c r="X27" s="237">
        <f t="shared" si="2"/>
        <v>130199.99999999999</v>
      </c>
    </row>
    <row r="28" spans="1:24" ht="204">
      <c r="A28" s="233">
        <v>20</v>
      </c>
      <c r="B28" s="100" t="s">
        <v>206</v>
      </c>
      <c r="C28" s="91" t="s">
        <v>85</v>
      </c>
      <c r="D28" s="26"/>
      <c r="E28" s="33">
        <v>300</v>
      </c>
      <c r="F28" s="37">
        <v>500</v>
      </c>
      <c r="G28" s="33">
        <f t="shared" si="0"/>
        <v>150000</v>
      </c>
      <c r="H28" s="36"/>
      <c r="I28" s="27"/>
      <c r="J28" s="26">
        <v>574</v>
      </c>
      <c r="K28" s="37"/>
      <c r="L28" s="33">
        <f t="shared" si="6"/>
        <v>0</v>
      </c>
      <c r="M28" s="26">
        <v>314</v>
      </c>
      <c r="N28" s="41">
        <v>44281</v>
      </c>
      <c r="O28" s="236">
        <f t="shared" si="4"/>
        <v>0</v>
      </c>
      <c r="P28" s="237">
        <f t="shared" si="5"/>
        <v>0</v>
      </c>
      <c r="Q28" s="238"/>
      <c r="R28" s="235"/>
      <c r="S28" s="235"/>
      <c r="T28" s="235"/>
      <c r="U28" s="235"/>
      <c r="V28" s="235"/>
      <c r="W28" s="37">
        <v>500</v>
      </c>
      <c r="X28" s="237">
        <f t="shared" si="2"/>
        <v>150000</v>
      </c>
    </row>
    <row r="29" spans="1:24" ht="216">
      <c r="A29" s="233">
        <v>21</v>
      </c>
      <c r="B29" s="100" t="s">
        <v>207</v>
      </c>
      <c r="C29" s="91" t="s">
        <v>85</v>
      </c>
      <c r="D29" s="26"/>
      <c r="E29" s="33">
        <v>300</v>
      </c>
      <c r="F29" s="37">
        <v>1800</v>
      </c>
      <c r="G29" s="33">
        <f t="shared" si="0"/>
        <v>540000</v>
      </c>
      <c r="H29" s="36"/>
      <c r="I29" s="27"/>
      <c r="J29" s="26">
        <v>574</v>
      </c>
      <c r="K29" s="37"/>
      <c r="L29" s="33">
        <f t="shared" si="6"/>
        <v>0</v>
      </c>
      <c r="M29" s="26">
        <v>314</v>
      </c>
      <c r="N29" s="41">
        <v>44281</v>
      </c>
      <c r="O29" s="236">
        <f t="shared" si="4"/>
        <v>0</v>
      </c>
      <c r="P29" s="237">
        <f t="shared" si="5"/>
        <v>0</v>
      </c>
      <c r="Q29" s="238"/>
      <c r="R29" s="235"/>
      <c r="S29" s="235"/>
      <c r="T29" s="235"/>
      <c r="U29" s="235"/>
      <c r="V29" s="235"/>
      <c r="W29" s="37">
        <v>1800</v>
      </c>
      <c r="X29" s="237">
        <f t="shared" si="2"/>
        <v>540000</v>
      </c>
    </row>
    <row r="30" spans="1:24" ht="216">
      <c r="A30" s="233">
        <v>22</v>
      </c>
      <c r="B30" s="100" t="s">
        <v>208</v>
      </c>
      <c r="C30" s="91" t="s">
        <v>85</v>
      </c>
      <c r="D30" s="26"/>
      <c r="E30" s="33">
        <v>300</v>
      </c>
      <c r="F30" s="37">
        <v>250</v>
      </c>
      <c r="G30" s="33">
        <f t="shared" si="0"/>
        <v>75000</v>
      </c>
      <c r="H30" s="36"/>
      <c r="I30" s="27"/>
      <c r="J30" s="26">
        <v>574</v>
      </c>
      <c r="K30" s="37"/>
      <c r="L30" s="33">
        <f t="shared" si="6"/>
        <v>0</v>
      </c>
      <c r="M30" s="26">
        <v>314</v>
      </c>
      <c r="N30" s="41">
        <v>44281</v>
      </c>
      <c r="O30" s="236">
        <f t="shared" si="4"/>
        <v>0</v>
      </c>
      <c r="P30" s="237">
        <f t="shared" si="5"/>
        <v>0</v>
      </c>
      <c r="Q30" s="238"/>
      <c r="R30" s="235"/>
      <c r="S30" s="235"/>
      <c r="T30" s="235"/>
      <c r="U30" s="235"/>
      <c r="V30" s="235"/>
      <c r="W30" s="37">
        <v>250</v>
      </c>
      <c r="X30" s="237">
        <f t="shared" si="2"/>
        <v>75000</v>
      </c>
    </row>
    <row r="31" spans="1:24" ht="48">
      <c r="A31" s="233">
        <v>23</v>
      </c>
      <c r="B31" s="100" t="s">
        <v>230</v>
      </c>
      <c r="C31" s="35" t="s">
        <v>85</v>
      </c>
      <c r="D31" s="26"/>
      <c r="E31" s="33">
        <v>300</v>
      </c>
      <c r="F31" s="37">
        <v>1570</v>
      </c>
      <c r="G31" s="33">
        <f t="shared" si="0"/>
        <v>471000</v>
      </c>
      <c r="H31" s="36"/>
      <c r="I31" s="27">
        <v>44299</v>
      </c>
      <c r="J31" s="26">
        <v>708</v>
      </c>
      <c r="K31" s="37"/>
      <c r="L31" s="33">
        <f t="shared" si="6"/>
        <v>0</v>
      </c>
      <c r="M31" s="26">
        <v>375</v>
      </c>
      <c r="N31" s="41">
        <v>44293</v>
      </c>
      <c r="O31" s="236">
        <f t="shared" si="4"/>
        <v>0</v>
      </c>
      <c r="P31" s="237">
        <f t="shared" si="5"/>
        <v>0</v>
      </c>
      <c r="Q31" s="238"/>
      <c r="R31" s="235"/>
      <c r="S31" s="235"/>
      <c r="T31" s="235"/>
      <c r="U31" s="235"/>
      <c r="V31" s="235"/>
      <c r="W31" s="37">
        <v>1570</v>
      </c>
      <c r="X31" s="237">
        <f t="shared" si="2"/>
        <v>471000</v>
      </c>
    </row>
    <row r="32" spans="1:24" ht="48">
      <c r="A32" s="233">
        <v>24</v>
      </c>
      <c r="B32" s="100" t="s">
        <v>283</v>
      </c>
      <c r="C32" s="35" t="s">
        <v>85</v>
      </c>
      <c r="D32" s="26"/>
      <c r="E32" s="33">
        <v>220</v>
      </c>
      <c r="F32" s="37">
        <v>1420</v>
      </c>
      <c r="G32" s="33">
        <f t="shared" si="0"/>
        <v>312400</v>
      </c>
      <c r="H32" s="36"/>
      <c r="I32" s="27"/>
      <c r="J32" s="26">
        <v>895</v>
      </c>
      <c r="K32" s="37"/>
      <c r="L32" s="33">
        <f t="shared" si="6"/>
        <v>0</v>
      </c>
      <c r="M32" s="103">
        <v>465</v>
      </c>
      <c r="N32" s="41">
        <v>44309</v>
      </c>
      <c r="O32" s="236">
        <f t="shared" si="4"/>
        <v>0</v>
      </c>
      <c r="P32" s="237">
        <f t="shared" si="5"/>
        <v>0</v>
      </c>
      <c r="Q32" s="238"/>
      <c r="R32" s="235"/>
      <c r="S32" s="235"/>
      <c r="T32" s="235"/>
      <c r="U32" s="235"/>
      <c r="V32" s="235"/>
      <c r="W32" s="37">
        <v>1420</v>
      </c>
      <c r="X32" s="237">
        <f t="shared" si="2"/>
        <v>312400</v>
      </c>
    </row>
    <row r="33" spans="1:24" ht="48">
      <c r="A33" s="233">
        <v>25</v>
      </c>
      <c r="B33" s="100" t="s">
        <v>284</v>
      </c>
      <c r="C33" s="35" t="s">
        <v>85</v>
      </c>
      <c r="D33" s="26"/>
      <c r="E33" s="33">
        <v>220</v>
      </c>
      <c r="F33" s="37">
        <v>36</v>
      </c>
      <c r="G33" s="33">
        <f t="shared" si="0"/>
        <v>7920</v>
      </c>
      <c r="H33" s="36"/>
      <c r="I33" s="27"/>
      <c r="J33" s="26">
        <v>895</v>
      </c>
      <c r="K33" s="37"/>
      <c r="L33" s="33">
        <f t="shared" si="6"/>
        <v>0</v>
      </c>
      <c r="M33" s="103">
        <v>465</v>
      </c>
      <c r="N33" s="41">
        <v>44309</v>
      </c>
      <c r="O33" s="236">
        <f t="shared" si="4"/>
        <v>0</v>
      </c>
      <c r="P33" s="237">
        <f t="shared" si="5"/>
        <v>0</v>
      </c>
      <c r="Q33" s="238"/>
      <c r="R33" s="235"/>
      <c r="S33" s="235"/>
      <c r="T33" s="235"/>
      <c r="U33" s="235"/>
      <c r="V33" s="235"/>
      <c r="W33" s="37">
        <v>36</v>
      </c>
      <c r="X33" s="237">
        <f t="shared" si="2"/>
        <v>7920</v>
      </c>
    </row>
    <row r="34" spans="1:24" ht="48">
      <c r="A34" s="233">
        <v>26</v>
      </c>
      <c r="B34" s="100" t="s">
        <v>281</v>
      </c>
      <c r="C34" s="35" t="s">
        <v>85</v>
      </c>
      <c r="D34" s="26"/>
      <c r="E34" s="33">
        <v>220</v>
      </c>
      <c r="F34" s="37">
        <v>880</v>
      </c>
      <c r="G34" s="33">
        <f t="shared" si="0"/>
        <v>193600</v>
      </c>
      <c r="H34" s="36"/>
      <c r="I34" s="27"/>
      <c r="J34" s="26">
        <v>920</v>
      </c>
      <c r="K34" s="37"/>
      <c r="L34" s="33">
        <f t="shared" si="6"/>
        <v>0</v>
      </c>
      <c r="M34" s="103">
        <v>464</v>
      </c>
      <c r="N34" s="41">
        <v>44309</v>
      </c>
      <c r="O34" s="236">
        <f t="shared" si="4"/>
        <v>0</v>
      </c>
      <c r="P34" s="237">
        <f t="shared" si="5"/>
        <v>0</v>
      </c>
      <c r="Q34" s="238"/>
      <c r="R34" s="235"/>
      <c r="S34" s="235"/>
      <c r="T34" s="235"/>
      <c r="U34" s="235"/>
      <c r="V34" s="235"/>
      <c r="W34" s="37">
        <v>880</v>
      </c>
      <c r="X34" s="237">
        <f t="shared" si="2"/>
        <v>193600</v>
      </c>
    </row>
    <row r="35" spans="1:24" ht="48">
      <c r="A35" s="233">
        <v>27</v>
      </c>
      <c r="B35" s="100" t="s">
        <v>283</v>
      </c>
      <c r="C35" s="35" t="s">
        <v>85</v>
      </c>
      <c r="D35" s="26"/>
      <c r="E35" s="33">
        <v>220</v>
      </c>
      <c r="F35" s="37">
        <v>2048</v>
      </c>
      <c r="G35" s="33">
        <f t="shared" si="0"/>
        <v>450560</v>
      </c>
      <c r="H35" s="36"/>
      <c r="I35" s="27"/>
      <c r="J35" s="26">
        <v>920</v>
      </c>
      <c r="K35" s="37"/>
      <c r="L35" s="33">
        <f t="shared" si="6"/>
        <v>0</v>
      </c>
      <c r="M35" s="103">
        <v>464</v>
      </c>
      <c r="N35" s="41">
        <v>44309</v>
      </c>
      <c r="O35" s="236">
        <f t="shared" si="4"/>
        <v>0</v>
      </c>
      <c r="P35" s="237">
        <f t="shared" si="5"/>
        <v>0</v>
      </c>
      <c r="Q35" s="238"/>
      <c r="R35" s="235"/>
      <c r="S35" s="235"/>
      <c r="T35" s="235"/>
      <c r="U35" s="235"/>
      <c r="V35" s="235"/>
      <c r="W35" s="37">
        <v>2048</v>
      </c>
      <c r="X35" s="237">
        <f t="shared" si="2"/>
        <v>450560</v>
      </c>
    </row>
    <row r="36" spans="1:24" ht="48">
      <c r="A36" s="233">
        <v>28</v>
      </c>
      <c r="B36" s="100" t="s">
        <v>284</v>
      </c>
      <c r="C36" s="35" t="s">
        <v>85</v>
      </c>
      <c r="D36" s="26"/>
      <c r="E36" s="33">
        <v>220</v>
      </c>
      <c r="F36" s="37">
        <v>413</v>
      </c>
      <c r="G36" s="33">
        <f t="shared" si="0"/>
        <v>90860</v>
      </c>
      <c r="H36" s="36"/>
      <c r="I36" s="27"/>
      <c r="J36" s="26">
        <v>920</v>
      </c>
      <c r="K36" s="37"/>
      <c r="L36" s="33">
        <f t="shared" si="6"/>
        <v>0</v>
      </c>
      <c r="M36" s="103">
        <v>464</v>
      </c>
      <c r="N36" s="41">
        <v>44309</v>
      </c>
      <c r="O36" s="236">
        <f t="shared" si="4"/>
        <v>0</v>
      </c>
      <c r="P36" s="237">
        <f t="shared" si="5"/>
        <v>0</v>
      </c>
      <c r="Q36" s="238"/>
      <c r="R36" s="235"/>
      <c r="S36" s="235"/>
      <c r="T36" s="235"/>
      <c r="U36" s="235"/>
      <c r="V36" s="235"/>
      <c r="W36" s="37">
        <v>413</v>
      </c>
      <c r="X36" s="237">
        <f t="shared" si="2"/>
        <v>90860</v>
      </c>
    </row>
    <row r="37" spans="1:24" ht="72">
      <c r="A37" s="233">
        <v>29</v>
      </c>
      <c r="B37" s="100" t="s">
        <v>223</v>
      </c>
      <c r="C37" s="35" t="s">
        <v>85</v>
      </c>
      <c r="D37" s="26"/>
      <c r="E37" s="33">
        <v>214.89</v>
      </c>
      <c r="F37" s="37">
        <v>500</v>
      </c>
      <c r="G37" s="33">
        <f t="shared" si="0"/>
        <v>107445</v>
      </c>
      <c r="H37" s="36"/>
      <c r="I37" s="27">
        <v>44306</v>
      </c>
      <c r="J37" s="26">
        <v>733</v>
      </c>
      <c r="K37" s="37"/>
      <c r="L37" s="33">
        <f t="shared" si="6"/>
        <v>0</v>
      </c>
      <c r="M37" s="26">
        <v>377</v>
      </c>
      <c r="N37" s="41">
        <v>44293</v>
      </c>
      <c r="O37" s="236">
        <f t="shared" si="4"/>
        <v>0</v>
      </c>
      <c r="P37" s="237">
        <f t="shared" si="5"/>
        <v>0</v>
      </c>
      <c r="Q37" s="238"/>
      <c r="R37" s="235"/>
      <c r="S37" s="235"/>
      <c r="T37" s="235"/>
      <c r="U37" s="235"/>
      <c r="V37" s="235"/>
      <c r="W37" s="37">
        <v>500</v>
      </c>
      <c r="X37" s="237">
        <f t="shared" si="2"/>
        <v>107445</v>
      </c>
    </row>
    <row r="38" spans="1:24" ht="72">
      <c r="A38" s="233">
        <v>30</v>
      </c>
      <c r="B38" s="100" t="s">
        <v>224</v>
      </c>
      <c r="C38" s="35" t="s">
        <v>85</v>
      </c>
      <c r="D38" s="26"/>
      <c r="E38" s="33">
        <v>214.89</v>
      </c>
      <c r="F38" s="37">
        <v>1800</v>
      </c>
      <c r="G38" s="33">
        <f t="shared" si="0"/>
        <v>386802</v>
      </c>
      <c r="H38" s="36"/>
      <c r="I38" s="27">
        <v>44306</v>
      </c>
      <c r="J38" s="26">
        <v>733</v>
      </c>
      <c r="K38" s="37"/>
      <c r="L38" s="33">
        <f t="shared" si="6"/>
        <v>0</v>
      </c>
      <c r="M38" s="26">
        <v>377</v>
      </c>
      <c r="N38" s="41">
        <v>44293</v>
      </c>
      <c r="O38" s="236">
        <f t="shared" si="4"/>
        <v>0</v>
      </c>
      <c r="P38" s="237">
        <f t="shared" si="5"/>
        <v>0</v>
      </c>
      <c r="Q38" s="238"/>
      <c r="R38" s="235"/>
      <c r="S38" s="235"/>
      <c r="T38" s="235"/>
      <c r="U38" s="235"/>
      <c r="V38" s="235"/>
      <c r="W38" s="37">
        <v>1800</v>
      </c>
      <c r="X38" s="237">
        <f t="shared" si="2"/>
        <v>386802</v>
      </c>
    </row>
    <row r="39" spans="1:24" ht="72">
      <c r="A39" s="233">
        <v>31</v>
      </c>
      <c r="B39" s="100" t="s">
        <v>225</v>
      </c>
      <c r="C39" s="35" t="s">
        <v>85</v>
      </c>
      <c r="D39" s="26"/>
      <c r="E39" s="33">
        <v>214.89</v>
      </c>
      <c r="F39" s="37">
        <v>200</v>
      </c>
      <c r="G39" s="33">
        <f t="shared" si="0"/>
        <v>42978</v>
      </c>
      <c r="H39" s="36"/>
      <c r="I39" s="27">
        <v>44306</v>
      </c>
      <c r="J39" s="26">
        <v>733</v>
      </c>
      <c r="K39" s="37"/>
      <c r="L39" s="33">
        <f t="shared" si="6"/>
        <v>0</v>
      </c>
      <c r="M39" s="26">
        <v>377</v>
      </c>
      <c r="N39" s="41">
        <v>44293</v>
      </c>
      <c r="O39" s="236">
        <f t="shared" si="4"/>
        <v>0</v>
      </c>
      <c r="P39" s="237">
        <f t="shared" si="5"/>
        <v>0</v>
      </c>
      <c r="Q39" s="238"/>
      <c r="R39" s="235"/>
      <c r="S39" s="235"/>
      <c r="T39" s="235"/>
      <c r="U39" s="235"/>
      <c r="V39" s="235"/>
      <c r="W39" s="37">
        <v>200</v>
      </c>
      <c r="X39" s="237">
        <f t="shared" si="2"/>
        <v>42978</v>
      </c>
    </row>
    <row r="40" spans="1:24" ht="72">
      <c r="A40" s="233">
        <v>32</v>
      </c>
      <c r="B40" s="100" t="s">
        <v>226</v>
      </c>
      <c r="C40" s="35" t="s">
        <v>85</v>
      </c>
      <c r="D40" s="26"/>
      <c r="E40" s="33">
        <v>56.98</v>
      </c>
      <c r="F40" s="37">
        <v>2800</v>
      </c>
      <c r="G40" s="33">
        <f t="shared" si="0"/>
        <v>159544</v>
      </c>
      <c r="H40" s="36"/>
      <c r="I40" s="27">
        <v>44306</v>
      </c>
      <c r="J40" s="26">
        <v>733</v>
      </c>
      <c r="K40" s="37"/>
      <c r="L40" s="33">
        <f t="shared" si="6"/>
        <v>0</v>
      </c>
      <c r="M40" s="26">
        <v>377</v>
      </c>
      <c r="N40" s="41">
        <v>44293</v>
      </c>
      <c r="O40" s="236">
        <f t="shared" si="4"/>
        <v>0</v>
      </c>
      <c r="P40" s="237">
        <f t="shared" si="5"/>
        <v>0</v>
      </c>
      <c r="Q40" s="238"/>
      <c r="R40" s="235"/>
      <c r="S40" s="235"/>
      <c r="T40" s="235"/>
      <c r="U40" s="235"/>
      <c r="V40" s="235"/>
      <c r="W40" s="37">
        <v>2800</v>
      </c>
      <c r="X40" s="237">
        <f t="shared" si="2"/>
        <v>159544</v>
      </c>
    </row>
    <row r="41" spans="1:24" ht="72">
      <c r="A41" s="233">
        <v>33</v>
      </c>
      <c r="B41" s="100" t="s">
        <v>227</v>
      </c>
      <c r="C41" s="35" t="s">
        <v>85</v>
      </c>
      <c r="D41" s="26"/>
      <c r="E41" s="33">
        <v>56.98</v>
      </c>
      <c r="F41" s="37">
        <v>10000</v>
      </c>
      <c r="G41" s="33">
        <f t="shared" si="0"/>
        <v>569800</v>
      </c>
      <c r="H41" s="36"/>
      <c r="I41" s="27">
        <v>44306</v>
      </c>
      <c r="J41" s="26">
        <v>733</v>
      </c>
      <c r="K41" s="37"/>
      <c r="L41" s="33">
        <f t="shared" si="6"/>
        <v>0</v>
      </c>
      <c r="M41" s="26">
        <v>377</v>
      </c>
      <c r="N41" s="41">
        <v>44293</v>
      </c>
      <c r="O41" s="236">
        <f t="shared" si="4"/>
        <v>0</v>
      </c>
      <c r="P41" s="237">
        <f t="shared" si="5"/>
        <v>0</v>
      </c>
      <c r="Q41" s="238"/>
      <c r="R41" s="235"/>
      <c r="S41" s="235"/>
      <c r="T41" s="235"/>
      <c r="U41" s="235"/>
      <c r="V41" s="235"/>
      <c r="W41" s="37">
        <v>10000</v>
      </c>
      <c r="X41" s="237">
        <f t="shared" si="2"/>
        <v>569800</v>
      </c>
    </row>
    <row r="42" spans="1:24" ht="72">
      <c r="A42" s="233">
        <v>34</v>
      </c>
      <c r="B42" s="100" t="s">
        <v>228</v>
      </c>
      <c r="C42" s="35" t="s">
        <v>85</v>
      </c>
      <c r="D42" s="26"/>
      <c r="E42" s="33">
        <v>56.98</v>
      </c>
      <c r="F42" s="37">
        <v>1480</v>
      </c>
      <c r="G42" s="33">
        <f t="shared" si="0"/>
        <v>84330.4</v>
      </c>
      <c r="H42" s="36"/>
      <c r="I42" s="27">
        <v>44306</v>
      </c>
      <c r="J42" s="26">
        <v>733</v>
      </c>
      <c r="K42" s="37"/>
      <c r="L42" s="33">
        <f t="shared" si="6"/>
        <v>0</v>
      </c>
      <c r="M42" s="26">
        <v>377</v>
      </c>
      <c r="N42" s="41">
        <v>44293</v>
      </c>
      <c r="O42" s="236">
        <f t="shared" si="4"/>
        <v>0</v>
      </c>
      <c r="P42" s="237">
        <f t="shared" si="5"/>
        <v>0</v>
      </c>
      <c r="Q42" s="238"/>
      <c r="R42" s="235"/>
      <c r="S42" s="235"/>
      <c r="T42" s="235"/>
      <c r="U42" s="235"/>
      <c r="V42" s="235"/>
      <c r="W42" s="37">
        <v>1480</v>
      </c>
      <c r="X42" s="237">
        <f t="shared" si="2"/>
        <v>84330.4</v>
      </c>
    </row>
    <row r="43" spans="1:24" ht="37.5">
      <c r="A43" s="263"/>
      <c r="B43" s="240" t="s">
        <v>83</v>
      </c>
      <c r="C43" s="94"/>
      <c r="D43" s="28"/>
      <c r="E43" s="28"/>
      <c r="F43" s="93"/>
      <c r="G43" s="28">
        <f>SUM(G9:G42)</f>
        <v>7062071.0470200004</v>
      </c>
      <c r="H43" s="29"/>
      <c r="I43" s="29"/>
      <c r="J43" s="28"/>
      <c r="K43" s="93"/>
      <c r="L43" s="28">
        <f>SUM(L9:L42)</f>
        <v>0</v>
      </c>
      <c r="M43" s="93"/>
      <c r="N43" s="30"/>
      <c r="O43" s="94"/>
      <c r="P43" s="28">
        <f>SUM(P9:P42)</f>
        <v>0</v>
      </c>
      <c r="Q43" s="31"/>
      <c r="R43" s="93"/>
      <c r="S43" s="93"/>
      <c r="T43" s="93"/>
      <c r="U43" s="93"/>
      <c r="V43" s="93"/>
      <c r="W43" s="93"/>
      <c r="X43" s="28">
        <f>SUM(X9:X42)</f>
        <v>7062071.0470200004</v>
      </c>
    </row>
  </sheetData>
  <mergeCells count="31">
    <mergeCell ref="X6:X7"/>
    <mergeCell ref="L6:L7"/>
    <mergeCell ref="A5:A7"/>
    <mergeCell ref="B5:B7"/>
    <mergeCell ref="C5:C7"/>
    <mergeCell ref="W5:X5"/>
    <mergeCell ref="F6:F7"/>
    <mergeCell ref="W6:W7"/>
    <mergeCell ref="F5:G5"/>
    <mergeCell ref="I6:I7"/>
    <mergeCell ref="A8:X8"/>
    <mergeCell ref="O6:O7"/>
    <mergeCell ref="P6:P7"/>
    <mergeCell ref="Q6:T7"/>
    <mergeCell ref="U6:U7"/>
    <mergeCell ref="E5:E7"/>
    <mergeCell ref="H5:H7"/>
    <mergeCell ref="I5:N5"/>
    <mergeCell ref="M6:N6"/>
    <mergeCell ref="O5:P5"/>
    <mergeCell ref="Q5:V5"/>
    <mergeCell ref="D5:D7"/>
    <mergeCell ref="K6:K7"/>
    <mergeCell ref="G6:G7"/>
    <mergeCell ref="J6:J7"/>
    <mergeCell ref="V6:V7"/>
    <mergeCell ref="O1:R1"/>
    <mergeCell ref="B2:X2"/>
    <mergeCell ref="C3:P3"/>
    <mergeCell ref="C4:N4"/>
    <mergeCell ref="O4:W4"/>
  </mergeCells>
  <phoneticPr fontId="74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X36"/>
  <sheetViews>
    <sheetView workbookViewId="0">
      <selection sqref="A1:IV7"/>
    </sheetView>
  </sheetViews>
  <sheetFormatPr defaultRowHeight="12.75"/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703" t="s">
        <v>17</v>
      </c>
      <c r="B8" s="704"/>
      <c r="C8" s="704"/>
      <c r="D8" s="704"/>
      <c r="E8" s="704"/>
      <c r="F8" s="704"/>
      <c r="G8" s="704"/>
      <c r="H8" s="704"/>
      <c r="I8" s="704"/>
      <c r="J8" s="704"/>
      <c r="K8" s="704"/>
      <c r="L8" s="704"/>
      <c r="M8" s="704"/>
      <c r="N8" s="704"/>
      <c r="O8" s="704"/>
      <c r="P8" s="704"/>
      <c r="Q8" s="704"/>
      <c r="R8" s="704"/>
      <c r="S8" s="704"/>
      <c r="T8" s="704"/>
      <c r="U8" s="704"/>
      <c r="V8" s="704"/>
      <c r="W8" s="704"/>
      <c r="X8" s="705"/>
    </row>
    <row r="9" spans="1:24" ht="318.75">
      <c r="A9" s="256">
        <v>1</v>
      </c>
      <c r="B9" s="242" t="s">
        <v>171</v>
      </c>
      <c r="C9" s="243" t="s">
        <v>71</v>
      </c>
      <c r="D9" s="244">
        <v>181220</v>
      </c>
      <c r="E9" s="245">
        <v>9161.4</v>
      </c>
      <c r="F9" s="246">
        <v>9</v>
      </c>
      <c r="G9" s="33">
        <f t="shared" ref="G9:G35" si="0">F9*E9</f>
        <v>82452.599999999991</v>
      </c>
      <c r="H9" s="36">
        <v>45291</v>
      </c>
      <c r="I9" s="248">
        <v>44244</v>
      </c>
      <c r="J9" s="244">
        <v>236</v>
      </c>
      <c r="K9" s="246">
        <v>15</v>
      </c>
      <c r="L9" s="245"/>
      <c r="M9" s="249">
        <v>140</v>
      </c>
      <c r="N9" s="250">
        <v>44243</v>
      </c>
      <c r="O9" s="315">
        <f>F9-W9</f>
        <v>0</v>
      </c>
      <c r="P9" s="245">
        <f t="shared" ref="P9:P35" si="1">O9*E9</f>
        <v>0</v>
      </c>
      <c r="Q9" s="244"/>
      <c r="R9" s="244"/>
      <c r="S9" s="244"/>
      <c r="T9" s="244"/>
      <c r="U9" s="252"/>
      <c r="V9" s="253"/>
      <c r="W9" s="246">
        <v>9</v>
      </c>
      <c r="X9" s="245">
        <f t="shared" ref="X9:X35" si="2">W9*E9</f>
        <v>82452.599999999991</v>
      </c>
    </row>
    <row r="10" spans="1:24" ht="318.75">
      <c r="A10" s="233">
        <v>2</v>
      </c>
      <c r="B10" s="242" t="s">
        <v>171</v>
      </c>
      <c r="C10" s="243" t="s">
        <v>71</v>
      </c>
      <c r="D10" s="244" t="s">
        <v>189</v>
      </c>
      <c r="E10" s="245">
        <v>9161.4</v>
      </c>
      <c r="F10" s="246">
        <v>15</v>
      </c>
      <c r="G10" s="33">
        <f t="shared" si="0"/>
        <v>137421</v>
      </c>
      <c r="H10" s="36">
        <v>45291</v>
      </c>
      <c r="I10" s="248">
        <v>44244</v>
      </c>
      <c r="J10" s="244">
        <v>254</v>
      </c>
      <c r="K10" s="246">
        <v>15</v>
      </c>
      <c r="L10" s="245"/>
      <c r="M10" s="249">
        <v>141</v>
      </c>
      <c r="N10" s="250">
        <v>44243</v>
      </c>
      <c r="O10" s="315">
        <f>K10-W10</f>
        <v>0</v>
      </c>
      <c r="P10" s="245">
        <f>O10*E10</f>
        <v>0</v>
      </c>
      <c r="Q10" s="244"/>
      <c r="R10" s="244"/>
      <c r="S10" s="244"/>
      <c r="T10" s="244"/>
      <c r="U10" s="252"/>
      <c r="V10" s="253"/>
      <c r="W10" s="246">
        <v>15</v>
      </c>
      <c r="X10" s="245">
        <f>W10*E10</f>
        <v>137421</v>
      </c>
    </row>
    <row r="11" spans="1:24" ht="120">
      <c r="A11" s="256">
        <v>3</v>
      </c>
      <c r="B11" s="100" t="s">
        <v>200</v>
      </c>
      <c r="C11" s="35" t="s">
        <v>85</v>
      </c>
      <c r="D11" s="26"/>
      <c r="E11" s="33">
        <v>896.5</v>
      </c>
      <c r="F11" s="234">
        <v>10</v>
      </c>
      <c r="G11" s="33">
        <f t="shared" si="0"/>
        <v>8965</v>
      </c>
      <c r="H11" s="36"/>
      <c r="I11" s="232">
        <v>44270</v>
      </c>
      <c r="J11" s="233">
        <v>373</v>
      </c>
      <c r="K11" s="234"/>
      <c r="L11" s="33">
        <f>K11*E11</f>
        <v>0</v>
      </c>
      <c r="M11" s="235">
        <v>262</v>
      </c>
      <c r="N11" s="27">
        <v>44267</v>
      </c>
      <c r="O11" s="236">
        <f t="shared" ref="O11:O35" si="3">F11+K11-W11</f>
        <v>0</v>
      </c>
      <c r="P11" s="237">
        <f t="shared" si="1"/>
        <v>0</v>
      </c>
      <c r="Q11" s="238"/>
      <c r="R11" s="235"/>
      <c r="S11" s="235"/>
      <c r="T11" s="235"/>
      <c r="U11" s="235"/>
      <c r="V11" s="235"/>
      <c r="W11" s="234">
        <v>10</v>
      </c>
      <c r="X11" s="237">
        <f t="shared" si="2"/>
        <v>8965</v>
      </c>
    </row>
    <row r="12" spans="1:24" ht="120">
      <c r="A12" s="233">
        <v>4</v>
      </c>
      <c r="B12" s="100" t="s">
        <v>202</v>
      </c>
      <c r="C12" s="35" t="s">
        <v>85</v>
      </c>
      <c r="D12" s="26"/>
      <c r="E12" s="33">
        <v>896.5</v>
      </c>
      <c r="F12" s="234">
        <v>30</v>
      </c>
      <c r="G12" s="33">
        <f t="shared" si="0"/>
        <v>26895</v>
      </c>
      <c r="H12" s="36"/>
      <c r="I12" s="232">
        <v>44270</v>
      </c>
      <c r="J12" s="233">
        <v>373</v>
      </c>
      <c r="K12" s="234"/>
      <c r="L12" s="33">
        <f t="shared" ref="L12:L23" si="4">K12*E12</f>
        <v>0</v>
      </c>
      <c r="M12" s="235">
        <v>262</v>
      </c>
      <c r="N12" s="27">
        <v>44267</v>
      </c>
      <c r="O12" s="236">
        <f t="shared" si="3"/>
        <v>0</v>
      </c>
      <c r="P12" s="237">
        <f t="shared" si="1"/>
        <v>0</v>
      </c>
      <c r="Q12" s="238"/>
      <c r="R12" s="235"/>
      <c r="S12" s="235"/>
      <c r="T12" s="235"/>
      <c r="U12" s="235"/>
      <c r="V12" s="235"/>
      <c r="W12" s="234">
        <v>30</v>
      </c>
      <c r="X12" s="237">
        <f t="shared" si="2"/>
        <v>26895</v>
      </c>
    </row>
    <row r="13" spans="1:24" ht="120">
      <c r="A13" s="256">
        <v>5</v>
      </c>
      <c r="B13" s="100" t="s">
        <v>203</v>
      </c>
      <c r="C13" s="35" t="s">
        <v>85</v>
      </c>
      <c r="D13" s="26"/>
      <c r="E13" s="33">
        <v>896.5</v>
      </c>
      <c r="F13" s="234">
        <v>10</v>
      </c>
      <c r="G13" s="33">
        <f t="shared" si="0"/>
        <v>8965</v>
      </c>
      <c r="H13" s="36"/>
      <c r="I13" s="232">
        <v>44270</v>
      </c>
      <c r="J13" s="233">
        <v>373</v>
      </c>
      <c r="K13" s="234"/>
      <c r="L13" s="33">
        <f t="shared" si="4"/>
        <v>0</v>
      </c>
      <c r="M13" s="235">
        <v>262</v>
      </c>
      <c r="N13" s="27">
        <v>44267</v>
      </c>
      <c r="O13" s="236">
        <f t="shared" si="3"/>
        <v>0</v>
      </c>
      <c r="P13" s="237">
        <f t="shared" si="1"/>
        <v>0</v>
      </c>
      <c r="Q13" s="238"/>
      <c r="R13" s="235"/>
      <c r="S13" s="235"/>
      <c r="T13" s="235"/>
      <c r="U13" s="235"/>
      <c r="V13" s="235"/>
      <c r="W13" s="234">
        <v>10</v>
      </c>
      <c r="X13" s="237">
        <f t="shared" si="2"/>
        <v>8965</v>
      </c>
    </row>
    <row r="14" spans="1:24" ht="96">
      <c r="A14" s="233">
        <v>6</v>
      </c>
      <c r="B14" s="100" t="s">
        <v>196</v>
      </c>
      <c r="C14" s="35" t="s">
        <v>197</v>
      </c>
      <c r="D14" s="26"/>
      <c r="E14" s="33">
        <v>12</v>
      </c>
      <c r="F14" s="234">
        <v>4000</v>
      </c>
      <c r="G14" s="33">
        <f t="shared" si="0"/>
        <v>48000</v>
      </c>
      <c r="H14" s="36"/>
      <c r="I14" s="232">
        <v>44270</v>
      </c>
      <c r="J14" s="233">
        <v>373</v>
      </c>
      <c r="K14" s="234"/>
      <c r="L14" s="33">
        <f t="shared" si="4"/>
        <v>0</v>
      </c>
      <c r="M14" s="235">
        <v>262</v>
      </c>
      <c r="N14" s="27">
        <v>44267</v>
      </c>
      <c r="O14" s="236">
        <f t="shared" si="3"/>
        <v>0</v>
      </c>
      <c r="P14" s="237">
        <f t="shared" si="1"/>
        <v>0</v>
      </c>
      <c r="Q14" s="238"/>
      <c r="R14" s="235"/>
      <c r="S14" s="235"/>
      <c r="T14" s="235"/>
      <c r="U14" s="235"/>
      <c r="V14" s="235"/>
      <c r="W14" s="234">
        <v>4000</v>
      </c>
      <c r="X14" s="237">
        <f t="shared" si="2"/>
        <v>48000</v>
      </c>
    </row>
    <row r="15" spans="1:24" ht="96">
      <c r="A15" s="256">
        <v>7</v>
      </c>
      <c r="B15" s="100" t="s">
        <v>199</v>
      </c>
      <c r="C15" s="35" t="s">
        <v>197</v>
      </c>
      <c r="D15" s="26"/>
      <c r="E15" s="33">
        <v>12</v>
      </c>
      <c r="F15" s="234">
        <v>4000</v>
      </c>
      <c r="G15" s="33">
        <f t="shared" si="0"/>
        <v>48000</v>
      </c>
      <c r="H15" s="36"/>
      <c r="I15" s="232">
        <v>44270</v>
      </c>
      <c r="J15" s="233">
        <v>373</v>
      </c>
      <c r="K15" s="234"/>
      <c r="L15" s="33">
        <f t="shared" si="4"/>
        <v>0</v>
      </c>
      <c r="M15" s="235">
        <v>262</v>
      </c>
      <c r="N15" s="27">
        <v>44267</v>
      </c>
      <c r="O15" s="236">
        <f t="shared" si="3"/>
        <v>0</v>
      </c>
      <c r="P15" s="237">
        <f t="shared" si="1"/>
        <v>0</v>
      </c>
      <c r="Q15" s="238"/>
      <c r="R15" s="235"/>
      <c r="S15" s="235"/>
      <c r="T15" s="235"/>
      <c r="U15" s="235"/>
      <c r="V15" s="235"/>
      <c r="W15" s="234">
        <v>4000</v>
      </c>
      <c r="X15" s="237">
        <f t="shared" si="2"/>
        <v>48000</v>
      </c>
    </row>
    <row r="16" spans="1:24" ht="204">
      <c r="A16" s="233">
        <v>8</v>
      </c>
      <c r="B16" s="100" t="s">
        <v>206</v>
      </c>
      <c r="C16" s="91" t="s">
        <v>85</v>
      </c>
      <c r="D16" s="26"/>
      <c r="E16" s="33">
        <v>300</v>
      </c>
      <c r="F16" s="234">
        <v>24</v>
      </c>
      <c r="G16" s="33">
        <f t="shared" si="0"/>
        <v>7200</v>
      </c>
      <c r="H16" s="36">
        <v>44503</v>
      </c>
      <c r="I16" s="232">
        <v>44280</v>
      </c>
      <c r="J16" s="233">
        <v>512</v>
      </c>
      <c r="K16" s="234"/>
      <c r="L16" s="33">
        <f t="shared" si="4"/>
        <v>0</v>
      </c>
      <c r="M16" s="235">
        <v>290</v>
      </c>
      <c r="N16" s="27">
        <v>44277</v>
      </c>
      <c r="O16" s="236">
        <f t="shared" si="3"/>
        <v>0</v>
      </c>
      <c r="P16" s="237">
        <f t="shared" si="1"/>
        <v>0</v>
      </c>
      <c r="Q16" s="238"/>
      <c r="R16" s="235"/>
      <c r="S16" s="235"/>
      <c r="T16" s="235"/>
      <c r="U16" s="235"/>
      <c r="V16" s="235"/>
      <c r="W16" s="234">
        <v>24</v>
      </c>
      <c r="X16" s="237">
        <f t="shared" si="2"/>
        <v>7200</v>
      </c>
    </row>
    <row r="17" spans="1:24" ht="216">
      <c r="A17" s="256">
        <v>9</v>
      </c>
      <c r="B17" s="100" t="s">
        <v>207</v>
      </c>
      <c r="C17" s="91" t="s">
        <v>85</v>
      </c>
      <c r="D17" s="26"/>
      <c r="E17" s="33">
        <v>300</v>
      </c>
      <c r="F17" s="234">
        <v>46</v>
      </c>
      <c r="G17" s="33">
        <f t="shared" si="0"/>
        <v>13800</v>
      </c>
      <c r="H17" s="36">
        <v>44503</v>
      </c>
      <c r="I17" s="232">
        <v>44280</v>
      </c>
      <c r="J17" s="233">
        <v>512</v>
      </c>
      <c r="K17" s="234"/>
      <c r="L17" s="33">
        <f t="shared" si="4"/>
        <v>0</v>
      </c>
      <c r="M17" s="235">
        <v>290</v>
      </c>
      <c r="N17" s="27">
        <v>44277</v>
      </c>
      <c r="O17" s="236">
        <f t="shared" si="3"/>
        <v>0</v>
      </c>
      <c r="P17" s="237">
        <f t="shared" si="1"/>
        <v>0</v>
      </c>
      <c r="Q17" s="238"/>
      <c r="R17" s="235"/>
      <c r="S17" s="235"/>
      <c r="T17" s="235"/>
      <c r="U17" s="235"/>
      <c r="V17" s="235"/>
      <c r="W17" s="234">
        <v>46</v>
      </c>
      <c r="X17" s="237">
        <f t="shared" si="2"/>
        <v>13800</v>
      </c>
    </row>
    <row r="18" spans="1:24" ht="216">
      <c r="A18" s="233">
        <v>10</v>
      </c>
      <c r="B18" s="100" t="s">
        <v>208</v>
      </c>
      <c r="C18" s="91" t="s">
        <v>85</v>
      </c>
      <c r="D18" s="26"/>
      <c r="E18" s="33">
        <v>300</v>
      </c>
      <c r="F18" s="234">
        <v>2</v>
      </c>
      <c r="G18" s="33">
        <f t="shared" si="0"/>
        <v>600</v>
      </c>
      <c r="H18" s="36">
        <v>44503</v>
      </c>
      <c r="I18" s="232">
        <v>44280</v>
      </c>
      <c r="J18" s="233">
        <v>512</v>
      </c>
      <c r="K18" s="234"/>
      <c r="L18" s="33">
        <f t="shared" si="4"/>
        <v>0</v>
      </c>
      <c r="M18" s="235">
        <v>290</v>
      </c>
      <c r="N18" s="27">
        <v>44277</v>
      </c>
      <c r="O18" s="236">
        <f t="shared" si="3"/>
        <v>0</v>
      </c>
      <c r="P18" s="237">
        <f t="shared" si="1"/>
        <v>0</v>
      </c>
      <c r="Q18" s="238"/>
      <c r="R18" s="235"/>
      <c r="S18" s="235"/>
      <c r="T18" s="235"/>
      <c r="U18" s="235"/>
      <c r="V18" s="235"/>
      <c r="W18" s="234">
        <v>2</v>
      </c>
      <c r="X18" s="237">
        <f t="shared" si="2"/>
        <v>600</v>
      </c>
    </row>
    <row r="19" spans="1:24" ht="216">
      <c r="A19" s="256">
        <v>11</v>
      </c>
      <c r="B19" s="100" t="s">
        <v>209</v>
      </c>
      <c r="C19" s="91" t="s">
        <v>85</v>
      </c>
      <c r="D19" s="26"/>
      <c r="E19" s="33">
        <v>300</v>
      </c>
      <c r="F19" s="234">
        <v>6</v>
      </c>
      <c r="G19" s="33">
        <f t="shared" si="0"/>
        <v>1800</v>
      </c>
      <c r="H19" s="36">
        <v>44503</v>
      </c>
      <c r="I19" s="232">
        <v>44280</v>
      </c>
      <c r="J19" s="233">
        <v>512</v>
      </c>
      <c r="K19" s="234"/>
      <c r="L19" s="33">
        <f t="shared" si="4"/>
        <v>0</v>
      </c>
      <c r="M19" s="235">
        <v>290</v>
      </c>
      <c r="N19" s="27">
        <v>44277</v>
      </c>
      <c r="O19" s="236">
        <f t="shared" si="3"/>
        <v>0</v>
      </c>
      <c r="P19" s="237">
        <f t="shared" si="1"/>
        <v>0</v>
      </c>
      <c r="Q19" s="238"/>
      <c r="R19" s="235"/>
      <c r="S19" s="235"/>
      <c r="T19" s="235"/>
      <c r="U19" s="235"/>
      <c r="V19" s="235"/>
      <c r="W19" s="234">
        <v>6</v>
      </c>
      <c r="X19" s="237">
        <f t="shared" si="2"/>
        <v>1800</v>
      </c>
    </row>
    <row r="20" spans="1:24" ht="108">
      <c r="A20" s="233">
        <v>12</v>
      </c>
      <c r="B20" s="100" t="s">
        <v>211</v>
      </c>
      <c r="C20" s="35" t="s">
        <v>85</v>
      </c>
      <c r="D20" s="26"/>
      <c r="E20" s="33">
        <v>0.7</v>
      </c>
      <c r="F20" s="234">
        <v>28000</v>
      </c>
      <c r="G20" s="33">
        <f t="shared" si="0"/>
        <v>19600</v>
      </c>
      <c r="H20" s="36"/>
      <c r="I20" s="232">
        <v>44285</v>
      </c>
      <c r="J20" s="233">
        <v>5969</v>
      </c>
      <c r="K20" s="234"/>
      <c r="L20" s="33">
        <f t="shared" si="4"/>
        <v>0</v>
      </c>
      <c r="M20" s="235">
        <v>314</v>
      </c>
      <c r="N20" s="27">
        <v>44281</v>
      </c>
      <c r="O20" s="236">
        <f t="shared" si="3"/>
        <v>0</v>
      </c>
      <c r="P20" s="237">
        <f t="shared" si="1"/>
        <v>0</v>
      </c>
      <c r="Q20" s="238"/>
      <c r="R20" s="235"/>
      <c r="S20" s="235"/>
      <c r="T20" s="235"/>
      <c r="U20" s="235"/>
      <c r="V20" s="235"/>
      <c r="W20" s="234">
        <v>28000</v>
      </c>
      <c r="X20" s="237">
        <f t="shared" si="2"/>
        <v>19600</v>
      </c>
    </row>
    <row r="21" spans="1:24" ht="204">
      <c r="A21" s="256">
        <v>13</v>
      </c>
      <c r="B21" s="100" t="s">
        <v>206</v>
      </c>
      <c r="C21" s="91" t="s">
        <v>85</v>
      </c>
      <c r="D21" s="26"/>
      <c r="E21" s="33">
        <v>300</v>
      </c>
      <c r="F21" s="234">
        <v>80</v>
      </c>
      <c r="G21" s="33">
        <f t="shared" si="0"/>
        <v>24000</v>
      </c>
      <c r="H21" s="36"/>
      <c r="I21" s="232">
        <v>44285</v>
      </c>
      <c r="J21" s="233">
        <v>5969</v>
      </c>
      <c r="K21" s="234"/>
      <c r="L21" s="33">
        <f t="shared" si="4"/>
        <v>0</v>
      </c>
      <c r="M21" s="235">
        <v>314</v>
      </c>
      <c r="N21" s="27">
        <v>44281</v>
      </c>
      <c r="O21" s="236">
        <f t="shared" si="3"/>
        <v>0</v>
      </c>
      <c r="P21" s="237">
        <f t="shared" si="1"/>
        <v>0</v>
      </c>
      <c r="Q21" s="238"/>
      <c r="R21" s="235"/>
      <c r="S21" s="235"/>
      <c r="T21" s="235"/>
      <c r="U21" s="235"/>
      <c r="V21" s="235"/>
      <c r="W21" s="234">
        <v>80</v>
      </c>
      <c r="X21" s="237">
        <f t="shared" si="2"/>
        <v>24000</v>
      </c>
    </row>
    <row r="22" spans="1:24" ht="216">
      <c r="A22" s="233">
        <v>14</v>
      </c>
      <c r="B22" s="100" t="s">
        <v>207</v>
      </c>
      <c r="C22" s="91" t="s">
        <v>85</v>
      </c>
      <c r="D22" s="26"/>
      <c r="E22" s="33">
        <v>300</v>
      </c>
      <c r="F22" s="234">
        <v>300</v>
      </c>
      <c r="G22" s="33">
        <f t="shared" si="0"/>
        <v>90000</v>
      </c>
      <c r="H22" s="36"/>
      <c r="I22" s="232">
        <v>44285</v>
      </c>
      <c r="J22" s="233">
        <v>5969</v>
      </c>
      <c r="K22" s="234"/>
      <c r="L22" s="33">
        <f t="shared" si="4"/>
        <v>0</v>
      </c>
      <c r="M22" s="235">
        <v>314</v>
      </c>
      <c r="N22" s="27">
        <v>44281</v>
      </c>
      <c r="O22" s="236">
        <f t="shared" si="3"/>
        <v>0</v>
      </c>
      <c r="P22" s="237">
        <f t="shared" si="1"/>
        <v>0</v>
      </c>
      <c r="Q22" s="238"/>
      <c r="R22" s="235"/>
      <c r="S22" s="235"/>
      <c r="T22" s="235"/>
      <c r="U22" s="235"/>
      <c r="V22" s="235"/>
      <c r="W22" s="234">
        <v>300</v>
      </c>
      <c r="X22" s="237">
        <f t="shared" si="2"/>
        <v>90000</v>
      </c>
    </row>
    <row r="23" spans="1:24" ht="216">
      <c r="A23" s="256">
        <v>15</v>
      </c>
      <c r="B23" s="100" t="s">
        <v>208</v>
      </c>
      <c r="C23" s="91" t="s">
        <v>85</v>
      </c>
      <c r="D23" s="26"/>
      <c r="E23" s="33">
        <v>300</v>
      </c>
      <c r="F23" s="234">
        <v>50</v>
      </c>
      <c r="G23" s="33">
        <f t="shared" si="0"/>
        <v>15000</v>
      </c>
      <c r="H23" s="36"/>
      <c r="I23" s="232">
        <v>44285</v>
      </c>
      <c r="J23" s="233">
        <v>5969</v>
      </c>
      <c r="K23" s="234"/>
      <c r="L23" s="33">
        <f t="shared" si="4"/>
        <v>0</v>
      </c>
      <c r="M23" s="235">
        <v>314</v>
      </c>
      <c r="N23" s="27">
        <v>44281</v>
      </c>
      <c r="O23" s="236">
        <f t="shared" si="3"/>
        <v>0</v>
      </c>
      <c r="P23" s="237">
        <f t="shared" si="1"/>
        <v>0</v>
      </c>
      <c r="Q23" s="238"/>
      <c r="R23" s="235"/>
      <c r="S23" s="235"/>
      <c r="T23" s="235"/>
      <c r="U23" s="235"/>
      <c r="V23" s="235"/>
      <c r="W23" s="234">
        <v>50</v>
      </c>
      <c r="X23" s="237">
        <f t="shared" si="2"/>
        <v>15000</v>
      </c>
    </row>
    <row r="24" spans="1:24" ht="72">
      <c r="A24" s="233">
        <v>16</v>
      </c>
      <c r="B24" s="100" t="s">
        <v>223</v>
      </c>
      <c r="C24" s="35" t="s">
        <v>85</v>
      </c>
      <c r="D24" s="26"/>
      <c r="E24" s="33">
        <v>214.89</v>
      </c>
      <c r="F24" s="234">
        <v>50</v>
      </c>
      <c r="G24" s="33">
        <f t="shared" si="0"/>
        <v>10744.5</v>
      </c>
      <c r="H24" s="36"/>
      <c r="I24" s="232">
        <v>44295</v>
      </c>
      <c r="J24" s="233">
        <v>754</v>
      </c>
      <c r="K24" s="234"/>
      <c r="L24" s="33"/>
      <c r="M24" s="235">
        <v>377</v>
      </c>
      <c r="N24" s="27">
        <v>44293</v>
      </c>
      <c r="O24" s="236">
        <f t="shared" si="3"/>
        <v>0</v>
      </c>
      <c r="P24" s="237">
        <f t="shared" si="1"/>
        <v>0</v>
      </c>
      <c r="Q24" s="238"/>
      <c r="R24" s="235"/>
      <c r="S24" s="235"/>
      <c r="T24" s="235"/>
      <c r="U24" s="235"/>
      <c r="V24" s="235"/>
      <c r="W24" s="234">
        <v>50</v>
      </c>
      <c r="X24" s="237">
        <f t="shared" si="2"/>
        <v>10744.5</v>
      </c>
    </row>
    <row r="25" spans="1:24" ht="72">
      <c r="A25" s="256">
        <v>17</v>
      </c>
      <c r="B25" s="100" t="s">
        <v>224</v>
      </c>
      <c r="C25" s="35" t="s">
        <v>85</v>
      </c>
      <c r="D25" s="26"/>
      <c r="E25" s="33">
        <v>214.89</v>
      </c>
      <c r="F25" s="234">
        <v>200</v>
      </c>
      <c r="G25" s="33">
        <f t="shared" si="0"/>
        <v>42978</v>
      </c>
      <c r="H25" s="36"/>
      <c r="I25" s="232">
        <v>44295</v>
      </c>
      <c r="J25" s="233">
        <v>754</v>
      </c>
      <c r="K25" s="234"/>
      <c r="L25" s="33"/>
      <c r="M25" s="235">
        <v>377</v>
      </c>
      <c r="N25" s="27">
        <v>44293</v>
      </c>
      <c r="O25" s="236">
        <f t="shared" si="3"/>
        <v>0</v>
      </c>
      <c r="P25" s="237">
        <f t="shared" si="1"/>
        <v>0</v>
      </c>
      <c r="Q25" s="238"/>
      <c r="R25" s="235"/>
      <c r="S25" s="235"/>
      <c r="T25" s="235"/>
      <c r="U25" s="235"/>
      <c r="V25" s="235"/>
      <c r="W25" s="234">
        <v>200</v>
      </c>
      <c r="X25" s="237">
        <f t="shared" si="2"/>
        <v>42978</v>
      </c>
    </row>
    <row r="26" spans="1:24" ht="72">
      <c r="A26" s="233">
        <v>18</v>
      </c>
      <c r="B26" s="100" t="s">
        <v>225</v>
      </c>
      <c r="C26" s="35" t="s">
        <v>85</v>
      </c>
      <c r="D26" s="26"/>
      <c r="E26" s="33">
        <v>214.89</v>
      </c>
      <c r="F26" s="234">
        <v>50</v>
      </c>
      <c r="G26" s="33">
        <f t="shared" si="0"/>
        <v>10744.5</v>
      </c>
      <c r="H26" s="36"/>
      <c r="I26" s="232">
        <v>44295</v>
      </c>
      <c r="J26" s="233">
        <v>754</v>
      </c>
      <c r="K26" s="234"/>
      <c r="L26" s="33"/>
      <c r="M26" s="235">
        <v>377</v>
      </c>
      <c r="N26" s="27">
        <v>44293</v>
      </c>
      <c r="O26" s="236">
        <f t="shared" si="3"/>
        <v>0</v>
      </c>
      <c r="P26" s="237">
        <f t="shared" si="1"/>
        <v>0</v>
      </c>
      <c r="Q26" s="238"/>
      <c r="R26" s="235"/>
      <c r="S26" s="235"/>
      <c r="T26" s="235"/>
      <c r="U26" s="235"/>
      <c r="V26" s="235"/>
      <c r="W26" s="234">
        <v>50</v>
      </c>
      <c r="X26" s="237">
        <f t="shared" si="2"/>
        <v>10744.5</v>
      </c>
    </row>
    <row r="27" spans="1:24" ht="72">
      <c r="A27" s="256">
        <v>19</v>
      </c>
      <c r="B27" s="100" t="s">
        <v>226</v>
      </c>
      <c r="C27" s="35" t="s">
        <v>85</v>
      </c>
      <c r="D27" s="26"/>
      <c r="E27" s="33">
        <v>56.98</v>
      </c>
      <c r="F27" s="234">
        <v>400</v>
      </c>
      <c r="G27" s="33">
        <f t="shared" si="0"/>
        <v>22792</v>
      </c>
      <c r="H27" s="36"/>
      <c r="I27" s="232">
        <v>44295</v>
      </c>
      <c r="J27" s="233">
        <v>754</v>
      </c>
      <c r="K27" s="234"/>
      <c r="L27" s="33"/>
      <c r="M27" s="235">
        <v>377</v>
      </c>
      <c r="N27" s="27">
        <v>44293</v>
      </c>
      <c r="O27" s="236">
        <f t="shared" si="3"/>
        <v>0</v>
      </c>
      <c r="P27" s="237">
        <f t="shared" si="1"/>
        <v>0</v>
      </c>
      <c r="Q27" s="238"/>
      <c r="R27" s="235"/>
      <c r="S27" s="235"/>
      <c r="T27" s="235"/>
      <c r="U27" s="235"/>
      <c r="V27" s="235"/>
      <c r="W27" s="234">
        <v>400</v>
      </c>
      <c r="X27" s="237">
        <f t="shared" si="2"/>
        <v>22792</v>
      </c>
    </row>
    <row r="28" spans="1:24" ht="72">
      <c r="A28" s="233">
        <v>20</v>
      </c>
      <c r="B28" s="100" t="s">
        <v>227</v>
      </c>
      <c r="C28" s="35" t="s">
        <v>85</v>
      </c>
      <c r="D28" s="26"/>
      <c r="E28" s="33">
        <v>56.98</v>
      </c>
      <c r="F28" s="234">
        <v>1360</v>
      </c>
      <c r="G28" s="33">
        <f t="shared" si="0"/>
        <v>77492.800000000003</v>
      </c>
      <c r="H28" s="36"/>
      <c r="I28" s="232">
        <v>44295</v>
      </c>
      <c r="J28" s="233">
        <v>754</v>
      </c>
      <c r="K28" s="234"/>
      <c r="L28" s="33"/>
      <c r="M28" s="235">
        <v>377</v>
      </c>
      <c r="N28" s="27">
        <v>44293</v>
      </c>
      <c r="O28" s="236">
        <f t="shared" si="3"/>
        <v>0</v>
      </c>
      <c r="P28" s="237">
        <f t="shared" si="1"/>
        <v>0</v>
      </c>
      <c r="Q28" s="238"/>
      <c r="R28" s="235"/>
      <c r="S28" s="235"/>
      <c r="T28" s="235"/>
      <c r="U28" s="235"/>
      <c r="V28" s="235"/>
      <c r="W28" s="234">
        <v>1360</v>
      </c>
      <c r="X28" s="237">
        <f t="shared" si="2"/>
        <v>77492.800000000003</v>
      </c>
    </row>
    <row r="29" spans="1:24" ht="72">
      <c r="A29" s="256">
        <v>21</v>
      </c>
      <c r="B29" s="100" t="s">
        <v>228</v>
      </c>
      <c r="C29" s="35" t="s">
        <v>85</v>
      </c>
      <c r="D29" s="26"/>
      <c r="E29" s="33">
        <v>56.98</v>
      </c>
      <c r="F29" s="234">
        <v>160</v>
      </c>
      <c r="G29" s="33">
        <f t="shared" si="0"/>
        <v>9116.7999999999993</v>
      </c>
      <c r="H29" s="36"/>
      <c r="I29" s="232">
        <v>44295</v>
      </c>
      <c r="J29" s="233">
        <v>754</v>
      </c>
      <c r="K29" s="234"/>
      <c r="L29" s="33"/>
      <c r="M29" s="235">
        <v>377</v>
      </c>
      <c r="N29" s="27">
        <v>44293</v>
      </c>
      <c r="O29" s="236">
        <f t="shared" si="3"/>
        <v>0</v>
      </c>
      <c r="P29" s="237">
        <f t="shared" si="1"/>
        <v>0</v>
      </c>
      <c r="Q29" s="238"/>
      <c r="R29" s="235"/>
      <c r="S29" s="235"/>
      <c r="T29" s="235"/>
      <c r="U29" s="235"/>
      <c r="V29" s="235"/>
      <c r="W29" s="234">
        <v>160</v>
      </c>
      <c r="X29" s="237">
        <f t="shared" si="2"/>
        <v>9116.7999999999993</v>
      </c>
    </row>
    <row r="30" spans="1:24" ht="48">
      <c r="A30" s="233">
        <v>22</v>
      </c>
      <c r="B30" s="100" t="s">
        <v>283</v>
      </c>
      <c r="C30" s="35" t="s">
        <v>85</v>
      </c>
      <c r="D30" s="26"/>
      <c r="E30" s="33">
        <v>220</v>
      </c>
      <c r="F30" s="234">
        <v>218</v>
      </c>
      <c r="G30" s="33">
        <f t="shared" si="0"/>
        <v>47960</v>
      </c>
      <c r="H30" s="36"/>
      <c r="I30" s="232"/>
      <c r="J30" s="233">
        <v>916</v>
      </c>
      <c r="K30" s="234"/>
      <c r="L30" s="33"/>
      <c r="M30" s="103">
        <v>465</v>
      </c>
      <c r="N30" s="41">
        <v>44309</v>
      </c>
      <c r="O30" s="236">
        <f t="shared" si="3"/>
        <v>0</v>
      </c>
      <c r="P30" s="237">
        <f t="shared" si="1"/>
        <v>0</v>
      </c>
      <c r="Q30" s="238"/>
      <c r="R30" s="235"/>
      <c r="S30" s="235"/>
      <c r="T30" s="235"/>
      <c r="U30" s="235"/>
      <c r="V30" s="235"/>
      <c r="W30" s="234">
        <v>218</v>
      </c>
      <c r="X30" s="237">
        <f t="shared" si="2"/>
        <v>47960</v>
      </c>
    </row>
    <row r="31" spans="1:24" ht="48">
      <c r="A31" s="256">
        <v>23</v>
      </c>
      <c r="B31" s="100" t="s">
        <v>284</v>
      </c>
      <c r="C31" s="35" t="s">
        <v>85</v>
      </c>
      <c r="D31" s="26"/>
      <c r="E31" s="33">
        <v>220</v>
      </c>
      <c r="F31" s="234">
        <v>5</v>
      </c>
      <c r="G31" s="33">
        <f t="shared" si="0"/>
        <v>1100</v>
      </c>
      <c r="H31" s="36"/>
      <c r="I31" s="232"/>
      <c r="J31" s="233">
        <v>916</v>
      </c>
      <c r="K31" s="234"/>
      <c r="L31" s="33"/>
      <c r="M31" s="103">
        <v>465</v>
      </c>
      <c r="N31" s="41">
        <v>44309</v>
      </c>
      <c r="O31" s="236">
        <f t="shared" si="3"/>
        <v>0</v>
      </c>
      <c r="P31" s="237">
        <f t="shared" si="1"/>
        <v>0</v>
      </c>
      <c r="Q31" s="238"/>
      <c r="R31" s="235"/>
      <c r="S31" s="235"/>
      <c r="T31" s="235"/>
      <c r="U31" s="235"/>
      <c r="V31" s="235"/>
      <c r="W31" s="234">
        <v>5</v>
      </c>
      <c r="X31" s="237">
        <f t="shared" si="2"/>
        <v>1100</v>
      </c>
    </row>
    <row r="32" spans="1:24" ht="48">
      <c r="A32" s="233">
        <v>24</v>
      </c>
      <c r="B32" s="100" t="s">
        <v>281</v>
      </c>
      <c r="C32" s="35" t="s">
        <v>85</v>
      </c>
      <c r="D32" s="26"/>
      <c r="E32" s="33">
        <v>220</v>
      </c>
      <c r="F32" s="234">
        <v>135</v>
      </c>
      <c r="G32" s="33">
        <f t="shared" si="0"/>
        <v>29700</v>
      </c>
      <c r="H32" s="36"/>
      <c r="I32" s="232"/>
      <c r="J32" s="233">
        <v>941</v>
      </c>
      <c r="K32" s="234"/>
      <c r="L32" s="33"/>
      <c r="M32" s="103">
        <v>464</v>
      </c>
      <c r="N32" s="41">
        <v>44309</v>
      </c>
      <c r="O32" s="236">
        <f t="shared" si="3"/>
        <v>0</v>
      </c>
      <c r="P32" s="237">
        <f t="shared" si="1"/>
        <v>0</v>
      </c>
      <c r="Q32" s="238"/>
      <c r="R32" s="235"/>
      <c r="S32" s="235"/>
      <c r="T32" s="235"/>
      <c r="U32" s="235"/>
      <c r="V32" s="235"/>
      <c r="W32" s="234">
        <v>135</v>
      </c>
      <c r="X32" s="237">
        <f t="shared" si="2"/>
        <v>29700</v>
      </c>
    </row>
    <row r="33" spans="1:24" ht="48">
      <c r="A33" s="256">
        <v>25</v>
      </c>
      <c r="B33" s="100" t="s">
        <v>283</v>
      </c>
      <c r="C33" s="35" t="s">
        <v>85</v>
      </c>
      <c r="D33" s="26"/>
      <c r="E33" s="33">
        <v>220</v>
      </c>
      <c r="F33" s="234">
        <v>315</v>
      </c>
      <c r="G33" s="33">
        <f t="shared" si="0"/>
        <v>69300</v>
      </c>
      <c r="H33" s="36"/>
      <c r="I33" s="232"/>
      <c r="J33" s="233">
        <v>941</v>
      </c>
      <c r="K33" s="234"/>
      <c r="L33" s="33"/>
      <c r="M33" s="103">
        <v>464</v>
      </c>
      <c r="N33" s="41">
        <v>44309</v>
      </c>
      <c r="O33" s="236">
        <f t="shared" si="3"/>
        <v>0</v>
      </c>
      <c r="P33" s="237">
        <f t="shared" si="1"/>
        <v>0</v>
      </c>
      <c r="Q33" s="238"/>
      <c r="R33" s="235"/>
      <c r="S33" s="235"/>
      <c r="T33" s="235"/>
      <c r="U33" s="235"/>
      <c r="V33" s="235"/>
      <c r="W33" s="234">
        <v>315</v>
      </c>
      <c r="X33" s="237">
        <f t="shared" si="2"/>
        <v>69300</v>
      </c>
    </row>
    <row r="34" spans="1:24" ht="48">
      <c r="A34" s="233">
        <v>26</v>
      </c>
      <c r="B34" s="100" t="s">
        <v>284</v>
      </c>
      <c r="C34" s="35" t="s">
        <v>85</v>
      </c>
      <c r="D34" s="26"/>
      <c r="E34" s="33">
        <v>220</v>
      </c>
      <c r="F34" s="234">
        <v>64</v>
      </c>
      <c r="G34" s="33">
        <f t="shared" si="0"/>
        <v>14080</v>
      </c>
      <c r="H34" s="36"/>
      <c r="I34" s="232"/>
      <c r="J34" s="233">
        <v>941</v>
      </c>
      <c r="K34" s="234"/>
      <c r="L34" s="33"/>
      <c r="M34" s="103">
        <v>464</v>
      </c>
      <c r="N34" s="41">
        <v>44309</v>
      </c>
      <c r="O34" s="236">
        <f t="shared" si="3"/>
        <v>0</v>
      </c>
      <c r="P34" s="237">
        <f t="shared" si="1"/>
        <v>0</v>
      </c>
      <c r="Q34" s="238"/>
      <c r="R34" s="235"/>
      <c r="S34" s="235"/>
      <c r="T34" s="235"/>
      <c r="U34" s="235"/>
      <c r="V34" s="235"/>
      <c r="W34" s="234">
        <v>64</v>
      </c>
      <c r="X34" s="237">
        <f t="shared" si="2"/>
        <v>14080</v>
      </c>
    </row>
    <row r="35" spans="1:24" ht="48">
      <c r="A35" s="256">
        <v>27</v>
      </c>
      <c r="B35" s="100" t="s">
        <v>230</v>
      </c>
      <c r="C35" s="35" t="s">
        <v>85</v>
      </c>
      <c r="D35" s="26"/>
      <c r="E35" s="33">
        <v>300</v>
      </c>
      <c r="F35" s="234">
        <v>210</v>
      </c>
      <c r="G35" s="33">
        <f t="shared" si="0"/>
        <v>63000</v>
      </c>
      <c r="H35" s="36"/>
      <c r="I35" s="232">
        <v>44295</v>
      </c>
      <c r="J35" s="233">
        <v>729</v>
      </c>
      <c r="K35" s="234"/>
      <c r="L35" s="33"/>
      <c r="M35" s="235">
        <v>375</v>
      </c>
      <c r="N35" s="27">
        <v>44293</v>
      </c>
      <c r="O35" s="236">
        <f t="shared" si="3"/>
        <v>0</v>
      </c>
      <c r="P35" s="237">
        <f t="shared" si="1"/>
        <v>0</v>
      </c>
      <c r="Q35" s="238"/>
      <c r="R35" s="235"/>
      <c r="S35" s="235"/>
      <c r="T35" s="235"/>
      <c r="U35" s="235"/>
      <c r="V35" s="235"/>
      <c r="W35" s="234">
        <v>210</v>
      </c>
      <c r="X35" s="237">
        <f t="shared" si="2"/>
        <v>63000</v>
      </c>
    </row>
    <row r="36" spans="1:24" ht="37.5">
      <c r="A36" s="94"/>
      <c r="B36" s="240" t="s">
        <v>83</v>
      </c>
      <c r="C36" s="94"/>
      <c r="D36" s="28"/>
      <c r="E36" s="28"/>
      <c r="F36" s="93"/>
      <c r="G36" s="28">
        <f>SUM(G9:G35)</f>
        <v>931707.20000000007</v>
      </c>
      <c r="H36" s="29"/>
      <c r="I36" s="29"/>
      <c r="J36" s="28"/>
      <c r="K36" s="93"/>
      <c r="L36" s="28">
        <f>SUM(L9:L35)</f>
        <v>0</v>
      </c>
      <c r="M36" s="93"/>
      <c r="N36" s="30"/>
      <c r="O36" s="94"/>
      <c r="P36" s="28">
        <f>SUM(P9:P35)</f>
        <v>0</v>
      </c>
      <c r="Q36" s="31"/>
      <c r="R36" s="93"/>
      <c r="S36" s="93"/>
      <c r="T36" s="93"/>
      <c r="U36" s="93"/>
      <c r="V36" s="93"/>
      <c r="W36" s="93"/>
      <c r="X36" s="28">
        <f>SUM(X9:X35)</f>
        <v>931707.20000000007</v>
      </c>
    </row>
  </sheetData>
  <mergeCells count="31">
    <mergeCell ref="X6:X7"/>
    <mergeCell ref="L6:L7"/>
    <mergeCell ref="A5:A7"/>
    <mergeCell ref="B5:B7"/>
    <mergeCell ref="C5:C7"/>
    <mergeCell ref="W5:X5"/>
    <mergeCell ref="F6:F7"/>
    <mergeCell ref="W6:W7"/>
    <mergeCell ref="F5:G5"/>
    <mergeCell ref="I6:I7"/>
    <mergeCell ref="A8:X8"/>
    <mergeCell ref="O6:O7"/>
    <mergeCell ref="P6:P7"/>
    <mergeCell ref="Q6:T7"/>
    <mergeCell ref="U6:U7"/>
    <mergeCell ref="E5:E7"/>
    <mergeCell ref="H5:H7"/>
    <mergeCell ref="I5:N5"/>
    <mergeCell ref="M6:N6"/>
    <mergeCell ref="O5:P5"/>
    <mergeCell ref="Q5:V5"/>
    <mergeCell ref="D5:D7"/>
    <mergeCell ref="K6:K7"/>
    <mergeCell ref="G6:G7"/>
    <mergeCell ref="J6:J7"/>
    <mergeCell ref="V6:V7"/>
    <mergeCell ref="O1:R1"/>
    <mergeCell ref="B2:X2"/>
    <mergeCell ref="C3:P3"/>
    <mergeCell ref="C4:N4"/>
    <mergeCell ref="O4:W4"/>
  </mergeCells>
  <phoneticPr fontId="74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X29"/>
  <sheetViews>
    <sheetView topLeftCell="J3" workbookViewId="0">
      <selection activeCell="W9" sqref="W9:W28"/>
    </sheetView>
  </sheetViews>
  <sheetFormatPr defaultRowHeight="12.75"/>
  <cols>
    <col min="2" max="2" width="34.140625" customWidth="1"/>
    <col min="7" max="7" width="17.7109375" customWidth="1"/>
    <col min="16" max="16" width="16.42578125" customWidth="1"/>
    <col min="17" max="17" width="1.42578125" customWidth="1"/>
    <col min="18" max="18" width="2.42578125" customWidth="1"/>
    <col min="19" max="19" width="1.140625" customWidth="1"/>
    <col min="20" max="20" width="1.42578125" customWidth="1"/>
    <col min="21" max="21" width="2.28515625" customWidth="1"/>
    <col min="22" max="22" width="0.28515625" customWidth="1"/>
    <col min="24" max="24" width="14.5703125" customWidth="1"/>
  </cols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706" t="s">
        <v>4</v>
      </c>
      <c r="B8" s="707"/>
      <c r="C8" s="707"/>
      <c r="D8" s="707"/>
      <c r="E8" s="707"/>
      <c r="F8" s="707"/>
      <c r="G8" s="707"/>
      <c r="H8" s="707"/>
      <c r="I8" s="707"/>
      <c r="J8" s="707"/>
      <c r="K8" s="707"/>
      <c r="L8" s="707"/>
      <c r="M8" s="707"/>
      <c r="N8" s="707"/>
      <c r="O8" s="707"/>
      <c r="P8" s="707"/>
      <c r="Q8" s="707"/>
      <c r="R8" s="707"/>
      <c r="S8" s="707"/>
      <c r="T8" s="707"/>
      <c r="U8" s="707"/>
      <c r="V8" s="707"/>
      <c r="W8" s="707"/>
      <c r="X8" s="708"/>
    </row>
    <row r="9" spans="1:24" ht="45.75" customHeight="1">
      <c r="A9" s="359">
        <v>2</v>
      </c>
      <c r="B9" s="360" t="s">
        <v>206</v>
      </c>
      <c r="C9" s="361" t="s">
        <v>85</v>
      </c>
      <c r="D9" s="362"/>
      <c r="E9" s="363">
        <v>300</v>
      </c>
      <c r="F9" s="357">
        <v>10</v>
      </c>
      <c r="G9" s="363">
        <f t="shared" ref="G9:G28" si="0">F9*E9</f>
        <v>3000</v>
      </c>
      <c r="H9" s="371"/>
      <c r="I9" s="416">
        <v>44284</v>
      </c>
      <c r="J9" s="366">
        <v>510</v>
      </c>
      <c r="K9" s="357"/>
      <c r="L9" s="358">
        <f t="shared" ref="L9:L28" si="1">K9*E9</f>
        <v>0</v>
      </c>
      <c r="M9" s="417">
        <v>290</v>
      </c>
      <c r="N9" s="367">
        <v>44277</v>
      </c>
      <c r="O9" s="421">
        <f t="shared" ref="O9:O28" si="2">F9+K9-W9</f>
        <v>10</v>
      </c>
      <c r="P9" s="358">
        <f t="shared" ref="P9:P28" si="3">O9*E9</f>
        <v>3000</v>
      </c>
      <c r="Q9" s="366"/>
      <c r="R9" s="366"/>
      <c r="S9" s="366"/>
      <c r="T9" s="366"/>
      <c r="U9" s="370"/>
      <c r="V9" s="371"/>
      <c r="W9" s="357">
        <v>0</v>
      </c>
      <c r="X9" s="358">
        <f t="shared" ref="X9:X28" si="4">W9*E9</f>
        <v>0</v>
      </c>
    </row>
    <row r="10" spans="1:24" ht="45.75" customHeight="1">
      <c r="A10" s="359">
        <v>3</v>
      </c>
      <c r="B10" s="360" t="s">
        <v>207</v>
      </c>
      <c r="C10" s="361" t="s">
        <v>85</v>
      </c>
      <c r="D10" s="362"/>
      <c r="E10" s="363">
        <v>300</v>
      </c>
      <c r="F10" s="357">
        <v>19</v>
      </c>
      <c r="G10" s="363">
        <f t="shared" si="0"/>
        <v>5700</v>
      </c>
      <c r="H10" s="371"/>
      <c r="I10" s="416">
        <v>44284</v>
      </c>
      <c r="J10" s="366">
        <v>510</v>
      </c>
      <c r="K10" s="357"/>
      <c r="L10" s="358">
        <f t="shared" si="1"/>
        <v>0</v>
      </c>
      <c r="M10" s="417">
        <v>290</v>
      </c>
      <c r="N10" s="367">
        <v>44277</v>
      </c>
      <c r="O10" s="421">
        <f t="shared" si="2"/>
        <v>19</v>
      </c>
      <c r="P10" s="358">
        <f t="shared" si="3"/>
        <v>5700</v>
      </c>
      <c r="Q10" s="366"/>
      <c r="R10" s="366"/>
      <c r="S10" s="366"/>
      <c r="T10" s="366"/>
      <c r="U10" s="370"/>
      <c r="V10" s="371"/>
      <c r="W10" s="357">
        <v>0</v>
      </c>
      <c r="X10" s="358">
        <f t="shared" si="4"/>
        <v>0</v>
      </c>
    </row>
    <row r="11" spans="1:24" ht="45.75" customHeight="1">
      <c r="A11" s="359">
        <v>4</v>
      </c>
      <c r="B11" s="360" t="s">
        <v>208</v>
      </c>
      <c r="C11" s="361" t="s">
        <v>85</v>
      </c>
      <c r="D11" s="362"/>
      <c r="E11" s="363">
        <v>300</v>
      </c>
      <c r="F11" s="357">
        <v>1</v>
      </c>
      <c r="G11" s="363">
        <f t="shared" si="0"/>
        <v>300</v>
      </c>
      <c r="H11" s="371"/>
      <c r="I11" s="416">
        <v>44284</v>
      </c>
      <c r="J11" s="366">
        <v>510</v>
      </c>
      <c r="K11" s="357"/>
      <c r="L11" s="358">
        <f t="shared" si="1"/>
        <v>0</v>
      </c>
      <c r="M11" s="417">
        <v>290</v>
      </c>
      <c r="N11" s="367">
        <v>44277</v>
      </c>
      <c r="O11" s="421">
        <f t="shared" si="2"/>
        <v>1</v>
      </c>
      <c r="P11" s="358">
        <f t="shared" si="3"/>
        <v>300</v>
      </c>
      <c r="Q11" s="366"/>
      <c r="R11" s="366"/>
      <c r="S11" s="366"/>
      <c r="T11" s="366"/>
      <c r="U11" s="370"/>
      <c r="V11" s="371"/>
      <c r="W11" s="357">
        <v>0</v>
      </c>
      <c r="X11" s="358">
        <f t="shared" si="4"/>
        <v>0</v>
      </c>
    </row>
    <row r="12" spans="1:24" ht="45.75" customHeight="1">
      <c r="A12" s="359">
        <v>5</v>
      </c>
      <c r="B12" s="360" t="s">
        <v>209</v>
      </c>
      <c r="C12" s="361" t="s">
        <v>85</v>
      </c>
      <c r="D12" s="362"/>
      <c r="E12" s="363">
        <v>300</v>
      </c>
      <c r="F12" s="357">
        <v>2</v>
      </c>
      <c r="G12" s="363">
        <f t="shared" si="0"/>
        <v>600</v>
      </c>
      <c r="H12" s="371"/>
      <c r="I12" s="416">
        <v>44284</v>
      </c>
      <c r="J12" s="366">
        <v>510</v>
      </c>
      <c r="K12" s="357"/>
      <c r="L12" s="358">
        <f t="shared" si="1"/>
        <v>0</v>
      </c>
      <c r="M12" s="417">
        <v>290</v>
      </c>
      <c r="N12" s="367">
        <v>44277</v>
      </c>
      <c r="O12" s="421">
        <f t="shared" si="2"/>
        <v>2</v>
      </c>
      <c r="P12" s="358">
        <f t="shared" si="3"/>
        <v>600</v>
      </c>
      <c r="Q12" s="366"/>
      <c r="R12" s="366"/>
      <c r="S12" s="366"/>
      <c r="T12" s="366"/>
      <c r="U12" s="370"/>
      <c r="V12" s="371"/>
      <c r="W12" s="357">
        <v>0</v>
      </c>
      <c r="X12" s="358">
        <f t="shared" si="4"/>
        <v>0</v>
      </c>
    </row>
    <row r="13" spans="1:24" ht="45.75" customHeight="1">
      <c r="A13" s="359">
        <v>6</v>
      </c>
      <c r="B13" s="360" t="s">
        <v>211</v>
      </c>
      <c r="C13" s="387" t="s">
        <v>85</v>
      </c>
      <c r="D13" s="362"/>
      <c r="E13" s="363">
        <v>0.7</v>
      </c>
      <c r="F13" s="357">
        <v>12000</v>
      </c>
      <c r="G13" s="363">
        <f t="shared" si="0"/>
        <v>8400</v>
      </c>
      <c r="H13" s="389"/>
      <c r="I13" s="416">
        <v>44284</v>
      </c>
      <c r="J13" s="366">
        <v>594</v>
      </c>
      <c r="K13" s="357"/>
      <c r="L13" s="358">
        <f t="shared" si="1"/>
        <v>0</v>
      </c>
      <c r="M13" s="417">
        <v>314</v>
      </c>
      <c r="N13" s="367">
        <v>44281</v>
      </c>
      <c r="O13" s="421">
        <f t="shared" si="2"/>
        <v>6050</v>
      </c>
      <c r="P13" s="358">
        <f t="shared" si="3"/>
        <v>4235</v>
      </c>
      <c r="Q13" s="366"/>
      <c r="R13" s="366"/>
      <c r="S13" s="366"/>
      <c r="T13" s="366"/>
      <c r="U13" s="370"/>
      <c r="V13" s="371"/>
      <c r="W13" s="357">
        <v>5950</v>
      </c>
      <c r="X13" s="358">
        <f t="shared" si="4"/>
        <v>4165</v>
      </c>
    </row>
    <row r="14" spans="1:24" ht="54.75" customHeight="1">
      <c r="A14" s="359">
        <v>7</v>
      </c>
      <c r="B14" s="360" t="s">
        <v>206</v>
      </c>
      <c r="C14" s="361" t="s">
        <v>85</v>
      </c>
      <c r="D14" s="362"/>
      <c r="E14" s="363">
        <v>300</v>
      </c>
      <c r="F14" s="357">
        <v>30</v>
      </c>
      <c r="G14" s="363">
        <f t="shared" si="0"/>
        <v>9000</v>
      </c>
      <c r="H14" s="389"/>
      <c r="I14" s="416">
        <v>44284</v>
      </c>
      <c r="J14" s="366">
        <v>594</v>
      </c>
      <c r="K14" s="357"/>
      <c r="L14" s="358">
        <f t="shared" si="1"/>
        <v>0</v>
      </c>
      <c r="M14" s="417">
        <v>314</v>
      </c>
      <c r="N14" s="367">
        <v>44281</v>
      </c>
      <c r="O14" s="421">
        <f t="shared" si="2"/>
        <v>30</v>
      </c>
      <c r="P14" s="358">
        <f t="shared" si="3"/>
        <v>9000</v>
      </c>
      <c r="Q14" s="366"/>
      <c r="R14" s="366"/>
      <c r="S14" s="366"/>
      <c r="T14" s="366"/>
      <c r="U14" s="370"/>
      <c r="V14" s="371"/>
      <c r="W14" s="357">
        <v>0</v>
      </c>
      <c r="X14" s="358">
        <f t="shared" si="4"/>
        <v>0</v>
      </c>
    </row>
    <row r="15" spans="1:24" ht="54.75" customHeight="1">
      <c r="A15" s="359">
        <v>8</v>
      </c>
      <c r="B15" s="360" t="s">
        <v>207</v>
      </c>
      <c r="C15" s="361" t="s">
        <v>85</v>
      </c>
      <c r="D15" s="362"/>
      <c r="E15" s="363">
        <v>300</v>
      </c>
      <c r="F15" s="357">
        <v>120</v>
      </c>
      <c r="G15" s="363">
        <f t="shared" si="0"/>
        <v>36000</v>
      </c>
      <c r="H15" s="389"/>
      <c r="I15" s="416">
        <v>44284</v>
      </c>
      <c r="J15" s="366">
        <v>594</v>
      </c>
      <c r="K15" s="357"/>
      <c r="L15" s="358">
        <f t="shared" si="1"/>
        <v>0</v>
      </c>
      <c r="M15" s="417">
        <v>314</v>
      </c>
      <c r="N15" s="367">
        <v>44281</v>
      </c>
      <c r="O15" s="421">
        <f t="shared" si="2"/>
        <v>120</v>
      </c>
      <c r="P15" s="358">
        <f t="shared" si="3"/>
        <v>36000</v>
      </c>
      <c r="Q15" s="366"/>
      <c r="R15" s="366"/>
      <c r="S15" s="366"/>
      <c r="T15" s="366"/>
      <c r="U15" s="370"/>
      <c r="V15" s="371"/>
      <c r="W15" s="357">
        <v>0</v>
      </c>
      <c r="X15" s="358">
        <f t="shared" si="4"/>
        <v>0</v>
      </c>
    </row>
    <row r="16" spans="1:24" ht="54.75" customHeight="1">
      <c r="A16" s="359">
        <v>9</v>
      </c>
      <c r="B16" s="360" t="s">
        <v>208</v>
      </c>
      <c r="C16" s="361" t="s">
        <v>85</v>
      </c>
      <c r="D16" s="362"/>
      <c r="E16" s="363">
        <v>300</v>
      </c>
      <c r="F16" s="357">
        <v>15</v>
      </c>
      <c r="G16" s="363">
        <f t="shared" si="0"/>
        <v>4500</v>
      </c>
      <c r="H16" s="389"/>
      <c r="I16" s="416">
        <v>44284</v>
      </c>
      <c r="J16" s="366">
        <v>594</v>
      </c>
      <c r="K16" s="357"/>
      <c r="L16" s="358">
        <f t="shared" si="1"/>
        <v>0</v>
      </c>
      <c r="M16" s="417">
        <v>314</v>
      </c>
      <c r="N16" s="367">
        <v>44281</v>
      </c>
      <c r="O16" s="421">
        <f t="shared" si="2"/>
        <v>15</v>
      </c>
      <c r="P16" s="358">
        <f t="shared" si="3"/>
        <v>4500</v>
      </c>
      <c r="Q16" s="366"/>
      <c r="R16" s="366"/>
      <c r="S16" s="366"/>
      <c r="T16" s="366"/>
      <c r="U16" s="370"/>
      <c r="V16" s="371"/>
      <c r="W16" s="357">
        <v>0</v>
      </c>
      <c r="X16" s="358">
        <f t="shared" si="4"/>
        <v>0</v>
      </c>
    </row>
    <row r="17" spans="1:24" ht="54.75" customHeight="1">
      <c r="A17" s="233">
        <v>10</v>
      </c>
      <c r="B17" s="100" t="s">
        <v>223</v>
      </c>
      <c r="C17" s="35" t="s">
        <v>85</v>
      </c>
      <c r="D17" s="26"/>
      <c r="E17" s="33">
        <v>214.89</v>
      </c>
      <c r="F17" s="246">
        <v>50</v>
      </c>
      <c r="G17" s="33">
        <f t="shared" si="0"/>
        <v>10744.5</v>
      </c>
      <c r="H17" s="36"/>
      <c r="I17" s="248">
        <v>44298</v>
      </c>
      <c r="J17" s="244">
        <v>752</v>
      </c>
      <c r="K17" s="246"/>
      <c r="L17" s="245">
        <f t="shared" si="1"/>
        <v>0</v>
      </c>
      <c r="M17" s="249">
        <v>377</v>
      </c>
      <c r="N17" s="250">
        <v>44293</v>
      </c>
      <c r="O17" s="315">
        <f t="shared" si="2"/>
        <v>50</v>
      </c>
      <c r="P17" s="245">
        <f t="shared" si="3"/>
        <v>10744.5</v>
      </c>
      <c r="Q17" s="244"/>
      <c r="R17" s="244"/>
      <c r="S17" s="244"/>
      <c r="T17" s="244"/>
      <c r="U17" s="252"/>
      <c r="V17" s="253"/>
      <c r="W17" s="246">
        <v>0</v>
      </c>
      <c r="X17" s="245">
        <f t="shared" si="4"/>
        <v>0</v>
      </c>
    </row>
    <row r="18" spans="1:24" ht="54.75" customHeight="1">
      <c r="A18" s="233">
        <v>11</v>
      </c>
      <c r="B18" s="100" t="s">
        <v>224</v>
      </c>
      <c r="C18" s="35" t="s">
        <v>85</v>
      </c>
      <c r="D18" s="26"/>
      <c r="E18" s="33">
        <v>214.89</v>
      </c>
      <c r="F18" s="246">
        <v>150</v>
      </c>
      <c r="G18" s="33">
        <f t="shared" si="0"/>
        <v>32233.499999999996</v>
      </c>
      <c r="H18" s="36"/>
      <c r="I18" s="248">
        <v>44298</v>
      </c>
      <c r="J18" s="244">
        <v>752</v>
      </c>
      <c r="K18" s="246"/>
      <c r="L18" s="245">
        <f t="shared" si="1"/>
        <v>0</v>
      </c>
      <c r="M18" s="249">
        <v>377</v>
      </c>
      <c r="N18" s="250">
        <v>44293</v>
      </c>
      <c r="O18" s="315">
        <f t="shared" si="2"/>
        <v>0</v>
      </c>
      <c r="P18" s="245">
        <f t="shared" si="3"/>
        <v>0</v>
      </c>
      <c r="Q18" s="244"/>
      <c r="R18" s="244"/>
      <c r="S18" s="244"/>
      <c r="T18" s="244"/>
      <c r="U18" s="252"/>
      <c r="V18" s="253"/>
      <c r="W18" s="246">
        <v>150</v>
      </c>
      <c r="X18" s="245">
        <f t="shared" si="4"/>
        <v>32233.499999999996</v>
      </c>
    </row>
    <row r="19" spans="1:24" ht="54.75" customHeight="1">
      <c r="A19" s="233">
        <v>12</v>
      </c>
      <c r="B19" s="100" t="s">
        <v>225</v>
      </c>
      <c r="C19" s="35" t="s">
        <v>85</v>
      </c>
      <c r="D19" s="26"/>
      <c r="E19" s="33">
        <v>214.89</v>
      </c>
      <c r="F19" s="246">
        <v>50</v>
      </c>
      <c r="G19" s="33">
        <f t="shared" si="0"/>
        <v>10744.5</v>
      </c>
      <c r="H19" s="36"/>
      <c r="I19" s="248">
        <v>44298</v>
      </c>
      <c r="J19" s="244">
        <v>752</v>
      </c>
      <c r="K19" s="246"/>
      <c r="L19" s="245">
        <f t="shared" si="1"/>
        <v>0</v>
      </c>
      <c r="M19" s="249">
        <v>377</v>
      </c>
      <c r="N19" s="250">
        <v>44293</v>
      </c>
      <c r="O19" s="315">
        <f t="shared" si="2"/>
        <v>50</v>
      </c>
      <c r="P19" s="245">
        <f t="shared" si="3"/>
        <v>10744.5</v>
      </c>
      <c r="Q19" s="244"/>
      <c r="R19" s="244"/>
      <c r="S19" s="244"/>
      <c r="T19" s="244"/>
      <c r="U19" s="252"/>
      <c r="V19" s="253"/>
      <c r="W19" s="246">
        <v>0</v>
      </c>
      <c r="X19" s="245">
        <f t="shared" si="4"/>
        <v>0</v>
      </c>
    </row>
    <row r="20" spans="1:24" ht="54.75" customHeight="1">
      <c r="A20" s="233">
        <v>13</v>
      </c>
      <c r="B20" s="100" t="s">
        <v>226</v>
      </c>
      <c r="C20" s="35" t="s">
        <v>85</v>
      </c>
      <c r="D20" s="26"/>
      <c r="E20" s="33">
        <v>56.98</v>
      </c>
      <c r="F20" s="246">
        <v>240</v>
      </c>
      <c r="G20" s="33">
        <f t="shared" si="0"/>
        <v>13675.199999999999</v>
      </c>
      <c r="H20" s="36"/>
      <c r="I20" s="248">
        <v>44298</v>
      </c>
      <c r="J20" s="244">
        <v>752</v>
      </c>
      <c r="K20" s="246"/>
      <c r="L20" s="245">
        <f t="shared" si="1"/>
        <v>0</v>
      </c>
      <c r="M20" s="249">
        <v>377</v>
      </c>
      <c r="N20" s="250">
        <v>44293</v>
      </c>
      <c r="O20" s="315">
        <f t="shared" si="2"/>
        <v>240</v>
      </c>
      <c r="P20" s="245">
        <f t="shared" si="3"/>
        <v>13675.199999999999</v>
      </c>
      <c r="Q20" s="244"/>
      <c r="R20" s="244"/>
      <c r="S20" s="244"/>
      <c r="T20" s="244"/>
      <c r="U20" s="252"/>
      <c r="V20" s="253"/>
      <c r="W20" s="246">
        <v>0</v>
      </c>
      <c r="X20" s="245">
        <f t="shared" si="4"/>
        <v>0</v>
      </c>
    </row>
    <row r="21" spans="1:24" ht="54.75" customHeight="1">
      <c r="A21" s="233">
        <v>14</v>
      </c>
      <c r="B21" s="100" t="s">
        <v>227</v>
      </c>
      <c r="C21" s="35" t="s">
        <v>85</v>
      </c>
      <c r="D21" s="26"/>
      <c r="E21" s="33">
        <v>56.98</v>
      </c>
      <c r="F21" s="246">
        <v>960</v>
      </c>
      <c r="G21" s="33">
        <f t="shared" si="0"/>
        <v>54700.799999999996</v>
      </c>
      <c r="H21" s="36"/>
      <c r="I21" s="248">
        <v>44298</v>
      </c>
      <c r="J21" s="244">
        <v>752</v>
      </c>
      <c r="K21" s="246"/>
      <c r="L21" s="245">
        <f t="shared" si="1"/>
        <v>0</v>
      </c>
      <c r="M21" s="249">
        <v>377</v>
      </c>
      <c r="N21" s="250">
        <v>44293</v>
      </c>
      <c r="O21" s="315">
        <f t="shared" si="2"/>
        <v>720</v>
      </c>
      <c r="P21" s="245">
        <f t="shared" si="3"/>
        <v>41025.599999999999</v>
      </c>
      <c r="Q21" s="244"/>
      <c r="R21" s="244"/>
      <c r="S21" s="244"/>
      <c r="T21" s="244"/>
      <c r="U21" s="252"/>
      <c r="V21" s="253"/>
      <c r="W21" s="246">
        <v>240</v>
      </c>
      <c r="X21" s="245">
        <f t="shared" si="4"/>
        <v>13675.199999999999</v>
      </c>
    </row>
    <row r="22" spans="1:24" ht="54.75" customHeight="1">
      <c r="A22" s="233">
        <v>15</v>
      </c>
      <c r="B22" s="100" t="s">
        <v>228</v>
      </c>
      <c r="C22" s="35" t="s">
        <v>85</v>
      </c>
      <c r="D22" s="26"/>
      <c r="E22" s="33">
        <v>56.98</v>
      </c>
      <c r="F22" s="246">
        <v>160</v>
      </c>
      <c r="G22" s="33">
        <f t="shared" si="0"/>
        <v>9116.7999999999993</v>
      </c>
      <c r="H22" s="36"/>
      <c r="I22" s="248">
        <v>44298</v>
      </c>
      <c r="J22" s="244">
        <v>752</v>
      </c>
      <c r="K22" s="246"/>
      <c r="L22" s="245">
        <f t="shared" si="1"/>
        <v>0</v>
      </c>
      <c r="M22" s="249">
        <v>377</v>
      </c>
      <c r="N22" s="250">
        <v>44293</v>
      </c>
      <c r="O22" s="315">
        <f t="shared" si="2"/>
        <v>160</v>
      </c>
      <c r="P22" s="245">
        <f t="shared" si="3"/>
        <v>9116.7999999999993</v>
      </c>
      <c r="Q22" s="244"/>
      <c r="R22" s="244"/>
      <c r="S22" s="244"/>
      <c r="T22" s="244"/>
      <c r="U22" s="252"/>
      <c r="V22" s="253"/>
      <c r="W22" s="246">
        <v>0</v>
      </c>
      <c r="X22" s="245">
        <f t="shared" si="4"/>
        <v>0</v>
      </c>
    </row>
    <row r="23" spans="1:24" ht="54.75" customHeight="1">
      <c r="A23" s="233">
        <v>16</v>
      </c>
      <c r="B23" s="100" t="s">
        <v>283</v>
      </c>
      <c r="C23" s="35" t="s">
        <v>85</v>
      </c>
      <c r="D23" s="26"/>
      <c r="E23" s="33">
        <v>220</v>
      </c>
      <c r="F23" s="246">
        <v>153</v>
      </c>
      <c r="G23" s="33">
        <f t="shared" si="0"/>
        <v>33660</v>
      </c>
      <c r="H23" s="36"/>
      <c r="I23" s="248"/>
      <c r="J23" s="244">
        <v>914</v>
      </c>
      <c r="K23" s="246"/>
      <c r="L23" s="245">
        <f t="shared" si="1"/>
        <v>0</v>
      </c>
      <c r="M23" s="103">
        <v>465</v>
      </c>
      <c r="N23" s="41">
        <v>44309</v>
      </c>
      <c r="O23" s="315">
        <f t="shared" si="2"/>
        <v>37</v>
      </c>
      <c r="P23" s="245">
        <f t="shared" si="3"/>
        <v>8140</v>
      </c>
      <c r="Q23" s="244"/>
      <c r="R23" s="244"/>
      <c r="S23" s="244"/>
      <c r="T23" s="244"/>
      <c r="U23" s="252"/>
      <c r="V23" s="253"/>
      <c r="W23" s="246">
        <v>116</v>
      </c>
      <c r="X23" s="245">
        <f t="shared" si="4"/>
        <v>25520</v>
      </c>
    </row>
    <row r="24" spans="1:24" ht="54.75" customHeight="1">
      <c r="A24" s="233">
        <v>17</v>
      </c>
      <c r="B24" s="100" t="s">
        <v>284</v>
      </c>
      <c r="C24" s="35" t="s">
        <v>85</v>
      </c>
      <c r="D24" s="26"/>
      <c r="E24" s="33">
        <v>220</v>
      </c>
      <c r="F24" s="246">
        <v>4</v>
      </c>
      <c r="G24" s="33">
        <f t="shared" si="0"/>
        <v>880</v>
      </c>
      <c r="H24" s="36"/>
      <c r="I24" s="248"/>
      <c r="J24" s="244">
        <v>914</v>
      </c>
      <c r="K24" s="246"/>
      <c r="L24" s="245">
        <f t="shared" si="1"/>
        <v>0</v>
      </c>
      <c r="M24" s="103">
        <v>465</v>
      </c>
      <c r="N24" s="41">
        <v>44309</v>
      </c>
      <c r="O24" s="315">
        <f t="shared" si="2"/>
        <v>4</v>
      </c>
      <c r="P24" s="245">
        <f t="shared" si="3"/>
        <v>880</v>
      </c>
      <c r="Q24" s="244"/>
      <c r="R24" s="244"/>
      <c r="S24" s="244"/>
      <c r="T24" s="244"/>
      <c r="U24" s="252"/>
      <c r="V24" s="253"/>
      <c r="W24" s="246">
        <v>0</v>
      </c>
      <c r="X24" s="245">
        <f t="shared" si="4"/>
        <v>0</v>
      </c>
    </row>
    <row r="25" spans="1:24" ht="54.75" customHeight="1">
      <c r="A25" s="233">
        <v>18</v>
      </c>
      <c r="B25" s="100" t="s">
        <v>281</v>
      </c>
      <c r="C25" s="35" t="s">
        <v>85</v>
      </c>
      <c r="D25" s="26"/>
      <c r="E25" s="33">
        <v>220</v>
      </c>
      <c r="F25" s="246">
        <v>95</v>
      </c>
      <c r="G25" s="33">
        <f t="shared" si="0"/>
        <v>20900</v>
      </c>
      <c r="H25" s="36"/>
      <c r="I25" s="248"/>
      <c r="J25" s="244">
        <v>939</v>
      </c>
      <c r="K25" s="246"/>
      <c r="L25" s="245">
        <f t="shared" si="1"/>
        <v>0</v>
      </c>
      <c r="M25" s="103">
        <v>464</v>
      </c>
      <c r="N25" s="41">
        <v>44309</v>
      </c>
      <c r="O25" s="315">
        <f t="shared" si="2"/>
        <v>0</v>
      </c>
      <c r="P25" s="245">
        <f t="shared" si="3"/>
        <v>0</v>
      </c>
      <c r="Q25" s="244"/>
      <c r="R25" s="244"/>
      <c r="S25" s="244"/>
      <c r="T25" s="244"/>
      <c r="U25" s="252"/>
      <c r="V25" s="253"/>
      <c r="W25" s="246">
        <v>95</v>
      </c>
      <c r="X25" s="245">
        <f t="shared" si="4"/>
        <v>20900</v>
      </c>
    </row>
    <row r="26" spans="1:24" ht="54.75" customHeight="1">
      <c r="A26" s="233">
        <v>19</v>
      </c>
      <c r="B26" s="100" t="s">
        <v>283</v>
      </c>
      <c r="C26" s="35" t="s">
        <v>85</v>
      </c>
      <c r="D26" s="26"/>
      <c r="E26" s="33">
        <v>220</v>
      </c>
      <c r="F26" s="246">
        <v>221</v>
      </c>
      <c r="G26" s="33">
        <f t="shared" si="0"/>
        <v>48620</v>
      </c>
      <c r="H26" s="36"/>
      <c r="I26" s="248"/>
      <c r="J26" s="244">
        <v>939</v>
      </c>
      <c r="K26" s="246"/>
      <c r="L26" s="245">
        <f t="shared" si="1"/>
        <v>0</v>
      </c>
      <c r="M26" s="103">
        <v>464</v>
      </c>
      <c r="N26" s="41">
        <v>44309</v>
      </c>
      <c r="O26" s="315">
        <f t="shared" si="2"/>
        <v>221</v>
      </c>
      <c r="P26" s="245">
        <f t="shared" si="3"/>
        <v>48620</v>
      </c>
      <c r="Q26" s="244"/>
      <c r="R26" s="244"/>
      <c r="S26" s="244"/>
      <c r="T26" s="244"/>
      <c r="U26" s="252"/>
      <c r="V26" s="253"/>
      <c r="W26" s="246">
        <v>0</v>
      </c>
      <c r="X26" s="245">
        <f t="shared" si="4"/>
        <v>0</v>
      </c>
    </row>
    <row r="27" spans="1:24" ht="54.75" customHeight="1">
      <c r="A27" s="233">
        <v>20</v>
      </c>
      <c r="B27" s="100" t="s">
        <v>284</v>
      </c>
      <c r="C27" s="35" t="s">
        <v>85</v>
      </c>
      <c r="D27" s="26"/>
      <c r="E27" s="33">
        <v>220</v>
      </c>
      <c r="F27" s="246">
        <v>45</v>
      </c>
      <c r="G27" s="33">
        <f t="shared" si="0"/>
        <v>9900</v>
      </c>
      <c r="H27" s="36"/>
      <c r="I27" s="248"/>
      <c r="J27" s="244">
        <v>939</v>
      </c>
      <c r="K27" s="246"/>
      <c r="L27" s="245">
        <f t="shared" si="1"/>
        <v>0</v>
      </c>
      <c r="M27" s="103">
        <v>464</v>
      </c>
      <c r="N27" s="41">
        <v>44309</v>
      </c>
      <c r="O27" s="315">
        <f t="shared" si="2"/>
        <v>45</v>
      </c>
      <c r="P27" s="245">
        <f t="shared" si="3"/>
        <v>9900</v>
      </c>
      <c r="Q27" s="244"/>
      <c r="R27" s="244"/>
      <c r="S27" s="244"/>
      <c r="T27" s="244"/>
      <c r="U27" s="252"/>
      <c r="V27" s="253"/>
      <c r="W27" s="246">
        <v>0</v>
      </c>
      <c r="X27" s="245">
        <f t="shared" si="4"/>
        <v>0</v>
      </c>
    </row>
    <row r="28" spans="1:24" ht="54.75" customHeight="1">
      <c r="A28" s="359">
        <v>21</v>
      </c>
      <c r="B28" s="360" t="s">
        <v>230</v>
      </c>
      <c r="C28" s="387" t="s">
        <v>85</v>
      </c>
      <c r="D28" s="362"/>
      <c r="E28" s="363">
        <v>300</v>
      </c>
      <c r="F28" s="357">
        <v>150</v>
      </c>
      <c r="G28" s="363">
        <f t="shared" si="0"/>
        <v>45000</v>
      </c>
      <c r="H28" s="389"/>
      <c r="I28" s="416">
        <v>44298</v>
      </c>
      <c r="J28" s="366">
        <v>727</v>
      </c>
      <c r="K28" s="357"/>
      <c r="L28" s="358">
        <f t="shared" si="1"/>
        <v>0</v>
      </c>
      <c r="M28" s="417">
        <v>375</v>
      </c>
      <c r="N28" s="367">
        <v>44293</v>
      </c>
      <c r="O28" s="421">
        <f t="shared" si="2"/>
        <v>150</v>
      </c>
      <c r="P28" s="358">
        <f t="shared" si="3"/>
        <v>45000</v>
      </c>
      <c r="Q28" s="366"/>
      <c r="R28" s="366"/>
      <c r="S28" s="366"/>
      <c r="T28" s="366"/>
      <c r="U28" s="370"/>
      <c r="V28" s="371"/>
      <c r="W28" s="357">
        <v>0</v>
      </c>
      <c r="X28" s="358">
        <f t="shared" si="4"/>
        <v>0</v>
      </c>
    </row>
    <row r="29" spans="1:24" ht="19.5">
      <c r="A29" s="94"/>
      <c r="B29" s="333" t="s">
        <v>68</v>
      </c>
      <c r="C29" s="306"/>
      <c r="D29" s="28"/>
      <c r="E29" s="334"/>
      <c r="F29" s="335"/>
      <c r="G29" s="28">
        <f>SUM(G9:G28)</f>
        <v>357675.3</v>
      </c>
      <c r="H29" s="29"/>
      <c r="I29" s="38"/>
      <c r="J29" s="94"/>
      <c r="K29" s="335"/>
      <c r="L29" s="28">
        <f>SUM(L9:L28)</f>
        <v>0</v>
      </c>
      <c r="M29" s="93"/>
      <c r="N29" s="30"/>
      <c r="O29" s="94"/>
      <c r="P29" s="28">
        <f>SUM(P9:P28)</f>
        <v>261181.59999999998</v>
      </c>
      <c r="Q29" s="31"/>
      <c r="R29" s="93"/>
      <c r="S29" s="93"/>
      <c r="T29" s="93"/>
      <c r="U29" s="93"/>
      <c r="V29" s="93"/>
      <c r="W29" s="335"/>
      <c r="X29" s="28">
        <f>SUM(X9:X28)</f>
        <v>96493.7</v>
      </c>
    </row>
  </sheetData>
  <mergeCells count="31">
    <mergeCell ref="P6:P7"/>
    <mergeCell ref="O1:R1"/>
    <mergeCell ref="B2:X2"/>
    <mergeCell ref="C3:P3"/>
    <mergeCell ref="C4:N4"/>
    <mergeCell ref="O4:W4"/>
    <mergeCell ref="O5:P5"/>
    <mergeCell ref="L6:L7"/>
    <mergeCell ref="W6:W7"/>
    <mergeCell ref="W5:X5"/>
    <mergeCell ref="Q6:T7"/>
    <mergeCell ref="X6:X7"/>
    <mergeCell ref="U6:U7"/>
    <mergeCell ref="V6:V7"/>
    <mergeCell ref="Q5:V5"/>
    <mergeCell ref="A8:X8"/>
    <mergeCell ref="E5:E7"/>
    <mergeCell ref="F5:G5"/>
    <mergeCell ref="F6:F7"/>
    <mergeCell ref="G6:G7"/>
    <mergeCell ref="M6:N6"/>
    <mergeCell ref="A5:A7"/>
    <mergeCell ref="B5:B7"/>
    <mergeCell ref="O6:O7"/>
    <mergeCell ref="H5:H7"/>
    <mergeCell ref="I5:N5"/>
    <mergeCell ref="C5:C7"/>
    <mergeCell ref="I6:I7"/>
    <mergeCell ref="D5:D7"/>
    <mergeCell ref="J6:J7"/>
    <mergeCell ref="K6:K7"/>
  </mergeCells>
  <phoneticPr fontId="74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dimension ref="A1:X25"/>
  <sheetViews>
    <sheetView workbookViewId="0">
      <selection activeCell="A8" sqref="A8:X25"/>
    </sheetView>
  </sheetViews>
  <sheetFormatPr defaultRowHeight="12.75"/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706" t="s">
        <v>3</v>
      </c>
      <c r="B8" s="707"/>
      <c r="C8" s="707"/>
      <c r="D8" s="707"/>
      <c r="E8" s="707"/>
      <c r="F8" s="707"/>
      <c r="G8" s="707"/>
      <c r="H8" s="707"/>
      <c r="I8" s="707"/>
      <c r="J8" s="707"/>
      <c r="K8" s="707"/>
      <c r="L8" s="707"/>
      <c r="M8" s="707"/>
      <c r="N8" s="707"/>
      <c r="O8" s="707"/>
      <c r="P8" s="707"/>
      <c r="Q8" s="707"/>
      <c r="R8" s="707"/>
      <c r="S8" s="707"/>
      <c r="T8" s="707"/>
      <c r="U8" s="707"/>
      <c r="V8" s="707"/>
      <c r="W8" s="707"/>
      <c r="X8" s="708"/>
    </row>
    <row r="9" spans="1:24" ht="108">
      <c r="A9" s="233">
        <v>1</v>
      </c>
      <c r="B9" s="100" t="s">
        <v>211</v>
      </c>
      <c r="C9" s="35" t="s">
        <v>85</v>
      </c>
      <c r="D9" s="26"/>
      <c r="E9" s="33">
        <v>0.7</v>
      </c>
      <c r="F9" s="234">
        <v>7815</v>
      </c>
      <c r="G9" s="33">
        <f>F9*E9</f>
        <v>5470.5</v>
      </c>
      <c r="H9" s="36"/>
      <c r="I9" s="232">
        <v>44284</v>
      </c>
      <c r="J9" s="233">
        <v>595</v>
      </c>
      <c r="K9" s="234"/>
      <c r="L9" s="33">
        <f>K9*E9</f>
        <v>0</v>
      </c>
      <c r="M9" s="235">
        <v>314</v>
      </c>
      <c r="N9" s="27">
        <v>44281</v>
      </c>
      <c r="O9" s="236">
        <f>F9+K9-W9</f>
        <v>0</v>
      </c>
      <c r="P9" s="237">
        <f>O9*E9</f>
        <v>0</v>
      </c>
      <c r="Q9" s="238"/>
      <c r="R9" s="235"/>
      <c r="S9" s="235"/>
      <c r="T9" s="235"/>
      <c r="U9" s="235"/>
      <c r="V9" s="235"/>
      <c r="W9" s="234">
        <v>7815</v>
      </c>
      <c r="X9" s="237">
        <f t="shared" ref="X9:X24" si="0">W9*E9</f>
        <v>5470.5</v>
      </c>
    </row>
    <row r="10" spans="1:24" ht="204">
      <c r="A10" s="233">
        <v>2</v>
      </c>
      <c r="B10" s="100" t="s">
        <v>206</v>
      </c>
      <c r="C10" s="91" t="s">
        <v>85</v>
      </c>
      <c r="D10" s="26"/>
      <c r="E10" s="33">
        <v>300</v>
      </c>
      <c r="F10" s="234">
        <v>0</v>
      </c>
      <c r="G10" s="33">
        <f>F10*E10</f>
        <v>0</v>
      </c>
      <c r="H10" s="36"/>
      <c r="I10" s="232">
        <v>44284</v>
      </c>
      <c r="J10" s="233">
        <v>595</v>
      </c>
      <c r="K10" s="234"/>
      <c r="L10" s="33">
        <f>K10*E10</f>
        <v>0</v>
      </c>
      <c r="M10" s="235">
        <v>314</v>
      </c>
      <c r="N10" s="27">
        <v>44281</v>
      </c>
      <c r="O10" s="236">
        <f>F10+K10-W10</f>
        <v>0</v>
      </c>
      <c r="P10" s="237">
        <f>O10*E10</f>
        <v>0</v>
      </c>
      <c r="Q10" s="238"/>
      <c r="R10" s="235"/>
      <c r="S10" s="235"/>
      <c r="T10" s="235"/>
      <c r="U10" s="235"/>
      <c r="V10" s="235"/>
      <c r="W10" s="234">
        <v>0</v>
      </c>
      <c r="X10" s="237">
        <f t="shared" si="0"/>
        <v>0</v>
      </c>
    </row>
    <row r="11" spans="1:24" ht="216">
      <c r="A11" s="233">
        <v>3</v>
      </c>
      <c r="B11" s="100" t="s">
        <v>207</v>
      </c>
      <c r="C11" s="91" t="s">
        <v>85</v>
      </c>
      <c r="D11" s="26"/>
      <c r="E11" s="33">
        <v>300</v>
      </c>
      <c r="F11" s="234">
        <v>70</v>
      </c>
      <c r="G11" s="33">
        <f>F11*E11</f>
        <v>21000</v>
      </c>
      <c r="H11" s="36"/>
      <c r="I11" s="232">
        <v>44284</v>
      </c>
      <c r="J11" s="233">
        <v>595</v>
      </c>
      <c r="K11" s="234"/>
      <c r="L11" s="33">
        <f>K11*E11</f>
        <v>0</v>
      </c>
      <c r="M11" s="235">
        <v>314</v>
      </c>
      <c r="N11" s="27">
        <v>44281</v>
      </c>
      <c r="O11" s="236">
        <f>F11+K11-W11</f>
        <v>0</v>
      </c>
      <c r="P11" s="237">
        <f>O11*E11</f>
        <v>0</v>
      </c>
      <c r="Q11" s="238"/>
      <c r="R11" s="235"/>
      <c r="S11" s="235"/>
      <c r="T11" s="235"/>
      <c r="U11" s="235"/>
      <c r="V11" s="235"/>
      <c r="W11" s="234">
        <v>70</v>
      </c>
      <c r="X11" s="237">
        <f t="shared" si="0"/>
        <v>21000</v>
      </c>
    </row>
    <row r="12" spans="1:24" ht="216">
      <c r="A12" s="233">
        <v>4</v>
      </c>
      <c r="B12" s="100" t="s">
        <v>208</v>
      </c>
      <c r="C12" s="91" t="s">
        <v>85</v>
      </c>
      <c r="D12" s="26"/>
      <c r="E12" s="33">
        <v>300</v>
      </c>
      <c r="F12" s="234">
        <v>0</v>
      </c>
      <c r="G12" s="33">
        <f>F12*E12</f>
        <v>0</v>
      </c>
      <c r="H12" s="36"/>
      <c r="I12" s="232">
        <v>44284</v>
      </c>
      <c r="J12" s="233">
        <v>595</v>
      </c>
      <c r="K12" s="234"/>
      <c r="L12" s="33">
        <f>K12*E12</f>
        <v>0</v>
      </c>
      <c r="M12" s="235">
        <v>314</v>
      </c>
      <c r="N12" s="27">
        <v>44281</v>
      </c>
      <c r="O12" s="236">
        <f>F12+K12-W12</f>
        <v>0</v>
      </c>
      <c r="P12" s="237">
        <f>O12*E12</f>
        <v>0</v>
      </c>
      <c r="Q12" s="238"/>
      <c r="R12" s="235"/>
      <c r="S12" s="235"/>
      <c r="T12" s="235"/>
      <c r="U12" s="235"/>
      <c r="V12" s="235"/>
      <c r="W12" s="234">
        <v>0</v>
      </c>
      <c r="X12" s="237">
        <f t="shared" si="0"/>
        <v>0</v>
      </c>
    </row>
    <row r="13" spans="1:24" ht="72">
      <c r="A13" s="233">
        <v>5</v>
      </c>
      <c r="B13" s="100" t="s">
        <v>223</v>
      </c>
      <c r="C13" s="35" t="s">
        <v>85</v>
      </c>
      <c r="D13" s="26"/>
      <c r="E13" s="33">
        <v>214.89</v>
      </c>
      <c r="F13" s="234">
        <v>50</v>
      </c>
      <c r="G13" s="33">
        <f t="shared" ref="G13:G23" si="1">F13*E13</f>
        <v>10744.5</v>
      </c>
      <c r="H13" s="36"/>
      <c r="I13" s="232">
        <v>44302</v>
      </c>
      <c r="J13" s="233">
        <v>753</v>
      </c>
      <c r="K13" s="234"/>
      <c r="L13" s="33">
        <f t="shared" ref="L13:L23" si="2">K13*E13</f>
        <v>0</v>
      </c>
      <c r="M13" s="235">
        <v>377</v>
      </c>
      <c r="N13" s="27">
        <v>44293</v>
      </c>
      <c r="O13" s="236">
        <f t="shared" ref="O13:O23" si="3">F13+K13-W13</f>
        <v>0</v>
      </c>
      <c r="P13" s="237">
        <f t="shared" ref="P13:P23" si="4">O13*E13</f>
        <v>0</v>
      </c>
      <c r="Q13" s="238"/>
      <c r="R13" s="235"/>
      <c r="S13" s="235"/>
      <c r="T13" s="235"/>
      <c r="U13" s="235"/>
      <c r="V13" s="235"/>
      <c r="W13" s="234">
        <v>50</v>
      </c>
      <c r="X13" s="237">
        <f t="shared" si="0"/>
        <v>10744.5</v>
      </c>
    </row>
    <row r="14" spans="1:24" ht="72">
      <c r="A14" s="233">
        <v>6</v>
      </c>
      <c r="B14" s="100" t="s">
        <v>224</v>
      </c>
      <c r="C14" s="35" t="s">
        <v>85</v>
      </c>
      <c r="D14" s="26"/>
      <c r="E14" s="33">
        <v>214.89</v>
      </c>
      <c r="F14" s="234">
        <v>90</v>
      </c>
      <c r="G14" s="33">
        <f t="shared" si="1"/>
        <v>19340.099999999999</v>
      </c>
      <c r="H14" s="36"/>
      <c r="I14" s="232">
        <v>44302</v>
      </c>
      <c r="J14" s="233">
        <v>753</v>
      </c>
      <c r="K14" s="234"/>
      <c r="L14" s="33">
        <f t="shared" si="2"/>
        <v>0</v>
      </c>
      <c r="M14" s="235">
        <v>377</v>
      </c>
      <c r="N14" s="27">
        <v>44293</v>
      </c>
      <c r="O14" s="236">
        <f t="shared" si="3"/>
        <v>0</v>
      </c>
      <c r="P14" s="237">
        <f t="shared" si="4"/>
        <v>0</v>
      </c>
      <c r="Q14" s="238"/>
      <c r="R14" s="235"/>
      <c r="S14" s="235"/>
      <c r="T14" s="235"/>
      <c r="U14" s="235"/>
      <c r="V14" s="235"/>
      <c r="W14" s="234">
        <v>90</v>
      </c>
      <c r="X14" s="237">
        <f t="shared" si="0"/>
        <v>19340.099999999999</v>
      </c>
    </row>
    <row r="15" spans="1:24" ht="72">
      <c r="A15" s="233">
        <v>7</v>
      </c>
      <c r="B15" s="100" t="s">
        <v>225</v>
      </c>
      <c r="C15" s="35" t="s">
        <v>85</v>
      </c>
      <c r="D15" s="26"/>
      <c r="E15" s="33">
        <v>214.89</v>
      </c>
      <c r="F15" s="234">
        <v>50</v>
      </c>
      <c r="G15" s="33">
        <f t="shared" si="1"/>
        <v>10744.5</v>
      </c>
      <c r="H15" s="36"/>
      <c r="I15" s="232">
        <v>44302</v>
      </c>
      <c r="J15" s="233">
        <v>753</v>
      </c>
      <c r="K15" s="234"/>
      <c r="L15" s="33">
        <f t="shared" si="2"/>
        <v>0</v>
      </c>
      <c r="M15" s="235">
        <v>377</v>
      </c>
      <c r="N15" s="27">
        <v>44293</v>
      </c>
      <c r="O15" s="236">
        <f t="shared" si="3"/>
        <v>0</v>
      </c>
      <c r="P15" s="237">
        <f t="shared" si="4"/>
        <v>0</v>
      </c>
      <c r="Q15" s="238"/>
      <c r="R15" s="235"/>
      <c r="S15" s="235"/>
      <c r="T15" s="235"/>
      <c r="U15" s="235"/>
      <c r="V15" s="235"/>
      <c r="W15" s="234">
        <v>50</v>
      </c>
      <c r="X15" s="237">
        <f t="shared" si="0"/>
        <v>10744.5</v>
      </c>
    </row>
    <row r="16" spans="1:24" ht="72">
      <c r="A16" s="233">
        <v>8</v>
      </c>
      <c r="B16" s="100" t="s">
        <v>226</v>
      </c>
      <c r="C16" s="35" t="s">
        <v>85</v>
      </c>
      <c r="D16" s="26"/>
      <c r="E16" s="33">
        <v>56.98</v>
      </c>
      <c r="F16" s="234">
        <v>201</v>
      </c>
      <c r="G16" s="33">
        <f t="shared" si="1"/>
        <v>11452.98</v>
      </c>
      <c r="H16" s="36"/>
      <c r="I16" s="232">
        <v>44302</v>
      </c>
      <c r="J16" s="233">
        <v>753</v>
      </c>
      <c r="K16" s="234"/>
      <c r="L16" s="33">
        <f t="shared" si="2"/>
        <v>0</v>
      </c>
      <c r="M16" s="235">
        <v>377</v>
      </c>
      <c r="N16" s="27">
        <v>44293</v>
      </c>
      <c r="O16" s="236">
        <f t="shared" si="3"/>
        <v>0</v>
      </c>
      <c r="P16" s="237">
        <f t="shared" si="4"/>
        <v>0</v>
      </c>
      <c r="Q16" s="238"/>
      <c r="R16" s="235"/>
      <c r="S16" s="235"/>
      <c r="T16" s="235"/>
      <c r="U16" s="235"/>
      <c r="V16" s="235"/>
      <c r="W16" s="234">
        <v>201</v>
      </c>
      <c r="X16" s="237">
        <f t="shared" si="0"/>
        <v>11452.98</v>
      </c>
    </row>
    <row r="17" spans="1:24" ht="72">
      <c r="A17" s="233">
        <v>9</v>
      </c>
      <c r="B17" s="100" t="s">
        <v>227</v>
      </c>
      <c r="C17" s="35" t="s">
        <v>85</v>
      </c>
      <c r="D17" s="26"/>
      <c r="E17" s="33">
        <v>56.98</v>
      </c>
      <c r="F17" s="234">
        <v>565</v>
      </c>
      <c r="G17" s="33">
        <f t="shared" si="1"/>
        <v>32193.699999999997</v>
      </c>
      <c r="H17" s="36"/>
      <c r="I17" s="232">
        <v>44302</v>
      </c>
      <c r="J17" s="233">
        <v>753</v>
      </c>
      <c r="K17" s="234"/>
      <c r="L17" s="33">
        <f t="shared" si="2"/>
        <v>0</v>
      </c>
      <c r="M17" s="235">
        <v>377</v>
      </c>
      <c r="N17" s="27">
        <v>44293</v>
      </c>
      <c r="O17" s="236">
        <f t="shared" si="3"/>
        <v>0</v>
      </c>
      <c r="P17" s="237">
        <f t="shared" si="4"/>
        <v>0</v>
      </c>
      <c r="Q17" s="238"/>
      <c r="R17" s="235"/>
      <c r="S17" s="235"/>
      <c r="T17" s="235"/>
      <c r="U17" s="235"/>
      <c r="V17" s="235"/>
      <c r="W17" s="234">
        <v>565</v>
      </c>
      <c r="X17" s="237">
        <f t="shared" si="0"/>
        <v>32193.699999999997</v>
      </c>
    </row>
    <row r="18" spans="1:24" ht="72">
      <c r="A18" s="233">
        <v>10</v>
      </c>
      <c r="B18" s="100" t="s">
        <v>228</v>
      </c>
      <c r="C18" s="35" t="s">
        <v>85</v>
      </c>
      <c r="D18" s="26"/>
      <c r="E18" s="33">
        <v>56.98</v>
      </c>
      <c r="F18" s="234">
        <v>10</v>
      </c>
      <c r="G18" s="33">
        <f t="shared" si="1"/>
        <v>569.79999999999995</v>
      </c>
      <c r="H18" s="36"/>
      <c r="I18" s="232">
        <v>44302</v>
      </c>
      <c r="J18" s="233">
        <v>753</v>
      </c>
      <c r="K18" s="234"/>
      <c r="L18" s="33">
        <f t="shared" si="2"/>
        <v>0</v>
      </c>
      <c r="M18" s="235">
        <v>377</v>
      </c>
      <c r="N18" s="27">
        <v>44293</v>
      </c>
      <c r="O18" s="236">
        <f t="shared" si="3"/>
        <v>0</v>
      </c>
      <c r="P18" s="237">
        <f t="shared" si="4"/>
        <v>0</v>
      </c>
      <c r="Q18" s="238"/>
      <c r="R18" s="235"/>
      <c r="S18" s="235"/>
      <c r="T18" s="235"/>
      <c r="U18" s="235"/>
      <c r="V18" s="235"/>
      <c r="W18" s="234">
        <v>10</v>
      </c>
      <c r="X18" s="237">
        <f t="shared" si="0"/>
        <v>569.79999999999995</v>
      </c>
    </row>
    <row r="19" spans="1:24" ht="48">
      <c r="A19" s="233">
        <v>11</v>
      </c>
      <c r="B19" s="100" t="s">
        <v>283</v>
      </c>
      <c r="C19" s="35" t="s">
        <v>85</v>
      </c>
      <c r="D19" s="26"/>
      <c r="E19" s="33">
        <v>220</v>
      </c>
      <c r="F19" s="234">
        <v>92</v>
      </c>
      <c r="G19" s="33">
        <f t="shared" si="1"/>
        <v>20240</v>
      </c>
      <c r="H19" s="36"/>
      <c r="I19" s="232">
        <v>44313</v>
      </c>
      <c r="J19" s="233">
        <v>915</v>
      </c>
      <c r="K19" s="234"/>
      <c r="L19" s="33">
        <f t="shared" si="2"/>
        <v>0</v>
      </c>
      <c r="M19" s="103">
        <v>465</v>
      </c>
      <c r="N19" s="41">
        <v>44309</v>
      </c>
      <c r="O19" s="236">
        <f t="shared" si="3"/>
        <v>0</v>
      </c>
      <c r="P19" s="237">
        <f t="shared" si="4"/>
        <v>0</v>
      </c>
      <c r="Q19" s="238"/>
      <c r="R19" s="235"/>
      <c r="S19" s="235"/>
      <c r="T19" s="235"/>
      <c r="U19" s="235"/>
      <c r="V19" s="235"/>
      <c r="W19" s="234">
        <v>92</v>
      </c>
      <c r="X19" s="237">
        <f t="shared" si="0"/>
        <v>20240</v>
      </c>
    </row>
    <row r="20" spans="1:24" ht="48">
      <c r="A20" s="233">
        <v>12</v>
      </c>
      <c r="B20" s="100" t="s">
        <v>284</v>
      </c>
      <c r="C20" s="35" t="s">
        <v>85</v>
      </c>
      <c r="D20" s="26"/>
      <c r="E20" s="33">
        <v>220</v>
      </c>
      <c r="F20" s="234">
        <v>2</v>
      </c>
      <c r="G20" s="33">
        <f t="shared" si="1"/>
        <v>440</v>
      </c>
      <c r="H20" s="36"/>
      <c r="I20" s="232">
        <v>44313</v>
      </c>
      <c r="J20" s="233">
        <v>915</v>
      </c>
      <c r="K20" s="234"/>
      <c r="L20" s="33">
        <f t="shared" si="2"/>
        <v>0</v>
      </c>
      <c r="M20" s="103">
        <v>465</v>
      </c>
      <c r="N20" s="41">
        <v>44309</v>
      </c>
      <c r="O20" s="236">
        <f t="shared" si="3"/>
        <v>0</v>
      </c>
      <c r="P20" s="237">
        <f t="shared" si="4"/>
        <v>0</v>
      </c>
      <c r="Q20" s="238"/>
      <c r="R20" s="235"/>
      <c r="S20" s="235"/>
      <c r="T20" s="235"/>
      <c r="U20" s="235"/>
      <c r="V20" s="235"/>
      <c r="W20" s="234">
        <v>2</v>
      </c>
      <c r="X20" s="237">
        <f t="shared" si="0"/>
        <v>440</v>
      </c>
    </row>
    <row r="21" spans="1:24" ht="48">
      <c r="A21" s="233">
        <v>13</v>
      </c>
      <c r="B21" s="100" t="s">
        <v>281</v>
      </c>
      <c r="C21" s="35" t="s">
        <v>85</v>
      </c>
      <c r="D21" s="26"/>
      <c r="E21" s="33">
        <v>220</v>
      </c>
      <c r="F21" s="234">
        <v>57</v>
      </c>
      <c r="G21" s="33">
        <f t="shared" si="1"/>
        <v>12540</v>
      </c>
      <c r="H21" s="36"/>
      <c r="I21" s="232">
        <v>44313</v>
      </c>
      <c r="J21" s="233">
        <v>940</v>
      </c>
      <c r="K21" s="234"/>
      <c r="L21" s="33">
        <f t="shared" si="2"/>
        <v>0</v>
      </c>
      <c r="M21" s="103">
        <v>464</v>
      </c>
      <c r="N21" s="41">
        <v>44309</v>
      </c>
      <c r="O21" s="236">
        <f t="shared" si="3"/>
        <v>0</v>
      </c>
      <c r="P21" s="237">
        <f t="shared" si="4"/>
        <v>0</v>
      </c>
      <c r="Q21" s="238"/>
      <c r="R21" s="235"/>
      <c r="S21" s="235"/>
      <c r="T21" s="235"/>
      <c r="U21" s="235"/>
      <c r="V21" s="235"/>
      <c r="W21" s="234">
        <v>57</v>
      </c>
      <c r="X21" s="237">
        <f t="shared" si="0"/>
        <v>12540</v>
      </c>
    </row>
    <row r="22" spans="1:24" ht="48">
      <c r="A22" s="233">
        <v>14</v>
      </c>
      <c r="B22" s="100" t="s">
        <v>283</v>
      </c>
      <c r="C22" s="35" t="s">
        <v>85</v>
      </c>
      <c r="D22" s="26"/>
      <c r="E22" s="33">
        <v>220</v>
      </c>
      <c r="F22" s="234">
        <v>132</v>
      </c>
      <c r="G22" s="33">
        <f t="shared" si="1"/>
        <v>29040</v>
      </c>
      <c r="H22" s="36"/>
      <c r="I22" s="232">
        <v>44313</v>
      </c>
      <c r="J22" s="233">
        <v>940</v>
      </c>
      <c r="K22" s="234"/>
      <c r="L22" s="33">
        <f t="shared" si="2"/>
        <v>0</v>
      </c>
      <c r="M22" s="103">
        <v>464</v>
      </c>
      <c r="N22" s="41">
        <v>44309</v>
      </c>
      <c r="O22" s="236">
        <f t="shared" si="3"/>
        <v>0</v>
      </c>
      <c r="P22" s="237">
        <f t="shared" si="4"/>
        <v>0</v>
      </c>
      <c r="Q22" s="238"/>
      <c r="R22" s="235"/>
      <c r="S22" s="235"/>
      <c r="T22" s="235"/>
      <c r="U22" s="235"/>
      <c r="V22" s="235"/>
      <c r="W22" s="234">
        <v>132</v>
      </c>
      <c r="X22" s="237">
        <f t="shared" si="0"/>
        <v>29040</v>
      </c>
    </row>
    <row r="23" spans="1:24" ht="48">
      <c r="A23" s="233">
        <v>15</v>
      </c>
      <c r="B23" s="100" t="s">
        <v>284</v>
      </c>
      <c r="C23" s="35" t="s">
        <v>85</v>
      </c>
      <c r="D23" s="26"/>
      <c r="E23" s="33">
        <v>220</v>
      </c>
      <c r="F23" s="234">
        <v>27</v>
      </c>
      <c r="G23" s="33">
        <f t="shared" si="1"/>
        <v>5940</v>
      </c>
      <c r="H23" s="36"/>
      <c r="I23" s="232">
        <v>44313</v>
      </c>
      <c r="J23" s="233">
        <v>940</v>
      </c>
      <c r="K23" s="234"/>
      <c r="L23" s="33">
        <f t="shared" si="2"/>
        <v>0</v>
      </c>
      <c r="M23" s="103">
        <v>464</v>
      </c>
      <c r="N23" s="41">
        <v>44309</v>
      </c>
      <c r="O23" s="236">
        <f t="shared" si="3"/>
        <v>0</v>
      </c>
      <c r="P23" s="237">
        <f t="shared" si="4"/>
        <v>0</v>
      </c>
      <c r="Q23" s="238"/>
      <c r="R23" s="235"/>
      <c r="S23" s="235"/>
      <c r="T23" s="235"/>
      <c r="U23" s="235"/>
      <c r="V23" s="235"/>
      <c r="W23" s="234">
        <v>27</v>
      </c>
      <c r="X23" s="237">
        <f t="shared" si="0"/>
        <v>5940</v>
      </c>
    </row>
    <row r="24" spans="1:24" ht="48">
      <c r="A24" s="233">
        <v>16</v>
      </c>
      <c r="B24" s="100" t="s">
        <v>230</v>
      </c>
      <c r="C24" s="35" t="s">
        <v>85</v>
      </c>
      <c r="D24" s="26"/>
      <c r="E24" s="33">
        <v>300</v>
      </c>
      <c r="F24" s="234">
        <v>90</v>
      </c>
      <c r="G24" s="33">
        <f>F24*E24</f>
        <v>27000</v>
      </c>
      <c r="H24" s="36"/>
      <c r="I24" s="232">
        <v>44295</v>
      </c>
      <c r="J24" s="233">
        <v>728</v>
      </c>
      <c r="K24" s="234"/>
      <c r="L24" s="33">
        <f>K24*E24</f>
        <v>0</v>
      </c>
      <c r="M24" s="235">
        <v>375</v>
      </c>
      <c r="N24" s="27">
        <v>44293</v>
      </c>
      <c r="O24" s="236">
        <f>F24+K24-W24</f>
        <v>0</v>
      </c>
      <c r="P24" s="237">
        <f>O24*E24</f>
        <v>0</v>
      </c>
      <c r="Q24" s="238"/>
      <c r="R24" s="235"/>
      <c r="S24" s="235"/>
      <c r="T24" s="235"/>
      <c r="U24" s="235"/>
      <c r="V24" s="235"/>
      <c r="W24" s="234">
        <v>90</v>
      </c>
      <c r="X24" s="237">
        <f t="shared" si="0"/>
        <v>27000</v>
      </c>
    </row>
    <row r="25" spans="1:24" ht="37.5">
      <c r="A25" s="94"/>
      <c r="B25" s="333" t="s">
        <v>68</v>
      </c>
      <c r="C25" s="306"/>
      <c r="D25" s="28"/>
      <c r="E25" s="334"/>
      <c r="F25" s="335"/>
      <c r="G25" s="28">
        <f>SUM(G9:G24)</f>
        <v>206716.08000000002</v>
      </c>
      <c r="H25" s="29"/>
      <c r="I25" s="38"/>
      <c r="J25" s="94"/>
      <c r="K25" s="335"/>
      <c r="L25" s="28">
        <f>SUM(L9:L24)</f>
        <v>0</v>
      </c>
      <c r="M25" s="93"/>
      <c r="N25" s="30"/>
      <c r="O25" s="94"/>
      <c r="P25" s="28">
        <f>SUM(P9:P24)</f>
        <v>0</v>
      </c>
      <c r="Q25" s="31"/>
      <c r="R25" s="93"/>
      <c r="S25" s="93"/>
      <c r="T25" s="93"/>
      <c r="U25" s="93"/>
      <c r="V25" s="93"/>
      <c r="W25" s="335"/>
      <c r="X25" s="28">
        <f>SUM(X9:X24)</f>
        <v>206716.08000000002</v>
      </c>
    </row>
  </sheetData>
  <mergeCells count="31">
    <mergeCell ref="X6:X7"/>
    <mergeCell ref="L6:L7"/>
    <mergeCell ref="A5:A7"/>
    <mergeCell ref="B5:B7"/>
    <mergeCell ref="C5:C7"/>
    <mergeCell ref="W5:X5"/>
    <mergeCell ref="F6:F7"/>
    <mergeCell ref="W6:W7"/>
    <mergeCell ref="F5:G5"/>
    <mergeCell ref="I6:I7"/>
    <mergeCell ref="A8:X8"/>
    <mergeCell ref="O6:O7"/>
    <mergeCell ref="P6:P7"/>
    <mergeCell ref="Q6:T7"/>
    <mergeCell ref="U6:U7"/>
    <mergeCell ref="E5:E7"/>
    <mergeCell ref="H5:H7"/>
    <mergeCell ref="I5:N5"/>
    <mergeCell ref="M6:N6"/>
    <mergeCell ref="O5:P5"/>
    <mergeCell ref="Q5:V5"/>
    <mergeCell ref="D5:D7"/>
    <mergeCell ref="K6:K7"/>
    <mergeCell ref="G6:G7"/>
    <mergeCell ref="J6:J7"/>
    <mergeCell ref="V6:V7"/>
    <mergeCell ref="O1:R1"/>
    <mergeCell ref="B2:X2"/>
    <mergeCell ref="C3:P3"/>
    <mergeCell ref="C4:N4"/>
    <mergeCell ref="O4:W4"/>
  </mergeCells>
  <phoneticPr fontId="74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X25"/>
  <sheetViews>
    <sheetView topLeftCell="C15" workbookViewId="0">
      <selection activeCell="W9" sqref="W9:W24"/>
    </sheetView>
  </sheetViews>
  <sheetFormatPr defaultRowHeight="12.75"/>
  <cols>
    <col min="2" max="2" width="34.5703125" customWidth="1"/>
    <col min="7" max="7" width="16.28515625" customWidth="1"/>
    <col min="16" max="16" width="16.7109375" customWidth="1"/>
    <col min="17" max="17" width="1.5703125" customWidth="1"/>
    <col min="18" max="18" width="2.42578125" customWidth="1"/>
    <col min="19" max="19" width="1.7109375" customWidth="1"/>
    <col min="20" max="20" width="1.5703125" customWidth="1"/>
    <col min="21" max="21" width="9.140625" hidden="1" customWidth="1"/>
    <col min="22" max="22" width="2.42578125" customWidth="1"/>
    <col min="24" max="24" width="17.42578125" customWidth="1"/>
  </cols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672" t="s">
        <v>168</v>
      </c>
      <c r="B8" s="672"/>
      <c r="C8" s="672"/>
      <c r="D8" s="672"/>
      <c r="E8" s="672"/>
      <c r="F8" s="672"/>
      <c r="G8" s="672"/>
      <c r="H8" s="672"/>
      <c r="I8" s="672"/>
      <c r="J8" s="672"/>
      <c r="K8" s="672"/>
      <c r="L8" s="672"/>
      <c r="M8" s="672"/>
      <c r="N8" s="672"/>
      <c r="O8" s="672"/>
      <c r="P8" s="672"/>
      <c r="Q8" s="672"/>
      <c r="R8" s="672"/>
      <c r="S8" s="672"/>
      <c r="T8" s="672"/>
      <c r="U8" s="672"/>
      <c r="V8" s="672"/>
      <c r="W8" s="672"/>
      <c r="X8" s="672"/>
    </row>
    <row r="9" spans="1:24" ht="45" customHeight="1">
      <c r="A9" s="233">
        <v>5</v>
      </c>
      <c r="B9" s="100" t="s">
        <v>211</v>
      </c>
      <c r="C9" s="35" t="s">
        <v>85</v>
      </c>
      <c r="D9" s="26"/>
      <c r="E9" s="33">
        <v>0.7</v>
      </c>
      <c r="F9" s="336" t="s">
        <v>237</v>
      </c>
      <c r="G9" s="33">
        <f t="shared" ref="G9:G24" si="0">F9*E9</f>
        <v>7000</v>
      </c>
      <c r="H9" s="36"/>
      <c r="I9" s="338">
        <v>44284</v>
      </c>
      <c r="J9" s="339" t="s">
        <v>236</v>
      </c>
      <c r="K9" s="336"/>
      <c r="L9" s="33">
        <f t="shared" ref="L9:L23" si="1">K9*E9</f>
        <v>0</v>
      </c>
      <c r="M9" s="235">
        <v>314</v>
      </c>
      <c r="N9" s="27">
        <v>44281</v>
      </c>
      <c r="O9" s="236">
        <f t="shared" ref="O9:O24" si="2">F9+K9-W9</f>
        <v>1000</v>
      </c>
      <c r="P9" s="237">
        <f t="shared" ref="P9:P24" si="3">O9*E9</f>
        <v>700</v>
      </c>
      <c r="Q9" s="265"/>
      <c r="R9" s="235"/>
      <c r="S9" s="235"/>
      <c r="T9" s="235"/>
      <c r="U9" s="235"/>
      <c r="V9" s="235"/>
      <c r="W9" s="420" t="s">
        <v>314</v>
      </c>
      <c r="X9" s="237">
        <f t="shared" ref="X9:X24" si="4">W9*E9</f>
        <v>6300</v>
      </c>
    </row>
    <row r="10" spans="1:24" ht="45" customHeight="1">
      <c r="A10" s="233">
        <v>6</v>
      </c>
      <c r="B10" s="100" t="s">
        <v>206</v>
      </c>
      <c r="C10" s="91" t="s">
        <v>85</v>
      </c>
      <c r="D10" s="26"/>
      <c r="E10" s="33">
        <v>300</v>
      </c>
      <c r="F10" s="336" t="s">
        <v>6</v>
      </c>
      <c r="G10" s="33">
        <f t="shared" si="0"/>
        <v>15000</v>
      </c>
      <c r="H10" s="36"/>
      <c r="I10" s="338">
        <v>44284</v>
      </c>
      <c r="J10" s="339" t="s">
        <v>236</v>
      </c>
      <c r="K10" s="336"/>
      <c r="L10" s="33">
        <f t="shared" si="1"/>
        <v>0</v>
      </c>
      <c r="M10" s="235">
        <v>314</v>
      </c>
      <c r="N10" s="27">
        <v>44281</v>
      </c>
      <c r="O10" s="236">
        <f t="shared" si="2"/>
        <v>0</v>
      </c>
      <c r="P10" s="237">
        <f t="shared" si="3"/>
        <v>0</v>
      </c>
      <c r="Q10" s="265"/>
      <c r="R10" s="235"/>
      <c r="S10" s="235"/>
      <c r="T10" s="235"/>
      <c r="U10" s="235"/>
      <c r="V10" s="235"/>
      <c r="W10" s="420" t="s">
        <v>6</v>
      </c>
      <c r="X10" s="237">
        <f t="shared" si="4"/>
        <v>15000</v>
      </c>
    </row>
    <row r="11" spans="1:24" ht="41.25" customHeight="1">
      <c r="A11" s="233">
        <v>7</v>
      </c>
      <c r="B11" s="100" t="s">
        <v>207</v>
      </c>
      <c r="C11" s="91" t="s">
        <v>85</v>
      </c>
      <c r="D11" s="26"/>
      <c r="E11" s="33">
        <v>300</v>
      </c>
      <c r="F11" s="336" t="s">
        <v>11</v>
      </c>
      <c r="G11" s="33">
        <f t="shared" si="0"/>
        <v>36000</v>
      </c>
      <c r="H11" s="36"/>
      <c r="I11" s="338">
        <v>44284</v>
      </c>
      <c r="J11" s="339" t="s">
        <v>236</v>
      </c>
      <c r="K11" s="336"/>
      <c r="L11" s="33">
        <f t="shared" si="1"/>
        <v>0</v>
      </c>
      <c r="M11" s="235">
        <v>314</v>
      </c>
      <c r="N11" s="27">
        <v>44281</v>
      </c>
      <c r="O11" s="236">
        <f t="shared" si="2"/>
        <v>0</v>
      </c>
      <c r="P11" s="237">
        <f t="shared" si="3"/>
        <v>0</v>
      </c>
      <c r="Q11" s="265"/>
      <c r="R11" s="235"/>
      <c r="S11" s="235"/>
      <c r="T11" s="235"/>
      <c r="U11" s="235"/>
      <c r="V11" s="235"/>
      <c r="W11" s="420" t="s">
        <v>11</v>
      </c>
      <c r="X11" s="237">
        <f t="shared" si="4"/>
        <v>36000</v>
      </c>
    </row>
    <row r="12" spans="1:24" ht="44.25" customHeight="1">
      <c r="A12" s="233">
        <v>8</v>
      </c>
      <c r="B12" s="100" t="s">
        <v>208</v>
      </c>
      <c r="C12" s="91" t="s">
        <v>85</v>
      </c>
      <c r="D12" s="26"/>
      <c r="E12" s="33">
        <v>300</v>
      </c>
      <c r="F12" s="336" t="s">
        <v>2</v>
      </c>
      <c r="G12" s="33">
        <f t="shared" si="0"/>
        <v>6000</v>
      </c>
      <c r="H12" s="36"/>
      <c r="I12" s="338">
        <v>44284</v>
      </c>
      <c r="J12" s="339" t="s">
        <v>236</v>
      </c>
      <c r="K12" s="336"/>
      <c r="L12" s="33">
        <f t="shared" si="1"/>
        <v>0</v>
      </c>
      <c r="M12" s="235">
        <v>314</v>
      </c>
      <c r="N12" s="27">
        <v>44281</v>
      </c>
      <c r="O12" s="236">
        <f t="shared" si="2"/>
        <v>0</v>
      </c>
      <c r="P12" s="237">
        <f t="shared" si="3"/>
        <v>0</v>
      </c>
      <c r="Q12" s="265"/>
      <c r="R12" s="235"/>
      <c r="S12" s="235"/>
      <c r="T12" s="235"/>
      <c r="U12" s="235"/>
      <c r="V12" s="235"/>
      <c r="W12" s="420" t="s">
        <v>2</v>
      </c>
      <c r="X12" s="237">
        <f t="shared" si="4"/>
        <v>6000</v>
      </c>
    </row>
    <row r="13" spans="1:24" ht="20.25" customHeight="1">
      <c r="A13" s="233">
        <v>9</v>
      </c>
      <c r="B13" s="100" t="s">
        <v>223</v>
      </c>
      <c r="C13" s="35" t="s">
        <v>85</v>
      </c>
      <c r="D13" s="26"/>
      <c r="E13" s="33">
        <v>214.89</v>
      </c>
      <c r="F13" s="336" t="s">
        <v>6</v>
      </c>
      <c r="G13" s="33">
        <f t="shared" si="0"/>
        <v>10744.5</v>
      </c>
      <c r="H13" s="36"/>
      <c r="I13" s="338">
        <v>44300</v>
      </c>
      <c r="J13" s="339" t="s">
        <v>270</v>
      </c>
      <c r="K13" s="336"/>
      <c r="L13" s="33">
        <f t="shared" si="1"/>
        <v>0</v>
      </c>
      <c r="M13" s="235">
        <v>377</v>
      </c>
      <c r="N13" s="27">
        <v>44293</v>
      </c>
      <c r="O13" s="236">
        <f t="shared" si="2"/>
        <v>0</v>
      </c>
      <c r="P13" s="237">
        <f t="shared" si="3"/>
        <v>0</v>
      </c>
      <c r="Q13" s="265"/>
      <c r="R13" s="235"/>
      <c r="S13" s="235"/>
      <c r="T13" s="235"/>
      <c r="U13" s="235"/>
      <c r="V13" s="235"/>
      <c r="W13" s="420" t="s">
        <v>6</v>
      </c>
      <c r="X13" s="237">
        <f t="shared" si="4"/>
        <v>10744.5</v>
      </c>
    </row>
    <row r="14" spans="1:24" ht="33" customHeight="1">
      <c r="A14" s="233">
        <v>10</v>
      </c>
      <c r="B14" s="100" t="s">
        <v>224</v>
      </c>
      <c r="C14" s="35" t="s">
        <v>85</v>
      </c>
      <c r="D14" s="26"/>
      <c r="E14" s="33">
        <v>214.89</v>
      </c>
      <c r="F14" s="336" t="s">
        <v>271</v>
      </c>
      <c r="G14" s="33">
        <f t="shared" si="0"/>
        <v>21489</v>
      </c>
      <c r="H14" s="36"/>
      <c r="I14" s="338">
        <v>44300</v>
      </c>
      <c r="J14" s="339" t="s">
        <v>270</v>
      </c>
      <c r="K14" s="336"/>
      <c r="L14" s="33">
        <f t="shared" si="1"/>
        <v>0</v>
      </c>
      <c r="M14" s="235">
        <v>377</v>
      </c>
      <c r="N14" s="27">
        <v>44293</v>
      </c>
      <c r="O14" s="236">
        <f t="shared" si="2"/>
        <v>0</v>
      </c>
      <c r="P14" s="237">
        <f t="shared" si="3"/>
        <v>0</v>
      </c>
      <c r="Q14" s="265"/>
      <c r="R14" s="235"/>
      <c r="S14" s="235"/>
      <c r="T14" s="235"/>
      <c r="U14" s="235"/>
      <c r="V14" s="235"/>
      <c r="W14" s="420" t="s">
        <v>271</v>
      </c>
      <c r="X14" s="237">
        <f t="shared" si="4"/>
        <v>21489</v>
      </c>
    </row>
    <row r="15" spans="1:24" ht="33" customHeight="1">
      <c r="A15" s="233">
        <v>11</v>
      </c>
      <c r="B15" s="100" t="s">
        <v>225</v>
      </c>
      <c r="C15" s="35" t="s">
        <v>85</v>
      </c>
      <c r="D15" s="26"/>
      <c r="E15" s="33">
        <v>214.89</v>
      </c>
      <c r="F15" s="336" t="s">
        <v>2</v>
      </c>
      <c r="G15" s="33">
        <f t="shared" si="0"/>
        <v>4297.7999999999993</v>
      </c>
      <c r="H15" s="36"/>
      <c r="I15" s="338">
        <v>44300</v>
      </c>
      <c r="J15" s="339" t="s">
        <v>270</v>
      </c>
      <c r="K15" s="336"/>
      <c r="L15" s="33">
        <f t="shared" si="1"/>
        <v>0</v>
      </c>
      <c r="M15" s="235">
        <v>377</v>
      </c>
      <c r="N15" s="27">
        <v>44293</v>
      </c>
      <c r="O15" s="236">
        <f t="shared" si="2"/>
        <v>20</v>
      </c>
      <c r="P15" s="237">
        <f t="shared" si="3"/>
        <v>4297.7999999999993</v>
      </c>
      <c r="Q15" s="265"/>
      <c r="R15" s="235"/>
      <c r="S15" s="235"/>
      <c r="T15" s="235"/>
      <c r="U15" s="235"/>
      <c r="V15" s="235"/>
      <c r="W15" s="420" t="s">
        <v>286</v>
      </c>
      <c r="X15" s="237">
        <f t="shared" si="4"/>
        <v>0</v>
      </c>
    </row>
    <row r="16" spans="1:24" ht="33" customHeight="1">
      <c r="A16" s="233">
        <v>12</v>
      </c>
      <c r="B16" s="100" t="s">
        <v>226</v>
      </c>
      <c r="C16" s="35" t="s">
        <v>85</v>
      </c>
      <c r="D16" s="26"/>
      <c r="E16" s="33">
        <v>56.98</v>
      </c>
      <c r="F16" s="336" t="s">
        <v>269</v>
      </c>
      <c r="G16" s="33">
        <f t="shared" si="0"/>
        <v>9116.7999999999993</v>
      </c>
      <c r="H16" s="36"/>
      <c r="I16" s="338">
        <v>44300</v>
      </c>
      <c r="J16" s="339" t="s">
        <v>270</v>
      </c>
      <c r="K16" s="336"/>
      <c r="L16" s="33">
        <f t="shared" si="1"/>
        <v>0</v>
      </c>
      <c r="M16" s="235">
        <v>377</v>
      </c>
      <c r="N16" s="27">
        <v>44293</v>
      </c>
      <c r="O16" s="236">
        <f t="shared" si="2"/>
        <v>0</v>
      </c>
      <c r="P16" s="237">
        <f t="shared" si="3"/>
        <v>0</v>
      </c>
      <c r="Q16" s="265"/>
      <c r="R16" s="235"/>
      <c r="S16" s="235"/>
      <c r="T16" s="235"/>
      <c r="U16" s="235"/>
      <c r="V16" s="235"/>
      <c r="W16" s="420" t="s">
        <v>269</v>
      </c>
      <c r="X16" s="237">
        <f t="shared" si="4"/>
        <v>9116.7999999999993</v>
      </c>
    </row>
    <row r="17" spans="1:24" ht="38.25" customHeight="1">
      <c r="A17" s="233">
        <v>13</v>
      </c>
      <c r="B17" s="100" t="s">
        <v>227</v>
      </c>
      <c r="C17" s="35" t="s">
        <v>85</v>
      </c>
      <c r="D17" s="26"/>
      <c r="E17" s="33">
        <v>56.98</v>
      </c>
      <c r="F17" s="336" t="s">
        <v>272</v>
      </c>
      <c r="G17" s="33">
        <f t="shared" si="0"/>
        <v>36467.199999999997</v>
      </c>
      <c r="H17" s="36"/>
      <c r="I17" s="338">
        <v>44300</v>
      </c>
      <c r="J17" s="339" t="s">
        <v>270</v>
      </c>
      <c r="K17" s="336"/>
      <c r="L17" s="33">
        <f t="shared" si="1"/>
        <v>0</v>
      </c>
      <c r="M17" s="235">
        <v>377</v>
      </c>
      <c r="N17" s="27">
        <v>44293</v>
      </c>
      <c r="O17" s="236">
        <f t="shared" si="2"/>
        <v>110</v>
      </c>
      <c r="P17" s="237">
        <f t="shared" si="3"/>
        <v>6267.7999999999993</v>
      </c>
      <c r="Q17" s="265"/>
      <c r="R17" s="235"/>
      <c r="S17" s="235"/>
      <c r="T17" s="235"/>
      <c r="U17" s="235"/>
      <c r="V17" s="235"/>
      <c r="W17" s="420" t="s">
        <v>315</v>
      </c>
      <c r="X17" s="237">
        <f t="shared" si="4"/>
        <v>30199.399999999998</v>
      </c>
    </row>
    <row r="18" spans="1:24" ht="38.25" customHeight="1">
      <c r="A18" s="233">
        <v>14</v>
      </c>
      <c r="B18" s="100" t="s">
        <v>228</v>
      </c>
      <c r="C18" s="35" t="s">
        <v>85</v>
      </c>
      <c r="D18" s="26"/>
      <c r="E18" s="33">
        <v>56.98</v>
      </c>
      <c r="F18" s="336" t="s">
        <v>273</v>
      </c>
      <c r="G18" s="33">
        <f t="shared" si="0"/>
        <v>4558.3999999999996</v>
      </c>
      <c r="H18" s="36"/>
      <c r="I18" s="338">
        <v>44300</v>
      </c>
      <c r="J18" s="339" t="s">
        <v>270</v>
      </c>
      <c r="K18" s="336"/>
      <c r="L18" s="33">
        <f t="shared" si="1"/>
        <v>0</v>
      </c>
      <c r="M18" s="235">
        <v>377</v>
      </c>
      <c r="N18" s="27">
        <v>44293</v>
      </c>
      <c r="O18" s="236">
        <f t="shared" si="2"/>
        <v>40</v>
      </c>
      <c r="P18" s="237">
        <f t="shared" si="3"/>
        <v>2279.1999999999998</v>
      </c>
      <c r="Q18" s="265"/>
      <c r="R18" s="235"/>
      <c r="S18" s="235"/>
      <c r="T18" s="235"/>
      <c r="U18" s="235"/>
      <c r="V18" s="235"/>
      <c r="W18" s="420" t="s">
        <v>287</v>
      </c>
      <c r="X18" s="237">
        <f t="shared" si="4"/>
        <v>2279.1999999999998</v>
      </c>
    </row>
    <row r="19" spans="1:24" ht="38.25" customHeight="1">
      <c r="A19" s="233">
        <v>15</v>
      </c>
      <c r="B19" s="100" t="s">
        <v>283</v>
      </c>
      <c r="C19" s="35" t="s">
        <v>85</v>
      </c>
      <c r="D19" s="26"/>
      <c r="E19" s="33">
        <v>220</v>
      </c>
      <c r="F19" s="336" t="s">
        <v>289</v>
      </c>
      <c r="G19" s="33">
        <f t="shared" si="0"/>
        <v>19140</v>
      </c>
      <c r="H19" s="36"/>
      <c r="I19" s="338">
        <v>44312</v>
      </c>
      <c r="J19" s="339" t="s">
        <v>288</v>
      </c>
      <c r="K19" s="336"/>
      <c r="L19" s="33">
        <f t="shared" si="1"/>
        <v>0</v>
      </c>
      <c r="M19" s="235">
        <v>465</v>
      </c>
      <c r="N19" s="27">
        <v>44309</v>
      </c>
      <c r="O19" s="236">
        <f t="shared" si="2"/>
        <v>0</v>
      </c>
      <c r="P19" s="237">
        <f t="shared" si="3"/>
        <v>0</v>
      </c>
      <c r="Q19" s="265"/>
      <c r="R19" s="235"/>
      <c r="S19" s="235"/>
      <c r="T19" s="235"/>
      <c r="U19" s="235"/>
      <c r="V19" s="235"/>
      <c r="W19" s="420" t="s">
        <v>289</v>
      </c>
      <c r="X19" s="237">
        <f t="shared" si="4"/>
        <v>19140</v>
      </c>
    </row>
    <row r="20" spans="1:24" ht="19.5" customHeight="1">
      <c r="A20" s="233">
        <v>16</v>
      </c>
      <c r="B20" s="100" t="s">
        <v>284</v>
      </c>
      <c r="C20" s="35" t="s">
        <v>85</v>
      </c>
      <c r="D20" s="26"/>
      <c r="E20" s="33">
        <v>220</v>
      </c>
      <c r="F20" s="336" t="s">
        <v>166</v>
      </c>
      <c r="G20" s="33">
        <f t="shared" si="0"/>
        <v>440</v>
      </c>
      <c r="H20" s="36"/>
      <c r="I20" s="338">
        <v>44312</v>
      </c>
      <c r="J20" s="339" t="s">
        <v>288</v>
      </c>
      <c r="K20" s="336"/>
      <c r="L20" s="33">
        <f t="shared" si="1"/>
        <v>0</v>
      </c>
      <c r="M20" s="235">
        <v>465</v>
      </c>
      <c r="N20" s="27">
        <v>44309</v>
      </c>
      <c r="O20" s="236">
        <f t="shared" si="2"/>
        <v>2</v>
      </c>
      <c r="P20" s="237">
        <f t="shared" si="3"/>
        <v>440</v>
      </c>
      <c r="Q20" s="265"/>
      <c r="R20" s="235"/>
      <c r="S20" s="235"/>
      <c r="T20" s="235"/>
      <c r="U20" s="235"/>
      <c r="V20" s="235"/>
      <c r="W20" s="420" t="s">
        <v>286</v>
      </c>
      <c r="X20" s="237">
        <f t="shared" si="4"/>
        <v>0</v>
      </c>
    </row>
    <row r="21" spans="1:24" ht="19.5" customHeight="1">
      <c r="A21" s="233">
        <v>17</v>
      </c>
      <c r="B21" s="100" t="s">
        <v>281</v>
      </c>
      <c r="C21" s="35" t="s">
        <v>85</v>
      </c>
      <c r="D21" s="26"/>
      <c r="E21" s="33">
        <v>220</v>
      </c>
      <c r="F21" s="336" t="s">
        <v>291</v>
      </c>
      <c r="G21" s="33">
        <f t="shared" si="0"/>
        <v>11880</v>
      </c>
      <c r="H21" s="36"/>
      <c r="I21" s="338">
        <v>44312</v>
      </c>
      <c r="J21" s="339" t="s">
        <v>290</v>
      </c>
      <c r="K21" s="336"/>
      <c r="L21" s="33">
        <f t="shared" si="1"/>
        <v>0</v>
      </c>
      <c r="M21" s="235">
        <v>464</v>
      </c>
      <c r="N21" s="27">
        <v>44309</v>
      </c>
      <c r="O21" s="236">
        <f t="shared" si="2"/>
        <v>4</v>
      </c>
      <c r="P21" s="237">
        <f t="shared" si="3"/>
        <v>880</v>
      </c>
      <c r="Q21" s="265"/>
      <c r="R21" s="235"/>
      <c r="S21" s="235"/>
      <c r="T21" s="235"/>
      <c r="U21" s="235"/>
      <c r="V21" s="235"/>
      <c r="W21" s="420" t="s">
        <v>6</v>
      </c>
      <c r="X21" s="237">
        <f t="shared" si="4"/>
        <v>11000</v>
      </c>
    </row>
    <row r="22" spans="1:24" ht="19.5" customHeight="1">
      <c r="A22" s="233">
        <v>18</v>
      </c>
      <c r="B22" s="100" t="s">
        <v>283</v>
      </c>
      <c r="C22" s="35" t="s">
        <v>85</v>
      </c>
      <c r="D22" s="26"/>
      <c r="E22" s="33">
        <v>220</v>
      </c>
      <c r="F22" s="336" t="s">
        <v>292</v>
      </c>
      <c r="G22" s="33">
        <f t="shared" si="0"/>
        <v>27720</v>
      </c>
      <c r="H22" s="36"/>
      <c r="I22" s="338">
        <v>44312</v>
      </c>
      <c r="J22" s="339" t="s">
        <v>290</v>
      </c>
      <c r="K22" s="336"/>
      <c r="L22" s="33">
        <f t="shared" si="1"/>
        <v>0</v>
      </c>
      <c r="M22" s="235">
        <v>464</v>
      </c>
      <c r="N22" s="27">
        <v>44309</v>
      </c>
      <c r="O22" s="236">
        <f t="shared" si="2"/>
        <v>87</v>
      </c>
      <c r="P22" s="237">
        <f t="shared" si="3"/>
        <v>19140</v>
      </c>
      <c r="Q22" s="265"/>
      <c r="R22" s="235"/>
      <c r="S22" s="235"/>
      <c r="T22" s="235"/>
      <c r="U22" s="235"/>
      <c r="V22" s="235"/>
      <c r="W22" s="420" t="s">
        <v>316</v>
      </c>
      <c r="X22" s="237">
        <f t="shared" si="4"/>
        <v>8580</v>
      </c>
    </row>
    <row r="23" spans="1:24" ht="19.5" customHeight="1">
      <c r="A23" s="233">
        <v>19</v>
      </c>
      <c r="B23" s="100" t="s">
        <v>284</v>
      </c>
      <c r="C23" s="35" t="s">
        <v>85</v>
      </c>
      <c r="D23" s="26"/>
      <c r="E23" s="33">
        <v>220</v>
      </c>
      <c r="F23" s="336" t="s">
        <v>293</v>
      </c>
      <c r="G23" s="33">
        <f t="shared" si="0"/>
        <v>5500</v>
      </c>
      <c r="H23" s="36"/>
      <c r="I23" s="338">
        <v>44312</v>
      </c>
      <c r="J23" s="339" t="s">
        <v>290</v>
      </c>
      <c r="K23" s="336"/>
      <c r="L23" s="33">
        <f t="shared" si="1"/>
        <v>0</v>
      </c>
      <c r="M23" s="235">
        <v>464</v>
      </c>
      <c r="N23" s="27">
        <v>44309</v>
      </c>
      <c r="O23" s="236">
        <f t="shared" si="2"/>
        <v>25</v>
      </c>
      <c r="P23" s="237">
        <f t="shared" si="3"/>
        <v>5500</v>
      </c>
      <c r="Q23" s="265"/>
      <c r="R23" s="235"/>
      <c r="S23" s="235"/>
      <c r="T23" s="235"/>
      <c r="U23" s="235"/>
      <c r="V23" s="235"/>
      <c r="W23" s="420" t="s">
        <v>286</v>
      </c>
      <c r="X23" s="237">
        <f t="shared" si="4"/>
        <v>0</v>
      </c>
    </row>
    <row r="24" spans="1:24">
      <c r="A24" s="233">
        <v>20</v>
      </c>
      <c r="B24" s="100" t="s">
        <v>230</v>
      </c>
      <c r="C24" s="35" t="s">
        <v>85</v>
      </c>
      <c r="D24" s="26"/>
      <c r="E24" s="33">
        <v>300</v>
      </c>
      <c r="F24" s="336" t="s">
        <v>287</v>
      </c>
      <c r="G24" s="33">
        <f t="shared" si="0"/>
        <v>12000</v>
      </c>
      <c r="H24" s="36"/>
      <c r="I24" s="338">
        <v>44295</v>
      </c>
      <c r="J24" s="339" t="s">
        <v>262</v>
      </c>
      <c r="K24" s="336"/>
      <c r="L24" s="33">
        <f>K24*E24</f>
        <v>0</v>
      </c>
      <c r="M24" s="235">
        <v>375</v>
      </c>
      <c r="N24" s="27">
        <v>44293</v>
      </c>
      <c r="O24" s="236">
        <f t="shared" si="2"/>
        <v>40</v>
      </c>
      <c r="P24" s="237">
        <f t="shared" si="3"/>
        <v>12000</v>
      </c>
      <c r="Q24" s="265"/>
      <c r="R24" s="235"/>
      <c r="S24" s="235"/>
      <c r="T24" s="235"/>
      <c r="U24" s="235"/>
      <c r="V24" s="235"/>
      <c r="W24" s="420" t="s">
        <v>286</v>
      </c>
      <c r="X24" s="237">
        <f t="shared" si="4"/>
        <v>0</v>
      </c>
    </row>
    <row r="25" spans="1:24" ht="18.75">
      <c r="A25" s="94"/>
      <c r="B25" s="240" t="s">
        <v>83</v>
      </c>
      <c r="C25" s="94"/>
      <c r="D25" s="28"/>
      <c r="E25" s="28"/>
      <c r="F25" s="93"/>
      <c r="G25" s="28">
        <f>SUM(G9:G24)</f>
        <v>227353.69999999998</v>
      </c>
      <c r="H25" s="29"/>
      <c r="I25" s="29"/>
      <c r="J25" s="28"/>
      <c r="K25" s="93"/>
      <c r="L25" s="28">
        <f>SUM(L9:L24)</f>
        <v>0</v>
      </c>
      <c r="M25" s="93"/>
      <c r="N25" s="30"/>
      <c r="O25" s="94"/>
      <c r="P25" s="28">
        <f>SUM(P9:P24)</f>
        <v>51504.800000000003</v>
      </c>
      <c r="Q25" s="93"/>
      <c r="R25" s="93"/>
      <c r="S25" s="93"/>
      <c r="T25" s="93"/>
      <c r="U25" s="93"/>
      <c r="V25" s="93"/>
      <c r="W25" s="93"/>
      <c r="X25" s="28">
        <f>SUM(X9:X24)</f>
        <v>175848.90000000002</v>
      </c>
    </row>
  </sheetData>
  <mergeCells count="31">
    <mergeCell ref="X6:X7"/>
    <mergeCell ref="L6:L7"/>
    <mergeCell ref="A5:A7"/>
    <mergeCell ref="B5:B7"/>
    <mergeCell ref="C5:C7"/>
    <mergeCell ref="W5:X5"/>
    <mergeCell ref="F6:F7"/>
    <mergeCell ref="W6:W7"/>
    <mergeCell ref="F5:G5"/>
    <mergeCell ref="I6:I7"/>
    <mergeCell ref="A8:X8"/>
    <mergeCell ref="O6:O7"/>
    <mergeCell ref="P6:P7"/>
    <mergeCell ref="Q6:T7"/>
    <mergeCell ref="U6:U7"/>
    <mergeCell ref="E5:E7"/>
    <mergeCell ref="H5:H7"/>
    <mergeCell ref="I5:N5"/>
    <mergeCell ref="M6:N6"/>
    <mergeCell ref="O5:P5"/>
    <mergeCell ref="Q5:V5"/>
    <mergeCell ref="D5:D7"/>
    <mergeCell ref="K6:K7"/>
    <mergeCell ref="G6:G7"/>
    <mergeCell ref="J6:J7"/>
    <mergeCell ref="V6:V7"/>
    <mergeCell ref="O1:R1"/>
    <mergeCell ref="B2:X2"/>
    <mergeCell ref="C3:P3"/>
    <mergeCell ref="C4:N4"/>
    <mergeCell ref="O4:W4"/>
  </mergeCells>
  <phoneticPr fontId="74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O34"/>
  <sheetViews>
    <sheetView workbookViewId="0">
      <selection activeCell="A8" sqref="A8:IV34"/>
    </sheetView>
  </sheetViews>
  <sheetFormatPr defaultRowHeight="12.75"/>
  <sheetData>
    <row r="1" spans="1:41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41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41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41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41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41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41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41" s="7" customFormat="1" ht="21" customHeight="1">
      <c r="A8" s="672" t="s">
        <v>5</v>
      </c>
      <c r="B8" s="672"/>
      <c r="C8" s="672"/>
      <c r="D8" s="672"/>
      <c r="E8" s="672"/>
      <c r="F8" s="672"/>
      <c r="G8" s="672"/>
      <c r="H8" s="672"/>
      <c r="I8" s="672"/>
      <c r="J8" s="672"/>
      <c r="K8" s="672"/>
      <c r="L8" s="672"/>
      <c r="M8" s="672"/>
      <c r="N8" s="672"/>
      <c r="O8" s="672"/>
      <c r="P8" s="672"/>
      <c r="Q8" s="672"/>
      <c r="R8" s="672"/>
      <c r="S8" s="672"/>
      <c r="T8" s="672"/>
      <c r="U8" s="672"/>
      <c r="V8" s="672"/>
      <c r="W8" s="672"/>
      <c r="X8" s="672"/>
      <c r="Y8" s="191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</row>
    <row r="9" spans="1:41" s="194" customFormat="1" ht="27.75" customHeight="1">
      <c r="A9" s="340">
        <v>1</v>
      </c>
      <c r="B9" s="100" t="s">
        <v>200</v>
      </c>
      <c r="C9" s="35" t="s">
        <v>85</v>
      </c>
      <c r="D9" s="26"/>
      <c r="E9" s="33">
        <v>896.5</v>
      </c>
      <c r="F9" s="246">
        <v>0</v>
      </c>
      <c r="G9" s="33">
        <f t="shared" ref="G9:G33" si="0">F9*E9</f>
        <v>0</v>
      </c>
      <c r="H9" s="184"/>
      <c r="I9" s="248">
        <v>44271</v>
      </c>
      <c r="J9" s="244">
        <v>370</v>
      </c>
      <c r="K9" s="246"/>
      <c r="L9" s="245">
        <f>K9*E9</f>
        <v>0</v>
      </c>
      <c r="M9" s="249">
        <v>262</v>
      </c>
      <c r="N9" s="250">
        <v>44267</v>
      </c>
      <c r="O9" s="315">
        <f>F9+K9-W9</f>
        <v>0</v>
      </c>
      <c r="P9" s="245">
        <f t="shared" ref="P9:P33" si="1">O9*E9</f>
        <v>0</v>
      </c>
      <c r="Q9" s="244"/>
      <c r="R9" s="244"/>
      <c r="S9" s="244"/>
      <c r="T9" s="244"/>
      <c r="U9" s="252"/>
      <c r="V9" s="253"/>
      <c r="W9" s="246">
        <v>0</v>
      </c>
      <c r="X9" s="245">
        <f t="shared" ref="X9:X33" si="2">W9*E9</f>
        <v>0</v>
      </c>
      <c r="Y9" s="192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</row>
    <row r="10" spans="1:41" s="194" customFormat="1" ht="39.75" customHeight="1">
      <c r="A10" s="340">
        <v>2</v>
      </c>
      <c r="B10" s="100" t="s">
        <v>202</v>
      </c>
      <c r="C10" s="35" t="s">
        <v>85</v>
      </c>
      <c r="D10" s="26"/>
      <c r="E10" s="33">
        <v>896.5</v>
      </c>
      <c r="F10" s="246">
        <v>0</v>
      </c>
      <c r="G10" s="33">
        <f t="shared" si="0"/>
        <v>0</v>
      </c>
      <c r="H10" s="184"/>
      <c r="I10" s="248">
        <v>44271</v>
      </c>
      <c r="J10" s="244">
        <v>370</v>
      </c>
      <c r="K10" s="246"/>
      <c r="L10" s="245">
        <f t="shared" ref="L10:L32" si="3">K10*E10</f>
        <v>0</v>
      </c>
      <c r="M10" s="249">
        <v>262</v>
      </c>
      <c r="N10" s="250">
        <v>44267</v>
      </c>
      <c r="O10" s="315">
        <f t="shared" ref="O10:O33" si="4">F10+K10-W10</f>
        <v>0</v>
      </c>
      <c r="P10" s="245">
        <f t="shared" si="1"/>
        <v>0</v>
      </c>
      <c r="Q10" s="244"/>
      <c r="R10" s="244"/>
      <c r="S10" s="244"/>
      <c r="T10" s="244"/>
      <c r="U10" s="252"/>
      <c r="V10" s="253"/>
      <c r="W10" s="246">
        <v>0</v>
      </c>
      <c r="X10" s="245">
        <f t="shared" si="2"/>
        <v>0</v>
      </c>
      <c r="Y10" s="192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</row>
    <row r="11" spans="1:41" s="194" customFormat="1" ht="21" customHeight="1">
      <c r="A11" s="340">
        <v>3</v>
      </c>
      <c r="B11" s="100" t="s">
        <v>203</v>
      </c>
      <c r="C11" s="35" t="s">
        <v>85</v>
      </c>
      <c r="D11" s="26"/>
      <c r="E11" s="33">
        <v>896.5</v>
      </c>
      <c r="F11" s="246">
        <v>8</v>
      </c>
      <c r="G11" s="33">
        <f t="shared" si="0"/>
        <v>7172</v>
      </c>
      <c r="H11" s="184"/>
      <c r="I11" s="248">
        <v>44271</v>
      </c>
      <c r="J11" s="244">
        <v>370</v>
      </c>
      <c r="K11" s="246"/>
      <c r="L11" s="245">
        <f t="shared" si="3"/>
        <v>0</v>
      </c>
      <c r="M11" s="249">
        <v>262</v>
      </c>
      <c r="N11" s="250">
        <v>44267</v>
      </c>
      <c r="O11" s="315">
        <f t="shared" si="4"/>
        <v>0</v>
      </c>
      <c r="P11" s="245">
        <f t="shared" si="1"/>
        <v>0</v>
      </c>
      <c r="Q11" s="244"/>
      <c r="R11" s="244"/>
      <c r="S11" s="244"/>
      <c r="T11" s="244"/>
      <c r="U11" s="252"/>
      <c r="V11" s="253"/>
      <c r="W11" s="246">
        <v>8</v>
      </c>
      <c r="X11" s="245">
        <f t="shared" si="2"/>
        <v>7172</v>
      </c>
      <c r="Y11" s="192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</row>
    <row r="12" spans="1:41" s="194" customFormat="1" ht="21" customHeight="1">
      <c r="A12" s="340">
        <v>4</v>
      </c>
      <c r="B12" s="100" t="s">
        <v>196</v>
      </c>
      <c r="C12" s="35" t="s">
        <v>197</v>
      </c>
      <c r="D12" s="26"/>
      <c r="E12" s="33">
        <v>12</v>
      </c>
      <c r="F12" s="246">
        <v>5770</v>
      </c>
      <c r="G12" s="33">
        <f t="shared" si="0"/>
        <v>69240</v>
      </c>
      <c r="H12" s="184"/>
      <c r="I12" s="248">
        <v>44271</v>
      </c>
      <c r="J12" s="244">
        <v>370</v>
      </c>
      <c r="K12" s="246"/>
      <c r="L12" s="245">
        <f t="shared" si="3"/>
        <v>0</v>
      </c>
      <c r="M12" s="249">
        <v>262</v>
      </c>
      <c r="N12" s="250">
        <v>44267</v>
      </c>
      <c r="O12" s="315">
        <f t="shared" si="4"/>
        <v>0</v>
      </c>
      <c r="P12" s="245">
        <f t="shared" si="1"/>
        <v>0</v>
      </c>
      <c r="Q12" s="244"/>
      <c r="R12" s="244"/>
      <c r="S12" s="244"/>
      <c r="T12" s="244"/>
      <c r="U12" s="252"/>
      <c r="V12" s="253"/>
      <c r="W12" s="246">
        <v>5770</v>
      </c>
      <c r="X12" s="245">
        <f t="shared" si="2"/>
        <v>69240</v>
      </c>
      <c r="Y12" s="192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</row>
    <row r="13" spans="1:41" s="194" customFormat="1" ht="21" customHeight="1">
      <c r="A13" s="340">
        <v>5</v>
      </c>
      <c r="B13" s="100" t="s">
        <v>199</v>
      </c>
      <c r="C13" s="35" t="s">
        <v>197</v>
      </c>
      <c r="D13" s="26"/>
      <c r="E13" s="33">
        <v>12</v>
      </c>
      <c r="F13" s="246">
        <v>5770</v>
      </c>
      <c r="G13" s="33">
        <f t="shared" si="0"/>
        <v>69240</v>
      </c>
      <c r="H13" s="184"/>
      <c r="I13" s="248">
        <v>44271</v>
      </c>
      <c r="J13" s="244">
        <v>370</v>
      </c>
      <c r="K13" s="246"/>
      <c r="L13" s="245">
        <f t="shared" si="3"/>
        <v>0</v>
      </c>
      <c r="M13" s="249">
        <v>262</v>
      </c>
      <c r="N13" s="250">
        <v>44267</v>
      </c>
      <c r="O13" s="315">
        <f t="shared" si="4"/>
        <v>0</v>
      </c>
      <c r="P13" s="245">
        <f t="shared" si="1"/>
        <v>0</v>
      </c>
      <c r="Q13" s="244"/>
      <c r="R13" s="244"/>
      <c r="S13" s="244"/>
      <c r="T13" s="244"/>
      <c r="U13" s="252"/>
      <c r="V13" s="253"/>
      <c r="W13" s="246">
        <v>5770</v>
      </c>
      <c r="X13" s="245">
        <f t="shared" si="2"/>
        <v>69240</v>
      </c>
      <c r="Y13" s="192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</row>
    <row r="14" spans="1:41" s="194" customFormat="1" ht="54.75" customHeight="1">
      <c r="A14" s="340">
        <v>6</v>
      </c>
      <c r="B14" s="100" t="s">
        <v>206</v>
      </c>
      <c r="C14" s="91" t="s">
        <v>85</v>
      </c>
      <c r="D14" s="26"/>
      <c r="E14" s="33">
        <v>300</v>
      </c>
      <c r="F14" s="246">
        <v>0</v>
      </c>
      <c r="G14" s="33">
        <f t="shared" si="0"/>
        <v>0</v>
      </c>
      <c r="H14" s="184">
        <v>44503</v>
      </c>
      <c r="I14" s="248">
        <v>44280</v>
      </c>
      <c r="J14" s="244">
        <v>513</v>
      </c>
      <c r="K14" s="246"/>
      <c r="L14" s="245">
        <f t="shared" si="3"/>
        <v>0</v>
      </c>
      <c r="M14" s="249">
        <v>290</v>
      </c>
      <c r="N14" s="250">
        <v>44277</v>
      </c>
      <c r="O14" s="315">
        <f t="shared" si="4"/>
        <v>0</v>
      </c>
      <c r="P14" s="245">
        <f t="shared" si="1"/>
        <v>0</v>
      </c>
      <c r="Q14" s="244"/>
      <c r="R14" s="244"/>
      <c r="S14" s="244"/>
      <c r="T14" s="244"/>
      <c r="U14" s="252"/>
      <c r="V14" s="253"/>
      <c r="W14" s="246">
        <v>0</v>
      </c>
      <c r="X14" s="245">
        <f t="shared" si="2"/>
        <v>0</v>
      </c>
      <c r="Y14" s="192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</row>
    <row r="15" spans="1:41" s="194" customFormat="1" ht="51.75" customHeight="1">
      <c r="A15" s="340">
        <v>7</v>
      </c>
      <c r="B15" s="100" t="s">
        <v>207</v>
      </c>
      <c r="C15" s="91" t="s">
        <v>85</v>
      </c>
      <c r="D15" s="26"/>
      <c r="E15" s="33">
        <v>300</v>
      </c>
      <c r="F15" s="246">
        <v>0</v>
      </c>
      <c r="G15" s="33">
        <f t="shared" si="0"/>
        <v>0</v>
      </c>
      <c r="H15" s="184">
        <v>44503</v>
      </c>
      <c r="I15" s="248">
        <v>44280</v>
      </c>
      <c r="J15" s="244">
        <v>513</v>
      </c>
      <c r="K15" s="246"/>
      <c r="L15" s="245">
        <f t="shared" si="3"/>
        <v>0</v>
      </c>
      <c r="M15" s="249">
        <v>290</v>
      </c>
      <c r="N15" s="250">
        <v>44277</v>
      </c>
      <c r="O15" s="315">
        <f t="shared" si="4"/>
        <v>0</v>
      </c>
      <c r="P15" s="245">
        <f t="shared" si="1"/>
        <v>0</v>
      </c>
      <c r="Q15" s="244"/>
      <c r="R15" s="244"/>
      <c r="S15" s="244"/>
      <c r="T15" s="244"/>
      <c r="U15" s="252"/>
      <c r="V15" s="253"/>
      <c r="W15" s="246">
        <v>0</v>
      </c>
      <c r="X15" s="245">
        <f t="shared" si="2"/>
        <v>0</v>
      </c>
      <c r="Y15" s="192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</row>
    <row r="16" spans="1:41" s="194" customFormat="1" ht="51.75" customHeight="1">
      <c r="A16" s="340">
        <v>8</v>
      </c>
      <c r="B16" s="100" t="s">
        <v>208</v>
      </c>
      <c r="C16" s="91" t="s">
        <v>85</v>
      </c>
      <c r="D16" s="26"/>
      <c r="E16" s="33">
        <v>300</v>
      </c>
      <c r="F16" s="246">
        <v>0</v>
      </c>
      <c r="G16" s="33">
        <f t="shared" si="0"/>
        <v>0</v>
      </c>
      <c r="H16" s="184">
        <v>44503</v>
      </c>
      <c r="I16" s="248">
        <v>44280</v>
      </c>
      <c r="J16" s="244">
        <v>513</v>
      </c>
      <c r="K16" s="246"/>
      <c r="L16" s="245">
        <f t="shared" si="3"/>
        <v>0</v>
      </c>
      <c r="M16" s="249">
        <v>290</v>
      </c>
      <c r="N16" s="250">
        <v>44277</v>
      </c>
      <c r="O16" s="315">
        <f t="shared" si="4"/>
        <v>0</v>
      </c>
      <c r="P16" s="245">
        <f t="shared" si="1"/>
        <v>0</v>
      </c>
      <c r="Q16" s="244"/>
      <c r="R16" s="244"/>
      <c r="S16" s="244"/>
      <c r="T16" s="244"/>
      <c r="U16" s="252"/>
      <c r="V16" s="253"/>
      <c r="W16" s="246">
        <v>0</v>
      </c>
      <c r="X16" s="245">
        <f t="shared" si="2"/>
        <v>0</v>
      </c>
      <c r="Y16" s="192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</row>
    <row r="17" spans="1:41" s="194" customFormat="1" ht="54.75" customHeight="1">
      <c r="A17" s="340">
        <v>9</v>
      </c>
      <c r="B17" s="100" t="s">
        <v>209</v>
      </c>
      <c r="C17" s="91" t="s">
        <v>85</v>
      </c>
      <c r="D17" s="26"/>
      <c r="E17" s="33">
        <v>300</v>
      </c>
      <c r="F17" s="246">
        <v>0</v>
      </c>
      <c r="G17" s="33">
        <f t="shared" si="0"/>
        <v>0</v>
      </c>
      <c r="H17" s="184">
        <v>44503</v>
      </c>
      <c r="I17" s="248">
        <v>44280</v>
      </c>
      <c r="J17" s="244">
        <v>513</v>
      </c>
      <c r="K17" s="246"/>
      <c r="L17" s="245">
        <f t="shared" si="3"/>
        <v>0</v>
      </c>
      <c r="M17" s="249">
        <v>290</v>
      </c>
      <c r="N17" s="250">
        <v>44277</v>
      </c>
      <c r="O17" s="315">
        <f t="shared" si="4"/>
        <v>0</v>
      </c>
      <c r="P17" s="245">
        <f t="shared" si="1"/>
        <v>0</v>
      </c>
      <c r="Q17" s="244"/>
      <c r="R17" s="244"/>
      <c r="S17" s="244"/>
      <c r="T17" s="244"/>
      <c r="U17" s="252"/>
      <c r="V17" s="253"/>
      <c r="W17" s="246">
        <v>0</v>
      </c>
      <c r="X17" s="245">
        <f t="shared" si="2"/>
        <v>0</v>
      </c>
      <c r="Y17" s="192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</row>
    <row r="18" spans="1:41" s="194" customFormat="1" ht="29.25" customHeight="1">
      <c r="A18" s="340">
        <v>10</v>
      </c>
      <c r="B18" s="100" t="s">
        <v>211</v>
      </c>
      <c r="C18" s="35" t="s">
        <v>85</v>
      </c>
      <c r="D18" s="26"/>
      <c r="E18" s="33">
        <v>0.7</v>
      </c>
      <c r="F18" s="246">
        <v>46831</v>
      </c>
      <c r="G18" s="33">
        <f t="shared" si="0"/>
        <v>32781.699999999997</v>
      </c>
      <c r="H18" s="184"/>
      <c r="I18" s="248">
        <v>44285</v>
      </c>
      <c r="J18" s="244">
        <v>597</v>
      </c>
      <c r="K18" s="246"/>
      <c r="L18" s="245">
        <f t="shared" si="3"/>
        <v>0</v>
      </c>
      <c r="M18" s="249">
        <v>314</v>
      </c>
      <c r="N18" s="250">
        <v>44281</v>
      </c>
      <c r="O18" s="315">
        <f t="shared" si="4"/>
        <v>0</v>
      </c>
      <c r="P18" s="245">
        <f t="shared" si="1"/>
        <v>0</v>
      </c>
      <c r="Q18" s="244"/>
      <c r="R18" s="244"/>
      <c r="S18" s="244"/>
      <c r="T18" s="244"/>
      <c r="U18" s="252"/>
      <c r="V18" s="253"/>
      <c r="W18" s="246">
        <v>46831</v>
      </c>
      <c r="X18" s="245">
        <f t="shared" si="2"/>
        <v>32781.699999999997</v>
      </c>
      <c r="Y18" s="192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</row>
    <row r="19" spans="1:41" s="194" customFormat="1" ht="51.75" customHeight="1">
      <c r="A19" s="340">
        <v>11</v>
      </c>
      <c r="B19" s="100" t="s">
        <v>206</v>
      </c>
      <c r="C19" s="91" t="s">
        <v>85</v>
      </c>
      <c r="D19" s="26"/>
      <c r="E19" s="33">
        <v>300</v>
      </c>
      <c r="F19" s="246">
        <v>0</v>
      </c>
      <c r="G19" s="33">
        <f t="shared" si="0"/>
        <v>0</v>
      </c>
      <c r="H19" s="184"/>
      <c r="I19" s="248">
        <v>44285</v>
      </c>
      <c r="J19" s="244">
        <v>597</v>
      </c>
      <c r="K19" s="246"/>
      <c r="L19" s="245">
        <f t="shared" si="3"/>
        <v>0</v>
      </c>
      <c r="M19" s="249">
        <v>314</v>
      </c>
      <c r="N19" s="250">
        <v>44281</v>
      </c>
      <c r="O19" s="315">
        <f t="shared" si="4"/>
        <v>0</v>
      </c>
      <c r="P19" s="245">
        <f t="shared" si="1"/>
        <v>0</v>
      </c>
      <c r="Q19" s="244"/>
      <c r="R19" s="244"/>
      <c r="S19" s="244"/>
      <c r="T19" s="244"/>
      <c r="U19" s="252"/>
      <c r="V19" s="253"/>
      <c r="W19" s="246">
        <v>0</v>
      </c>
      <c r="X19" s="245">
        <f t="shared" si="2"/>
        <v>0</v>
      </c>
      <c r="Y19" s="192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</row>
    <row r="20" spans="1:41" s="194" customFormat="1" ht="50.25" customHeight="1">
      <c r="A20" s="340">
        <v>12</v>
      </c>
      <c r="B20" s="100" t="s">
        <v>207</v>
      </c>
      <c r="C20" s="91" t="s">
        <v>85</v>
      </c>
      <c r="D20" s="26"/>
      <c r="E20" s="33">
        <v>300</v>
      </c>
      <c r="F20" s="246">
        <v>0</v>
      </c>
      <c r="G20" s="33">
        <f t="shared" si="0"/>
        <v>0</v>
      </c>
      <c r="H20" s="184"/>
      <c r="I20" s="248">
        <v>44285</v>
      </c>
      <c r="J20" s="244">
        <v>597</v>
      </c>
      <c r="K20" s="246"/>
      <c r="L20" s="245">
        <f t="shared" si="3"/>
        <v>0</v>
      </c>
      <c r="M20" s="249">
        <v>314</v>
      </c>
      <c r="N20" s="250">
        <v>44281</v>
      </c>
      <c r="O20" s="315">
        <f t="shared" si="4"/>
        <v>0</v>
      </c>
      <c r="P20" s="245">
        <f t="shared" si="1"/>
        <v>0</v>
      </c>
      <c r="Q20" s="244"/>
      <c r="R20" s="244"/>
      <c r="S20" s="244"/>
      <c r="T20" s="244"/>
      <c r="U20" s="252"/>
      <c r="V20" s="253"/>
      <c r="W20" s="246">
        <v>0</v>
      </c>
      <c r="X20" s="245">
        <f t="shared" si="2"/>
        <v>0</v>
      </c>
      <c r="Y20" s="192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</row>
    <row r="21" spans="1:41" s="194" customFormat="1" ht="52.5" customHeight="1">
      <c r="A21" s="340">
        <v>13</v>
      </c>
      <c r="B21" s="100" t="s">
        <v>208</v>
      </c>
      <c r="C21" s="91" t="s">
        <v>85</v>
      </c>
      <c r="D21" s="26"/>
      <c r="E21" s="33">
        <v>300</v>
      </c>
      <c r="F21" s="246">
        <v>72</v>
      </c>
      <c r="G21" s="33">
        <f t="shared" si="0"/>
        <v>21600</v>
      </c>
      <c r="H21" s="184"/>
      <c r="I21" s="248">
        <v>44285</v>
      </c>
      <c r="J21" s="244">
        <v>597</v>
      </c>
      <c r="K21" s="246"/>
      <c r="L21" s="245">
        <f t="shared" si="3"/>
        <v>0</v>
      </c>
      <c r="M21" s="249">
        <v>314</v>
      </c>
      <c r="N21" s="250">
        <v>44281</v>
      </c>
      <c r="O21" s="315">
        <f t="shared" si="4"/>
        <v>0</v>
      </c>
      <c r="P21" s="245">
        <f t="shared" si="1"/>
        <v>0</v>
      </c>
      <c r="Q21" s="244"/>
      <c r="R21" s="244"/>
      <c r="S21" s="244"/>
      <c r="T21" s="244"/>
      <c r="U21" s="252"/>
      <c r="V21" s="253"/>
      <c r="W21" s="246">
        <v>72</v>
      </c>
      <c r="X21" s="245">
        <f t="shared" si="2"/>
        <v>21600</v>
      </c>
      <c r="Y21" s="192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</row>
    <row r="22" spans="1:41" s="194" customFormat="1" ht="23.25" customHeight="1">
      <c r="A22" s="340">
        <v>14</v>
      </c>
      <c r="B22" s="100" t="s">
        <v>223</v>
      </c>
      <c r="C22" s="35" t="s">
        <v>85</v>
      </c>
      <c r="D22" s="26"/>
      <c r="E22" s="33">
        <v>214.89</v>
      </c>
      <c r="F22" s="246">
        <v>0</v>
      </c>
      <c r="G22" s="33">
        <f t="shared" si="0"/>
        <v>0</v>
      </c>
      <c r="H22" s="184"/>
      <c r="I22" s="248">
        <v>44295</v>
      </c>
      <c r="J22" s="244">
        <v>755</v>
      </c>
      <c r="K22" s="246"/>
      <c r="L22" s="245">
        <f t="shared" si="3"/>
        <v>0</v>
      </c>
      <c r="M22" s="249">
        <v>377</v>
      </c>
      <c r="N22" s="250">
        <v>44293</v>
      </c>
      <c r="O22" s="315">
        <f t="shared" si="4"/>
        <v>0</v>
      </c>
      <c r="P22" s="245">
        <f t="shared" si="1"/>
        <v>0</v>
      </c>
      <c r="Q22" s="244"/>
      <c r="R22" s="244"/>
      <c r="S22" s="244"/>
      <c r="T22" s="244"/>
      <c r="U22" s="252"/>
      <c r="V22" s="253"/>
      <c r="W22" s="246">
        <v>0</v>
      </c>
      <c r="X22" s="245">
        <f t="shared" si="2"/>
        <v>0</v>
      </c>
      <c r="Y22" s="192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</row>
    <row r="23" spans="1:41" s="194" customFormat="1" ht="23.25" customHeight="1">
      <c r="A23" s="340">
        <v>15</v>
      </c>
      <c r="B23" s="100" t="s">
        <v>224</v>
      </c>
      <c r="C23" s="35" t="s">
        <v>85</v>
      </c>
      <c r="D23" s="26"/>
      <c r="E23" s="33">
        <v>214.89</v>
      </c>
      <c r="F23" s="246">
        <v>185</v>
      </c>
      <c r="G23" s="33">
        <f t="shared" si="0"/>
        <v>39754.649999999994</v>
      </c>
      <c r="H23" s="184"/>
      <c r="I23" s="248">
        <v>44295</v>
      </c>
      <c r="J23" s="244">
        <v>755</v>
      </c>
      <c r="K23" s="246"/>
      <c r="L23" s="245">
        <f t="shared" si="3"/>
        <v>0</v>
      </c>
      <c r="M23" s="249">
        <v>377</v>
      </c>
      <c r="N23" s="250">
        <v>44293</v>
      </c>
      <c r="O23" s="315">
        <f t="shared" si="4"/>
        <v>0</v>
      </c>
      <c r="P23" s="245">
        <f t="shared" si="1"/>
        <v>0</v>
      </c>
      <c r="Q23" s="244"/>
      <c r="R23" s="244"/>
      <c r="S23" s="244"/>
      <c r="T23" s="244"/>
      <c r="U23" s="252"/>
      <c r="V23" s="253"/>
      <c r="W23" s="246">
        <v>185</v>
      </c>
      <c r="X23" s="245">
        <f t="shared" si="2"/>
        <v>39754.649999999994</v>
      </c>
      <c r="Y23" s="192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</row>
    <row r="24" spans="1:41" s="194" customFormat="1" ht="23.25" customHeight="1">
      <c r="A24" s="340">
        <v>16</v>
      </c>
      <c r="B24" s="100" t="s">
        <v>225</v>
      </c>
      <c r="C24" s="35" t="s">
        <v>85</v>
      </c>
      <c r="D24" s="26"/>
      <c r="E24" s="33">
        <v>214.89</v>
      </c>
      <c r="F24" s="246">
        <v>0</v>
      </c>
      <c r="G24" s="33">
        <f t="shared" si="0"/>
        <v>0</v>
      </c>
      <c r="H24" s="184"/>
      <c r="I24" s="248">
        <v>44295</v>
      </c>
      <c r="J24" s="244">
        <v>755</v>
      </c>
      <c r="K24" s="246"/>
      <c r="L24" s="245">
        <f t="shared" si="3"/>
        <v>0</v>
      </c>
      <c r="M24" s="249">
        <v>377</v>
      </c>
      <c r="N24" s="250">
        <v>44293</v>
      </c>
      <c r="O24" s="315">
        <f t="shared" si="4"/>
        <v>0</v>
      </c>
      <c r="P24" s="245">
        <f t="shared" si="1"/>
        <v>0</v>
      </c>
      <c r="Q24" s="244"/>
      <c r="R24" s="244"/>
      <c r="S24" s="244"/>
      <c r="T24" s="244"/>
      <c r="U24" s="252"/>
      <c r="V24" s="253"/>
      <c r="W24" s="246">
        <v>0</v>
      </c>
      <c r="X24" s="245">
        <f t="shared" si="2"/>
        <v>0</v>
      </c>
      <c r="Y24" s="192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</row>
    <row r="25" spans="1:41" s="194" customFormat="1" ht="23.25" customHeight="1">
      <c r="A25" s="340">
        <v>17</v>
      </c>
      <c r="B25" s="100" t="s">
        <v>226</v>
      </c>
      <c r="C25" s="35" t="s">
        <v>85</v>
      </c>
      <c r="D25" s="26"/>
      <c r="E25" s="33">
        <v>56.98</v>
      </c>
      <c r="F25" s="246">
        <v>720</v>
      </c>
      <c r="G25" s="33">
        <f t="shared" si="0"/>
        <v>41025.599999999999</v>
      </c>
      <c r="H25" s="184"/>
      <c r="I25" s="248">
        <v>44295</v>
      </c>
      <c r="J25" s="244">
        <v>755</v>
      </c>
      <c r="K25" s="246"/>
      <c r="L25" s="245">
        <f t="shared" si="3"/>
        <v>0</v>
      </c>
      <c r="M25" s="249">
        <v>377</v>
      </c>
      <c r="N25" s="250">
        <v>44293</v>
      </c>
      <c r="O25" s="315">
        <f t="shared" si="4"/>
        <v>0</v>
      </c>
      <c r="P25" s="245">
        <f t="shared" si="1"/>
        <v>0</v>
      </c>
      <c r="Q25" s="244"/>
      <c r="R25" s="244"/>
      <c r="S25" s="244"/>
      <c r="T25" s="244"/>
      <c r="U25" s="252"/>
      <c r="V25" s="253"/>
      <c r="W25" s="246">
        <v>720</v>
      </c>
      <c r="X25" s="245">
        <f t="shared" si="2"/>
        <v>41025.599999999999</v>
      </c>
      <c r="Y25" s="192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</row>
    <row r="26" spans="1:41" s="194" customFormat="1" ht="23.25" customHeight="1">
      <c r="A26" s="340">
        <v>18</v>
      </c>
      <c r="B26" s="100" t="s">
        <v>227</v>
      </c>
      <c r="C26" s="35" t="s">
        <v>85</v>
      </c>
      <c r="D26" s="26"/>
      <c r="E26" s="33">
        <v>56.98</v>
      </c>
      <c r="F26" s="246">
        <v>2480</v>
      </c>
      <c r="G26" s="33">
        <f t="shared" si="0"/>
        <v>141310.39999999999</v>
      </c>
      <c r="H26" s="184"/>
      <c r="I26" s="248">
        <v>44295</v>
      </c>
      <c r="J26" s="244">
        <v>755</v>
      </c>
      <c r="K26" s="246"/>
      <c r="L26" s="245">
        <f t="shared" si="3"/>
        <v>0</v>
      </c>
      <c r="M26" s="249">
        <v>377</v>
      </c>
      <c r="N26" s="250">
        <v>44293</v>
      </c>
      <c r="O26" s="315">
        <f t="shared" si="4"/>
        <v>0</v>
      </c>
      <c r="P26" s="245">
        <f t="shared" si="1"/>
        <v>0</v>
      </c>
      <c r="Q26" s="244"/>
      <c r="R26" s="244"/>
      <c r="S26" s="244"/>
      <c r="T26" s="244"/>
      <c r="U26" s="252"/>
      <c r="V26" s="253"/>
      <c r="W26" s="246">
        <v>2480</v>
      </c>
      <c r="X26" s="245">
        <f t="shared" si="2"/>
        <v>141310.39999999999</v>
      </c>
      <c r="Y26" s="192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</row>
    <row r="27" spans="1:41" s="194" customFormat="1" ht="23.25" customHeight="1">
      <c r="A27" s="340">
        <v>19</v>
      </c>
      <c r="B27" s="100" t="s">
        <v>228</v>
      </c>
      <c r="C27" s="35" t="s">
        <v>85</v>
      </c>
      <c r="D27" s="26"/>
      <c r="E27" s="33">
        <v>56.98</v>
      </c>
      <c r="F27" s="246">
        <v>320</v>
      </c>
      <c r="G27" s="33">
        <f t="shared" si="0"/>
        <v>18233.599999999999</v>
      </c>
      <c r="H27" s="184"/>
      <c r="I27" s="248">
        <v>44295</v>
      </c>
      <c r="J27" s="244">
        <v>755</v>
      </c>
      <c r="K27" s="246"/>
      <c r="L27" s="245">
        <f t="shared" si="3"/>
        <v>0</v>
      </c>
      <c r="M27" s="249">
        <v>377</v>
      </c>
      <c r="N27" s="250">
        <v>44293</v>
      </c>
      <c r="O27" s="315">
        <f t="shared" si="4"/>
        <v>0</v>
      </c>
      <c r="P27" s="245">
        <f t="shared" si="1"/>
        <v>0</v>
      </c>
      <c r="Q27" s="244"/>
      <c r="R27" s="244"/>
      <c r="S27" s="244"/>
      <c r="T27" s="244"/>
      <c r="U27" s="252"/>
      <c r="V27" s="253"/>
      <c r="W27" s="246">
        <v>320</v>
      </c>
      <c r="X27" s="245">
        <f t="shared" si="2"/>
        <v>18233.599999999999</v>
      </c>
      <c r="Y27" s="192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</row>
    <row r="28" spans="1:41" s="194" customFormat="1" ht="23.25" customHeight="1">
      <c r="A28" s="340">
        <v>20</v>
      </c>
      <c r="B28" s="100" t="s">
        <v>283</v>
      </c>
      <c r="C28" s="35" t="s">
        <v>85</v>
      </c>
      <c r="D28" s="26"/>
      <c r="E28" s="33">
        <v>220</v>
      </c>
      <c r="F28" s="246">
        <v>393</v>
      </c>
      <c r="G28" s="33">
        <f t="shared" si="0"/>
        <v>86460</v>
      </c>
      <c r="H28" s="184"/>
      <c r="I28" s="248">
        <v>44312</v>
      </c>
      <c r="J28" s="244">
        <v>917</v>
      </c>
      <c r="K28" s="246"/>
      <c r="L28" s="245">
        <f t="shared" si="3"/>
        <v>0</v>
      </c>
      <c r="M28" s="103">
        <v>465</v>
      </c>
      <c r="N28" s="41">
        <v>44309</v>
      </c>
      <c r="O28" s="315">
        <f t="shared" si="4"/>
        <v>0</v>
      </c>
      <c r="P28" s="245">
        <f t="shared" si="1"/>
        <v>0</v>
      </c>
      <c r="Q28" s="244"/>
      <c r="R28" s="244"/>
      <c r="S28" s="244"/>
      <c r="T28" s="244"/>
      <c r="U28" s="252"/>
      <c r="V28" s="253"/>
      <c r="W28" s="246">
        <v>393</v>
      </c>
      <c r="X28" s="245">
        <f t="shared" si="2"/>
        <v>86460</v>
      </c>
      <c r="Y28" s="192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</row>
    <row r="29" spans="1:41" s="194" customFormat="1" ht="23.25" customHeight="1">
      <c r="A29" s="340">
        <v>21</v>
      </c>
      <c r="B29" s="100" t="s">
        <v>284</v>
      </c>
      <c r="C29" s="35" t="s">
        <v>85</v>
      </c>
      <c r="D29" s="26"/>
      <c r="E29" s="33">
        <v>220</v>
      </c>
      <c r="F29" s="246">
        <v>10</v>
      </c>
      <c r="G29" s="33">
        <f t="shared" si="0"/>
        <v>2200</v>
      </c>
      <c r="H29" s="184"/>
      <c r="I29" s="248">
        <v>44312</v>
      </c>
      <c r="J29" s="244">
        <v>917</v>
      </c>
      <c r="K29" s="246"/>
      <c r="L29" s="245">
        <f t="shared" si="3"/>
        <v>0</v>
      </c>
      <c r="M29" s="103">
        <v>465</v>
      </c>
      <c r="N29" s="41">
        <v>44309</v>
      </c>
      <c r="O29" s="315">
        <f t="shared" si="4"/>
        <v>0</v>
      </c>
      <c r="P29" s="245">
        <f t="shared" si="1"/>
        <v>0</v>
      </c>
      <c r="Q29" s="244"/>
      <c r="R29" s="244"/>
      <c r="S29" s="244"/>
      <c r="T29" s="244"/>
      <c r="U29" s="252"/>
      <c r="V29" s="253"/>
      <c r="W29" s="246">
        <v>10</v>
      </c>
      <c r="X29" s="245">
        <f t="shared" si="2"/>
        <v>2200</v>
      </c>
      <c r="Y29" s="192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</row>
    <row r="30" spans="1:41" s="194" customFormat="1" ht="23.25" customHeight="1">
      <c r="A30" s="340">
        <v>22</v>
      </c>
      <c r="B30" s="100" t="s">
        <v>281</v>
      </c>
      <c r="C30" s="35" t="s">
        <v>85</v>
      </c>
      <c r="D30" s="26"/>
      <c r="E30" s="33">
        <v>220</v>
      </c>
      <c r="F30" s="246">
        <v>244</v>
      </c>
      <c r="G30" s="33">
        <f t="shared" si="0"/>
        <v>53680</v>
      </c>
      <c r="H30" s="184"/>
      <c r="I30" s="248">
        <v>44312</v>
      </c>
      <c r="J30" s="244">
        <v>942</v>
      </c>
      <c r="K30" s="246"/>
      <c r="L30" s="245">
        <f t="shared" si="3"/>
        <v>0</v>
      </c>
      <c r="M30" s="103">
        <v>464</v>
      </c>
      <c r="N30" s="41">
        <v>44309</v>
      </c>
      <c r="O30" s="315">
        <f t="shared" si="4"/>
        <v>0</v>
      </c>
      <c r="P30" s="245">
        <f t="shared" si="1"/>
        <v>0</v>
      </c>
      <c r="Q30" s="244"/>
      <c r="R30" s="244"/>
      <c r="S30" s="244"/>
      <c r="T30" s="244"/>
      <c r="U30" s="252"/>
      <c r="V30" s="253"/>
      <c r="W30" s="246">
        <v>244</v>
      </c>
      <c r="X30" s="245">
        <f t="shared" si="2"/>
        <v>53680</v>
      </c>
      <c r="Y30" s="192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</row>
    <row r="31" spans="1:41" s="194" customFormat="1" ht="23.25" customHeight="1">
      <c r="A31" s="340">
        <v>23</v>
      </c>
      <c r="B31" s="100" t="s">
        <v>283</v>
      </c>
      <c r="C31" s="35" t="s">
        <v>85</v>
      </c>
      <c r="D31" s="26"/>
      <c r="E31" s="33">
        <v>220</v>
      </c>
      <c r="F31" s="246">
        <v>567</v>
      </c>
      <c r="G31" s="33">
        <f t="shared" si="0"/>
        <v>124740</v>
      </c>
      <c r="H31" s="184"/>
      <c r="I31" s="248">
        <v>44312</v>
      </c>
      <c r="J31" s="244">
        <v>942</v>
      </c>
      <c r="K31" s="246"/>
      <c r="L31" s="245">
        <f t="shared" si="3"/>
        <v>0</v>
      </c>
      <c r="M31" s="103">
        <v>464</v>
      </c>
      <c r="N31" s="41">
        <v>44309</v>
      </c>
      <c r="O31" s="315">
        <f t="shared" si="4"/>
        <v>0</v>
      </c>
      <c r="P31" s="245">
        <f t="shared" si="1"/>
        <v>0</v>
      </c>
      <c r="Q31" s="244"/>
      <c r="R31" s="244"/>
      <c r="S31" s="244"/>
      <c r="T31" s="244"/>
      <c r="U31" s="252"/>
      <c r="V31" s="253"/>
      <c r="W31" s="246">
        <v>567</v>
      </c>
      <c r="X31" s="245">
        <f t="shared" si="2"/>
        <v>124740</v>
      </c>
      <c r="Y31" s="192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</row>
    <row r="32" spans="1:41" s="194" customFormat="1" ht="23.25" customHeight="1">
      <c r="A32" s="340">
        <v>24</v>
      </c>
      <c r="B32" s="100" t="s">
        <v>284</v>
      </c>
      <c r="C32" s="35" t="s">
        <v>85</v>
      </c>
      <c r="D32" s="26"/>
      <c r="E32" s="33">
        <v>220</v>
      </c>
      <c r="F32" s="246">
        <v>115</v>
      </c>
      <c r="G32" s="33">
        <f t="shared" si="0"/>
        <v>25300</v>
      </c>
      <c r="H32" s="184"/>
      <c r="I32" s="248">
        <v>44312</v>
      </c>
      <c r="J32" s="244">
        <v>942</v>
      </c>
      <c r="K32" s="246"/>
      <c r="L32" s="245">
        <f t="shared" si="3"/>
        <v>0</v>
      </c>
      <c r="M32" s="103">
        <v>464</v>
      </c>
      <c r="N32" s="41">
        <v>44309</v>
      </c>
      <c r="O32" s="315">
        <f t="shared" si="4"/>
        <v>0</v>
      </c>
      <c r="P32" s="245">
        <f t="shared" si="1"/>
        <v>0</v>
      </c>
      <c r="Q32" s="244"/>
      <c r="R32" s="244"/>
      <c r="S32" s="244"/>
      <c r="T32" s="244"/>
      <c r="U32" s="252"/>
      <c r="V32" s="253"/>
      <c r="W32" s="246">
        <v>115</v>
      </c>
      <c r="X32" s="245">
        <f t="shared" si="2"/>
        <v>25300</v>
      </c>
      <c r="Y32" s="192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</row>
    <row r="33" spans="1:41" s="194" customFormat="1" ht="52.5" customHeight="1">
      <c r="A33" s="340">
        <v>25</v>
      </c>
      <c r="B33" s="100" t="s">
        <v>230</v>
      </c>
      <c r="C33" s="35" t="s">
        <v>85</v>
      </c>
      <c r="D33" s="26"/>
      <c r="E33" s="33">
        <v>300</v>
      </c>
      <c r="F33" s="246">
        <v>360</v>
      </c>
      <c r="G33" s="33">
        <f t="shared" si="0"/>
        <v>108000</v>
      </c>
      <c r="H33" s="184"/>
      <c r="I33" s="248">
        <v>44298</v>
      </c>
      <c r="J33" s="244">
        <v>730</v>
      </c>
      <c r="K33" s="246"/>
      <c r="L33" s="245">
        <f>K33*E33</f>
        <v>0</v>
      </c>
      <c r="M33" s="249">
        <v>375</v>
      </c>
      <c r="N33" s="250">
        <v>44293</v>
      </c>
      <c r="O33" s="315">
        <f t="shared" si="4"/>
        <v>0</v>
      </c>
      <c r="P33" s="245">
        <f t="shared" si="1"/>
        <v>0</v>
      </c>
      <c r="Q33" s="244"/>
      <c r="R33" s="244"/>
      <c r="S33" s="244"/>
      <c r="T33" s="244"/>
      <c r="U33" s="252"/>
      <c r="V33" s="253"/>
      <c r="W33" s="246">
        <v>360</v>
      </c>
      <c r="X33" s="245">
        <f t="shared" si="2"/>
        <v>108000</v>
      </c>
      <c r="Y33" s="192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</row>
    <row r="34" spans="1:41" s="7" customFormat="1" ht="21" customHeight="1">
      <c r="A34" s="94"/>
      <c r="B34" s="240" t="s">
        <v>83</v>
      </c>
      <c r="C34" s="94"/>
      <c r="D34" s="28"/>
      <c r="E34" s="28"/>
      <c r="F34" s="93"/>
      <c r="G34" s="28">
        <f>SUM(G9:G33)</f>
        <v>840737.95</v>
      </c>
      <c r="H34" s="29"/>
      <c r="I34" s="29"/>
      <c r="J34" s="28"/>
      <c r="K34" s="93"/>
      <c r="L34" s="28">
        <f>SUM(L9:L33)</f>
        <v>0</v>
      </c>
      <c r="M34" s="93"/>
      <c r="N34" s="30"/>
      <c r="O34" s="94"/>
      <c r="P34" s="28">
        <f>SUM(P9:P33)</f>
        <v>0</v>
      </c>
      <c r="Q34" s="93"/>
      <c r="R34" s="93"/>
      <c r="S34" s="93"/>
      <c r="T34" s="93"/>
      <c r="U34" s="93"/>
      <c r="V34" s="93"/>
      <c r="W34" s="93"/>
      <c r="X34" s="28">
        <f>SUM(X9:X33)</f>
        <v>840737.95</v>
      </c>
      <c r="Y34" s="191">
        <f>G34+L34-P34</f>
        <v>840737.95</v>
      </c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</row>
  </sheetData>
  <mergeCells count="31">
    <mergeCell ref="W6:W7"/>
    <mergeCell ref="X6:X7"/>
    <mergeCell ref="K6:K7"/>
    <mergeCell ref="W5:X5"/>
    <mergeCell ref="O1:R1"/>
    <mergeCell ref="B2:X2"/>
    <mergeCell ref="C3:P3"/>
    <mergeCell ref="C4:N4"/>
    <mergeCell ref="O4:W4"/>
    <mergeCell ref="J6:J7"/>
    <mergeCell ref="Q5:V5"/>
    <mergeCell ref="L6:L7"/>
    <mergeCell ref="H5:H7"/>
    <mergeCell ref="I5:N5"/>
    <mergeCell ref="M6:N6"/>
    <mergeCell ref="A8:X8"/>
    <mergeCell ref="O6:O7"/>
    <mergeCell ref="P6:P7"/>
    <mergeCell ref="Q6:T7"/>
    <mergeCell ref="U6:U7"/>
    <mergeCell ref="F6:F7"/>
    <mergeCell ref="A5:A7"/>
    <mergeCell ref="B5:B7"/>
    <mergeCell ref="C5:C7"/>
    <mergeCell ref="D5:D7"/>
    <mergeCell ref="G6:G7"/>
    <mergeCell ref="I6:I7"/>
    <mergeCell ref="V6:V7"/>
    <mergeCell ref="E5:E7"/>
    <mergeCell ref="F5:G5"/>
    <mergeCell ref="O5:P5"/>
  </mergeCells>
  <phoneticPr fontId="74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dimension ref="A1:X29"/>
  <sheetViews>
    <sheetView workbookViewId="0">
      <selection activeCell="A8" sqref="A8:X29"/>
    </sheetView>
  </sheetViews>
  <sheetFormatPr defaultRowHeight="12.75"/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709" t="s">
        <v>8</v>
      </c>
      <c r="B8" s="710"/>
      <c r="C8" s="710"/>
      <c r="D8" s="710"/>
      <c r="E8" s="710"/>
      <c r="F8" s="710"/>
      <c r="G8" s="710"/>
      <c r="H8" s="710"/>
      <c r="I8" s="710"/>
      <c r="J8" s="710"/>
      <c r="K8" s="710"/>
      <c r="L8" s="710"/>
      <c r="M8" s="710"/>
      <c r="N8" s="710"/>
      <c r="O8" s="710"/>
      <c r="P8" s="710"/>
      <c r="Q8" s="710"/>
      <c r="R8" s="710"/>
      <c r="S8" s="710"/>
      <c r="T8" s="710"/>
      <c r="U8" s="710"/>
      <c r="V8" s="710"/>
      <c r="W8" s="710"/>
      <c r="X8" s="711"/>
    </row>
    <row r="9" spans="1:24" ht="204">
      <c r="A9" s="233">
        <v>1</v>
      </c>
      <c r="B9" s="100" t="s">
        <v>206</v>
      </c>
      <c r="C9" s="91" t="s">
        <v>85</v>
      </c>
      <c r="D9" s="26"/>
      <c r="E9" s="33">
        <v>300</v>
      </c>
      <c r="F9" s="336" t="s">
        <v>218</v>
      </c>
      <c r="G9" s="33">
        <f t="shared" ref="G9:G28" si="0">F9*E9</f>
        <v>9300</v>
      </c>
      <c r="H9" s="337">
        <v>44503</v>
      </c>
      <c r="I9" s="338">
        <v>44278</v>
      </c>
      <c r="J9" s="339" t="s">
        <v>217</v>
      </c>
      <c r="K9" s="336"/>
      <c r="L9" s="33">
        <f>K9*E9</f>
        <v>0</v>
      </c>
      <c r="M9" s="235">
        <v>290</v>
      </c>
      <c r="N9" s="27">
        <v>44277</v>
      </c>
      <c r="O9" s="236">
        <f t="shared" ref="O9:O28" si="1">F9+K9-W9</f>
        <v>0</v>
      </c>
      <c r="P9" s="237">
        <f t="shared" ref="P9:P28" si="2">O9*E9</f>
        <v>0</v>
      </c>
      <c r="Q9" s="265"/>
      <c r="R9" s="235"/>
      <c r="S9" s="235"/>
      <c r="T9" s="235"/>
      <c r="U9" s="235"/>
      <c r="V9" s="235"/>
      <c r="W9" s="336" t="s">
        <v>218</v>
      </c>
      <c r="X9" s="237">
        <f t="shared" ref="X9:X28" si="3">W9*E9</f>
        <v>9300</v>
      </c>
    </row>
    <row r="10" spans="1:24" ht="216">
      <c r="A10" s="233">
        <v>2</v>
      </c>
      <c r="B10" s="100" t="s">
        <v>207</v>
      </c>
      <c r="C10" s="91" t="s">
        <v>85</v>
      </c>
      <c r="D10" s="26"/>
      <c r="E10" s="33">
        <v>300</v>
      </c>
      <c r="F10" s="336" t="s">
        <v>66</v>
      </c>
      <c r="G10" s="33">
        <f t="shared" si="0"/>
        <v>17700</v>
      </c>
      <c r="H10" s="337">
        <v>44503</v>
      </c>
      <c r="I10" s="338">
        <v>44278</v>
      </c>
      <c r="J10" s="339" t="s">
        <v>217</v>
      </c>
      <c r="K10" s="336"/>
      <c r="L10" s="33">
        <f t="shared" ref="L10:L27" si="4">K10*E10</f>
        <v>0</v>
      </c>
      <c r="M10" s="235">
        <v>290</v>
      </c>
      <c r="N10" s="27">
        <v>44277</v>
      </c>
      <c r="O10" s="236">
        <f t="shared" si="1"/>
        <v>0</v>
      </c>
      <c r="P10" s="237">
        <f t="shared" si="2"/>
        <v>0</v>
      </c>
      <c r="Q10" s="265"/>
      <c r="R10" s="235"/>
      <c r="S10" s="235"/>
      <c r="T10" s="235"/>
      <c r="U10" s="235"/>
      <c r="V10" s="235"/>
      <c r="W10" s="336" t="s">
        <v>66</v>
      </c>
      <c r="X10" s="237">
        <f t="shared" si="3"/>
        <v>17700</v>
      </c>
    </row>
    <row r="11" spans="1:24" ht="216">
      <c r="A11" s="233">
        <v>3</v>
      </c>
      <c r="B11" s="100" t="s">
        <v>208</v>
      </c>
      <c r="C11" s="91" t="s">
        <v>85</v>
      </c>
      <c r="D11" s="26"/>
      <c r="E11" s="33">
        <v>300</v>
      </c>
      <c r="F11" s="336" t="s">
        <v>166</v>
      </c>
      <c r="G11" s="33">
        <f t="shared" si="0"/>
        <v>600</v>
      </c>
      <c r="H11" s="337">
        <v>44503</v>
      </c>
      <c r="I11" s="338">
        <v>44278</v>
      </c>
      <c r="J11" s="339" t="s">
        <v>217</v>
      </c>
      <c r="K11" s="336"/>
      <c r="L11" s="33">
        <f t="shared" si="4"/>
        <v>0</v>
      </c>
      <c r="M11" s="235">
        <v>290</v>
      </c>
      <c r="N11" s="27">
        <v>44277</v>
      </c>
      <c r="O11" s="236">
        <f t="shared" si="1"/>
        <v>0</v>
      </c>
      <c r="P11" s="237">
        <f t="shared" si="2"/>
        <v>0</v>
      </c>
      <c r="Q11" s="265"/>
      <c r="R11" s="235"/>
      <c r="S11" s="235"/>
      <c r="T11" s="235"/>
      <c r="U11" s="235"/>
      <c r="V11" s="235"/>
      <c r="W11" s="336" t="s">
        <v>166</v>
      </c>
      <c r="X11" s="237">
        <f t="shared" si="3"/>
        <v>600</v>
      </c>
    </row>
    <row r="12" spans="1:24" ht="216">
      <c r="A12" s="233">
        <v>4</v>
      </c>
      <c r="B12" s="100" t="s">
        <v>209</v>
      </c>
      <c r="C12" s="91" t="s">
        <v>85</v>
      </c>
      <c r="D12" s="26"/>
      <c r="E12" s="33">
        <v>300</v>
      </c>
      <c r="F12" s="336" t="s">
        <v>164</v>
      </c>
      <c r="G12" s="33">
        <f t="shared" si="0"/>
        <v>2100</v>
      </c>
      <c r="H12" s="337">
        <v>44503</v>
      </c>
      <c r="I12" s="338">
        <v>44278</v>
      </c>
      <c r="J12" s="339" t="s">
        <v>217</v>
      </c>
      <c r="K12" s="336"/>
      <c r="L12" s="33">
        <f t="shared" si="4"/>
        <v>0</v>
      </c>
      <c r="M12" s="235">
        <v>290</v>
      </c>
      <c r="N12" s="27">
        <v>44277</v>
      </c>
      <c r="O12" s="236">
        <f t="shared" si="1"/>
        <v>0</v>
      </c>
      <c r="P12" s="237">
        <f t="shared" si="2"/>
        <v>0</v>
      </c>
      <c r="Q12" s="265"/>
      <c r="R12" s="235"/>
      <c r="S12" s="235"/>
      <c r="T12" s="235"/>
      <c r="U12" s="235"/>
      <c r="V12" s="235"/>
      <c r="W12" s="336" t="s">
        <v>164</v>
      </c>
      <c r="X12" s="237">
        <f t="shared" si="3"/>
        <v>2100</v>
      </c>
    </row>
    <row r="13" spans="1:24" ht="108">
      <c r="A13" s="233">
        <v>5</v>
      </c>
      <c r="B13" s="100" t="s">
        <v>211</v>
      </c>
      <c r="C13" s="35" t="s">
        <v>85</v>
      </c>
      <c r="D13" s="26"/>
      <c r="E13" s="33">
        <v>0.7</v>
      </c>
      <c r="F13" s="336" t="s">
        <v>13</v>
      </c>
      <c r="G13" s="33">
        <f t="shared" si="0"/>
        <v>14699.999999999998</v>
      </c>
      <c r="H13" s="36"/>
      <c r="I13" s="338">
        <v>44284</v>
      </c>
      <c r="J13" s="339" t="s">
        <v>36</v>
      </c>
      <c r="K13" s="336"/>
      <c r="L13" s="33">
        <f t="shared" si="4"/>
        <v>0</v>
      </c>
      <c r="M13" s="235">
        <v>314</v>
      </c>
      <c r="N13" s="27">
        <v>44281</v>
      </c>
      <c r="O13" s="236">
        <f t="shared" si="1"/>
        <v>0</v>
      </c>
      <c r="P13" s="237">
        <f t="shared" si="2"/>
        <v>0</v>
      </c>
      <c r="Q13" s="265"/>
      <c r="R13" s="235"/>
      <c r="S13" s="235"/>
      <c r="T13" s="235"/>
      <c r="U13" s="235"/>
      <c r="V13" s="235"/>
      <c r="W13" s="336" t="s">
        <v>13</v>
      </c>
      <c r="X13" s="237">
        <f t="shared" si="3"/>
        <v>14699.999999999998</v>
      </c>
    </row>
    <row r="14" spans="1:24" ht="204">
      <c r="A14" s="233">
        <v>6</v>
      </c>
      <c r="B14" s="100" t="s">
        <v>206</v>
      </c>
      <c r="C14" s="91" t="s">
        <v>85</v>
      </c>
      <c r="D14" s="26"/>
      <c r="E14" s="33">
        <v>300</v>
      </c>
      <c r="F14" s="336" t="s">
        <v>238</v>
      </c>
      <c r="G14" s="33">
        <f t="shared" si="0"/>
        <v>28800</v>
      </c>
      <c r="H14" s="36"/>
      <c r="I14" s="338">
        <v>44284</v>
      </c>
      <c r="J14" s="339" t="s">
        <v>36</v>
      </c>
      <c r="K14" s="336"/>
      <c r="L14" s="33">
        <f t="shared" si="4"/>
        <v>0</v>
      </c>
      <c r="M14" s="235">
        <v>314</v>
      </c>
      <c r="N14" s="27">
        <v>44281</v>
      </c>
      <c r="O14" s="236">
        <f t="shared" si="1"/>
        <v>0</v>
      </c>
      <c r="P14" s="237">
        <f t="shared" si="2"/>
        <v>0</v>
      </c>
      <c r="Q14" s="265"/>
      <c r="R14" s="235"/>
      <c r="S14" s="235"/>
      <c r="T14" s="235"/>
      <c r="U14" s="235"/>
      <c r="V14" s="235"/>
      <c r="W14" s="336" t="s">
        <v>238</v>
      </c>
      <c r="X14" s="237">
        <f t="shared" si="3"/>
        <v>28800</v>
      </c>
    </row>
    <row r="15" spans="1:24" ht="216">
      <c r="A15" s="233">
        <v>7</v>
      </c>
      <c r="B15" s="100" t="s">
        <v>207</v>
      </c>
      <c r="C15" s="91" t="s">
        <v>85</v>
      </c>
      <c r="D15" s="26"/>
      <c r="E15" s="33">
        <v>300</v>
      </c>
      <c r="F15" s="336" t="s">
        <v>239</v>
      </c>
      <c r="G15" s="33">
        <f t="shared" si="0"/>
        <v>100500</v>
      </c>
      <c r="H15" s="36"/>
      <c r="I15" s="338">
        <v>44284</v>
      </c>
      <c r="J15" s="339" t="s">
        <v>36</v>
      </c>
      <c r="K15" s="336"/>
      <c r="L15" s="33">
        <f t="shared" si="4"/>
        <v>0</v>
      </c>
      <c r="M15" s="235">
        <v>314</v>
      </c>
      <c r="N15" s="27">
        <v>44281</v>
      </c>
      <c r="O15" s="236">
        <f t="shared" si="1"/>
        <v>0</v>
      </c>
      <c r="P15" s="237">
        <f t="shared" si="2"/>
        <v>0</v>
      </c>
      <c r="Q15" s="265"/>
      <c r="R15" s="235"/>
      <c r="S15" s="235"/>
      <c r="T15" s="235"/>
      <c r="U15" s="235"/>
      <c r="V15" s="235"/>
      <c r="W15" s="336" t="s">
        <v>239</v>
      </c>
      <c r="X15" s="237">
        <f t="shared" si="3"/>
        <v>100500</v>
      </c>
    </row>
    <row r="16" spans="1:24" ht="216">
      <c r="A16" s="233">
        <v>8</v>
      </c>
      <c r="B16" s="100" t="s">
        <v>208</v>
      </c>
      <c r="C16" s="91" t="s">
        <v>85</v>
      </c>
      <c r="D16" s="26"/>
      <c r="E16" s="33">
        <v>300</v>
      </c>
      <c r="F16" s="336" t="s">
        <v>240</v>
      </c>
      <c r="G16" s="33">
        <f t="shared" si="0"/>
        <v>14400</v>
      </c>
      <c r="H16" s="36"/>
      <c r="I16" s="338">
        <v>44284</v>
      </c>
      <c r="J16" s="339" t="s">
        <v>36</v>
      </c>
      <c r="K16" s="336"/>
      <c r="L16" s="33">
        <f t="shared" si="4"/>
        <v>0</v>
      </c>
      <c r="M16" s="235">
        <v>314</v>
      </c>
      <c r="N16" s="27">
        <v>44281</v>
      </c>
      <c r="O16" s="236">
        <f t="shared" si="1"/>
        <v>0</v>
      </c>
      <c r="P16" s="237">
        <f t="shared" si="2"/>
        <v>0</v>
      </c>
      <c r="Q16" s="265"/>
      <c r="R16" s="235"/>
      <c r="S16" s="235"/>
      <c r="T16" s="235"/>
      <c r="U16" s="235"/>
      <c r="V16" s="235"/>
      <c r="W16" s="336" t="s">
        <v>240</v>
      </c>
      <c r="X16" s="237">
        <f t="shared" si="3"/>
        <v>14400</v>
      </c>
    </row>
    <row r="17" spans="1:24" ht="72">
      <c r="A17" s="233">
        <v>9</v>
      </c>
      <c r="B17" s="100" t="s">
        <v>223</v>
      </c>
      <c r="C17" s="35" t="s">
        <v>85</v>
      </c>
      <c r="D17" s="26"/>
      <c r="E17" s="33">
        <v>214.89</v>
      </c>
      <c r="F17" s="336" t="s">
        <v>275</v>
      </c>
      <c r="G17" s="33">
        <f t="shared" si="0"/>
        <v>16116.749999999998</v>
      </c>
      <c r="H17" s="36"/>
      <c r="I17" s="338">
        <v>44295</v>
      </c>
      <c r="J17" s="339" t="s">
        <v>274</v>
      </c>
      <c r="K17" s="336"/>
      <c r="L17" s="33">
        <f t="shared" si="4"/>
        <v>0</v>
      </c>
      <c r="M17" s="235">
        <v>377</v>
      </c>
      <c r="N17" s="27">
        <v>44293</v>
      </c>
      <c r="O17" s="236">
        <f t="shared" si="1"/>
        <v>0</v>
      </c>
      <c r="P17" s="237">
        <f t="shared" si="2"/>
        <v>0</v>
      </c>
      <c r="Q17" s="265"/>
      <c r="R17" s="235"/>
      <c r="S17" s="235"/>
      <c r="T17" s="235"/>
      <c r="U17" s="235"/>
      <c r="V17" s="235"/>
      <c r="W17" s="336" t="s">
        <v>275</v>
      </c>
      <c r="X17" s="237">
        <f t="shared" si="3"/>
        <v>16116.749999999998</v>
      </c>
    </row>
    <row r="18" spans="1:24" ht="72">
      <c r="A18" s="233">
        <v>10</v>
      </c>
      <c r="B18" s="100" t="s">
        <v>224</v>
      </c>
      <c r="C18" s="35" t="s">
        <v>85</v>
      </c>
      <c r="D18" s="26"/>
      <c r="E18" s="33">
        <v>214.89</v>
      </c>
      <c r="F18" s="336" t="s">
        <v>276</v>
      </c>
      <c r="G18" s="33">
        <f t="shared" si="0"/>
        <v>56516.07</v>
      </c>
      <c r="H18" s="36"/>
      <c r="I18" s="338">
        <v>44295</v>
      </c>
      <c r="J18" s="339" t="s">
        <v>274</v>
      </c>
      <c r="K18" s="336"/>
      <c r="L18" s="33">
        <f t="shared" si="4"/>
        <v>0</v>
      </c>
      <c r="M18" s="235">
        <v>377</v>
      </c>
      <c r="N18" s="27">
        <v>44293</v>
      </c>
      <c r="O18" s="236">
        <f t="shared" si="1"/>
        <v>0</v>
      </c>
      <c r="P18" s="237">
        <f t="shared" si="2"/>
        <v>0</v>
      </c>
      <c r="Q18" s="265"/>
      <c r="R18" s="235"/>
      <c r="S18" s="235"/>
      <c r="T18" s="235"/>
      <c r="U18" s="235"/>
      <c r="V18" s="235"/>
      <c r="W18" s="336" t="s">
        <v>276</v>
      </c>
      <c r="X18" s="237">
        <f t="shared" si="3"/>
        <v>56516.07</v>
      </c>
    </row>
    <row r="19" spans="1:24" ht="72">
      <c r="A19" s="233">
        <v>11</v>
      </c>
      <c r="B19" s="100" t="s">
        <v>225</v>
      </c>
      <c r="C19" s="35" t="s">
        <v>85</v>
      </c>
      <c r="D19" s="26"/>
      <c r="E19" s="33">
        <v>214.89</v>
      </c>
      <c r="F19" s="336" t="s">
        <v>277</v>
      </c>
      <c r="G19" s="33">
        <f t="shared" si="0"/>
        <v>8165.82</v>
      </c>
      <c r="H19" s="36"/>
      <c r="I19" s="338">
        <v>44295</v>
      </c>
      <c r="J19" s="339" t="s">
        <v>274</v>
      </c>
      <c r="K19" s="336"/>
      <c r="L19" s="33">
        <f t="shared" si="4"/>
        <v>0</v>
      </c>
      <c r="M19" s="235">
        <v>377</v>
      </c>
      <c r="N19" s="27">
        <v>44293</v>
      </c>
      <c r="O19" s="236">
        <f t="shared" si="1"/>
        <v>0</v>
      </c>
      <c r="P19" s="237">
        <f t="shared" si="2"/>
        <v>0</v>
      </c>
      <c r="Q19" s="265"/>
      <c r="R19" s="235"/>
      <c r="S19" s="235"/>
      <c r="T19" s="235"/>
      <c r="U19" s="235"/>
      <c r="V19" s="235"/>
      <c r="W19" s="336" t="s">
        <v>277</v>
      </c>
      <c r="X19" s="237">
        <f t="shared" si="3"/>
        <v>8165.82</v>
      </c>
    </row>
    <row r="20" spans="1:24" ht="72">
      <c r="A20" s="233">
        <v>12</v>
      </c>
      <c r="B20" s="100" t="s">
        <v>226</v>
      </c>
      <c r="C20" s="35" t="s">
        <v>85</v>
      </c>
      <c r="D20" s="26"/>
      <c r="E20" s="33">
        <v>56.98</v>
      </c>
      <c r="F20" s="336" t="s">
        <v>278</v>
      </c>
      <c r="G20" s="33">
        <f t="shared" si="0"/>
        <v>26324.76</v>
      </c>
      <c r="H20" s="36"/>
      <c r="I20" s="338">
        <v>44295</v>
      </c>
      <c r="J20" s="339" t="s">
        <v>274</v>
      </c>
      <c r="K20" s="336"/>
      <c r="L20" s="33">
        <f t="shared" si="4"/>
        <v>0</v>
      </c>
      <c r="M20" s="235">
        <v>377</v>
      </c>
      <c r="N20" s="27">
        <v>44293</v>
      </c>
      <c r="O20" s="236">
        <f t="shared" si="1"/>
        <v>0</v>
      </c>
      <c r="P20" s="237">
        <f t="shared" si="2"/>
        <v>0</v>
      </c>
      <c r="Q20" s="265"/>
      <c r="R20" s="235"/>
      <c r="S20" s="235"/>
      <c r="T20" s="235"/>
      <c r="U20" s="235"/>
      <c r="V20" s="235"/>
      <c r="W20" s="336" t="s">
        <v>278</v>
      </c>
      <c r="X20" s="237">
        <f t="shared" si="3"/>
        <v>26324.76</v>
      </c>
    </row>
    <row r="21" spans="1:24" ht="72">
      <c r="A21" s="233">
        <v>13</v>
      </c>
      <c r="B21" s="100" t="s">
        <v>227</v>
      </c>
      <c r="C21" s="35" t="s">
        <v>85</v>
      </c>
      <c r="D21" s="26"/>
      <c r="E21" s="33">
        <v>56.98</v>
      </c>
      <c r="F21" s="336" t="s">
        <v>279</v>
      </c>
      <c r="G21" s="33">
        <f t="shared" si="0"/>
        <v>92193.64</v>
      </c>
      <c r="H21" s="36"/>
      <c r="I21" s="338">
        <v>44295</v>
      </c>
      <c r="J21" s="339" t="s">
        <v>274</v>
      </c>
      <c r="K21" s="336"/>
      <c r="L21" s="33">
        <f t="shared" si="4"/>
        <v>0</v>
      </c>
      <c r="M21" s="235">
        <v>377</v>
      </c>
      <c r="N21" s="27">
        <v>44293</v>
      </c>
      <c r="O21" s="236">
        <f t="shared" si="1"/>
        <v>0</v>
      </c>
      <c r="P21" s="237">
        <f t="shared" si="2"/>
        <v>0</v>
      </c>
      <c r="Q21" s="265"/>
      <c r="R21" s="235"/>
      <c r="S21" s="235"/>
      <c r="T21" s="235"/>
      <c r="U21" s="235"/>
      <c r="V21" s="235"/>
      <c r="W21" s="336" t="s">
        <v>279</v>
      </c>
      <c r="X21" s="237">
        <f t="shared" si="3"/>
        <v>92193.64</v>
      </c>
    </row>
    <row r="22" spans="1:24" ht="72">
      <c r="A22" s="233">
        <v>14</v>
      </c>
      <c r="B22" s="100" t="s">
        <v>228</v>
      </c>
      <c r="C22" s="35" t="s">
        <v>85</v>
      </c>
      <c r="D22" s="26"/>
      <c r="E22" s="33">
        <v>56.98</v>
      </c>
      <c r="F22" s="336" t="s">
        <v>280</v>
      </c>
      <c r="G22" s="33">
        <f t="shared" si="0"/>
        <v>13162.38</v>
      </c>
      <c r="H22" s="36"/>
      <c r="I22" s="338">
        <v>44295</v>
      </c>
      <c r="J22" s="339" t="s">
        <v>274</v>
      </c>
      <c r="K22" s="336"/>
      <c r="L22" s="33">
        <f t="shared" si="4"/>
        <v>0</v>
      </c>
      <c r="M22" s="235">
        <v>377</v>
      </c>
      <c r="N22" s="27">
        <v>44293</v>
      </c>
      <c r="O22" s="236">
        <f t="shared" si="1"/>
        <v>0</v>
      </c>
      <c r="P22" s="237">
        <f t="shared" si="2"/>
        <v>0</v>
      </c>
      <c r="Q22" s="265"/>
      <c r="R22" s="235"/>
      <c r="S22" s="235"/>
      <c r="T22" s="235"/>
      <c r="U22" s="235"/>
      <c r="V22" s="235"/>
      <c r="W22" s="336" t="s">
        <v>280</v>
      </c>
      <c r="X22" s="237">
        <f t="shared" si="3"/>
        <v>13162.38</v>
      </c>
    </row>
    <row r="23" spans="1:24" ht="48">
      <c r="A23" s="233">
        <v>15</v>
      </c>
      <c r="B23" s="100" t="s">
        <v>283</v>
      </c>
      <c r="C23" s="35" t="s">
        <v>85</v>
      </c>
      <c r="D23" s="26"/>
      <c r="E23" s="33">
        <v>220</v>
      </c>
      <c r="F23" s="336" t="s">
        <v>297</v>
      </c>
      <c r="G23" s="33">
        <f t="shared" si="0"/>
        <v>84700</v>
      </c>
      <c r="H23" s="36"/>
      <c r="I23" s="338"/>
      <c r="J23" s="339" t="s">
        <v>296</v>
      </c>
      <c r="K23" s="336"/>
      <c r="L23" s="33">
        <f t="shared" si="4"/>
        <v>0</v>
      </c>
      <c r="M23" s="103">
        <v>465</v>
      </c>
      <c r="N23" s="41">
        <v>44309</v>
      </c>
      <c r="O23" s="236">
        <f t="shared" si="1"/>
        <v>0</v>
      </c>
      <c r="P23" s="237">
        <f t="shared" si="2"/>
        <v>0</v>
      </c>
      <c r="Q23" s="265"/>
      <c r="R23" s="235"/>
      <c r="S23" s="235"/>
      <c r="T23" s="235"/>
      <c r="U23" s="235"/>
      <c r="V23" s="235"/>
      <c r="W23" s="336" t="s">
        <v>297</v>
      </c>
      <c r="X23" s="237">
        <f t="shared" si="3"/>
        <v>84700</v>
      </c>
    </row>
    <row r="24" spans="1:24" ht="48">
      <c r="A24" s="233">
        <v>16</v>
      </c>
      <c r="B24" s="100" t="s">
        <v>284</v>
      </c>
      <c r="C24" s="35" t="s">
        <v>85</v>
      </c>
      <c r="D24" s="26"/>
      <c r="E24" s="33">
        <v>220</v>
      </c>
      <c r="F24" s="336" t="s">
        <v>298</v>
      </c>
      <c r="G24" s="33">
        <f t="shared" si="0"/>
        <v>3300</v>
      </c>
      <c r="H24" s="36"/>
      <c r="I24" s="338"/>
      <c r="J24" s="339" t="s">
        <v>296</v>
      </c>
      <c r="K24" s="336"/>
      <c r="L24" s="33">
        <f t="shared" si="4"/>
        <v>0</v>
      </c>
      <c r="M24" s="103">
        <v>465</v>
      </c>
      <c r="N24" s="41">
        <v>44309</v>
      </c>
      <c r="O24" s="236">
        <f t="shared" si="1"/>
        <v>0</v>
      </c>
      <c r="P24" s="237">
        <f t="shared" si="2"/>
        <v>0</v>
      </c>
      <c r="Q24" s="265"/>
      <c r="R24" s="235"/>
      <c r="S24" s="235"/>
      <c r="T24" s="235"/>
      <c r="U24" s="235"/>
      <c r="V24" s="235"/>
      <c r="W24" s="336" t="s">
        <v>298</v>
      </c>
      <c r="X24" s="237">
        <f t="shared" si="3"/>
        <v>3300</v>
      </c>
    </row>
    <row r="25" spans="1:24" ht="48">
      <c r="A25" s="233">
        <v>17</v>
      </c>
      <c r="B25" s="100" t="s">
        <v>281</v>
      </c>
      <c r="C25" s="35" t="s">
        <v>85</v>
      </c>
      <c r="D25" s="26"/>
      <c r="E25" s="33">
        <v>220</v>
      </c>
      <c r="F25" s="336" t="s">
        <v>304</v>
      </c>
      <c r="G25" s="33">
        <f t="shared" si="0"/>
        <v>32340</v>
      </c>
      <c r="H25" s="36"/>
      <c r="I25" s="338"/>
      <c r="J25" s="339" t="s">
        <v>303</v>
      </c>
      <c r="K25" s="336"/>
      <c r="L25" s="33">
        <f t="shared" si="4"/>
        <v>0</v>
      </c>
      <c r="M25" s="103">
        <v>464</v>
      </c>
      <c r="N25" s="41">
        <v>44309</v>
      </c>
      <c r="O25" s="236">
        <f t="shared" si="1"/>
        <v>0</v>
      </c>
      <c r="P25" s="237">
        <f t="shared" si="2"/>
        <v>0</v>
      </c>
      <c r="Q25" s="265"/>
      <c r="R25" s="235"/>
      <c r="S25" s="235"/>
      <c r="T25" s="235"/>
      <c r="U25" s="235"/>
      <c r="V25" s="235"/>
      <c r="W25" s="336" t="s">
        <v>304</v>
      </c>
      <c r="X25" s="237">
        <f t="shared" si="3"/>
        <v>32340</v>
      </c>
    </row>
    <row r="26" spans="1:24" ht="48">
      <c r="A26" s="233">
        <v>18</v>
      </c>
      <c r="B26" s="100" t="s">
        <v>283</v>
      </c>
      <c r="C26" s="35" t="s">
        <v>85</v>
      </c>
      <c r="D26" s="26"/>
      <c r="E26" s="33">
        <v>220</v>
      </c>
      <c r="F26" s="336" t="s">
        <v>305</v>
      </c>
      <c r="G26" s="33">
        <f t="shared" si="0"/>
        <v>75240</v>
      </c>
      <c r="H26" s="36"/>
      <c r="I26" s="338"/>
      <c r="J26" s="339" t="s">
        <v>303</v>
      </c>
      <c r="K26" s="336"/>
      <c r="L26" s="33">
        <f t="shared" si="4"/>
        <v>0</v>
      </c>
      <c r="M26" s="103">
        <v>464</v>
      </c>
      <c r="N26" s="41">
        <v>44309</v>
      </c>
      <c r="O26" s="236">
        <f t="shared" si="1"/>
        <v>0</v>
      </c>
      <c r="P26" s="237">
        <f t="shared" si="2"/>
        <v>0</v>
      </c>
      <c r="Q26" s="265"/>
      <c r="R26" s="235"/>
      <c r="S26" s="235"/>
      <c r="T26" s="235"/>
      <c r="U26" s="235"/>
      <c r="V26" s="235"/>
      <c r="W26" s="336" t="s">
        <v>305</v>
      </c>
      <c r="X26" s="237">
        <f t="shared" si="3"/>
        <v>75240</v>
      </c>
    </row>
    <row r="27" spans="1:24" ht="48">
      <c r="A27" s="233">
        <v>19</v>
      </c>
      <c r="B27" s="100" t="s">
        <v>284</v>
      </c>
      <c r="C27" s="35" t="s">
        <v>85</v>
      </c>
      <c r="D27" s="26"/>
      <c r="E27" s="33">
        <v>220</v>
      </c>
      <c r="F27" s="336" t="s">
        <v>306</v>
      </c>
      <c r="G27" s="33">
        <f t="shared" si="0"/>
        <v>14740</v>
      </c>
      <c r="H27" s="36"/>
      <c r="I27" s="338"/>
      <c r="J27" s="339" t="s">
        <v>303</v>
      </c>
      <c r="K27" s="336"/>
      <c r="L27" s="33">
        <f t="shared" si="4"/>
        <v>0</v>
      </c>
      <c r="M27" s="103">
        <v>464</v>
      </c>
      <c r="N27" s="41">
        <v>44309</v>
      </c>
      <c r="O27" s="236">
        <f t="shared" si="1"/>
        <v>0</v>
      </c>
      <c r="P27" s="237">
        <f t="shared" si="2"/>
        <v>0</v>
      </c>
      <c r="Q27" s="265"/>
      <c r="R27" s="235"/>
      <c r="S27" s="235"/>
      <c r="T27" s="235"/>
      <c r="U27" s="235"/>
      <c r="V27" s="235"/>
      <c r="W27" s="336" t="s">
        <v>306</v>
      </c>
      <c r="X27" s="237">
        <f t="shared" si="3"/>
        <v>14740</v>
      </c>
    </row>
    <row r="28" spans="1:24" ht="48">
      <c r="A28" s="233">
        <v>20</v>
      </c>
      <c r="B28" s="100" t="s">
        <v>230</v>
      </c>
      <c r="C28" s="35" t="s">
        <v>85</v>
      </c>
      <c r="D28" s="26"/>
      <c r="E28" s="33">
        <v>300</v>
      </c>
      <c r="F28" s="336" t="s">
        <v>264</v>
      </c>
      <c r="G28" s="33">
        <f t="shared" si="0"/>
        <v>71700</v>
      </c>
      <c r="H28" s="36"/>
      <c r="I28" s="338">
        <v>44298</v>
      </c>
      <c r="J28" s="339" t="s">
        <v>263</v>
      </c>
      <c r="K28" s="336"/>
      <c r="L28" s="33">
        <f>K28*E28</f>
        <v>0</v>
      </c>
      <c r="M28" s="235">
        <v>375</v>
      </c>
      <c r="N28" s="27">
        <v>44293</v>
      </c>
      <c r="O28" s="236">
        <f t="shared" si="1"/>
        <v>0</v>
      </c>
      <c r="P28" s="237">
        <f t="shared" si="2"/>
        <v>0</v>
      </c>
      <c r="Q28" s="265"/>
      <c r="R28" s="235"/>
      <c r="S28" s="235"/>
      <c r="T28" s="235"/>
      <c r="U28" s="235"/>
      <c r="V28" s="235"/>
      <c r="W28" s="336" t="s">
        <v>264</v>
      </c>
      <c r="X28" s="237">
        <f t="shared" si="3"/>
        <v>71700</v>
      </c>
    </row>
    <row r="29" spans="1:24" ht="37.5">
      <c r="A29" s="94"/>
      <c r="B29" s="240" t="s">
        <v>83</v>
      </c>
      <c r="C29" s="94"/>
      <c r="D29" s="28"/>
      <c r="E29" s="28"/>
      <c r="F29" s="93"/>
      <c r="G29" s="28">
        <f>SUM(G9:G28)</f>
        <v>682599.42</v>
      </c>
      <c r="H29" s="29"/>
      <c r="I29" s="29"/>
      <c r="J29" s="28"/>
      <c r="K29" s="93"/>
      <c r="L29" s="28">
        <f>SUM(L9:L28)</f>
        <v>0</v>
      </c>
      <c r="M29" s="93"/>
      <c r="N29" s="30"/>
      <c r="O29" s="94"/>
      <c r="P29" s="28">
        <f>SUM(P9:P28)</f>
        <v>0</v>
      </c>
      <c r="Q29" s="93"/>
      <c r="R29" s="93"/>
      <c r="S29" s="93"/>
      <c r="T29" s="93"/>
      <c r="U29" s="93"/>
      <c r="V29" s="93"/>
      <c r="W29" s="93"/>
      <c r="X29" s="28">
        <f>SUM(X9:X28)</f>
        <v>682599.42</v>
      </c>
    </row>
  </sheetData>
  <mergeCells count="31">
    <mergeCell ref="W6:W7"/>
    <mergeCell ref="X6:X7"/>
    <mergeCell ref="K6:K7"/>
    <mergeCell ref="W5:X5"/>
    <mergeCell ref="O1:R1"/>
    <mergeCell ref="B2:X2"/>
    <mergeCell ref="C3:P3"/>
    <mergeCell ref="C4:N4"/>
    <mergeCell ref="O4:W4"/>
    <mergeCell ref="J6:J7"/>
    <mergeCell ref="Q5:V5"/>
    <mergeCell ref="L6:L7"/>
    <mergeCell ref="H5:H7"/>
    <mergeCell ref="I5:N5"/>
    <mergeCell ref="M6:N6"/>
    <mergeCell ref="A8:X8"/>
    <mergeCell ref="O6:O7"/>
    <mergeCell ref="P6:P7"/>
    <mergeCell ref="Q6:T7"/>
    <mergeCell ref="U6:U7"/>
    <mergeCell ref="F6:F7"/>
    <mergeCell ref="A5:A7"/>
    <mergeCell ref="B5:B7"/>
    <mergeCell ref="C5:C7"/>
    <mergeCell ref="D5:D7"/>
    <mergeCell ref="G6:G7"/>
    <mergeCell ref="I6:I7"/>
    <mergeCell ref="V6:V7"/>
    <mergeCell ref="E5:E7"/>
    <mergeCell ref="F5:G5"/>
    <mergeCell ref="O5:P5"/>
  </mergeCells>
  <phoneticPr fontId="74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dimension ref="A1:X21"/>
  <sheetViews>
    <sheetView workbookViewId="0">
      <selection activeCell="A8" sqref="A8:X21"/>
    </sheetView>
  </sheetViews>
  <sheetFormatPr defaultRowHeight="12.75"/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709" t="s">
        <v>9</v>
      </c>
      <c r="B8" s="710"/>
      <c r="C8" s="710"/>
      <c r="D8" s="710"/>
      <c r="E8" s="710"/>
      <c r="F8" s="710"/>
      <c r="G8" s="710"/>
      <c r="H8" s="710"/>
      <c r="I8" s="710"/>
      <c r="J8" s="710"/>
      <c r="K8" s="710"/>
      <c r="L8" s="710"/>
      <c r="M8" s="710"/>
      <c r="N8" s="710"/>
      <c r="O8" s="710"/>
      <c r="P8" s="710"/>
      <c r="Q8" s="710"/>
      <c r="R8" s="710"/>
      <c r="S8" s="710"/>
      <c r="T8" s="710"/>
      <c r="U8" s="710"/>
      <c r="V8" s="710"/>
      <c r="W8" s="710"/>
      <c r="X8" s="711"/>
    </row>
    <row r="9" spans="1:24" ht="120">
      <c r="A9" s="233">
        <v>1</v>
      </c>
      <c r="B9" s="100" t="s">
        <v>200</v>
      </c>
      <c r="C9" s="35" t="s">
        <v>85</v>
      </c>
      <c r="D9" s="26"/>
      <c r="E9" s="33">
        <v>896.5</v>
      </c>
      <c r="F9" s="91">
        <v>40</v>
      </c>
      <c r="G9" s="33">
        <f t="shared" ref="G9:G20" si="0">F9*E9</f>
        <v>35860</v>
      </c>
      <c r="H9" s="73"/>
      <c r="I9" s="27">
        <v>44271</v>
      </c>
      <c r="J9" s="26">
        <v>371</v>
      </c>
      <c r="K9" s="91"/>
      <c r="L9" s="33">
        <f t="shared" ref="L9:L20" si="1">K9*E9</f>
        <v>0</v>
      </c>
      <c r="M9" s="26">
        <v>262</v>
      </c>
      <c r="N9" s="41">
        <v>44267</v>
      </c>
      <c r="O9" s="74">
        <v>0</v>
      </c>
      <c r="P9" s="33">
        <f t="shared" ref="P9:P20" si="2">O9*E9</f>
        <v>0</v>
      </c>
      <c r="Q9" s="26"/>
      <c r="R9" s="26"/>
      <c r="S9" s="26"/>
      <c r="T9" s="26"/>
      <c r="U9" s="90"/>
      <c r="V9" s="73"/>
      <c r="W9" s="91">
        <v>40</v>
      </c>
      <c r="X9" s="33">
        <f t="shared" ref="X9:X20" si="3">W9*E9</f>
        <v>35860</v>
      </c>
    </row>
    <row r="10" spans="1:24" ht="120">
      <c r="A10" s="233">
        <v>2</v>
      </c>
      <c r="B10" s="100" t="s">
        <v>202</v>
      </c>
      <c r="C10" s="35" t="s">
        <v>85</v>
      </c>
      <c r="D10" s="26"/>
      <c r="E10" s="33">
        <v>896.5</v>
      </c>
      <c r="F10" s="91">
        <v>138</v>
      </c>
      <c r="G10" s="33">
        <f t="shared" si="0"/>
        <v>123717</v>
      </c>
      <c r="H10" s="73"/>
      <c r="I10" s="27">
        <v>44271</v>
      </c>
      <c r="J10" s="26">
        <v>371</v>
      </c>
      <c r="K10" s="91"/>
      <c r="L10" s="33">
        <f t="shared" si="1"/>
        <v>0</v>
      </c>
      <c r="M10" s="26">
        <v>262</v>
      </c>
      <c r="N10" s="41">
        <v>44267</v>
      </c>
      <c r="O10" s="74">
        <f>F10+K10-W10</f>
        <v>0</v>
      </c>
      <c r="P10" s="33">
        <f t="shared" si="2"/>
        <v>0</v>
      </c>
      <c r="Q10" s="26"/>
      <c r="R10" s="26"/>
      <c r="S10" s="26"/>
      <c r="T10" s="26"/>
      <c r="U10" s="90"/>
      <c r="V10" s="73"/>
      <c r="W10" s="91">
        <v>138</v>
      </c>
      <c r="X10" s="33">
        <f t="shared" si="3"/>
        <v>123717</v>
      </c>
    </row>
    <row r="11" spans="1:24" ht="120">
      <c r="A11" s="233">
        <v>3</v>
      </c>
      <c r="B11" s="100" t="s">
        <v>203</v>
      </c>
      <c r="C11" s="35" t="s">
        <v>85</v>
      </c>
      <c r="D11" s="26"/>
      <c r="E11" s="33">
        <v>896.5</v>
      </c>
      <c r="F11" s="91">
        <v>20</v>
      </c>
      <c r="G11" s="33">
        <f t="shared" si="0"/>
        <v>17930</v>
      </c>
      <c r="H11" s="73"/>
      <c r="I11" s="27">
        <v>44271</v>
      </c>
      <c r="J11" s="26">
        <v>371</v>
      </c>
      <c r="K11" s="91"/>
      <c r="L11" s="33">
        <f t="shared" si="1"/>
        <v>0</v>
      </c>
      <c r="M11" s="26">
        <v>262</v>
      </c>
      <c r="N11" s="41">
        <v>44267</v>
      </c>
      <c r="O11" s="74">
        <v>0</v>
      </c>
      <c r="P11" s="33">
        <f t="shared" si="2"/>
        <v>0</v>
      </c>
      <c r="Q11" s="26"/>
      <c r="R11" s="26"/>
      <c r="S11" s="26"/>
      <c r="T11" s="26"/>
      <c r="U11" s="90"/>
      <c r="V11" s="73"/>
      <c r="W11" s="91">
        <v>20</v>
      </c>
      <c r="X11" s="33">
        <f t="shared" si="3"/>
        <v>17930</v>
      </c>
    </row>
    <row r="12" spans="1:24" ht="96">
      <c r="A12" s="233">
        <v>4</v>
      </c>
      <c r="B12" s="100" t="s">
        <v>196</v>
      </c>
      <c r="C12" s="35" t="s">
        <v>197</v>
      </c>
      <c r="D12" s="26"/>
      <c r="E12" s="33">
        <v>12</v>
      </c>
      <c r="F12" s="91">
        <v>16100</v>
      </c>
      <c r="G12" s="33">
        <f t="shared" si="0"/>
        <v>193200</v>
      </c>
      <c r="H12" s="73"/>
      <c r="I12" s="27">
        <v>44271</v>
      </c>
      <c r="J12" s="26">
        <v>371</v>
      </c>
      <c r="K12" s="91"/>
      <c r="L12" s="33">
        <f t="shared" si="1"/>
        <v>0</v>
      </c>
      <c r="M12" s="26">
        <v>262</v>
      </c>
      <c r="N12" s="41">
        <v>44267</v>
      </c>
      <c r="O12" s="74">
        <v>0</v>
      </c>
      <c r="P12" s="33">
        <f t="shared" si="2"/>
        <v>0</v>
      </c>
      <c r="Q12" s="26"/>
      <c r="R12" s="26"/>
      <c r="S12" s="26"/>
      <c r="T12" s="26"/>
      <c r="U12" s="90"/>
      <c r="V12" s="73"/>
      <c r="W12" s="91">
        <v>16100</v>
      </c>
      <c r="X12" s="33">
        <f t="shared" si="3"/>
        <v>193200</v>
      </c>
    </row>
    <row r="13" spans="1:24" ht="96">
      <c r="A13" s="233">
        <v>5</v>
      </c>
      <c r="B13" s="100" t="s">
        <v>199</v>
      </c>
      <c r="C13" s="35" t="s">
        <v>197</v>
      </c>
      <c r="D13" s="26"/>
      <c r="E13" s="33">
        <v>12</v>
      </c>
      <c r="F13" s="91">
        <v>16100</v>
      </c>
      <c r="G13" s="33">
        <f t="shared" si="0"/>
        <v>193200</v>
      </c>
      <c r="H13" s="73"/>
      <c r="I13" s="27">
        <v>44271</v>
      </c>
      <c r="J13" s="26">
        <v>371</v>
      </c>
      <c r="K13" s="91"/>
      <c r="L13" s="33">
        <f t="shared" si="1"/>
        <v>0</v>
      </c>
      <c r="M13" s="26">
        <v>262</v>
      </c>
      <c r="N13" s="41">
        <v>44267</v>
      </c>
      <c r="O13" s="74">
        <v>0</v>
      </c>
      <c r="P13" s="33">
        <f t="shared" si="2"/>
        <v>0</v>
      </c>
      <c r="Q13" s="26"/>
      <c r="R13" s="26"/>
      <c r="S13" s="26"/>
      <c r="T13" s="26"/>
      <c r="U13" s="90"/>
      <c r="V13" s="73"/>
      <c r="W13" s="91">
        <v>16100</v>
      </c>
      <c r="X13" s="33">
        <f t="shared" si="3"/>
        <v>193200</v>
      </c>
    </row>
    <row r="14" spans="1:24" ht="204">
      <c r="A14" s="233">
        <v>6</v>
      </c>
      <c r="B14" s="100" t="s">
        <v>206</v>
      </c>
      <c r="C14" s="91" t="s">
        <v>85</v>
      </c>
      <c r="D14" s="26"/>
      <c r="E14" s="33">
        <v>300</v>
      </c>
      <c r="F14" s="91">
        <v>10</v>
      </c>
      <c r="G14" s="33">
        <f t="shared" si="0"/>
        <v>3000</v>
      </c>
      <c r="H14" s="36">
        <v>44503</v>
      </c>
      <c r="I14" s="27">
        <v>44279</v>
      </c>
      <c r="J14" s="26">
        <v>515</v>
      </c>
      <c r="K14" s="91"/>
      <c r="L14" s="33">
        <f t="shared" si="1"/>
        <v>0</v>
      </c>
      <c r="M14" s="26">
        <v>290</v>
      </c>
      <c r="N14" s="41">
        <v>44277</v>
      </c>
      <c r="O14" s="74">
        <v>0</v>
      </c>
      <c r="P14" s="33">
        <f t="shared" si="2"/>
        <v>0</v>
      </c>
      <c r="Q14" s="26"/>
      <c r="R14" s="26"/>
      <c r="S14" s="26"/>
      <c r="T14" s="26"/>
      <c r="U14" s="90"/>
      <c r="V14" s="73"/>
      <c r="W14" s="91">
        <v>10</v>
      </c>
      <c r="X14" s="33">
        <f t="shared" si="3"/>
        <v>3000</v>
      </c>
    </row>
    <row r="15" spans="1:24" ht="216">
      <c r="A15" s="233">
        <v>7</v>
      </c>
      <c r="B15" s="100" t="s">
        <v>207</v>
      </c>
      <c r="C15" s="91" t="s">
        <v>85</v>
      </c>
      <c r="D15" s="26"/>
      <c r="E15" s="33">
        <v>300</v>
      </c>
      <c r="F15" s="91">
        <v>20</v>
      </c>
      <c r="G15" s="33">
        <f t="shared" si="0"/>
        <v>6000</v>
      </c>
      <c r="H15" s="36">
        <v>44503</v>
      </c>
      <c r="I15" s="27">
        <v>44279</v>
      </c>
      <c r="J15" s="26">
        <v>515</v>
      </c>
      <c r="K15" s="91"/>
      <c r="L15" s="33">
        <f t="shared" si="1"/>
        <v>0</v>
      </c>
      <c r="M15" s="26">
        <v>290</v>
      </c>
      <c r="N15" s="41">
        <v>44277</v>
      </c>
      <c r="O15" s="74">
        <v>0</v>
      </c>
      <c r="P15" s="33">
        <f t="shared" si="2"/>
        <v>0</v>
      </c>
      <c r="Q15" s="26"/>
      <c r="R15" s="26"/>
      <c r="S15" s="26"/>
      <c r="T15" s="26"/>
      <c r="U15" s="90"/>
      <c r="V15" s="73"/>
      <c r="W15" s="91">
        <v>20</v>
      </c>
      <c r="X15" s="33">
        <f t="shared" si="3"/>
        <v>6000</v>
      </c>
    </row>
    <row r="16" spans="1:24" ht="216">
      <c r="A16" s="233">
        <v>8</v>
      </c>
      <c r="B16" s="100" t="s">
        <v>209</v>
      </c>
      <c r="C16" s="91" t="s">
        <v>85</v>
      </c>
      <c r="D16" s="26"/>
      <c r="E16" s="33">
        <v>300</v>
      </c>
      <c r="F16" s="91">
        <v>3</v>
      </c>
      <c r="G16" s="33">
        <f t="shared" si="0"/>
        <v>900</v>
      </c>
      <c r="H16" s="36">
        <v>44503</v>
      </c>
      <c r="I16" s="27">
        <v>44279</v>
      </c>
      <c r="J16" s="26">
        <v>515</v>
      </c>
      <c r="K16" s="91"/>
      <c r="L16" s="33">
        <f t="shared" si="1"/>
        <v>0</v>
      </c>
      <c r="M16" s="26">
        <v>290</v>
      </c>
      <c r="N16" s="41">
        <v>44277</v>
      </c>
      <c r="O16" s="74">
        <v>0</v>
      </c>
      <c r="P16" s="33">
        <f t="shared" si="2"/>
        <v>0</v>
      </c>
      <c r="Q16" s="26"/>
      <c r="R16" s="26"/>
      <c r="S16" s="26"/>
      <c r="T16" s="26"/>
      <c r="U16" s="90"/>
      <c r="V16" s="73"/>
      <c r="W16" s="91">
        <v>3</v>
      </c>
      <c r="X16" s="33">
        <f t="shared" si="3"/>
        <v>900</v>
      </c>
    </row>
    <row r="17" spans="1:24" ht="48">
      <c r="A17" s="233">
        <v>9</v>
      </c>
      <c r="B17" s="100" t="s">
        <v>283</v>
      </c>
      <c r="C17" s="35" t="s">
        <v>85</v>
      </c>
      <c r="D17" s="26"/>
      <c r="E17" s="33">
        <v>220</v>
      </c>
      <c r="F17" s="91">
        <v>211</v>
      </c>
      <c r="G17" s="33">
        <f t="shared" si="0"/>
        <v>46420</v>
      </c>
      <c r="H17" s="36"/>
      <c r="I17" s="27"/>
      <c r="J17" s="26"/>
      <c r="K17" s="91"/>
      <c r="L17" s="33">
        <f t="shared" si="1"/>
        <v>0</v>
      </c>
      <c r="M17" s="103">
        <v>465</v>
      </c>
      <c r="N17" s="41">
        <v>44309</v>
      </c>
      <c r="O17" s="74">
        <f>F17+K17-W17</f>
        <v>0</v>
      </c>
      <c r="P17" s="33">
        <f t="shared" si="2"/>
        <v>0</v>
      </c>
      <c r="Q17" s="26"/>
      <c r="R17" s="26"/>
      <c r="S17" s="26"/>
      <c r="T17" s="26"/>
      <c r="U17" s="90"/>
      <c r="V17" s="73"/>
      <c r="W17" s="91">
        <v>211</v>
      </c>
      <c r="X17" s="33">
        <f t="shared" si="3"/>
        <v>46420</v>
      </c>
    </row>
    <row r="18" spans="1:24" ht="48">
      <c r="A18" s="233">
        <v>11</v>
      </c>
      <c r="B18" s="100" t="s">
        <v>281</v>
      </c>
      <c r="C18" s="35" t="s">
        <v>85</v>
      </c>
      <c r="D18" s="26"/>
      <c r="E18" s="33">
        <v>220</v>
      </c>
      <c r="F18" s="91">
        <v>111</v>
      </c>
      <c r="G18" s="33">
        <f t="shared" si="0"/>
        <v>24420</v>
      </c>
      <c r="H18" s="36"/>
      <c r="I18" s="27"/>
      <c r="J18" s="26"/>
      <c r="K18" s="91"/>
      <c r="L18" s="33">
        <f t="shared" si="1"/>
        <v>0</v>
      </c>
      <c r="M18" s="103">
        <v>464</v>
      </c>
      <c r="N18" s="41">
        <v>44309</v>
      </c>
      <c r="O18" s="74">
        <v>0</v>
      </c>
      <c r="P18" s="33">
        <f t="shared" si="2"/>
        <v>0</v>
      </c>
      <c r="Q18" s="26"/>
      <c r="R18" s="26"/>
      <c r="S18" s="26"/>
      <c r="T18" s="26"/>
      <c r="U18" s="90"/>
      <c r="V18" s="73"/>
      <c r="W18" s="91">
        <v>111</v>
      </c>
      <c r="X18" s="33">
        <f>W18*E18</f>
        <v>24420</v>
      </c>
    </row>
    <row r="19" spans="1:24" ht="48">
      <c r="A19" s="233">
        <v>12</v>
      </c>
      <c r="B19" s="100" t="s">
        <v>283</v>
      </c>
      <c r="C19" s="35" t="s">
        <v>85</v>
      </c>
      <c r="D19" s="26"/>
      <c r="E19" s="33">
        <v>220</v>
      </c>
      <c r="F19" s="91">
        <v>211</v>
      </c>
      <c r="G19" s="33">
        <f t="shared" si="0"/>
        <v>46420</v>
      </c>
      <c r="H19" s="36"/>
      <c r="I19" s="27"/>
      <c r="J19" s="26"/>
      <c r="K19" s="91"/>
      <c r="L19" s="33">
        <f t="shared" si="1"/>
        <v>0</v>
      </c>
      <c r="M19" s="103">
        <v>464</v>
      </c>
      <c r="N19" s="41">
        <v>44309</v>
      </c>
      <c r="O19" s="74">
        <v>0</v>
      </c>
      <c r="P19" s="33">
        <f t="shared" si="2"/>
        <v>0</v>
      </c>
      <c r="Q19" s="26"/>
      <c r="R19" s="26"/>
      <c r="S19" s="26"/>
      <c r="T19" s="26"/>
      <c r="U19" s="90"/>
      <c r="V19" s="73"/>
      <c r="W19" s="91">
        <v>211</v>
      </c>
      <c r="X19" s="33">
        <f>W19*E19</f>
        <v>46420</v>
      </c>
    </row>
    <row r="20" spans="1:24" ht="252">
      <c r="A20" s="233">
        <v>14</v>
      </c>
      <c r="B20" s="100" t="s">
        <v>39</v>
      </c>
      <c r="C20" s="91" t="s">
        <v>85</v>
      </c>
      <c r="D20" s="26" t="s">
        <v>204</v>
      </c>
      <c r="E20" s="33">
        <v>180</v>
      </c>
      <c r="F20" s="91">
        <v>62</v>
      </c>
      <c r="G20" s="33">
        <f t="shared" si="0"/>
        <v>11160</v>
      </c>
      <c r="H20" s="36">
        <v>44913</v>
      </c>
      <c r="I20" s="27">
        <v>44279</v>
      </c>
      <c r="J20" s="26">
        <v>401</v>
      </c>
      <c r="K20" s="91"/>
      <c r="L20" s="33">
        <f t="shared" si="1"/>
        <v>0</v>
      </c>
      <c r="M20" s="26">
        <v>291</v>
      </c>
      <c r="N20" s="41">
        <v>44277</v>
      </c>
      <c r="O20" s="74">
        <f>F20-W20</f>
        <v>0</v>
      </c>
      <c r="P20" s="33">
        <f t="shared" si="2"/>
        <v>0</v>
      </c>
      <c r="Q20" s="26"/>
      <c r="R20" s="26"/>
      <c r="S20" s="26"/>
      <c r="T20" s="26"/>
      <c r="U20" s="90"/>
      <c r="V20" s="73"/>
      <c r="W20" s="91">
        <v>62</v>
      </c>
      <c r="X20" s="33">
        <f t="shared" si="3"/>
        <v>11160</v>
      </c>
    </row>
    <row r="21" spans="1:24" ht="37.5">
      <c r="A21" s="94"/>
      <c r="B21" s="240" t="s">
        <v>83</v>
      </c>
      <c r="C21" s="94"/>
      <c r="D21" s="28"/>
      <c r="E21" s="28"/>
      <c r="F21" s="93"/>
      <c r="G21" s="28">
        <f>SUM(G9:G20)</f>
        <v>702227</v>
      </c>
      <c r="H21" s="29"/>
      <c r="I21" s="29"/>
      <c r="J21" s="28"/>
      <c r="K21" s="93"/>
      <c r="L21" s="28">
        <f>SUM(L9:L20)</f>
        <v>0</v>
      </c>
      <c r="M21" s="93"/>
      <c r="N21" s="30"/>
      <c r="O21" s="94"/>
      <c r="P21" s="28">
        <f>SUM(P9:P20)</f>
        <v>0</v>
      </c>
      <c r="Q21" s="93"/>
      <c r="R21" s="93"/>
      <c r="S21" s="93"/>
      <c r="T21" s="93"/>
      <c r="U21" s="93"/>
      <c r="V21" s="93"/>
      <c r="W21" s="93"/>
      <c r="X21" s="28">
        <f>SUM(X9:X20)</f>
        <v>702227</v>
      </c>
    </row>
  </sheetData>
  <mergeCells count="31">
    <mergeCell ref="W6:W7"/>
    <mergeCell ref="X6:X7"/>
    <mergeCell ref="K6:K7"/>
    <mergeCell ref="W5:X5"/>
    <mergeCell ref="O1:R1"/>
    <mergeCell ref="B2:X2"/>
    <mergeCell ref="C3:P3"/>
    <mergeCell ref="C4:N4"/>
    <mergeCell ref="O4:W4"/>
    <mergeCell ref="J6:J7"/>
    <mergeCell ref="Q5:V5"/>
    <mergeCell ref="L6:L7"/>
    <mergeCell ref="H5:H7"/>
    <mergeCell ref="I5:N5"/>
    <mergeCell ref="M6:N6"/>
    <mergeCell ref="A8:X8"/>
    <mergeCell ref="O6:O7"/>
    <mergeCell ref="P6:P7"/>
    <mergeCell ref="Q6:T7"/>
    <mergeCell ref="U6:U7"/>
    <mergeCell ref="F6:F7"/>
    <mergeCell ref="A5:A7"/>
    <mergeCell ref="B5:B7"/>
    <mergeCell ref="C5:C7"/>
    <mergeCell ref="D5:D7"/>
    <mergeCell ref="G6:G7"/>
    <mergeCell ref="I6:I7"/>
    <mergeCell ref="V6:V7"/>
    <mergeCell ref="E5:E7"/>
    <mergeCell ref="F5:G5"/>
    <mergeCell ref="O5:P5"/>
  </mergeCells>
  <phoneticPr fontId="74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dimension ref="A1:X29"/>
  <sheetViews>
    <sheetView workbookViewId="0">
      <selection activeCell="A8" sqref="A8:X29"/>
    </sheetView>
  </sheetViews>
  <sheetFormatPr defaultRowHeight="12.75"/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709" t="s">
        <v>102</v>
      </c>
      <c r="B8" s="710"/>
      <c r="C8" s="710"/>
      <c r="D8" s="710"/>
      <c r="E8" s="710"/>
      <c r="F8" s="710"/>
      <c r="G8" s="710"/>
      <c r="H8" s="710"/>
      <c r="I8" s="710"/>
      <c r="J8" s="710"/>
      <c r="K8" s="710"/>
      <c r="L8" s="710"/>
      <c r="M8" s="710"/>
      <c r="N8" s="710"/>
      <c r="O8" s="710"/>
      <c r="P8" s="710"/>
      <c r="Q8" s="710"/>
      <c r="R8" s="710"/>
      <c r="S8" s="710"/>
      <c r="T8" s="710"/>
      <c r="U8" s="710"/>
      <c r="V8" s="710"/>
      <c r="W8" s="710"/>
      <c r="X8" s="711"/>
    </row>
    <row r="9" spans="1:24" ht="318.75">
      <c r="A9" s="233">
        <v>1</v>
      </c>
      <c r="B9" s="242" t="s">
        <v>171</v>
      </c>
      <c r="C9" s="243" t="s">
        <v>71</v>
      </c>
      <c r="D9" s="244">
        <v>181220</v>
      </c>
      <c r="E9" s="245">
        <v>9161.4</v>
      </c>
      <c r="F9" s="246">
        <v>2</v>
      </c>
      <c r="G9" s="33">
        <f t="shared" ref="G9:G28" si="0">F9*E9</f>
        <v>18322.8</v>
      </c>
      <c r="H9" s="337">
        <v>45291</v>
      </c>
      <c r="I9" s="248">
        <v>44244</v>
      </c>
      <c r="J9" s="244">
        <v>237</v>
      </c>
      <c r="K9" s="246"/>
      <c r="L9" s="245"/>
      <c r="M9" s="249">
        <v>140</v>
      </c>
      <c r="N9" s="250">
        <v>44243</v>
      </c>
      <c r="O9" s="315">
        <f>F9-W9</f>
        <v>0</v>
      </c>
      <c r="P9" s="245">
        <f t="shared" ref="P9:P28" si="1">O9*E9</f>
        <v>0</v>
      </c>
      <c r="Q9" s="244"/>
      <c r="R9" s="244"/>
      <c r="S9" s="244"/>
      <c r="T9" s="244"/>
      <c r="U9" s="252"/>
      <c r="V9" s="253"/>
      <c r="W9" s="246">
        <v>2</v>
      </c>
      <c r="X9" s="245">
        <f t="shared" ref="X9:X28" si="2">W9*E9</f>
        <v>18322.8</v>
      </c>
    </row>
    <row r="10" spans="1:24" ht="204">
      <c r="A10" s="233">
        <v>2</v>
      </c>
      <c r="B10" s="100" t="s">
        <v>206</v>
      </c>
      <c r="C10" s="91" t="s">
        <v>85</v>
      </c>
      <c r="D10" s="26"/>
      <c r="E10" s="33">
        <v>300</v>
      </c>
      <c r="F10" s="246">
        <v>0</v>
      </c>
      <c r="G10" s="33">
        <f t="shared" si="0"/>
        <v>0</v>
      </c>
      <c r="H10" s="337">
        <v>44503</v>
      </c>
      <c r="I10" s="248">
        <v>44280</v>
      </c>
      <c r="J10" s="244">
        <v>514</v>
      </c>
      <c r="K10" s="246"/>
      <c r="L10" s="245">
        <f>K10*E10</f>
        <v>0</v>
      </c>
      <c r="M10" s="249">
        <v>290</v>
      </c>
      <c r="N10" s="250">
        <v>44277</v>
      </c>
      <c r="O10" s="315">
        <f>F10+K10-W10</f>
        <v>0</v>
      </c>
      <c r="P10" s="245">
        <f t="shared" si="1"/>
        <v>0</v>
      </c>
      <c r="Q10" s="244"/>
      <c r="R10" s="244"/>
      <c r="S10" s="244"/>
      <c r="T10" s="244"/>
      <c r="U10" s="252"/>
      <c r="V10" s="253"/>
      <c r="W10" s="246">
        <v>0</v>
      </c>
      <c r="X10" s="245">
        <f t="shared" si="2"/>
        <v>0</v>
      </c>
    </row>
    <row r="11" spans="1:24" ht="216">
      <c r="A11" s="233">
        <v>3</v>
      </c>
      <c r="B11" s="100" t="s">
        <v>207</v>
      </c>
      <c r="C11" s="91" t="s">
        <v>85</v>
      </c>
      <c r="D11" s="26"/>
      <c r="E11" s="33">
        <v>300</v>
      </c>
      <c r="F11" s="246">
        <v>12</v>
      </c>
      <c r="G11" s="33">
        <f t="shared" si="0"/>
        <v>3600</v>
      </c>
      <c r="H11" s="337">
        <v>44503</v>
      </c>
      <c r="I11" s="248">
        <v>44280</v>
      </c>
      <c r="J11" s="244">
        <v>514</v>
      </c>
      <c r="K11" s="246"/>
      <c r="L11" s="245">
        <f t="shared" ref="L11:L27" si="3">K11*E11</f>
        <v>0</v>
      </c>
      <c r="M11" s="249">
        <v>290</v>
      </c>
      <c r="N11" s="250">
        <v>44277</v>
      </c>
      <c r="O11" s="315">
        <f t="shared" ref="O11:O28" si="4">F11+K11-W11</f>
        <v>0</v>
      </c>
      <c r="P11" s="245">
        <f t="shared" si="1"/>
        <v>0</v>
      </c>
      <c r="Q11" s="244"/>
      <c r="R11" s="244"/>
      <c r="S11" s="244"/>
      <c r="T11" s="244"/>
      <c r="U11" s="252"/>
      <c r="V11" s="253"/>
      <c r="W11" s="246">
        <v>12</v>
      </c>
      <c r="X11" s="245">
        <f t="shared" si="2"/>
        <v>3600</v>
      </c>
    </row>
    <row r="12" spans="1:24" ht="216">
      <c r="A12" s="233">
        <v>4</v>
      </c>
      <c r="B12" s="100" t="s">
        <v>209</v>
      </c>
      <c r="C12" s="91" t="s">
        <v>85</v>
      </c>
      <c r="D12" s="26"/>
      <c r="E12" s="33">
        <v>300</v>
      </c>
      <c r="F12" s="246">
        <v>1</v>
      </c>
      <c r="G12" s="33">
        <f t="shared" si="0"/>
        <v>300</v>
      </c>
      <c r="H12" s="337">
        <v>44503</v>
      </c>
      <c r="I12" s="248">
        <v>44280</v>
      </c>
      <c r="J12" s="244">
        <v>514</v>
      </c>
      <c r="K12" s="246"/>
      <c r="L12" s="245">
        <f t="shared" si="3"/>
        <v>0</v>
      </c>
      <c r="M12" s="249">
        <v>290</v>
      </c>
      <c r="N12" s="250">
        <v>44277</v>
      </c>
      <c r="O12" s="315">
        <f t="shared" si="4"/>
        <v>0</v>
      </c>
      <c r="P12" s="245">
        <f t="shared" si="1"/>
        <v>0</v>
      </c>
      <c r="Q12" s="244"/>
      <c r="R12" s="244"/>
      <c r="S12" s="244"/>
      <c r="T12" s="244"/>
      <c r="U12" s="252"/>
      <c r="V12" s="253"/>
      <c r="W12" s="246">
        <v>1</v>
      </c>
      <c r="X12" s="245">
        <f t="shared" si="2"/>
        <v>300</v>
      </c>
    </row>
    <row r="13" spans="1:24" ht="108">
      <c r="A13" s="233">
        <v>5</v>
      </c>
      <c r="B13" s="100" t="s">
        <v>211</v>
      </c>
      <c r="C13" s="35" t="s">
        <v>85</v>
      </c>
      <c r="D13" s="26"/>
      <c r="E13" s="33">
        <v>0.7</v>
      </c>
      <c r="F13" s="246">
        <v>6609</v>
      </c>
      <c r="G13" s="33">
        <f t="shared" si="0"/>
        <v>4626.2999999999993</v>
      </c>
      <c r="H13" s="337"/>
      <c r="I13" s="248">
        <v>44284</v>
      </c>
      <c r="J13" s="244">
        <v>598</v>
      </c>
      <c r="K13" s="246"/>
      <c r="L13" s="245">
        <f t="shared" si="3"/>
        <v>0</v>
      </c>
      <c r="M13" s="249">
        <v>314</v>
      </c>
      <c r="N13" s="250">
        <v>44281</v>
      </c>
      <c r="O13" s="315">
        <f t="shared" si="4"/>
        <v>0</v>
      </c>
      <c r="P13" s="245">
        <f t="shared" si="1"/>
        <v>0</v>
      </c>
      <c r="Q13" s="244"/>
      <c r="R13" s="244"/>
      <c r="S13" s="244"/>
      <c r="T13" s="244"/>
      <c r="U13" s="252"/>
      <c r="V13" s="253"/>
      <c r="W13" s="246">
        <v>6609</v>
      </c>
      <c r="X13" s="245">
        <f t="shared" si="2"/>
        <v>4626.2999999999993</v>
      </c>
    </row>
    <row r="14" spans="1:24" ht="204">
      <c r="A14" s="233">
        <v>6</v>
      </c>
      <c r="B14" s="100" t="s">
        <v>206</v>
      </c>
      <c r="C14" s="91" t="s">
        <v>85</v>
      </c>
      <c r="D14" s="26"/>
      <c r="E14" s="33">
        <v>300</v>
      </c>
      <c r="F14" s="246">
        <v>20</v>
      </c>
      <c r="G14" s="33">
        <f t="shared" si="0"/>
        <v>6000</v>
      </c>
      <c r="H14" s="337"/>
      <c r="I14" s="248">
        <v>44284</v>
      </c>
      <c r="J14" s="244">
        <v>598</v>
      </c>
      <c r="K14" s="246"/>
      <c r="L14" s="245">
        <f t="shared" si="3"/>
        <v>0</v>
      </c>
      <c r="M14" s="249">
        <v>314</v>
      </c>
      <c r="N14" s="250">
        <v>44281</v>
      </c>
      <c r="O14" s="315">
        <f t="shared" si="4"/>
        <v>0</v>
      </c>
      <c r="P14" s="245">
        <f t="shared" si="1"/>
        <v>0</v>
      </c>
      <c r="Q14" s="244"/>
      <c r="R14" s="244"/>
      <c r="S14" s="244"/>
      <c r="T14" s="244"/>
      <c r="U14" s="252"/>
      <c r="V14" s="253"/>
      <c r="W14" s="246">
        <v>20</v>
      </c>
      <c r="X14" s="245">
        <f t="shared" si="2"/>
        <v>6000</v>
      </c>
    </row>
    <row r="15" spans="1:24" ht="216">
      <c r="A15" s="233">
        <v>7</v>
      </c>
      <c r="B15" s="100" t="s">
        <v>207</v>
      </c>
      <c r="C15" s="91" t="s">
        <v>85</v>
      </c>
      <c r="D15" s="26"/>
      <c r="E15" s="33">
        <v>300</v>
      </c>
      <c r="F15" s="246">
        <v>92</v>
      </c>
      <c r="G15" s="33">
        <f t="shared" si="0"/>
        <v>27600</v>
      </c>
      <c r="H15" s="337"/>
      <c r="I15" s="248">
        <v>44284</v>
      </c>
      <c r="J15" s="244">
        <v>598</v>
      </c>
      <c r="K15" s="246"/>
      <c r="L15" s="245">
        <f t="shared" si="3"/>
        <v>0</v>
      </c>
      <c r="M15" s="249">
        <v>314</v>
      </c>
      <c r="N15" s="250">
        <v>44281</v>
      </c>
      <c r="O15" s="315">
        <f t="shared" si="4"/>
        <v>0</v>
      </c>
      <c r="P15" s="245">
        <f t="shared" si="1"/>
        <v>0</v>
      </c>
      <c r="Q15" s="244"/>
      <c r="R15" s="244"/>
      <c r="S15" s="244"/>
      <c r="T15" s="244"/>
      <c r="U15" s="252"/>
      <c r="V15" s="253"/>
      <c r="W15" s="246">
        <v>92</v>
      </c>
      <c r="X15" s="245">
        <f t="shared" si="2"/>
        <v>27600</v>
      </c>
    </row>
    <row r="16" spans="1:24" ht="216">
      <c r="A16" s="233">
        <v>8</v>
      </c>
      <c r="B16" s="100" t="s">
        <v>208</v>
      </c>
      <c r="C16" s="91" t="s">
        <v>85</v>
      </c>
      <c r="D16" s="26"/>
      <c r="E16" s="33">
        <v>300</v>
      </c>
      <c r="F16" s="246">
        <v>20</v>
      </c>
      <c r="G16" s="33">
        <f t="shared" si="0"/>
        <v>6000</v>
      </c>
      <c r="H16" s="337"/>
      <c r="I16" s="248">
        <v>44284</v>
      </c>
      <c r="J16" s="244">
        <v>598</v>
      </c>
      <c r="K16" s="246"/>
      <c r="L16" s="245">
        <f t="shared" si="3"/>
        <v>0</v>
      </c>
      <c r="M16" s="249">
        <v>314</v>
      </c>
      <c r="N16" s="250">
        <v>44281</v>
      </c>
      <c r="O16" s="315">
        <f t="shared" si="4"/>
        <v>0</v>
      </c>
      <c r="P16" s="245">
        <f t="shared" si="1"/>
        <v>0</v>
      </c>
      <c r="Q16" s="244"/>
      <c r="R16" s="244"/>
      <c r="S16" s="244"/>
      <c r="T16" s="244"/>
      <c r="U16" s="252"/>
      <c r="V16" s="253"/>
      <c r="W16" s="246">
        <v>20</v>
      </c>
      <c r="X16" s="245">
        <f t="shared" si="2"/>
        <v>6000</v>
      </c>
    </row>
    <row r="17" spans="1:24" ht="72">
      <c r="A17" s="233">
        <v>9</v>
      </c>
      <c r="B17" s="100" t="s">
        <v>223</v>
      </c>
      <c r="C17" s="35" t="s">
        <v>85</v>
      </c>
      <c r="D17" s="26"/>
      <c r="E17" s="33">
        <v>214.89</v>
      </c>
      <c r="F17" s="246">
        <v>25</v>
      </c>
      <c r="G17" s="33">
        <f t="shared" si="0"/>
        <v>5372.25</v>
      </c>
      <c r="H17" s="337"/>
      <c r="I17" s="248">
        <v>44299</v>
      </c>
      <c r="J17" s="244">
        <v>756</v>
      </c>
      <c r="K17" s="246"/>
      <c r="L17" s="245">
        <f t="shared" si="3"/>
        <v>0</v>
      </c>
      <c r="M17" s="249">
        <v>377</v>
      </c>
      <c r="N17" s="250">
        <v>44293</v>
      </c>
      <c r="O17" s="315">
        <f t="shared" si="4"/>
        <v>0</v>
      </c>
      <c r="P17" s="245">
        <f t="shared" si="1"/>
        <v>0</v>
      </c>
      <c r="Q17" s="244"/>
      <c r="R17" s="244"/>
      <c r="S17" s="244"/>
      <c r="T17" s="244"/>
      <c r="U17" s="252"/>
      <c r="V17" s="253"/>
      <c r="W17" s="246">
        <v>25</v>
      </c>
      <c r="X17" s="245">
        <f t="shared" si="2"/>
        <v>5372.25</v>
      </c>
    </row>
    <row r="18" spans="1:24" ht="72">
      <c r="A18" s="233">
        <v>10</v>
      </c>
      <c r="B18" s="100" t="s">
        <v>224</v>
      </c>
      <c r="C18" s="35" t="s">
        <v>85</v>
      </c>
      <c r="D18" s="26"/>
      <c r="E18" s="33">
        <v>214.89</v>
      </c>
      <c r="F18" s="246">
        <v>37</v>
      </c>
      <c r="G18" s="33">
        <f t="shared" si="0"/>
        <v>7950.9299999999994</v>
      </c>
      <c r="H18" s="337"/>
      <c r="I18" s="248">
        <v>44299</v>
      </c>
      <c r="J18" s="244">
        <v>756</v>
      </c>
      <c r="K18" s="246"/>
      <c r="L18" s="245">
        <f t="shared" si="3"/>
        <v>0</v>
      </c>
      <c r="M18" s="249">
        <v>377</v>
      </c>
      <c r="N18" s="250">
        <v>44293</v>
      </c>
      <c r="O18" s="315">
        <f t="shared" si="4"/>
        <v>0</v>
      </c>
      <c r="P18" s="245">
        <f t="shared" si="1"/>
        <v>0</v>
      </c>
      <c r="Q18" s="244"/>
      <c r="R18" s="244"/>
      <c r="S18" s="244"/>
      <c r="T18" s="244"/>
      <c r="U18" s="252"/>
      <c r="V18" s="253"/>
      <c r="W18" s="246">
        <v>37</v>
      </c>
      <c r="X18" s="245">
        <f t="shared" si="2"/>
        <v>7950.9299999999994</v>
      </c>
    </row>
    <row r="19" spans="1:24" ht="72">
      <c r="A19" s="233">
        <v>11</v>
      </c>
      <c r="B19" s="100" t="s">
        <v>225</v>
      </c>
      <c r="C19" s="35" t="s">
        <v>85</v>
      </c>
      <c r="D19" s="26"/>
      <c r="E19" s="33">
        <v>214.89</v>
      </c>
      <c r="F19" s="246">
        <v>12</v>
      </c>
      <c r="G19" s="33">
        <f t="shared" si="0"/>
        <v>2578.6799999999998</v>
      </c>
      <c r="H19" s="337"/>
      <c r="I19" s="248">
        <v>44299</v>
      </c>
      <c r="J19" s="244">
        <v>756</v>
      </c>
      <c r="K19" s="246"/>
      <c r="L19" s="245">
        <f t="shared" si="3"/>
        <v>0</v>
      </c>
      <c r="M19" s="249">
        <v>377</v>
      </c>
      <c r="N19" s="250">
        <v>44293</v>
      </c>
      <c r="O19" s="315">
        <f t="shared" si="4"/>
        <v>0</v>
      </c>
      <c r="P19" s="245">
        <f t="shared" si="1"/>
        <v>0</v>
      </c>
      <c r="Q19" s="244"/>
      <c r="R19" s="244"/>
      <c r="S19" s="244"/>
      <c r="T19" s="244"/>
      <c r="U19" s="252"/>
      <c r="V19" s="253"/>
      <c r="W19" s="246">
        <v>12</v>
      </c>
      <c r="X19" s="245">
        <f t="shared" si="2"/>
        <v>2578.6799999999998</v>
      </c>
    </row>
    <row r="20" spans="1:24" ht="72">
      <c r="A20" s="233">
        <v>12</v>
      </c>
      <c r="B20" s="100" t="s">
        <v>226</v>
      </c>
      <c r="C20" s="35" t="s">
        <v>85</v>
      </c>
      <c r="D20" s="26"/>
      <c r="E20" s="33">
        <v>56.98</v>
      </c>
      <c r="F20" s="246">
        <v>88</v>
      </c>
      <c r="G20" s="33">
        <f t="shared" si="0"/>
        <v>5014.24</v>
      </c>
      <c r="H20" s="337"/>
      <c r="I20" s="248">
        <v>44299</v>
      </c>
      <c r="J20" s="244">
        <v>756</v>
      </c>
      <c r="K20" s="246"/>
      <c r="L20" s="245">
        <f t="shared" si="3"/>
        <v>0</v>
      </c>
      <c r="M20" s="249">
        <v>377</v>
      </c>
      <c r="N20" s="250">
        <v>44293</v>
      </c>
      <c r="O20" s="315">
        <f t="shared" si="4"/>
        <v>0</v>
      </c>
      <c r="P20" s="245">
        <f t="shared" si="1"/>
        <v>0</v>
      </c>
      <c r="Q20" s="244"/>
      <c r="R20" s="244"/>
      <c r="S20" s="244"/>
      <c r="T20" s="244"/>
      <c r="U20" s="252"/>
      <c r="V20" s="253"/>
      <c r="W20" s="246">
        <v>88</v>
      </c>
      <c r="X20" s="245">
        <f t="shared" si="2"/>
        <v>5014.24</v>
      </c>
    </row>
    <row r="21" spans="1:24" ht="72">
      <c r="A21" s="233">
        <v>13</v>
      </c>
      <c r="B21" s="100" t="s">
        <v>227</v>
      </c>
      <c r="C21" s="35" t="s">
        <v>85</v>
      </c>
      <c r="D21" s="26"/>
      <c r="E21" s="33">
        <v>56.98</v>
      </c>
      <c r="F21" s="246">
        <v>422</v>
      </c>
      <c r="G21" s="33">
        <f t="shared" si="0"/>
        <v>24045.559999999998</v>
      </c>
      <c r="H21" s="337"/>
      <c r="I21" s="248">
        <v>44299</v>
      </c>
      <c r="J21" s="244">
        <v>756</v>
      </c>
      <c r="K21" s="246"/>
      <c r="L21" s="245">
        <f t="shared" si="3"/>
        <v>0</v>
      </c>
      <c r="M21" s="249">
        <v>377</v>
      </c>
      <c r="N21" s="250">
        <v>44293</v>
      </c>
      <c r="O21" s="315">
        <f t="shared" si="4"/>
        <v>0</v>
      </c>
      <c r="P21" s="245">
        <f t="shared" si="1"/>
        <v>0</v>
      </c>
      <c r="Q21" s="244"/>
      <c r="R21" s="244"/>
      <c r="S21" s="244"/>
      <c r="T21" s="244"/>
      <c r="U21" s="252"/>
      <c r="V21" s="253"/>
      <c r="W21" s="246">
        <v>422</v>
      </c>
      <c r="X21" s="245">
        <f t="shared" si="2"/>
        <v>24045.559999999998</v>
      </c>
    </row>
    <row r="22" spans="1:24" ht="72">
      <c r="A22" s="233">
        <v>14</v>
      </c>
      <c r="B22" s="100" t="s">
        <v>228</v>
      </c>
      <c r="C22" s="35" t="s">
        <v>85</v>
      </c>
      <c r="D22" s="26"/>
      <c r="E22" s="33">
        <v>56.98</v>
      </c>
      <c r="F22" s="246">
        <v>89</v>
      </c>
      <c r="G22" s="33">
        <f t="shared" si="0"/>
        <v>5071.2199999999993</v>
      </c>
      <c r="H22" s="337"/>
      <c r="I22" s="248">
        <v>44299</v>
      </c>
      <c r="J22" s="244">
        <v>756</v>
      </c>
      <c r="K22" s="246"/>
      <c r="L22" s="245">
        <f t="shared" si="3"/>
        <v>0</v>
      </c>
      <c r="M22" s="249">
        <v>377</v>
      </c>
      <c r="N22" s="250">
        <v>44293</v>
      </c>
      <c r="O22" s="315">
        <f t="shared" si="4"/>
        <v>0</v>
      </c>
      <c r="P22" s="245">
        <f t="shared" si="1"/>
        <v>0</v>
      </c>
      <c r="Q22" s="244"/>
      <c r="R22" s="244"/>
      <c r="S22" s="244"/>
      <c r="T22" s="244"/>
      <c r="U22" s="252"/>
      <c r="V22" s="253"/>
      <c r="W22" s="246">
        <v>89</v>
      </c>
      <c r="X22" s="245">
        <f t="shared" si="2"/>
        <v>5071.2199999999993</v>
      </c>
    </row>
    <row r="23" spans="1:24" ht="48">
      <c r="A23" s="233">
        <v>15</v>
      </c>
      <c r="B23" s="100" t="s">
        <v>283</v>
      </c>
      <c r="C23" s="35" t="s">
        <v>85</v>
      </c>
      <c r="D23" s="26"/>
      <c r="E23" s="33">
        <v>220</v>
      </c>
      <c r="F23" s="246">
        <v>66</v>
      </c>
      <c r="G23" s="33">
        <f t="shared" si="0"/>
        <v>14520</v>
      </c>
      <c r="H23" s="337"/>
      <c r="I23" s="248"/>
      <c r="J23" s="244">
        <v>918</v>
      </c>
      <c r="K23" s="246"/>
      <c r="L23" s="245">
        <f t="shared" si="3"/>
        <v>0</v>
      </c>
      <c r="M23" s="103">
        <v>465</v>
      </c>
      <c r="N23" s="41">
        <v>44309</v>
      </c>
      <c r="O23" s="315">
        <f t="shared" si="4"/>
        <v>0</v>
      </c>
      <c r="P23" s="245">
        <f t="shared" si="1"/>
        <v>0</v>
      </c>
      <c r="Q23" s="244"/>
      <c r="R23" s="244"/>
      <c r="S23" s="244"/>
      <c r="T23" s="244"/>
      <c r="U23" s="252"/>
      <c r="V23" s="253"/>
      <c r="W23" s="246">
        <v>66</v>
      </c>
      <c r="X23" s="245">
        <f t="shared" si="2"/>
        <v>14520</v>
      </c>
    </row>
    <row r="24" spans="1:24" ht="48">
      <c r="A24" s="233">
        <v>16</v>
      </c>
      <c r="B24" s="100" t="s">
        <v>284</v>
      </c>
      <c r="C24" s="35" t="s">
        <v>85</v>
      </c>
      <c r="D24" s="26"/>
      <c r="E24" s="33">
        <v>220</v>
      </c>
      <c r="F24" s="246">
        <v>2</v>
      </c>
      <c r="G24" s="33">
        <f t="shared" si="0"/>
        <v>440</v>
      </c>
      <c r="H24" s="337"/>
      <c r="I24" s="248"/>
      <c r="J24" s="244">
        <v>918</v>
      </c>
      <c r="K24" s="246"/>
      <c r="L24" s="245">
        <f t="shared" si="3"/>
        <v>0</v>
      </c>
      <c r="M24" s="103">
        <v>465</v>
      </c>
      <c r="N24" s="41">
        <v>44309</v>
      </c>
      <c r="O24" s="315">
        <f t="shared" si="4"/>
        <v>0</v>
      </c>
      <c r="P24" s="245">
        <f t="shared" si="1"/>
        <v>0</v>
      </c>
      <c r="Q24" s="244"/>
      <c r="R24" s="244"/>
      <c r="S24" s="244"/>
      <c r="T24" s="244"/>
      <c r="U24" s="252"/>
      <c r="V24" s="253"/>
      <c r="W24" s="246">
        <v>2</v>
      </c>
      <c r="X24" s="245">
        <f t="shared" si="2"/>
        <v>440</v>
      </c>
    </row>
    <row r="25" spans="1:24" ht="48">
      <c r="A25" s="233">
        <v>17</v>
      </c>
      <c r="B25" s="100" t="s">
        <v>281</v>
      </c>
      <c r="C25" s="35" t="s">
        <v>85</v>
      </c>
      <c r="D25" s="26"/>
      <c r="E25" s="33">
        <v>220</v>
      </c>
      <c r="F25" s="246">
        <v>43</v>
      </c>
      <c r="G25" s="33">
        <f t="shared" si="0"/>
        <v>9460</v>
      </c>
      <c r="H25" s="337"/>
      <c r="I25" s="248"/>
      <c r="J25" s="244">
        <v>943</v>
      </c>
      <c r="K25" s="246"/>
      <c r="L25" s="245">
        <f t="shared" si="3"/>
        <v>0</v>
      </c>
      <c r="M25" s="103">
        <v>464</v>
      </c>
      <c r="N25" s="41">
        <v>44309</v>
      </c>
      <c r="O25" s="315">
        <f t="shared" si="4"/>
        <v>0</v>
      </c>
      <c r="P25" s="245">
        <f t="shared" si="1"/>
        <v>0</v>
      </c>
      <c r="Q25" s="244"/>
      <c r="R25" s="244"/>
      <c r="S25" s="244"/>
      <c r="T25" s="244"/>
      <c r="U25" s="252"/>
      <c r="V25" s="253"/>
      <c r="W25" s="246">
        <v>43</v>
      </c>
      <c r="X25" s="245">
        <f t="shared" si="2"/>
        <v>9460</v>
      </c>
    </row>
    <row r="26" spans="1:24" ht="48">
      <c r="A26" s="233">
        <v>18</v>
      </c>
      <c r="B26" s="100" t="s">
        <v>283</v>
      </c>
      <c r="C26" s="35" t="s">
        <v>85</v>
      </c>
      <c r="D26" s="26"/>
      <c r="E26" s="33">
        <v>220</v>
      </c>
      <c r="F26" s="246">
        <v>94</v>
      </c>
      <c r="G26" s="33">
        <f t="shared" si="0"/>
        <v>20680</v>
      </c>
      <c r="H26" s="337"/>
      <c r="I26" s="248"/>
      <c r="J26" s="244">
        <v>943</v>
      </c>
      <c r="K26" s="246"/>
      <c r="L26" s="245">
        <f t="shared" si="3"/>
        <v>0</v>
      </c>
      <c r="M26" s="103">
        <v>464</v>
      </c>
      <c r="N26" s="41">
        <v>44309</v>
      </c>
      <c r="O26" s="315">
        <f t="shared" si="4"/>
        <v>0</v>
      </c>
      <c r="P26" s="245">
        <f t="shared" si="1"/>
        <v>0</v>
      </c>
      <c r="Q26" s="244"/>
      <c r="R26" s="244"/>
      <c r="S26" s="244"/>
      <c r="T26" s="244"/>
      <c r="U26" s="252"/>
      <c r="V26" s="253"/>
      <c r="W26" s="246">
        <v>94</v>
      </c>
      <c r="X26" s="245">
        <f t="shared" si="2"/>
        <v>20680</v>
      </c>
    </row>
    <row r="27" spans="1:24" ht="48">
      <c r="A27" s="233">
        <v>19</v>
      </c>
      <c r="B27" s="100" t="s">
        <v>284</v>
      </c>
      <c r="C27" s="35" t="s">
        <v>85</v>
      </c>
      <c r="D27" s="26"/>
      <c r="E27" s="33">
        <v>220</v>
      </c>
      <c r="F27" s="246">
        <v>16</v>
      </c>
      <c r="G27" s="33">
        <f t="shared" si="0"/>
        <v>3520</v>
      </c>
      <c r="H27" s="337"/>
      <c r="I27" s="248"/>
      <c r="J27" s="244">
        <v>943</v>
      </c>
      <c r="K27" s="246"/>
      <c r="L27" s="245">
        <f t="shared" si="3"/>
        <v>0</v>
      </c>
      <c r="M27" s="103">
        <v>464</v>
      </c>
      <c r="N27" s="41">
        <v>44309</v>
      </c>
      <c r="O27" s="315">
        <f t="shared" si="4"/>
        <v>0</v>
      </c>
      <c r="P27" s="245">
        <f t="shared" si="1"/>
        <v>0</v>
      </c>
      <c r="Q27" s="244"/>
      <c r="R27" s="244"/>
      <c r="S27" s="244"/>
      <c r="T27" s="244"/>
      <c r="U27" s="252"/>
      <c r="V27" s="253"/>
      <c r="W27" s="246">
        <v>16</v>
      </c>
      <c r="X27" s="245">
        <f t="shared" si="2"/>
        <v>3520</v>
      </c>
    </row>
    <row r="28" spans="1:24" ht="48">
      <c r="A28" s="233">
        <v>20</v>
      </c>
      <c r="B28" s="100" t="s">
        <v>230</v>
      </c>
      <c r="C28" s="35" t="s">
        <v>85</v>
      </c>
      <c r="D28" s="26"/>
      <c r="E28" s="33">
        <v>300</v>
      </c>
      <c r="F28" s="246">
        <v>61</v>
      </c>
      <c r="G28" s="33">
        <f t="shared" si="0"/>
        <v>18300</v>
      </c>
      <c r="H28" s="337"/>
      <c r="I28" s="248">
        <v>44299</v>
      </c>
      <c r="J28" s="244">
        <v>731</v>
      </c>
      <c r="K28" s="246"/>
      <c r="L28" s="245">
        <f>K28*E28</f>
        <v>0</v>
      </c>
      <c r="M28" s="249">
        <v>375</v>
      </c>
      <c r="N28" s="250">
        <v>44293</v>
      </c>
      <c r="O28" s="315">
        <f t="shared" si="4"/>
        <v>0</v>
      </c>
      <c r="P28" s="245">
        <f t="shared" si="1"/>
        <v>0</v>
      </c>
      <c r="Q28" s="244"/>
      <c r="R28" s="244"/>
      <c r="S28" s="244"/>
      <c r="T28" s="244"/>
      <c r="U28" s="252"/>
      <c r="V28" s="253"/>
      <c r="W28" s="246">
        <v>61</v>
      </c>
      <c r="X28" s="245">
        <f t="shared" si="2"/>
        <v>18300</v>
      </c>
    </row>
    <row r="29" spans="1:24" ht="37.5">
      <c r="A29" s="94"/>
      <c r="B29" s="240" t="s">
        <v>83</v>
      </c>
      <c r="C29" s="94"/>
      <c r="D29" s="28"/>
      <c r="E29" s="28"/>
      <c r="F29" s="93"/>
      <c r="G29" s="28">
        <f>SUM(G9:G28)</f>
        <v>183401.97999999998</v>
      </c>
      <c r="H29" s="29"/>
      <c r="I29" s="29"/>
      <c r="J29" s="28"/>
      <c r="K29" s="93"/>
      <c r="L29" s="28">
        <f>SUM(L9:L28)</f>
        <v>0</v>
      </c>
      <c r="M29" s="93"/>
      <c r="N29" s="30"/>
      <c r="O29" s="94"/>
      <c r="P29" s="28">
        <f>SUM(P9:P28)</f>
        <v>0</v>
      </c>
      <c r="Q29" s="31"/>
      <c r="R29" s="93"/>
      <c r="S29" s="93"/>
      <c r="T29" s="93"/>
      <c r="U29" s="93"/>
      <c r="V29" s="93"/>
      <c r="W29" s="93"/>
      <c r="X29" s="28">
        <f>SUM(X9:X28)</f>
        <v>183401.97999999998</v>
      </c>
    </row>
  </sheetData>
  <mergeCells count="31">
    <mergeCell ref="W6:W7"/>
    <mergeCell ref="X6:X7"/>
    <mergeCell ref="K6:K7"/>
    <mergeCell ref="W5:X5"/>
    <mergeCell ref="O1:R1"/>
    <mergeCell ref="B2:X2"/>
    <mergeCell ref="C3:P3"/>
    <mergeCell ref="C4:N4"/>
    <mergeCell ref="O4:W4"/>
    <mergeCell ref="J6:J7"/>
    <mergeCell ref="Q5:V5"/>
    <mergeCell ref="L6:L7"/>
    <mergeCell ref="H5:H7"/>
    <mergeCell ref="I5:N5"/>
    <mergeCell ref="M6:N6"/>
    <mergeCell ref="A8:X8"/>
    <mergeCell ref="O6:O7"/>
    <mergeCell ref="P6:P7"/>
    <mergeCell ref="Q6:T7"/>
    <mergeCell ref="U6:U7"/>
    <mergeCell ref="F6:F7"/>
    <mergeCell ref="A5:A7"/>
    <mergeCell ref="B5:B7"/>
    <mergeCell ref="C5:C7"/>
    <mergeCell ref="D5:D7"/>
    <mergeCell ref="G6:G7"/>
    <mergeCell ref="I6:I7"/>
    <mergeCell ref="V6:V7"/>
    <mergeCell ref="E5:E7"/>
    <mergeCell ref="F5:G5"/>
    <mergeCell ref="O5:P5"/>
  </mergeCells>
  <phoneticPr fontId="7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3"/>
  <sheetViews>
    <sheetView topLeftCell="B1" workbookViewId="0">
      <selection activeCell="B1" sqref="B1"/>
    </sheetView>
  </sheetViews>
  <sheetFormatPr defaultRowHeight="12.75"/>
  <cols>
    <col min="1" max="1" width="9.140625" style="274"/>
    <col min="2" max="2" width="25.5703125" style="274" customWidth="1"/>
    <col min="3" max="6" width="9.140625" style="274"/>
    <col min="7" max="7" width="13.7109375" style="274" customWidth="1"/>
    <col min="8" max="16" width="9.140625" style="274"/>
    <col min="17" max="19" width="2.85546875" style="274" customWidth="1"/>
    <col min="20" max="20" width="2.7109375" style="274" customWidth="1"/>
    <col min="21" max="23" width="9.140625" style="274"/>
    <col min="24" max="24" width="14.42578125" style="274" customWidth="1"/>
    <col min="25" max="16384" width="9.140625" style="274"/>
  </cols>
  <sheetData>
    <row r="1" spans="1:24" ht="45.75" customHeight="1">
      <c r="A1" s="267"/>
      <c r="B1" s="268"/>
      <c r="C1" s="269"/>
      <c r="D1" s="269"/>
      <c r="E1" s="269"/>
      <c r="F1" s="270"/>
      <c r="G1" s="269"/>
      <c r="H1" s="271"/>
      <c r="I1" s="271"/>
      <c r="J1" s="269"/>
      <c r="K1" s="269"/>
      <c r="L1" s="269"/>
      <c r="M1" s="269"/>
      <c r="N1" s="272"/>
      <c r="O1" s="689" t="s">
        <v>87</v>
      </c>
      <c r="P1" s="689"/>
      <c r="Q1" s="689"/>
      <c r="R1" s="689"/>
      <c r="S1" s="273"/>
      <c r="T1" s="273"/>
      <c r="U1" s="273"/>
      <c r="V1" s="273"/>
      <c r="W1" s="273"/>
      <c r="X1" s="273"/>
    </row>
    <row r="2" spans="1:24" ht="45.75" customHeight="1">
      <c r="A2" s="275"/>
      <c r="B2" s="690" t="s">
        <v>312</v>
      </c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  <c r="R2" s="690"/>
      <c r="S2" s="690"/>
      <c r="T2" s="690"/>
      <c r="U2" s="690"/>
      <c r="V2" s="690"/>
      <c r="W2" s="690"/>
      <c r="X2" s="690"/>
    </row>
    <row r="3" spans="1:24" ht="45.75" customHeight="1">
      <c r="A3" s="276"/>
      <c r="B3" s="277" t="s">
        <v>72</v>
      </c>
      <c r="C3" s="691" t="s">
        <v>91</v>
      </c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  <c r="P3" s="691"/>
      <c r="Q3" s="278"/>
      <c r="R3" s="278"/>
      <c r="S3" s="278"/>
      <c r="T3" s="278"/>
      <c r="U3" s="278"/>
      <c r="V3" s="278"/>
      <c r="W3" s="278"/>
      <c r="X3" s="278"/>
    </row>
    <row r="4" spans="1:24" ht="45.75" customHeight="1">
      <c r="A4" s="278"/>
      <c r="B4" s="277" t="s">
        <v>73</v>
      </c>
      <c r="C4" s="692" t="s">
        <v>88</v>
      </c>
      <c r="D4" s="692"/>
      <c r="E4" s="692"/>
      <c r="F4" s="692"/>
      <c r="G4" s="692"/>
      <c r="H4" s="692"/>
      <c r="I4" s="692"/>
      <c r="J4" s="692"/>
      <c r="K4" s="692"/>
      <c r="L4" s="692"/>
      <c r="M4" s="692"/>
      <c r="N4" s="692"/>
      <c r="O4" s="693"/>
      <c r="P4" s="693"/>
      <c r="Q4" s="693"/>
      <c r="R4" s="693"/>
      <c r="S4" s="693"/>
      <c r="T4" s="693"/>
      <c r="U4" s="693"/>
      <c r="V4" s="693"/>
      <c r="W4" s="693"/>
      <c r="X4" s="279"/>
    </row>
    <row r="5" spans="1:24" ht="45.75" customHeight="1">
      <c r="A5" s="683" t="s">
        <v>69</v>
      </c>
      <c r="B5" s="676" t="s">
        <v>74</v>
      </c>
      <c r="C5" s="676" t="s">
        <v>86</v>
      </c>
      <c r="D5" s="676" t="s">
        <v>75</v>
      </c>
      <c r="E5" s="676" t="s">
        <v>70</v>
      </c>
      <c r="F5" s="676" t="s">
        <v>259</v>
      </c>
      <c r="G5" s="676"/>
      <c r="H5" s="695" t="s">
        <v>76</v>
      </c>
      <c r="I5" s="676" t="s">
        <v>15</v>
      </c>
      <c r="J5" s="676"/>
      <c r="K5" s="676"/>
      <c r="L5" s="676"/>
      <c r="M5" s="676"/>
      <c r="N5" s="676"/>
      <c r="O5" s="684" t="s">
        <v>93</v>
      </c>
      <c r="P5" s="685"/>
      <c r="Q5" s="676" t="s">
        <v>89</v>
      </c>
      <c r="R5" s="676"/>
      <c r="S5" s="676"/>
      <c r="T5" s="676"/>
      <c r="U5" s="676"/>
      <c r="V5" s="676"/>
      <c r="W5" s="676" t="s">
        <v>313</v>
      </c>
      <c r="X5" s="676"/>
    </row>
    <row r="6" spans="1:24" ht="45.75" customHeight="1">
      <c r="A6" s="683"/>
      <c r="B6" s="676"/>
      <c r="C6" s="676"/>
      <c r="D6" s="676"/>
      <c r="E6" s="676"/>
      <c r="F6" s="674" t="s">
        <v>77</v>
      </c>
      <c r="G6" s="676" t="s">
        <v>78</v>
      </c>
      <c r="H6" s="698"/>
      <c r="I6" s="695" t="s">
        <v>79</v>
      </c>
      <c r="J6" s="694" t="s">
        <v>80</v>
      </c>
      <c r="K6" s="697" t="s">
        <v>77</v>
      </c>
      <c r="L6" s="676" t="s">
        <v>78</v>
      </c>
      <c r="M6" s="676" t="s">
        <v>84</v>
      </c>
      <c r="N6" s="676"/>
      <c r="O6" s="674" t="s">
        <v>77</v>
      </c>
      <c r="P6" s="676" t="s">
        <v>78</v>
      </c>
      <c r="Q6" s="677" t="s">
        <v>90</v>
      </c>
      <c r="R6" s="678"/>
      <c r="S6" s="678"/>
      <c r="T6" s="679"/>
      <c r="U6" s="674" t="s">
        <v>77</v>
      </c>
      <c r="V6" s="688" t="s">
        <v>78</v>
      </c>
      <c r="W6" s="686" t="s">
        <v>77</v>
      </c>
      <c r="X6" s="676" t="s">
        <v>78</v>
      </c>
    </row>
    <row r="7" spans="1:24" ht="45.75" customHeight="1">
      <c r="A7" s="683"/>
      <c r="B7" s="676"/>
      <c r="C7" s="676"/>
      <c r="D7" s="676"/>
      <c r="E7" s="676"/>
      <c r="F7" s="675"/>
      <c r="G7" s="676"/>
      <c r="H7" s="696"/>
      <c r="I7" s="696"/>
      <c r="J7" s="694"/>
      <c r="K7" s="697"/>
      <c r="L7" s="676"/>
      <c r="M7" s="280" t="s">
        <v>81</v>
      </c>
      <c r="N7" s="281" t="s">
        <v>82</v>
      </c>
      <c r="O7" s="675"/>
      <c r="P7" s="676"/>
      <c r="Q7" s="680"/>
      <c r="R7" s="681"/>
      <c r="S7" s="681"/>
      <c r="T7" s="682"/>
      <c r="U7" s="675"/>
      <c r="V7" s="688"/>
      <c r="W7" s="687"/>
      <c r="X7" s="676"/>
    </row>
    <row r="8" spans="1:24" ht="18.75">
      <c r="A8" s="673" t="s">
        <v>144</v>
      </c>
      <c r="B8" s="673"/>
      <c r="C8" s="673"/>
      <c r="D8" s="673"/>
      <c r="E8" s="673"/>
      <c r="F8" s="673"/>
      <c r="G8" s="673"/>
      <c r="H8" s="673"/>
      <c r="I8" s="673"/>
      <c r="J8" s="673"/>
      <c r="K8" s="673"/>
      <c r="L8" s="673"/>
      <c r="M8" s="673"/>
      <c r="N8" s="673"/>
      <c r="O8" s="673"/>
      <c r="P8" s="673"/>
      <c r="Q8" s="673"/>
      <c r="R8" s="673"/>
      <c r="S8" s="673"/>
      <c r="T8" s="673"/>
      <c r="U8" s="673"/>
      <c r="V8" s="673"/>
      <c r="W8" s="673"/>
      <c r="X8" s="673"/>
    </row>
    <row r="9" spans="1:24" ht="63.75">
      <c r="A9" s="282">
        <v>1</v>
      </c>
      <c r="B9" s="283" t="s">
        <v>18</v>
      </c>
      <c r="C9" s="284" t="s">
        <v>85</v>
      </c>
      <c r="D9" s="285" t="s">
        <v>178</v>
      </c>
      <c r="E9" s="286">
        <v>153.69999999999999</v>
      </c>
      <c r="F9" s="287">
        <v>1052</v>
      </c>
      <c r="G9" s="288">
        <f>F9*E9</f>
        <v>161692.4</v>
      </c>
      <c r="H9" s="289">
        <v>44889</v>
      </c>
      <c r="I9" s="290"/>
      <c r="J9" s="285"/>
      <c r="K9" s="291"/>
      <c r="L9" s="288"/>
      <c r="M9" s="285">
        <v>64</v>
      </c>
      <c r="N9" s="292">
        <v>44216</v>
      </c>
      <c r="O9" s="293">
        <f>F9+K9-W9</f>
        <v>0</v>
      </c>
      <c r="P9" s="294">
        <f>O9*E9</f>
        <v>0</v>
      </c>
      <c r="Q9" s="285"/>
      <c r="R9" s="285"/>
      <c r="S9" s="285"/>
      <c r="T9" s="285"/>
      <c r="U9" s="295"/>
      <c r="V9" s="296"/>
      <c r="W9" s="287">
        <v>1052</v>
      </c>
      <c r="X9" s="288">
        <f>W9*E9</f>
        <v>161692.4</v>
      </c>
    </row>
    <row r="10" spans="1:24" ht="51">
      <c r="A10" s="282">
        <v>2</v>
      </c>
      <c r="B10" s="297" t="s">
        <v>37</v>
      </c>
      <c r="C10" s="284" t="s">
        <v>85</v>
      </c>
      <c r="D10" s="285" t="s">
        <v>182</v>
      </c>
      <c r="E10" s="288" t="s">
        <v>42</v>
      </c>
      <c r="F10" s="284">
        <v>2000</v>
      </c>
      <c r="G10" s="288">
        <f>F10*E10</f>
        <v>297000</v>
      </c>
      <c r="H10" s="289">
        <v>44916</v>
      </c>
      <c r="I10" s="290">
        <v>44230</v>
      </c>
      <c r="J10" s="285">
        <v>172</v>
      </c>
      <c r="K10" s="284"/>
      <c r="L10" s="288">
        <f>K10*E10</f>
        <v>0</v>
      </c>
      <c r="M10" s="285">
        <v>85</v>
      </c>
      <c r="N10" s="292">
        <v>44229</v>
      </c>
      <c r="O10" s="293">
        <f>F10+K10-W10</f>
        <v>0</v>
      </c>
      <c r="P10" s="294">
        <f>O10*E10</f>
        <v>0</v>
      </c>
      <c r="Q10" s="285"/>
      <c r="R10" s="285"/>
      <c r="S10" s="285"/>
      <c r="T10" s="285"/>
      <c r="U10" s="295"/>
      <c r="V10" s="296"/>
      <c r="W10" s="284">
        <v>2000</v>
      </c>
      <c r="X10" s="288">
        <f>W10*E10</f>
        <v>297000</v>
      </c>
    </row>
    <row r="11" spans="1:24" ht="51">
      <c r="A11" s="282">
        <v>3</v>
      </c>
      <c r="B11" s="297" t="s">
        <v>38</v>
      </c>
      <c r="C11" s="284" t="s">
        <v>85</v>
      </c>
      <c r="D11" s="285" t="s">
        <v>183</v>
      </c>
      <c r="E11" s="288" t="s">
        <v>43</v>
      </c>
      <c r="F11" s="284">
        <v>50</v>
      </c>
      <c r="G11" s="288">
        <f>F11*E11</f>
        <v>10500</v>
      </c>
      <c r="H11" s="289">
        <v>44540</v>
      </c>
      <c r="I11" s="290">
        <v>44230</v>
      </c>
      <c r="J11" s="285">
        <v>172</v>
      </c>
      <c r="K11" s="284"/>
      <c r="L11" s="288">
        <f>K11*E11</f>
        <v>0</v>
      </c>
      <c r="M11" s="285">
        <v>85</v>
      </c>
      <c r="N11" s="292">
        <v>44229</v>
      </c>
      <c r="O11" s="293">
        <f>F11+K11-W11</f>
        <v>0</v>
      </c>
      <c r="P11" s="294">
        <f>O11*E11</f>
        <v>0</v>
      </c>
      <c r="Q11" s="285"/>
      <c r="R11" s="285"/>
      <c r="S11" s="285"/>
      <c r="T11" s="285"/>
      <c r="U11" s="295"/>
      <c r="V11" s="296"/>
      <c r="W11" s="284">
        <v>50</v>
      </c>
      <c r="X11" s="288">
        <f>W11*E11</f>
        <v>10500</v>
      </c>
    </row>
    <row r="12" spans="1:24" ht="102">
      <c r="A12" s="282">
        <v>4</v>
      </c>
      <c r="B12" s="297" t="s">
        <v>39</v>
      </c>
      <c r="C12" s="284" t="s">
        <v>85</v>
      </c>
      <c r="D12" s="285" t="s">
        <v>184</v>
      </c>
      <c r="E12" s="288" t="s">
        <v>44</v>
      </c>
      <c r="F12" s="284">
        <v>900</v>
      </c>
      <c r="G12" s="288">
        <f>F12*E12</f>
        <v>162000</v>
      </c>
      <c r="H12" s="289" t="s">
        <v>185</v>
      </c>
      <c r="I12" s="290">
        <v>44230</v>
      </c>
      <c r="J12" s="285">
        <v>172</v>
      </c>
      <c r="K12" s="284"/>
      <c r="L12" s="288">
        <f>K12*E12</f>
        <v>0</v>
      </c>
      <c r="M12" s="285">
        <v>85</v>
      </c>
      <c r="N12" s="292">
        <v>44229</v>
      </c>
      <c r="O12" s="293">
        <f>F12+K12-W12</f>
        <v>0</v>
      </c>
      <c r="P12" s="294">
        <f>O12*E12</f>
        <v>0</v>
      </c>
      <c r="Q12" s="285"/>
      <c r="R12" s="285"/>
      <c r="S12" s="285"/>
      <c r="T12" s="285"/>
      <c r="U12" s="295"/>
      <c r="V12" s="296"/>
      <c r="W12" s="284">
        <v>900</v>
      </c>
      <c r="X12" s="288">
        <f>W12*E12</f>
        <v>162000</v>
      </c>
    </row>
    <row r="13" spans="1:24" ht="18.75">
      <c r="A13" s="298"/>
      <c r="B13" s="299" t="s">
        <v>83</v>
      </c>
      <c r="C13" s="298"/>
      <c r="D13" s="300"/>
      <c r="E13" s="300"/>
      <c r="F13" s="301"/>
      <c r="G13" s="300">
        <f>SUM(G9:G12)</f>
        <v>631192.4</v>
      </c>
      <c r="H13" s="302"/>
      <c r="I13" s="302"/>
      <c r="J13" s="300"/>
      <c r="K13" s="301"/>
      <c r="L13" s="300">
        <f>SUM(L9:L12)</f>
        <v>0</v>
      </c>
      <c r="M13" s="301"/>
      <c r="N13" s="303"/>
      <c r="O13" s="298"/>
      <c r="P13" s="300">
        <f>SUM(P9:P12)</f>
        <v>0</v>
      </c>
      <c r="Q13" s="301"/>
      <c r="R13" s="301"/>
      <c r="S13" s="301"/>
      <c r="T13" s="301"/>
      <c r="U13" s="301"/>
      <c r="V13" s="301"/>
      <c r="W13" s="301"/>
      <c r="X13" s="300">
        <f>SUM(X9:X12)</f>
        <v>631192.4</v>
      </c>
    </row>
  </sheetData>
  <mergeCells count="31">
    <mergeCell ref="X6:X7"/>
    <mergeCell ref="J6:J7"/>
    <mergeCell ref="I6:I7"/>
    <mergeCell ref="E5:E7"/>
    <mergeCell ref="F6:F7"/>
    <mergeCell ref="K6:K7"/>
    <mergeCell ref="H5:H7"/>
    <mergeCell ref="I5:N5"/>
    <mergeCell ref="L6:L7"/>
    <mergeCell ref="M6:N6"/>
    <mergeCell ref="O1:R1"/>
    <mergeCell ref="B2:X2"/>
    <mergeCell ref="C3:P3"/>
    <mergeCell ref="C4:N4"/>
    <mergeCell ref="O4:W4"/>
    <mergeCell ref="A8:X8"/>
    <mergeCell ref="O6:O7"/>
    <mergeCell ref="P6:P7"/>
    <mergeCell ref="Q6:T7"/>
    <mergeCell ref="U6:U7"/>
    <mergeCell ref="A5:A7"/>
    <mergeCell ref="B5:B7"/>
    <mergeCell ref="C5:C7"/>
    <mergeCell ref="F5:G5"/>
    <mergeCell ref="G6:G7"/>
    <mergeCell ref="D5:D7"/>
    <mergeCell ref="O5:P5"/>
    <mergeCell ref="Q5:V5"/>
    <mergeCell ref="W5:X5"/>
    <mergeCell ref="W6:W7"/>
    <mergeCell ref="V6:V7"/>
  </mergeCells>
  <phoneticPr fontId="0" type="noConversion"/>
  <pageMargins left="0.75" right="0.75" top="1" bottom="1" header="0.5" footer="0.5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dimension ref="A1:X39"/>
  <sheetViews>
    <sheetView topLeftCell="A4" workbookViewId="0">
      <selection activeCell="A8" sqref="A8:X39"/>
    </sheetView>
  </sheetViews>
  <sheetFormatPr defaultRowHeight="12.75"/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">
      <c r="A8" s="712" t="str">
        <f>'[2]Общ.за 2 міс.'!$C$8</f>
        <v>КНП "КМЦ нефрології та діалізу"</v>
      </c>
      <c r="B8" s="713"/>
      <c r="C8" s="713"/>
      <c r="D8" s="713"/>
      <c r="E8" s="713"/>
      <c r="F8" s="713"/>
      <c r="G8" s="713"/>
      <c r="H8" s="713"/>
      <c r="I8" s="713"/>
      <c r="J8" s="713"/>
      <c r="K8" s="713"/>
      <c r="L8" s="713"/>
      <c r="M8" s="713"/>
      <c r="N8" s="713"/>
      <c r="O8" s="713"/>
      <c r="P8" s="713"/>
      <c r="Q8" s="713"/>
      <c r="R8" s="713"/>
      <c r="S8" s="713"/>
      <c r="T8" s="713"/>
      <c r="U8" s="713"/>
      <c r="V8" s="713"/>
      <c r="W8" s="713"/>
      <c r="X8" s="714"/>
    </row>
    <row r="9" spans="1:24" ht="228">
      <c r="A9" s="233">
        <v>1</v>
      </c>
      <c r="B9" s="304" t="s">
        <v>46</v>
      </c>
      <c r="C9" s="246" t="s">
        <v>71</v>
      </c>
      <c r="D9" s="244"/>
      <c r="E9" s="245">
        <v>9269.75</v>
      </c>
      <c r="F9" s="246">
        <v>14</v>
      </c>
      <c r="G9" s="33">
        <f t="shared" ref="G9:G38" si="0">F9*E9</f>
        <v>129776.5</v>
      </c>
      <c r="H9" s="341"/>
      <c r="I9" s="248">
        <v>44244</v>
      </c>
      <c r="J9" s="244">
        <v>216</v>
      </c>
      <c r="K9" s="246">
        <v>14</v>
      </c>
      <c r="L9" s="245"/>
      <c r="M9" s="249">
        <v>139</v>
      </c>
      <c r="N9" s="250">
        <v>44243</v>
      </c>
      <c r="O9" s="236">
        <f>F9-W9</f>
        <v>0</v>
      </c>
      <c r="P9" s="245">
        <f t="shared" ref="P9:P38" si="1">O9*E9</f>
        <v>0</v>
      </c>
      <c r="Q9" s="244"/>
      <c r="R9" s="244"/>
      <c r="S9" s="244"/>
      <c r="T9" s="244"/>
      <c r="U9" s="252"/>
      <c r="V9" s="253"/>
      <c r="W9" s="246">
        <v>14</v>
      </c>
      <c r="X9" s="245">
        <f t="shared" ref="X9:X38" si="2">W9*E9</f>
        <v>129776.5</v>
      </c>
    </row>
    <row r="10" spans="1:24" ht="153">
      <c r="A10" s="233">
        <v>2</v>
      </c>
      <c r="B10" s="257" t="s">
        <v>37</v>
      </c>
      <c r="C10" s="246" t="s">
        <v>85</v>
      </c>
      <c r="D10" s="244" t="s">
        <v>253</v>
      </c>
      <c r="E10" s="245" t="s">
        <v>42</v>
      </c>
      <c r="F10" s="246">
        <v>118</v>
      </c>
      <c r="G10" s="33">
        <f t="shared" si="0"/>
        <v>17523</v>
      </c>
      <c r="H10" s="341">
        <v>44916</v>
      </c>
      <c r="I10" s="259">
        <v>44231</v>
      </c>
      <c r="J10" s="244">
        <v>139</v>
      </c>
      <c r="K10" s="246">
        <v>225</v>
      </c>
      <c r="L10" s="245"/>
      <c r="M10" s="244">
        <v>85</v>
      </c>
      <c r="N10" s="250">
        <v>44229</v>
      </c>
      <c r="O10" s="236">
        <f>F10-W10</f>
        <v>0</v>
      </c>
      <c r="P10" s="260">
        <f t="shared" si="1"/>
        <v>0</v>
      </c>
      <c r="Q10" s="244"/>
      <c r="R10" s="244"/>
      <c r="S10" s="244"/>
      <c r="T10" s="244"/>
      <c r="U10" s="252"/>
      <c r="V10" s="253"/>
      <c r="W10" s="246">
        <v>118</v>
      </c>
      <c r="X10" s="245">
        <f t="shared" si="2"/>
        <v>17523</v>
      </c>
    </row>
    <row r="11" spans="1:24" ht="293.25">
      <c r="A11" s="233">
        <v>3</v>
      </c>
      <c r="B11" s="257" t="s">
        <v>39</v>
      </c>
      <c r="C11" s="246" t="s">
        <v>85</v>
      </c>
      <c r="D11" s="244" t="s">
        <v>251</v>
      </c>
      <c r="E11" s="245" t="s">
        <v>44</v>
      </c>
      <c r="F11" s="246">
        <v>53</v>
      </c>
      <c r="G11" s="33">
        <f t="shared" si="0"/>
        <v>9540</v>
      </c>
      <c r="H11" s="341">
        <v>44892</v>
      </c>
      <c r="I11" s="259">
        <v>44231</v>
      </c>
      <c r="J11" s="244">
        <v>139</v>
      </c>
      <c r="K11" s="246">
        <v>200</v>
      </c>
      <c r="L11" s="245"/>
      <c r="M11" s="244">
        <v>85</v>
      </c>
      <c r="N11" s="250">
        <v>44229</v>
      </c>
      <c r="O11" s="236">
        <f>F11-W11</f>
        <v>0</v>
      </c>
      <c r="P11" s="260">
        <f t="shared" si="1"/>
        <v>0</v>
      </c>
      <c r="Q11" s="244"/>
      <c r="R11" s="244"/>
      <c r="S11" s="244"/>
      <c r="T11" s="244"/>
      <c r="U11" s="252"/>
      <c r="V11" s="253"/>
      <c r="W11" s="246">
        <v>53</v>
      </c>
      <c r="X11" s="245">
        <f t="shared" si="2"/>
        <v>9540</v>
      </c>
    </row>
    <row r="12" spans="1:24" ht="318.75">
      <c r="A12" s="233">
        <v>4</v>
      </c>
      <c r="B12" s="242" t="s">
        <v>171</v>
      </c>
      <c r="C12" s="246" t="s">
        <v>71</v>
      </c>
      <c r="D12" s="244">
        <v>181220</v>
      </c>
      <c r="E12" s="245">
        <v>9161.4</v>
      </c>
      <c r="F12" s="246">
        <v>0</v>
      </c>
      <c r="G12" s="33">
        <f t="shared" si="0"/>
        <v>0</v>
      </c>
      <c r="H12" s="341">
        <v>45291</v>
      </c>
      <c r="I12" s="248">
        <v>44244</v>
      </c>
      <c r="J12" s="244">
        <v>231</v>
      </c>
      <c r="K12" s="246">
        <v>12</v>
      </c>
      <c r="L12" s="245"/>
      <c r="M12" s="249">
        <v>140</v>
      </c>
      <c r="N12" s="250">
        <v>44243</v>
      </c>
      <c r="O12" s="236">
        <f>F12-W12</f>
        <v>0</v>
      </c>
      <c r="P12" s="245">
        <f t="shared" si="1"/>
        <v>0</v>
      </c>
      <c r="Q12" s="244"/>
      <c r="R12" s="244"/>
      <c r="S12" s="244"/>
      <c r="T12" s="244"/>
      <c r="U12" s="252"/>
      <c r="V12" s="253"/>
      <c r="W12" s="246">
        <v>0</v>
      </c>
      <c r="X12" s="245">
        <f t="shared" si="2"/>
        <v>0</v>
      </c>
    </row>
    <row r="13" spans="1:24" ht="318.75">
      <c r="A13" s="233">
        <v>5</v>
      </c>
      <c r="B13" s="342" t="s">
        <v>171</v>
      </c>
      <c r="C13" s="343" t="s">
        <v>71</v>
      </c>
      <c r="D13" s="344" t="s">
        <v>189</v>
      </c>
      <c r="E13" s="345">
        <v>9161.4</v>
      </c>
      <c r="F13" s="246">
        <v>5</v>
      </c>
      <c r="G13" s="33">
        <f t="shared" si="0"/>
        <v>45807</v>
      </c>
      <c r="H13" s="341">
        <v>45291</v>
      </c>
      <c r="I13" s="248">
        <v>44244</v>
      </c>
      <c r="J13" s="244">
        <v>249</v>
      </c>
      <c r="K13" s="246">
        <v>12</v>
      </c>
      <c r="L13" s="245"/>
      <c r="M13" s="249">
        <v>141</v>
      </c>
      <c r="N13" s="250">
        <v>44243</v>
      </c>
      <c r="O13" s="236">
        <f>F13-W13</f>
        <v>0</v>
      </c>
      <c r="P13" s="245">
        <f>O13*E13</f>
        <v>0</v>
      </c>
      <c r="Q13" s="244"/>
      <c r="R13" s="244"/>
      <c r="S13" s="244"/>
      <c r="T13" s="244"/>
      <c r="U13" s="252"/>
      <c r="V13" s="253"/>
      <c r="W13" s="246">
        <v>5</v>
      </c>
      <c r="X13" s="245">
        <f>W13*E13</f>
        <v>45807</v>
      </c>
    </row>
    <row r="14" spans="1:24" ht="120">
      <c r="A14" s="233">
        <v>6</v>
      </c>
      <c r="B14" s="100" t="s">
        <v>200</v>
      </c>
      <c r="C14" s="35" t="s">
        <v>85</v>
      </c>
      <c r="D14" s="26"/>
      <c r="E14" s="33">
        <v>896.5</v>
      </c>
      <c r="F14" s="336" t="s">
        <v>167</v>
      </c>
      <c r="G14" s="33">
        <f t="shared" si="0"/>
        <v>8965</v>
      </c>
      <c r="H14" s="341"/>
      <c r="I14" s="338">
        <v>44272</v>
      </c>
      <c r="J14" s="339" t="s">
        <v>215</v>
      </c>
      <c r="K14" s="339"/>
      <c r="L14" s="33">
        <f>K14*E14</f>
        <v>0</v>
      </c>
      <c r="M14" s="235">
        <v>262</v>
      </c>
      <c r="N14" s="27">
        <v>44267</v>
      </c>
      <c r="O14" s="236">
        <f t="shared" ref="O14:O38" si="3">F14+K14-W14</f>
        <v>0</v>
      </c>
      <c r="P14" s="237">
        <f t="shared" si="1"/>
        <v>0</v>
      </c>
      <c r="Q14" s="238"/>
      <c r="R14" s="235"/>
      <c r="S14" s="235"/>
      <c r="T14" s="235"/>
      <c r="U14" s="235"/>
      <c r="V14" s="235"/>
      <c r="W14" s="336" t="s">
        <v>167</v>
      </c>
      <c r="X14" s="237">
        <f t="shared" si="2"/>
        <v>8965</v>
      </c>
    </row>
    <row r="15" spans="1:24" ht="120">
      <c r="A15" s="233">
        <v>7</v>
      </c>
      <c r="B15" s="100" t="s">
        <v>202</v>
      </c>
      <c r="C15" s="35" t="s">
        <v>85</v>
      </c>
      <c r="D15" s="26"/>
      <c r="E15" s="33">
        <v>896.5</v>
      </c>
      <c r="F15" s="336" t="s">
        <v>2</v>
      </c>
      <c r="G15" s="33">
        <f t="shared" si="0"/>
        <v>17930</v>
      </c>
      <c r="H15" s="341"/>
      <c r="I15" s="338">
        <v>44272</v>
      </c>
      <c r="J15" s="339" t="s">
        <v>215</v>
      </c>
      <c r="K15" s="339"/>
      <c r="L15" s="33">
        <f t="shared" ref="L15:L37" si="4">K15*E15</f>
        <v>0</v>
      </c>
      <c r="M15" s="235">
        <v>262</v>
      </c>
      <c r="N15" s="27">
        <v>44267</v>
      </c>
      <c r="O15" s="236">
        <f t="shared" si="3"/>
        <v>0</v>
      </c>
      <c r="P15" s="237">
        <f t="shared" si="1"/>
        <v>0</v>
      </c>
      <c r="Q15" s="238"/>
      <c r="R15" s="235"/>
      <c r="S15" s="235"/>
      <c r="T15" s="235"/>
      <c r="U15" s="235"/>
      <c r="V15" s="235"/>
      <c r="W15" s="336" t="s">
        <v>2</v>
      </c>
      <c r="X15" s="237">
        <f t="shared" si="2"/>
        <v>17930</v>
      </c>
    </row>
    <row r="16" spans="1:24" ht="96">
      <c r="A16" s="233">
        <v>8</v>
      </c>
      <c r="B16" s="100" t="s">
        <v>196</v>
      </c>
      <c r="C16" s="35" t="s">
        <v>197</v>
      </c>
      <c r="D16" s="26"/>
      <c r="E16" s="33">
        <v>12</v>
      </c>
      <c r="F16" s="336" t="s">
        <v>310</v>
      </c>
      <c r="G16" s="33">
        <f t="shared" si="0"/>
        <v>18600</v>
      </c>
      <c r="H16" s="341"/>
      <c r="I16" s="338">
        <v>44272</v>
      </c>
      <c r="J16" s="339" t="s">
        <v>215</v>
      </c>
      <c r="K16" s="339"/>
      <c r="L16" s="33">
        <f t="shared" si="4"/>
        <v>0</v>
      </c>
      <c r="M16" s="235">
        <v>262</v>
      </c>
      <c r="N16" s="27">
        <v>44267</v>
      </c>
      <c r="O16" s="236">
        <f t="shared" si="3"/>
        <v>0</v>
      </c>
      <c r="P16" s="237">
        <f t="shared" si="1"/>
        <v>0</v>
      </c>
      <c r="Q16" s="238"/>
      <c r="R16" s="235"/>
      <c r="S16" s="235"/>
      <c r="T16" s="235"/>
      <c r="U16" s="235"/>
      <c r="V16" s="235"/>
      <c r="W16" s="336" t="s">
        <v>310</v>
      </c>
      <c r="X16" s="237">
        <f t="shared" si="2"/>
        <v>18600</v>
      </c>
    </row>
    <row r="17" spans="1:24" ht="96">
      <c r="A17" s="233">
        <v>9</v>
      </c>
      <c r="B17" s="100" t="s">
        <v>199</v>
      </c>
      <c r="C17" s="35" t="s">
        <v>197</v>
      </c>
      <c r="D17" s="26"/>
      <c r="E17" s="33">
        <v>12</v>
      </c>
      <c r="F17" s="336" t="s">
        <v>311</v>
      </c>
      <c r="G17" s="33">
        <f t="shared" si="0"/>
        <v>23700</v>
      </c>
      <c r="H17" s="341"/>
      <c r="I17" s="338">
        <v>44272</v>
      </c>
      <c r="J17" s="339" t="s">
        <v>215</v>
      </c>
      <c r="K17" s="339"/>
      <c r="L17" s="33">
        <f t="shared" si="4"/>
        <v>0</v>
      </c>
      <c r="M17" s="235">
        <v>262</v>
      </c>
      <c r="N17" s="27">
        <v>44267</v>
      </c>
      <c r="O17" s="236">
        <f t="shared" si="3"/>
        <v>0</v>
      </c>
      <c r="P17" s="237">
        <f t="shared" si="1"/>
        <v>0</v>
      </c>
      <c r="Q17" s="238"/>
      <c r="R17" s="235"/>
      <c r="S17" s="235"/>
      <c r="T17" s="235"/>
      <c r="U17" s="235"/>
      <c r="V17" s="235"/>
      <c r="W17" s="336" t="s">
        <v>311</v>
      </c>
      <c r="X17" s="237">
        <f t="shared" si="2"/>
        <v>23700</v>
      </c>
    </row>
    <row r="18" spans="1:24" ht="204">
      <c r="A18" s="233">
        <v>10</v>
      </c>
      <c r="B18" s="100" t="s">
        <v>206</v>
      </c>
      <c r="C18" s="91" t="s">
        <v>85</v>
      </c>
      <c r="D18" s="26"/>
      <c r="E18" s="33">
        <v>300</v>
      </c>
      <c r="F18" s="336" t="s">
        <v>308</v>
      </c>
      <c r="G18" s="33">
        <f t="shared" si="0"/>
        <v>1500</v>
      </c>
      <c r="H18" s="341">
        <v>44503</v>
      </c>
      <c r="I18" s="338">
        <v>44281</v>
      </c>
      <c r="J18" s="339" t="s">
        <v>216</v>
      </c>
      <c r="K18" s="339"/>
      <c r="L18" s="33">
        <f t="shared" si="4"/>
        <v>0</v>
      </c>
      <c r="M18" s="235">
        <v>290</v>
      </c>
      <c r="N18" s="27">
        <v>44277</v>
      </c>
      <c r="O18" s="236">
        <f t="shared" si="3"/>
        <v>0</v>
      </c>
      <c r="P18" s="237">
        <f t="shared" si="1"/>
        <v>0</v>
      </c>
      <c r="Q18" s="238"/>
      <c r="R18" s="235"/>
      <c r="S18" s="235"/>
      <c r="T18" s="235"/>
      <c r="U18" s="235"/>
      <c r="V18" s="235"/>
      <c r="W18" s="336" t="s">
        <v>308</v>
      </c>
      <c r="X18" s="237">
        <f t="shared" si="2"/>
        <v>1500</v>
      </c>
    </row>
    <row r="19" spans="1:24" ht="216">
      <c r="A19" s="233">
        <v>11</v>
      </c>
      <c r="B19" s="100" t="s">
        <v>207</v>
      </c>
      <c r="C19" s="91" t="s">
        <v>85</v>
      </c>
      <c r="D19" s="26"/>
      <c r="E19" s="33">
        <v>300</v>
      </c>
      <c r="F19" s="336" t="s">
        <v>286</v>
      </c>
      <c r="G19" s="33">
        <f t="shared" si="0"/>
        <v>0</v>
      </c>
      <c r="H19" s="341">
        <v>44503</v>
      </c>
      <c r="I19" s="338">
        <v>44281</v>
      </c>
      <c r="J19" s="339" t="s">
        <v>216</v>
      </c>
      <c r="K19" s="339"/>
      <c r="L19" s="33">
        <f t="shared" si="4"/>
        <v>0</v>
      </c>
      <c r="M19" s="235">
        <v>290</v>
      </c>
      <c r="N19" s="27">
        <v>44277</v>
      </c>
      <c r="O19" s="236">
        <f t="shared" si="3"/>
        <v>0</v>
      </c>
      <c r="P19" s="237">
        <f t="shared" si="1"/>
        <v>0</v>
      </c>
      <c r="Q19" s="238"/>
      <c r="R19" s="235"/>
      <c r="S19" s="235"/>
      <c r="T19" s="235"/>
      <c r="U19" s="235"/>
      <c r="V19" s="235"/>
      <c r="W19" s="336" t="s">
        <v>286</v>
      </c>
      <c r="X19" s="237">
        <f t="shared" si="2"/>
        <v>0</v>
      </c>
    </row>
    <row r="20" spans="1:24" ht="216">
      <c r="A20" s="233">
        <v>12</v>
      </c>
      <c r="B20" s="100" t="s">
        <v>208</v>
      </c>
      <c r="C20" s="91" t="s">
        <v>85</v>
      </c>
      <c r="D20" s="26"/>
      <c r="E20" s="33">
        <v>300</v>
      </c>
      <c r="F20" s="336" t="s">
        <v>286</v>
      </c>
      <c r="G20" s="33">
        <f t="shared" si="0"/>
        <v>0</v>
      </c>
      <c r="H20" s="341">
        <v>44503</v>
      </c>
      <c r="I20" s="338">
        <v>44281</v>
      </c>
      <c r="J20" s="339" t="s">
        <v>216</v>
      </c>
      <c r="K20" s="339"/>
      <c r="L20" s="33">
        <f t="shared" si="4"/>
        <v>0</v>
      </c>
      <c r="M20" s="235">
        <v>290</v>
      </c>
      <c r="N20" s="27">
        <v>44277</v>
      </c>
      <c r="O20" s="236">
        <f t="shared" si="3"/>
        <v>0</v>
      </c>
      <c r="P20" s="237">
        <f t="shared" si="1"/>
        <v>0</v>
      </c>
      <c r="Q20" s="238"/>
      <c r="R20" s="235"/>
      <c r="S20" s="235"/>
      <c r="T20" s="235"/>
      <c r="U20" s="235"/>
      <c r="V20" s="235"/>
      <c r="W20" s="336" t="s">
        <v>286</v>
      </c>
      <c r="X20" s="237">
        <f t="shared" si="2"/>
        <v>0</v>
      </c>
    </row>
    <row r="21" spans="1:24" ht="216">
      <c r="A21" s="233">
        <v>13</v>
      </c>
      <c r="B21" s="100" t="s">
        <v>209</v>
      </c>
      <c r="C21" s="91" t="s">
        <v>85</v>
      </c>
      <c r="D21" s="26"/>
      <c r="E21" s="33">
        <v>300</v>
      </c>
      <c r="F21" s="336" t="s">
        <v>286</v>
      </c>
      <c r="G21" s="33">
        <f t="shared" si="0"/>
        <v>0</v>
      </c>
      <c r="H21" s="341">
        <v>44503</v>
      </c>
      <c r="I21" s="338">
        <v>44281</v>
      </c>
      <c r="J21" s="339" t="s">
        <v>216</v>
      </c>
      <c r="K21" s="339"/>
      <c r="L21" s="33">
        <f t="shared" si="4"/>
        <v>0</v>
      </c>
      <c r="M21" s="235">
        <v>290</v>
      </c>
      <c r="N21" s="27">
        <v>44277</v>
      </c>
      <c r="O21" s="236">
        <f t="shared" si="3"/>
        <v>0</v>
      </c>
      <c r="P21" s="237">
        <f t="shared" si="1"/>
        <v>0</v>
      </c>
      <c r="Q21" s="238"/>
      <c r="R21" s="235"/>
      <c r="S21" s="235"/>
      <c r="T21" s="235"/>
      <c r="U21" s="235"/>
      <c r="V21" s="235"/>
      <c r="W21" s="336" t="s">
        <v>286</v>
      </c>
      <c r="X21" s="237">
        <f t="shared" si="2"/>
        <v>0</v>
      </c>
    </row>
    <row r="22" spans="1:24" ht="252">
      <c r="A22" s="233">
        <v>14</v>
      </c>
      <c r="B22" s="100" t="s">
        <v>39</v>
      </c>
      <c r="C22" s="91" t="s">
        <v>85</v>
      </c>
      <c r="D22" s="26" t="s">
        <v>204</v>
      </c>
      <c r="E22" s="33">
        <v>180</v>
      </c>
      <c r="F22" s="336" t="s">
        <v>220</v>
      </c>
      <c r="G22" s="33">
        <f t="shared" si="0"/>
        <v>31500</v>
      </c>
      <c r="H22" s="341">
        <v>44913</v>
      </c>
      <c r="I22" s="338">
        <v>44281</v>
      </c>
      <c r="J22" s="339" t="s">
        <v>219</v>
      </c>
      <c r="K22" s="339"/>
      <c r="L22" s="33">
        <f t="shared" si="4"/>
        <v>0</v>
      </c>
      <c r="M22" s="235">
        <v>291</v>
      </c>
      <c r="N22" s="27">
        <v>44277</v>
      </c>
      <c r="O22" s="236">
        <f t="shared" si="3"/>
        <v>0</v>
      </c>
      <c r="P22" s="237">
        <f t="shared" si="1"/>
        <v>0</v>
      </c>
      <c r="Q22" s="238"/>
      <c r="R22" s="235"/>
      <c r="S22" s="235"/>
      <c r="T22" s="235"/>
      <c r="U22" s="235"/>
      <c r="V22" s="235"/>
      <c r="W22" s="336" t="s">
        <v>220</v>
      </c>
      <c r="X22" s="237">
        <f t="shared" si="2"/>
        <v>31500</v>
      </c>
    </row>
    <row r="23" spans="1:24" ht="108">
      <c r="A23" s="233">
        <v>15</v>
      </c>
      <c r="B23" s="100" t="s">
        <v>211</v>
      </c>
      <c r="C23" s="35" t="s">
        <v>85</v>
      </c>
      <c r="D23" s="26"/>
      <c r="E23" s="33">
        <v>0.7</v>
      </c>
      <c r="F23" s="336" t="s">
        <v>242</v>
      </c>
      <c r="G23" s="33">
        <f t="shared" si="0"/>
        <v>28000</v>
      </c>
      <c r="H23" s="341"/>
      <c r="I23" s="338"/>
      <c r="J23" s="339" t="s">
        <v>241</v>
      </c>
      <c r="K23" s="339"/>
      <c r="L23" s="33">
        <f t="shared" si="4"/>
        <v>0</v>
      </c>
      <c r="M23" s="235">
        <v>314</v>
      </c>
      <c r="N23" s="27">
        <v>44281</v>
      </c>
      <c r="O23" s="236">
        <f t="shared" si="3"/>
        <v>0</v>
      </c>
      <c r="P23" s="237">
        <f t="shared" si="1"/>
        <v>0</v>
      </c>
      <c r="Q23" s="238"/>
      <c r="R23" s="235"/>
      <c r="S23" s="235"/>
      <c r="T23" s="235"/>
      <c r="U23" s="235"/>
      <c r="V23" s="235"/>
      <c r="W23" s="336" t="s">
        <v>242</v>
      </c>
      <c r="X23" s="237">
        <f t="shared" si="2"/>
        <v>28000</v>
      </c>
    </row>
    <row r="24" spans="1:24" ht="204">
      <c r="A24" s="233">
        <v>16</v>
      </c>
      <c r="B24" s="100" t="s">
        <v>206</v>
      </c>
      <c r="C24" s="91" t="s">
        <v>85</v>
      </c>
      <c r="D24" s="26"/>
      <c r="E24" s="33">
        <v>300</v>
      </c>
      <c r="F24" s="336" t="s">
        <v>6</v>
      </c>
      <c r="G24" s="33">
        <f t="shared" si="0"/>
        <v>15000</v>
      </c>
      <c r="H24" s="341"/>
      <c r="I24" s="338"/>
      <c r="J24" s="339" t="s">
        <v>241</v>
      </c>
      <c r="K24" s="339"/>
      <c r="L24" s="33">
        <f t="shared" si="4"/>
        <v>0</v>
      </c>
      <c r="M24" s="235">
        <v>314</v>
      </c>
      <c r="N24" s="27">
        <v>44281</v>
      </c>
      <c r="O24" s="236">
        <f t="shared" si="3"/>
        <v>0</v>
      </c>
      <c r="P24" s="237">
        <f t="shared" si="1"/>
        <v>0</v>
      </c>
      <c r="Q24" s="238"/>
      <c r="R24" s="235"/>
      <c r="S24" s="235"/>
      <c r="T24" s="235"/>
      <c r="U24" s="235"/>
      <c r="V24" s="235"/>
      <c r="W24" s="336" t="s">
        <v>6</v>
      </c>
      <c r="X24" s="237">
        <f t="shared" si="2"/>
        <v>15000</v>
      </c>
    </row>
    <row r="25" spans="1:24" ht="216">
      <c r="A25" s="233">
        <v>17</v>
      </c>
      <c r="B25" s="100" t="s">
        <v>207</v>
      </c>
      <c r="C25" s="91" t="s">
        <v>85</v>
      </c>
      <c r="D25" s="26"/>
      <c r="E25" s="33">
        <v>300</v>
      </c>
      <c r="F25" s="336" t="s">
        <v>309</v>
      </c>
      <c r="G25" s="33">
        <f t="shared" si="0"/>
        <v>60600</v>
      </c>
      <c r="H25" s="341"/>
      <c r="I25" s="338"/>
      <c r="J25" s="339" t="s">
        <v>241</v>
      </c>
      <c r="K25" s="339"/>
      <c r="L25" s="33">
        <f t="shared" si="4"/>
        <v>0</v>
      </c>
      <c r="M25" s="235">
        <v>314</v>
      </c>
      <c r="N25" s="27">
        <v>44281</v>
      </c>
      <c r="O25" s="236">
        <f t="shared" si="3"/>
        <v>0</v>
      </c>
      <c r="P25" s="237">
        <f t="shared" si="1"/>
        <v>0</v>
      </c>
      <c r="Q25" s="238"/>
      <c r="R25" s="235"/>
      <c r="S25" s="235"/>
      <c r="T25" s="235"/>
      <c r="U25" s="235"/>
      <c r="V25" s="235"/>
      <c r="W25" s="336" t="s">
        <v>309</v>
      </c>
      <c r="X25" s="237">
        <f t="shared" si="2"/>
        <v>60600</v>
      </c>
    </row>
    <row r="26" spans="1:24" ht="216">
      <c r="A26" s="233">
        <v>18</v>
      </c>
      <c r="B26" s="100" t="s">
        <v>208</v>
      </c>
      <c r="C26" s="91" t="s">
        <v>85</v>
      </c>
      <c r="D26" s="26"/>
      <c r="E26" s="33">
        <v>300</v>
      </c>
      <c r="F26" s="336" t="s">
        <v>286</v>
      </c>
      <c r="G26" s="33">
        <f t="shared" si="0"/>
        <v>0</v>
      </c>
      <c r="H26" s="341"/>
      <c r="I26" s="338"/>
      <c r="J26" s="339" t="s">
        <v>241</v>
      </c>
      <c r="K26" s="339"/>
      <c r="L26" s="33">
        <f t="shared" si="4"/>
        <v>0</v>
      </c>
      <c r="M26" s="235">
        <v>314</v>
      </c>
      <c r="N26" s="27">
        <v>44281</v>
      </c>
      <c r="O26" s="236">
        <f t="shared" si="3"/>
        <v>0</v>
      </c>
      <c r="P26" s="237">
        <f t="shared" si="1"/>
        <v>0</v>
      </c>
      <c r="Q26" s="238"/>
      <c r="R26" s="235"/>
      <c r="S26" s="235"/>
      <c r="T26" s="235"/>
      <c r="U26" s="235"/>
      <c r="V26" s="235"/>
      <c r="W26" s="336" t="s">
        <v>286</v>
      </c>
      <c r="X26" s="237">
        <f t="shared" si="2"/>
        <v>0</v>
      </c>
    </row>
    <row r="27" spans="1:24" ht="72">
      <c r="A27" s="233">
        <v>19</v>
      </c>
      <c r="B27" s="100" t="s">
        <v>223</v>
      </c>
      <c r="C27" s="35" t="s">
        <v>85</v>
      </c>
      <c r="D27" s="26"/>
      <c r="E27" s="33">
        <v>214.89</v>
      </c>
      <c r="F27" s="336" t="s">
        <v>6</v>
      </c>
      <c r="G27" s="33">
        <f t="shared" si="0"/>
        <v>10744.5</v>
      </c>
      <c r="H27" s="341"/>
      <c r="I27" s="338">
        <v>44295</v>
      </c>
      <c r="J27" s="339" t="s">
        <v>265</v>
      </c>
      <c r="K27" s="339"/>
      <c r="L27" s="33">
        <f t="shared" si="4"/>
        <v>0</v>
      </c>
      <c r="M27" s="235">
        <v>377</v>
      </c>
      <c r="N27" s="27">
        <v>44293</v>
      </c>
      <c r="O27" s="236">
        <f t="shared" si="3"/>
        <v>0</v>
      </c>
      <c r="P27" s="237">
        <f t="shared" si="1"/>
        <v>0</v>
      </c>
      <c r="Q27" s="238"/>
      <c r="R27" s="235"/>
      <c r="S27" s="235"/>
      <c r="T27" s="235"/>
      <c r="U27" s="235"/>
      <c r="V27" s="235"/>
      <c r="W27" s="336" t="s">
        <v>6</v>
      </c>
      <c r="X27" s="237">
        <f t="shared" si="2"/>
        <v>10744.5</v>
      </c>
    </row>
    <row r="28" spans="1:24" ht="72">
      <c r="A28" s="233">
        <v>20</v>
      </c>
      <c r="B28" s="100" t="s">
        <v>224</v>
      </c>
      <c r="C28" s="35" t="s">
        <v>85</v>
      </c>
      <c r="D28" s="26"/>
      <c r="E28" s="33">
        <v>214.89</v>
      </c>
      <c r="F28" s="336" t="s">
        <v>266</v>
      </c>
      <c r="G28" s="33">
        <f t="shared" si="0"/>
        <v>53722.5</v>
      </c>
      <c r="H28" s="341"/>
      <c r="I28" s="338">
        <v>44295</v>
      </c>
      <c r="J28" s="339" t="s">
        <v>265</v>
      </c>
      <c r="K28" s="339"/>
      <c r="L28" s="33">
        <f t="shared" si="4"/>
        <v>0</v>
      </c>
      <c r="M28" s="235">
        <v>377</v>
      </c>
      <c r="N28" s="27">
        <v>44293</v>
      </c>
      <c r="O28" s="236">
        <f t="shared" si="3"/>
        <v>0</v>
      </c>
      <c r="P28" s="237">
        <f t="shared" si="1"/>
        <v>0</v>
      </c>
      <c r="Q28" s="238"/>
      <c r="R28" s="235"/>
      <c r="S28" s="235"/>
      <c r="T28" s="235"/>
      <c r="U28" s="235"/>
      <c r="V28" s="235"/>
      <c r="W28" s="336" t="s">
        <v>266</v>
      </c>
      <c r="X28" s="237">
        <f t="shared" si="2"/>
        <v>53722.5</v>
      </c>
    </row>
    <row r="29" spans="1:24" ht="72">
      <c r="A29" s="233">
        <v>21</v>
      </c>
      <c r="B29" s="100" t="s">
        <v>225</v>
      </c>
      <c r="C29" s="35" t="s">
        <v>85</v>
      </c>
      <c r="D29" s="26"/>
      <c r="E29" s="33">
        <v>214.89</v>
      </c>
      <c r="F29" s="336" t="s">
        <v>6</v>
      </c>
      <c r="G29" s="33">
        <f t="shared" si="0"/>
        <v>10744.5</v>
      </c>
      <c r="H29" s="341"/>
      <c r="I29" s="338">
        <v>44295</v>
      </c>
      <c r="J29" s="339" t="s">
        <v>265</v>
      </c>
      <c r="K29" s="339"/>
      <c r="L29" s="33">
        <f t="shared" si="4"/>
        <v>0</v>
      </c>
      <c r="M29" s="235">
        <v>377</v>
      </c>
      <c r="N29" s="27">
        <v>44293</v>
      </c>
      <c r="O29" s="236">
        <f t="shared" si="3"/>
        <v>0</v>
      </c>
      <c r="P29" s="237">
        <f t="shared" si="1"/>
        <v>0</v>
      </c>
      <c r="Q29" s="238"/>
      <c r="R29" s="235"/>
      <c r="S29" s="235"/>
      <c r="T29" s="235"/>
      <c r="U29" s="235"/>
      <c r="V29" s="235"/>
      <c r="W29" s="336" t="s">
        <v>6</v>
      </c>
      <c r="X29" s="237">
        <f t="shared" si="2"/>
        <v>10744.5</v>
      </c>
    </row>
    <row r="30" spans="1:24" ht="72">
      <c r="A30" s="233">
        <v>22</v>
      </c>
      <c r="B30" s="100" t="s">
        <v>226</v>
      </c>
      <c r="C30" s="35" t="s">
        <v>85</v>
      </c>
      <c r="D30" s="26"/>
      <c r="E30" s="33">
        <v>56.98</v>
      </c>
      <c r="F30" s="336" t="s">
        <v>267</v>
      </c>
      <c r="G30" s="33">
        <f t="shared" si="0"/>
        <v>13675.199999999999</v>
      </c>
      <c r="H30" s="341"/>
      <c r="I30" s="338">
        <v>44295</v>
      </c>
      <c r="J30" s="339" t="s">
        <v>265</v>
      </c>
      <c r="K30" s="339"/>
      <c r="L30" s="33">
        <f t="shared" si="4"/>
        <v>0</v>
      </c>
      <c r="M30" s="235">
        <v>377</v>
      </c>
      <c r="N30" s="27">
        <v>44293</v>
      </c>
      <c r="O30" s="236">
        <f t="shared" si="3"/>
        <v>0</v>
      </c>
      <c r="P30" s="237">
        <f t="shared" si="1"/>
        <v>0</v>
      </c>
      <c r="Q30" s="238"/>
      <c r="R30" s="235"/>
      <c r="S30" s="235"/>
      <c r="T30" s="235"/>
      <c r="U30" s="235"/>
      <c r="V30" s="235"/>
      <c r="W30" s="336" t="s">
        <v>267</v>
      </c>
      <c r="X30" s="237">
        <f t="shared" si="2"/>
        <v>13675.199999999999</v>
      </c>
    </row>
    <row r="31" spans="1:24" ht="72">
      <c r="A31" s="233">
        <v>23</v>
      </c>
      <c r="B31" s="100" t="s">
        <v>227</v>
      </c>
      <c r="C31" s="35" t="s">
        <v>85</v>
      </c>
      <c r="D31" s="26"/>
      <c r="E31" s="33">
        <v>56.98</v>
      </c>
      <c r="F31" s="336" t="s">
        <v>268</v>
      </c>
      <c r="G31" s="33">
        <f t="shared" si="0"/>
        <v>54700.799999999996</v>
      </c>
      <c r="H31" s="341"/>
      <c r="I31" s="338">
        <v>44295</v>
      </c>
      <c r="J31" s="339" t="s">
        <v>265</v>
      </c>
      <c r="K31" s="339"/>
      <c r="L31" s="33">
        <f t="shared" si="4"/>
        <v>0</v>
      </c>
      <c r="M31" s="235">
        <v>377</v>
      </c>
      <c r="N31" s="27">
        <v>44293</v>
      </c>
      <c r="O31" s="236">
        <f t="shared" si="3"/>
        <v>0</v>
      </c>
      <c r="P31" s="237">
        <f t="shared" si="1"/>
        <v>0</v>
      </c>
      <c r="Q31" s="238"/>
      <c r="R31" s="235"/>
      <c r="S31" s="235"/>
      <c r="T31" s="235"/>
      <c r="U31" s="235"/>
      <c r="V31" s="235"/>
      <c r="W31" s="336" t="s">
        <v>268</v>
      </c>
      <c r="X31" s="237">
        <f t="shared" si="2"/>
        <v>54700.799999999996</v>
      </c>
    </row>
    <row r="32" spans="1:24" ht="72">
      <c r="A32" s="233">
        <v>24</v>
      </c>
      <c r="B32" s="100" t="s">
        <v>228</v>
      </c>
      <c r="C32" s="35" t="s">
        <v>85</v>
      </c>
      <c r="D32" s="26"/>
      <c r="E32" s="33">
        <v>56.98</v>
      </c>
      <c r="F32" s="336" t="s">
        <v>269</v>
      </c>
      <c r="G32" s="33">
        <f t="shared" si="0"/>
        <v>9116.7999999999993</v>
      </c>
      <c r="H32" s="341"/>
      <c r="I32" s="338">
        <v>44295</v>
      </c>
      <c r="J32" s="339" t="s">
        <v>265</v>
      </c>
      <c r="K32" s="339"/>
      <c r="L32" s="33">
        <f t="shared" si="4"/>
        <v>0</v>
      </c>
      <c r="M32" s="235">
        <v>377</v>
      </c>
      <c r="N32" s="27">
        <v>44293</v>
      </c>
      <c r="O32" s="236">
        <f t="shared" si="3"/>
        <v>0</v>
      </c>
      <c r="P32" s="237">
        <f t="shared" si="1"/>
        <v>0</v>
      </c>
      <c r="Q32" s="238"/>
      <c r="R32" s="235"/>
      <c r="S32" s="235"/>
      <c r="T32" s="235"/>
      <c r="U32" s="235"/>
      <c r="V32" s="235"/>
      <c r="W32" s="336" t="s">
        <v>269</v>
      </c>
      <c r="X32" s="237">
        <f t="shared" si="2"/>
        <v>9116.7999999999993</v>
      </c>
    </row>
    <row r="33" spans="1:24" ht="48">
      <c r="A33" s="233">
        <v>25</v>
      </c>
      <c r="B33" s="100" t="s">
        <v>283</v>
      </c>
      <c r="C33" s="35" t="s">
        <v>85</v>
      </c>
      <c r="D33" s="26"/>
      <c r="E33" s="33">
        <v>220</v>
      </c>
      <c r="F33" s="336" t="s">
        <v>295</v>
      </c>
      <c r="G33" s="33">
        <f t="shared" si="0"/>
        <v>33660</v>
      </c>
      <c r="H33" s="341"/>
      <c r="I33" s="338">
        <v>44314</v>
      </c>
      <c r="J33" s="339" t="s">
        <v>294</v>
      </c>
      <c r="K33" s="339"/>
      <c r="L33" s="33">
        <f t="shared" si="4"/>
        <v>0</v>
      </c>
      <c r="M33" s="103">
        <v>465</v>
      </c>
      <c r="N33" s="41">
        <v>44309</v>
      </c>
      <c r="O33" s="236">
        <f t="shared" si="3"/>
        <v>0</v>
      </c>
      <c r="P33" s="237">
        <f t="shared" si="1"/>
        <v>0</v>
      </c>
      <c r="Q33" s="238"/>
      <c r="R33" s="235"/>
      <c r="S33" s="235"/>
      <c r="T33" s="235"/>
      <c r="U33" s="235"/>
      <c r="V33" s="235"/>
      <c r="W33" s="336" t="s">
        <v>295</v>
      </c>
      <c r="X33" s="237">
        <f t="shared" si="2"/>
        <v>33660</v>
      </c>
    </row>
    <row r="34" spans="1:24" ht="48">
      <c r="A34" s="233">
        <v>26</v>
      </c>
      <c r="B34" s="100" t="s">
        <v>284</v>
      </c>
      <c r="C34" s="35" t="s">
        <v>85</v>
      </c>
      <c r="D34" s="26"/>
      <c r="E34" s="33">
        <v>220</v>
      </c>
      <c r="F34" s="336" t="s">
        <v>256</v>
      </c>
      <c r="G34" s="33">
        <f t="shared" si="0"/>
        <v>880</v>
      </c>
      <c r="H34" s="341"/>
      <c r="I34" s="338">
        <v>44314</v>
      </c>
      <c r="J34" s="339" t="s">
        <v>294</v>
      </c>
      <c r="K34" s="339"/>
      <c r="L34" s="33">
        <f t="shared" si="4"/>
        <v>0</v>
      </c>
      <c r="M34" s="103">
        <v>465</v>
      </c>
      <c r="N34" s="41">
        <v>44309</v>
      </c>
      <c r="O34" s="236">
        <f t="shared" si="3"/>
        <v>0</v>
      </c>
      <c r="P34" s="237">
        <f t="shared" si="1"/>
        <v>0</v>
      </c>
      <c r="Q34" s="238"/>
      <c r="R34" s="235"/>
      <c r="S34" s="235"/>
      <c r="T34" s="235"/>
      <c r="U34" s="235"/>
      <c r="V34" s="235"/>
      <c r="W34" s="336" t="s">
        <v>256</v>
      </c>
      <c r="X34" s="237">
        <f t="shared" si="2"/>
        <v>880</v>
      </c>
    </row>
    <row r="35" spans="1:24" ht="48">
      <c r="A35" s="233">
        <v>27</v>
      </c>
      <c r="B35" s="100" t="s">
        <v>281</v>
      </c>
      <c r="C35" s="35" t="s">
        <v>85</v>
      </c>
      <c r="D35" s="26"/>
      <c r="E35" s="33">
        <v>220</v>
      </c>
      <c r="F35" s="336" t="s">
        <v>300</v>
      </c>
      <c r="G35" s="33">
        <f t="shared" si="0"/>
        <v>20900</v>
      </c>
      <c r="H35" s="341"/>
      <c r="I35" s="338">
        <v>44314</v>
      </c>
      <c r="J35" s="339" t="s">
        <v>299</v>
      </c>
      <c r="K35" s="339"/>
      <c r="L35" s="33">
        <f t="shared" si="4"/>
        <v>0</v>
      </c>
      <c r="M35" s="103">
        <v>464</v>
      </c>
      <c r="N35" s="41">
        <v>44309</v>
      </c>
      <c r="O35" s="236">
        <f t="shared" si="3"/>
        <v>0</v>
      </c>
      <c r="P35" s="237">
        <f t="shared" si="1"/>
        <v>0</v>
      </c>
      <c r="Q35" s="238"/>
      <c r="R35" s="235"/>
      <c r="S35" s="235"/>
      <c r="T35" s="235"/>
      <c r="U35" s="235"/>
      <c r="V35" s="235"/>
      <c r="W35" s="336" t="s">
        <v>300</v>
      </c>
      <c r="X35" s="237">
        <f t="shared" si="2"/>
        <v>20900</v>
      </c>
    </row>
    <row r="36" spans="1:24" ht="48">
      <c r="A36" s="233">
        <v>28</v>
      </c>
      <c r="B36" s="100" t="s">
        <v>283</v>
      </c>
      <c r="C36" s="35" t="s">
        <v>85</v>
      </c>
      <c r="D36" s="26"/>
      <c r="E36" s="33">
        <v>220</v>
      </c>
      <c r="F36" s="336" t="s">
        <v>301</v>
      </c>
      <c r="G36" s="33">
        <f t="shared" si="0"/>
        <v>48620</v>
      </c>
      <c r="H36" s="341"/>
      <c r="I36" s="338">
        <v>44314</v>
      </c>
      <c r="J36" s="339" t="s">
        <v>299</v>
      </c>
      <c r="K36" s="339"/>
      <c r="L36" s="33">
        <f t="shared" si="4"/>
        <v>0</v>
      </c>
      <c r="M36" s="103">
        <v>464</v>
      </c>
      <c r="N36" s="41">
        <v>44309</v>
      </c>
      <c r="O36" s="236">
        <f t="shared" si="3"/>
        <v>0</v>
      </c>
      <c r="P36" s="237">
        <f t="shared" si="1"/>
        <v>0</v>
      </c>
      <c r="Q36" s="238"/>
      <c r="R36" s="235"/>
      <c r="S36" s="235"/>
      <c r="T36" s="235"/>
      <c r="U36" s="235"/>
      <c r="V36" s="235"/>
      <c r="W36" s="336" t="s">
        <v>301</v>
      </c>
      <c r="X36" s="237">
        <f t="shared" si="2"/>
        <v>48620</v>
      </c>
    </row>
    <row r="37" spans="1:24" ht="48">
      <c r="A37" s="233">
        <v>29</v>
      </c>
      <c r="B37" s="100" t="s">
        <v>284</v>
      </c>
      <c r="C37" s="35" t="s">
        <v>85</v>
      </c>
      <c r="D37" s="26"/>
      <c r="E37" s="33">
        <v>220</v>
      </c>
      <c r="F37" s="336" t="s">
        <v>302</v>
      </c>
      <c r="G37" s="33">
        <f t="shared" si="0"/>
        <v>9900</v>
      </c>
      <c r="H37" s="341"/>
      <c r="I37" s="338">
        <v>44314</v>
      </c>
      <c r="J37" s="339" t="s">
        <v>299</v>
      </c>
      <c r="K37" s="339"/>
      <c r="L37" s="33">
        <f t="shared" si="4"/>
        <v>0</v>
      </c>
      <c r="M37" s="103">
        <v>464</v>
      </c>
      <c r="N37" s="41">
        <v>44309</v>
      </c>
      <c r="O37" s="236">
        <f t="shared" si="3"/>
        <v>0</v>
      </c>
      <c r="P37" s="237">
        <f t="shared" si="1"/>
        <v>0</v>
      </c>
      <c r="Q37" s="238"/>
      <c r="R37" s="235"/>
      <c r="S37" s="235"/>
      <c r="T37" s="235"/>
      <c r="U37" s="235"/>
      <c r="V37" s="235"/>
      <c r="W37" s="336" t="s">
        <v>302</v>
      </c>
      <c r="X37" s="237">
        <f t="shared" si="2"/>
        <v>9900</v>
      </c>
    </row>
    <row r="38" spans="1:24" ht="48">
      <c r="A38" s="233">
        <v>30</v>
      </c>
      <c r="B38" s="100" t="s">
        <v>230</v>
      </c>
      <c r="C38" s="35" t="s">
        <v>85</v>
      </c>
      <c r="D38" s="26"/>
      <c r="E38" s="33">
        <v>300</v>
      </c>
      <c r="F38" s="336" t="s">
        <v>261</v>
      </c>
      <c r="G38" s="33">
        <f t="shared" si="0"/>
        <v>45000</v>
      </c>
      <c r="H38" s="341"/>
      <c r="I38" s="338">
        <v>44295</v>
      </c>
      <c r="J38" s="339" t="s">
        <v>260</v>
      </c>
      <c r="K38" s="339"/>
      <c r="L38" s="33">
        <f>K38*E38</f>
        <v>0</v>
      </c>
      <c r="M38" s="235">
        <v>375</v>
      </c>
      <c r="N38" s="27">
        <v>44293</v>
      </c>
      <c r="O38" s="236">
        <f t="shared" si="3"/>
        <v>0</v>
      </c>
      <c r="P38" s="237">
        <f t="shared" si="1"/>
        <v>0</v>
      </c>
      <c r="Q38" s="238"/>
      <c r="R38" s="235"/>
      <c r="S38" s="235"/>
      <c r="T38" s="235"/>
      <c r="U38" s="235"/>
      <c r="V38" s="235"/>
      <c r="W38" s="336" t="s">
        <v>261</v>
      </c>
      <c r="X38" s="237">
        <f t="shared" si="2"/>
        <v>45000</v>
      </c>
    </row>
    <row r="39" spans="1:24" ht="37.5">
      <c r="A39" s="99"/>
      <c r="B39" s="346" t="s">
        <v>83</v>
      </c>
      <c r="C39" s="99"/>
      <c r="D39" s="323"/>
      <c r="E39" s="323"/>
      <c r="F39" s="105"/>
      <c r="G39" s="323">
        <f>SUM(G9:G38)</f>
        <v>720105.8</v>
      </c>
      <c r="H39" s="29"/>
      <c r="I39" s="29"/>
      <c r="J39" s="28"/>
      <c r="K39" s="93"/>
      <c r="L39" s="28">
        <f>SUM(L9:L38)</f>
        <v>0</v>
      </c>
      <c r="M39" s="93"/>
      <c r="N39" s="30"/>
      <c r="O39" s="94"/>
      <c r="P39" s="28">
        <f>SUM(P9:P38)</f>
        <v>0</v>
      </c>
      <c r="Q39" s="31"/>
      <c r="R39" s="93"/>
      <c r="S39" s="93"/>
      <c r="T39" s="93"/>
      <c r="U39" s="93"/>
      <c r="V39" s="93"/>
      <c r="W39" s="93"/>
      <c r="X39" s="28">
        <f>SUM(X9:X38)</f>
        <v>720105.8</v>
      </c>
    </row>
  </sheetData>
  <mergeCells count="31">
    <mergeCell ref="W6:W7"/>
    <mergeCell ref="X6:X7"/>
    <mergeCell ref="K6:K7"/>
    <mergeCell ref="W5:X5"/>
    <mergeCell ref="O1:R1"/>
    <mergeCell ref="B2:X2"/>
    <mergeCell ref="C3:P3"/>
    <mergeCell ref="C4:N4"/>
    <mergeCell ref="O4:W4"/>
    <mergeCell ref="J6:J7"/>
    <mergeCell ref="Q5:V5"/>
    <mergeCell ref="L6:L7"/>
    <mergeCell ref="H5:H7"/>
    <mergeCell ref="I5:N5"/>
    <mergeCell ref="M6:N6"/>
    <mergeCell ref="A8:X8"/>
    <mergeCell ref="O6:O7"/>
    <mergeCell ref="P6:P7"/>
    <mergeCell ref="Q6:T7"/>
    <mergeCell ref="U6:U7"/>
    <mergeCell ref="F6:F7"/>
    <mergeCell ref="A5:A7"/>
    <mergeCell ref="B5:B7"/>
    <mergeCell ref="C5:C7"/>
    <mergeCell ref="D5:D7"/>
    <mergeCell ref="G6:G7"/>
    <mergeCell ref="I6:I7"/>
    <mergeCell ref="V6:V7"/>
    <mergeCell ref="E5:E7"/>
    <mergeCell ref="F5:G5"/>
    <mergeCell ref="O5:P5"/>
  </mergeCells>
  <phoneticPr fontId="74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dimension ref="A1:X14"/>
  <sheetViews>
    <sheetView workbookViewId="0">
      <selection activeCell="A8" sqref="A8:X14"/>
    </sheetView>
  </sheetViews>
  <sheetFormatPr defaultRowHeight="12.75"/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672" t="s">
        <v>20</v>
      </c>
      <c r="B8" s="672"/>
      <c r="C8" s="672"/>
      <c r="D8" s="672"/>
      <c r="E8" s="672"/>
      <c r="F8" s="672"/>
      <c r="G8" s="672"/>
      <c r="H8" s="672"/>
      <c r="I8" s="672"/>
      <c r="J8" s="672"/>
      <c r="K8" s="672"/>
      <c r="L8" s="672"/>
      <c r="M8" s="672"/>
      <c r="N8" s="672"/>
      <c r="O8" s="672"/>
      <c r="P8" s="672"/>
      <c r="Q8" s="672"/>
      <c r="R8" s="672"/>
      <c r="S8" s="672"/>
      <c r="T8" s="672"/>
      <c r="U8" s="672"/>
      <c r="V8" s="672"/>
      <c r="W8" s="672"/>
      <c r="X8" s="672"/>
    </row>
    <row r="9" spans="1:24" ht="216.75">
      <c r="A9" s="233">
        <v>1</v>
      </c>
      <c r="B9" s="254" t="s">
        <v>18</v>
      </c>
      <c r="C9" s="35" t="s">
        <v>85</v>
      </c>
      <c r="D9" s="26" t="s">
        <v>178</v>
      </c>
      <c r="E9" s="255">
        <v>153.69999999999999</v>
      </c>
      <c r="F9" s="37">
        <v>0</v>
      </c>
      <c r="G9" s="33">
        <f>F9*E9</f>
        <v>0</v>
      </c>
      <c r="H9" s="36">
        <v>44889</v>
      </c>
      <c r="I9" s="27"/>
      <c r="J9" s="26"/>
      <c r="K9" s="91"/>
      <c r="L9" s="33"/>
      <c r="M9" s="26">
        <v>64</v>
      </c>
      <c r="N9" s="41">
        <v>44216</v>
      </c>
      <c r="O9" s="236">
        <f>F9-W9</f>
        <v>0</v>
      </c>
      <c r="P9" s="237">
        <f>O9*E9</f>
        <v>0</v>
      </c>
      <c r="Q9" s="26"/>
      <c r="R9" s="26"/>
      <c r="S9" s="26"/>
      <c r="T9" s="26"/>
      <c r="U9" s="90"/>
      <c r="V9" s="73"/>
      <c r="W9" s="37">
        <v>0</v>
      </c>
      <c r="X9" s="33">
        <f>W9*E9</f>
        <v>0</v>
      </c>
    </row>
    <row r="10" spans="1:24" ht="153">
      <c r="A10" s="256">
        <v>2</v>
      </c>
      <c r="B10" s="257" t="s">
        <v>37</v>
      </c>
      <c r="C10" s="246" t="s">
        <v>85</v>
      </c>
      <c r="D10" s="26" t="s">
        <v>182</v>
      </c>
      <c r="E10" s="245" t="s">
        <v>42</v>
      </c>
      <c r="F10" s="246">
        <v>0</v>
      </c>
      <c r="G10" s="33">
        <f>F10*E10</f>
        <v>0</v>
      </c>
      <c r="H10" s="36">
        <v>44916</v>
      </c>
      <c r="I10" s="259">
        <v>44232</v>
      </c>
      <c r="J10" s="244">
        <v>138</v>
      </c>
      <c r="K10" s="246">
        <v>200</v>
      </c>
      <c r="L10" s="245"/>
      <c r="M10" s="244">
        <v>85</v>
      </c>
      <c r="N10" s="250">
        <v>44229</v>
      </c>
      <c r="O10" s="236">
        <f>F10-W10</f>
        <v>0</v>
      </c>
      <c r="P10" s="260">
        <f>O10*E10</f>
        <v>0</v>
      </c>
      <c r="Q10" s="244"/>
      <c r="R10" s="244"/>
      <c r="S10" s="244"/>
      <c r="T10" s="244"/>
      <c r="U10" s="252"/>
      <c r="V10" s="253"/>
      <c r="W10" s="246">
        <v>0</v>
      </c>
      <c r="X10" s="245">
        <f>W10*E10</f>
        <v>0</v>
      </c>
    </row>
    <row r="11" spans="1:24" ht="165.75">
      <c r="A11" s="233">
        <v>3</v>
      </c>
      <c r="B11" s="257" t="s">
        <v>38</v>
      </c>
      <c r="C11" s="246" t="s">
        <v>85</v>
      </c>
      <c r="D11" s="26" t="s">
        <v>183</v>
      </c>
      <c r="E11" s="245" t="s">
        <v>43</v>
      </c>
      <c r="F11" s="246">
        <v>0</v>
      </c>
      <c r="G11" s="33">
        <f>F11*E11</f>
        <v>0</v>
      </c>
      <c r="H11" s="36">
        <v>44540</v>
      </c>
      <c r="I11" s="259">
        <v>44232</v>
      </c>
      <c r="J11" s="244">
        <v>138</v>
      </c>
      <c r="K11" s="246">
        <v>25</v>
      </c>
      <c r="L11" s="245"/>
      <c r="M11" s="244">
        <v>85</v>
      </c>
      <c r="N11" s="250">
        <v>44229</v>
      </c>
      <c r="O11" s="236">
        <f>F11-W11</f>
        <v>0</v>
      </c>
      <c r="P11" s="260">
        <f>O11*E11</f>
        <v>0</v>
      </c>
      <c r="Q11" s="244"/>
      <c r="R11" s="244"/>
      <c r="S11" s="244"/>
      <c r="T11" s="244"/>
      <c r="U11" s="252"/>
      <c r="V11" s="253"/>
      <c r="W11" s="246">
        <v>0</v>
      </c>
      <c r="X11" s="245">
        <f>W11*E11</f>
        <v>0</v>
      </c>
    </row>
    <row r="12" spans="1:24" ht="293.25">
      <c r="A12" s="256">
        <v>4</v>
      </c>
      <c r="B12" s="257" t="s">
        <v>39</v>
      </c>
      <c r="C12" s="246" t="s">
        <v>85</v>
      </c>
      <c r="D12" s="26" t="s">
        <v>184</v>
      </c>
      <c r="E12" s="245" t="s">
        <v>44</v>
      </c>
      <c r="F12" s="246">
        <v>150</v>
      </c>
      <c r="G12" s="33">
        <f>F12*E12</f>
        <v>27000</v>
      </c>
      <c r="H12" s="36" t="s">
        <v>185</v>
      </c>
      <c r="I12" s="259">
        <v>44232</v>
      </c>
      <c r="J12" s="244">
        <v>138</v>
      </c>
      <c r="K12" s="246">
        <v>150</v>
      </c>
      <c r="L12" s="245"/>
      <c r="M12" s="244">
        <v>85</v>
      </c>
      <c r="N12" s="250">
        <v>44229</v>
      </c>
      <c r="O12" s="236">
        <f>F12-W12</f>
        <v>0</v>
      </c>
      <c r="P12" s="260">
        <f>O12*E12</f>
        <v>0</v>
      </c>
      <c r="Q12" s="244"/>
      <c r="R12" s="244"/>
      <c r="S12" s="244"/>
      <c r="T12" s="244"/>
      <c r="U12" s="252"/>
      <c r="V12" s="253"/>
      <c r="W12" s="246">
        <v>150</v>
      </c>
      <c r="X12" s="245">
        <f>W12*E12</f>
        <v>27000</v>
      </c>
    </row>
    <row r="13" spans="1:24" ht="252">
      <c r="A13" s="233">
        <v>5</v>
      </c>
      <c r="B13" s="100" t="s">
        <v>39</v>
      </c>
      <c r="C13" s="91" t="s">
        <v>85</v>
      </c>
      <c r="D13" s="26" t="s">
        <v>204</v>
      </c>
      <c r="E13" s="33">
        <v>180</v>
      </c>
      <c r="F13" s="246">
        <v>150</v>
      </c>
      <c r="G13" s="33">
        <f>F13*E13</f>
        <v>27000</v>
      </c>
      <c r="H13" s="347">
        <v>44913</v>
      </c>
      <c r="I13" s="259">
        <v>44280</v>
      </c>
      <c r="J13" s="244">
        <v>407</v>
      </c>
      <c r="K13" s="246"/>
      <c r="L13" s="245">
        <f>K13*E13</f>
        <v>0</v>
      </c>
      <c r="M13" s="244">
        <v>291</v>
      </c>
      <c r="N13" s="250">
        <v>44277</v>
      </c>
      <c r="O13" s="236">
        <f>F13+K13-W13</f>
        <v>0</v>
      </c>
      <c r="P13" s="260">
        <f>O13*E13</f>
        <v>0</v>
      </c>
      <c r="Q13" s="244"/>
      <c r="R13" s="244"/>
      <c r="S13" s="244"/>
      <c r="T13" s="244"/>
      <c r="U13" s="252"/>
      <c r="V13" s="253"/>
      <c r="W13" s="246">
        <v>150</v>
      </c>
      <c r="X13" s="245">
        <f>W13*E13</f>
        <v>27000</v>
      </c>
    </row>
    <row r="14" spans="1:24" ht="37.5">
      <c r="A14" s="94"/>
      <c r="B14" s="240" t="s">
        <v>83</v>
      </c>
      <c r="C14" s="94"/>
      <c r="D14" s="28"/>
      <c r="E14" s="28"/>
      <c r="F14" s="93"/>
      <c r="G14" s="28">
        <f>SUM(G9:G13)</f>
        <v>54000</v>
      </c>
      <c r="H14" s="29"/>
      <c r="I14" s="29"/>
      <c r="J14" s="28"/>
      <c r="K14" s="93"/>
      <c r="L14" s="28">
        <f>SUM(L9:L13)</f>
        <v>0</v>
      </c>
      <c r="M14" s="93"/>
      <c r="N14" s="30"/>
      <c r="O14" s="94"/>
      <c r="P14" s="28">
        <f>SUM(P9:P13)</f>
        <v>0</v>
      </c>
      <c r="Q14" s="93"/>
      <c r="R14" s="93"/>
      <c r="S14" s="93"/>
      <c r="T14" s="93"/>
      <c r="U14" s="93"/>
      <c r="V14" s="93"/>
      <c r="W14" s="93"/>
      <c r="X14" s="28">
        <f>SUM(X9:X13)</f>
        <v>54000</v>
      </c>
    </row>
  </sheetData>
  <mergeCells count="31">
    <mergeCell ref="W6:W7"/>
    <mergeCell ref="X6:X7"/>
    <mergeCell ref="K6:K7"/>
    <mergeCell ref="W5:X5"/>
    <mergeCell ref="O1:R1"/>
    <mergeCell ref="B2:X2"/>
    <mergeCell ref="C3:P3"/>
    <mergeCell ref="C4:N4"/>
    <mergeCell ref="O4:W4"/>
    <mergeCell ref="J6:J7"/>
    <mergeCell ref="Q5:V5"/>
    <mergeCell ref="L6:L7"/>
    <mergeCell ref="H5:H7"/>
    <mergeCell ref="I5:N5"/>
    <mergeCell ref="M6:N6"/>
    <mergeCell ref="A8:X8"/>
    <mergeCell ref="O6:O7"/>
    <mergeCell ref="P6:P7"/>
    <mergeCell ref="Q6:T7"/>
    <mergeCell ref="U6:U7"/>
    <mergeCell ref="F6:F7"/>
    <mergeCell ref="A5:A7"/>
    <mergeCell ref="B5:B7"/>
    <mergeCell ref="C5:C7"/>
    <mergeCell ref="D5:D7"/>
    <mergeCell ref="G6:G7"/>
    <mergeCell ref="I6:I7"/>
    <mergeCell ref="V6:V7"/>
    <mergeCell ref="E5:E7"/>
    <mergeCell ref="F5:G5"/>
    <mergeCell ref="O5:P5"/>
  </mergeCells>
  <phoneticPr fontId="74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dimension ref="A1:X13"/>
  <sheetViews>
    <sheetView workbookViewId="0">
      <selection activeCell="A8" sqref="A8:X13"/>
    </sheetView>
  </sheetViews>
  <sheetFormatPr defaultRowHeight="12.75"/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672" t="s">
        <v>21</v>
      </c>
      <c r="B8" s="672"/>
      <c r="C8" s="672"/>
      <c r="D8" s="672"/>
      <c r="E8" s="672"/>
      <c r="F8" s="672"/>
      <c r="G8" s="672"/>
      <c r="H8" s="672"/>
      <c r="I8" s="672"/>
      <c r="J8" s="672"/>
      <c r="K8" s="672"/>
      <c r="L8" s="672"/>
      <c r="M8" s="672"/>
      <c r="N8" s="672"/>
      <c r="O8" s="672"/>
      <c r="P8" s="672"/>
      <c r="Q8" s="672"/>
      <c r="R8" s="672"/>
      <c r="S8" s="672"/>
      <c r="T8" s="672"/>
      <c r="U8" s="672"/>
      <c r="V8" s="672"/>
      <c r="W8" s="672"/>
      <c r="X8" s="672"/>
    </row>
    <row r="9" spans="1:24" ht="216.75">
      <c r="A9" s="233">
        <v>1</v>
      </c>
      <c r="B9" s="254" t="s">
        <v>18</v>
      </c>
      <c r="C9" s="35" t="s">
        <v>85</v>
      </c>
      <c r="D9" s="26" t="s">
        <v>178</v>
      </c>
      <c r="E9" s="255">
        <v>153.69999999999999</v>
      </c>
      <c r="F9" s="37">
        <v>318</v>
      </c>
      <c r="G9" s="33">
        <f>F9*E9</f>
        <v>48876.6</v>
      </c>
      <c r="H9" s="247">
        <v>44889</v>
      </c>
      <c r="I9" s="27"/>
      <c r="J9" s="26"/>
      <c r="K9" s="91"/>
      <c r="L9" s="33"/>
      <c r="M9" s="26">
        <v>64</v>
      </c>
      <c r="N9" s="41">
        <v>44216</v>
      </c>
      <c r="O9" s="236">
        <f>F9-W9</f>
        <v>0</v>
      </c>
      <c r="P9" s="237">
        <f>O9*E9</f>
        <v>0</v>
      </c>
      <c r="Q9" s="26"/>
      <c r="R9" s="26"/>
      <c r="S9" s="26"/>
      <c r="T9" s="26"/>
      <c r="U9" s="90"/>
      <c r="V9" s="73"/>
      <c r="W9" s="37">
        <v>318</v>
      </c>
      <c r="X9" s="33">
        <f>W9*E9</f>
        <v>48876.6</v>
      </c>
    </row>
    <row r="10" spans="1:24" ht="252">
      <c r="A10" s="233">
        <v>2</v>
      </c>
      <c r="B10" s="100" t="s">
        <v>39</v>
      </c>
      <c r="C10" s="91" t="s">
        <v>85</v>
      </c>
      <c r="D10" s="26" t="s">
        <v>204</v>
      </c>
      <c r="E10" s="33">
        <v>180</v>
      </c>
      <c r="F10" s="37">
        <v>100</v>
      </c>
      <c r="G10" s="33">
        <f>F10*E10</f>
        <v>18000</v>
      </c>
      <c r="H10" s="247">
        <v>44913</v>
      </c>
      <c r="I10" s="27">
        <v>44278</v>
      </c>
      <c r="J10" s="26">
        <v>408</v>
      </c>
      <c r="K10" s="91"/>
      <c r="L10" s="33">
        <f>K10*E10</f>
        <v>0</v>
      </c>
      <c r="M10" s="26">
        <v>291</v>
      </c>
      <c r="N10" s="41">
        <v>44277</v>
      </c>
      <c r="O10" s="236">
        <f>F10+K10-W10</f>
        <v>0</v>
      </c>
      <c r="P10" s="237">
        <f>O10*E10</f>
        <v>0</v>
      </c>
      <c r="Q10" s="26"/>
      <c r="R10" s="26"/>
      <c r="S10" s="26"/>
      <c r="T10" s="26"/>
      <c r="U10" s="90"/>
      <c r="V10" s="73"/>
      <c r="W10" s="37">
        <v>100</v>
      </c>
      <c r="X10" s="33">
        <f>W10*E10</f>
        <v>18000</v>
      </c>
    </row>
    <row r="11" spans="1:24" ht="153">
      <c r="A11" s="233">
        <v>3</v>
      </c>
      <c r="B11" s="257" t="s">
        <v>37</v>
      </c>
      <c r="C11" s="246" t="s">
        <v>85</v>
      </c>
      <c r="D11" s="26" t="s">
        <v>253</v>
      </c>
      <c r="E11" s="245" t="s">
        <v>42</v>
      </c>
      <c r="F11" s="246">
        <v>139</v>
      </c>
      <c r="G11" s="33">
        <f>F11*E11</f>
        <v>20641.5</v>
      </c>
      <c r="H11" s="247">
        <v>44916</v>
      </c>
      <c r="I11" s="259">
        <v>44230</v>
      </c>
      <c r="J11" s="244">
        <v>140</v>
      </c>
      <c r="K11" s="246">
        <v>200</v>
      </c>
      <c r="L11" s="245"/>
      <c r="M11" s="244">
        <v>85</v>
      </c>
      <c r="N11" s="250">
        <v>44229</v>
      </c>
      <c r="O11" s="236">
        <f>F11-W11</f>
        <v>0</v>
      </c>
      <c r="P11" s="260">
        <f>O11*E11</f>
        <v>0</v>
      </c>
      <c r="Q11" s="244"/>
      <c r="R11" s="244"/>
      <c r="S11" s="244"/>
      <c r="T11" s="244"/>
      <c r="U11" s="252"/>
      <c r="V11" s="253"/>
      <c r="W11" s="246">
        <v>139</v>
      </c>
      <c r="X11" s="245">
        <f>W11*E11</f>
        <v>20641.5</v>
      </c>
    </row>
    <row r="12" spans="1:24" ht="293.25">
      <c r="A12" s="233">
        <v>4</v>
      </c>
      <c r="B12" s="257" t="s">
        <v>39</v>
      </c>
      <c r="C12" s="246" t="s">
        <v>85</v>
      </c>
      <c r="D12" s="26" t="s">
        <v>251</v>
      </c>
      <c r="E12" s="245" t="s">
        <v>44</v>
      </c>
      <c r="F12" s="246">
        <v>150</v>
      </c>
      <c r="G12" s="33">
        <f>F12*E12</f>
        <v>27000</v>
      </c>
      <c r="H12" s="247">
        <v>44892</v>
      </c>
      <c r="I12" s="259">
        <v>44230</v>
      </c>
      <c r="J12" s="244">
        <v>140</v>
      </c>
      <c r="K12" s="246">
        <v>150</v>
      </c>
      <c r="L12" s="245"/>
      <c r="M12" s="244">
        <v>85</v>
      </c>
      <c r="N12" s="250">
        <v>44229</v>
      </c>
      <c r="O12" s="236">
        <f>F12-W12</f>
        <v>0</v>
      </c>
      <c r="P12" s="260">
        <f>O12*E12</f>
        <v>0</v>
      </c>
      <c r="Q12" s="244"/>
      <c r="R12" s="244"/>
      <c r="S12" s="244"/>
      <c r="T12" s="244"/>
      <c r="U12" s="252"/>
      <c r="V12" s="253"/>
      <c r="W12" s="246">
        <v>150</v>
      </c>
      <c r="X12" s="245">
        <f>W12*E12</f>
        <v>27000</v>
      </c>
    </row>
    <row r="13" spans="1:24" ht="37.5">
      <c r="A13" s="233"/>
      <c r="B13" s="240" t="s">
        <v>83</v>
      </c>
      <c r="C13" s="94"/>
      <c r="D13" s="28"/>
      <c r="E13" s="28"/>
      <c r="F13" s="93"/>
      <c r="G13" s="28">
        <f>SUM(G9:G12)</f>
        <v>114518.1</v>
      </c>
      <c r="H13" s="29"/>
      <c r="I13" s="29"/>
      <c r="J13" s="28"/>
      <c r="K13" s="93"/>
      <c r="L13" s="28">
        <f>SUM(L9:L12)</f>
        <v>0</v>
      </c>
      <c r="M13" s="93"/>
      <c r="N13" s="30"/>
      <c r="O13" s="94"/>
      <c r="P13" s="28">
        <f>SUM(P9:P12)</f>
        <v>0</v>
      </c>
      <c r="Q13" s="93"/>
      <c r="R13" s="93"/>
      <c r="S13" s="93"/>
      <c r="T13" s="93"/>
      <c r="U13" s="93"/>
      <c r="V13" s="93"/>
      <c r="W13" s="93"/>
      <c r="X13" s="28">
        <f>SUM(X9:X12)</f>
        <v>114518.1</v>
      </c>
    </row>
  </sheetData>
  <mergeCells count="31">
    <mergeCell ref="W6:W7"/>
    <mergeCell ref="X6:X7"/>
    <mergeCell ref="K6:K7"/>
    <mergeCell ref="W5:X5"/>
    <mergeCell ref="O1:R1"/>
    <mergeCell ref="B2:X2"/>
    <mergeCell ref="C3:P3"/>
    <mergeCell ref="C4:N4"/>
    <mergeCell ref="O4:W4"/>
    <mergeCell ref="J6:J7"/>
    <mergeCell ref="Q5:V5"/>
    <mergeCell ref="L6:L7"/>
    <mergeCell ref="H5:H7"/>
    <mergeCell ref="I5:N5"/>
    <mergeCell ref="M6:N6"/>
    <mergeCell ref="A8:X8"/>
    <mergeCell ref="O6:O7"/>
    <mergeCell ref="P6:P7"/>
    <mergeCell ref="Q6:T7"/>
    <mergeCell ref="U6:U7"/>
    <mergeCell ref="F6:F7"/>
    <mergeCell ref="A5:A7"/>
    <mergeCell ref="B5:B7"/>
    <mergeCell ref="C5:C7"/>
    <mergeCell ref="D5:D7"/>
    <mergeCell ref="G6:G7"/>
    <mergeCell ref="I6:I7"/>
    <mergeCell ref="V6:V7"/>
    <mergeCell ref="E5:E7"/>
    <mergeCell ref="F5:G5"/>
    <mergeCell ref="O5:P5"/>
  </mergeCells>
  <phoneticPr fontId="74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dimension ref="A1:X12"/>
  <sheetViews>
    <sheetView workbookViewId="0">
      <selection activeCell="A8" sqref="A8:X12"/>
    </sheetView>
  </sheetViews>
  <sheetFormatPr defaultRowHeight="12.75"/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672" t="s">
        <v>45</v>
      </c>
      <c r="B8" s="672"/>
      <c r="C8" s="672"/>
      <c r="D8" s="672"/>
      <c r="E8" s="672"/>
      <c r="F8" s="672"/>
      <c r="G8" s="672"/>
      <c r="H8" s="672"/>
      <c r="I8" s="672"/>
      <c r="J8" s="672"/>
      <c r="K8" s="672"/>
      <c r="L8" s="672"/>
      <c r="M8" s="672"/>
      <c r="N8" s="672"/>
      <c r="O8" s="672"/>
      <c r="P8" s="672"/>
      <c r="Q8" s="672"/>
      <c r="R8" s="672"/>
      <c r="S8" s="672"/>
      <c r="T8" s="672"/>
      <c r="U8" s="672"/>
      <c r="V8" s="672"/>
      <c r="W8" s="672"/>
      <c r="X8" s="672"/>
    </row>
    <row r="9" spans="1:24" ht="153">
      <c r="A9" s="256">
        <v>1</v>
      </c>
      <c r="B9" s="257" t="s">
        <v>37</v>
      </c>
      <c r="C9" s="246" t="s">
        <v>85</v>
      </c>
      <c r="D9" s="26" t="s">
        <v>182</v>
      </c>
      <c r="E9" s="245" t="s">
        <v>42</v>
      </c>
      <c r="F9" s="246">
        <v>1463</v>
      </c>
      <c r="G9" s="245">
        <f>E9*F9</f>
        <v>217255.5</v>
      </c>
      <c r="H9" s="36">
        <v>44916</v>
      </c>
      <c r="I9" s="259">
        <v>44230</v>
      </c>
      <c r="J9" s="244">
        <v>182</v>
      </c>
      <c r="K9" s="246">
        <v>2300</v>
      </c>
      <c r="L9" s="245"/>
      <c r="M9" s="244">
        <v>85</v>
      </c>
      <c r="N9" s="250">
        <v>44229</v>
      </c>
      <c r="O9" s="251">
        <f>F9-W9</f>
        <v>0</v>
      </c>
      <c r="P9" s="260">
        <f>O9*E9</f>
        <v>0</v>
      </c>
      <c r="Q9" s="244"/>
      <c r="R9" s="244"/>
      <c r="S9" s="244"/>
      <c r="T9" s="244"/>
      <c r="U9" s="252"/>
      <c r="V9" s="253"/>
      <c r="W9" s="246">
        <v>1463</v>
      </c>
      <c r="X9" s="245">
        <f>W9*E9</f>
        <v>217255.5</v>
      </c>
    </row>
    <row r="10" spans="1:24" ht="165.75">
      <c r="A10" s="256">
        <v>2</v>
      </c>
      <c r="B10" s="257" t="s">
        <v>38</v>
      </c>
      <c r="C10" s="246" t="s">
        <v>85</v>
      </c>
      <c r="D10" s="26" t="s">
        <v>183</v>
      </c>
      <c r="E10" s="245" t="s">
        <v>43</v>
      </c>
      <c r="F10" s="246">
        <v>50</v>
      </c>
      <c r="G10" s="245">
        <f>E10*F10</f>
        <v>10500</v>
      </c>
      <c r="H10" s="36">
        <v>44540</v>
      </c>
      <c r="I10" s="259">
        <v>44230</v>
      </c>
      <c r="J10" s="244">
        <v>182</v>
      </c>
      <c r="K10" s="246">
        <v>50</v>
      </c>
      <c r="L10" s="245"/>
      <c r="M10" s="244">
        <v>85</v>
      </c>
      <c r="N10" s="250">
        <v>44229</v>
      </c>
      <c r="O10" s="251">
        <f>F10-W10</f>
        <v>0</v>
      </c>
      <c r="P10" s="260">
        <f>O10*E10</f>
        <v>0</v>
      </c>
      <c r="Q10" s="244"/>
      <c r="R10" s="244"/>
      <c r="S10" s="244"/>
      <c r="T10" s="244"/>
      <c r="U10" s="252"/>
      <c r="V10" s="253"/>
      <c r="W10" s="246">
        <v>50</v>
      </c>
      <c r="X10" s="245">
        <f>W10*E10</f>
        <v>10500</v>
      </c>
    </row>
    <row r="11" spans="1:24" ht="252">
      <c r="A11" s="256">
        <v>3</v>
      </c>
      <c r="B11" s="100" t="s">
        <v>39</v>
      </c>
      <c r="C11" s="91" t="s">
        <v>85</v>
      </c>
      <c r="D11" s="26" t="s">
        <v>204</v>
      </c>
      <c r="E11" s="33">
        <v>180</v>
      </c>
      <c r="F11" s="246">
        <v>3800</v>
      </c>
      <c r="G11" s="245">
        <f>E11*F11</f>
        <v>684000</v>
      </c>
      <c r="H11" s="36">
        <v>44913</v>
      </c>
      <c r="I11" s="259">
        <v>44280</v>
      </c>
      <c r="J11" s="244">
        <v>449</v>
      </c>
      <c r="K11" s="246"/>
      <c r="L11" s="245">
        <f>K11*E11</f>
        <v>0</v>
      </c>
      <c r="M11" s="244">
        <v>291</v>
      </c>
      <c r="N11" s="250">
        <v>44277</v>
      </c>
      <c r="O11" s="251">
        <f>F11+K11-W11</f>
        <v>0</v>
      </c>
      <c r="P11" s="260">
        <f>O11*E11</f>
        <v>0</v>
      </c>
      <c r="Q11" s="244"/>
      <c r="R11" s="244"/>
      <c r="S11" s="244"/>
      <c r="T11" s="244"/>
      <c r="U11" s="252"/>
      <c r="V11" s="253"/>
      <c r="W11" s="246">
        <v>3800</v>
      </c>
      <c r="X11" s="245">
        <f>W11*E11</f>
        <v>684000</v>
      </c>
    </row>
    <row r="12" spans="1:24" ht="37.5">
      <c r="A12" s="94"/>
      <c r="B12" s="240" t="s">
        <v>83</v>
      </c>
      <c r="C12" s="94"/>
      <c r="D12" s="28"/>
      <c r="E12" s="28"/>
      <c r="F12" s="93"/>
      <c r="G12" s="28">
        <f>SUM(G9:G11)</f>
        <v>911755.5</v>
      </c>
      <c r="H12" s="29"/>
      <c r="I12" s="29"/>
      <c r="J12" s="28"/>
      <c r="K12" s="93"/>
      <c r="L12" s="28">
        <f>SUM(L9:L11)</f>
        <v>0</v>
      </c>
      <c r="M12" s="93"/>
      <c r="N12" s="30"/>
      <c r="O12" s="94"/>
      <c r="P12" s="28">
        <f>SUM(P9:P11)</f>
        <v>0</v>
      </c>
      <c r="Q12" s="93"/>
      <c r="R12" s="93"/>
      <c r="S12" s="93"/>
      <c r="T12" s="93"/>
      <c r="U12" s="93"/>
      <c r="V12" s="93"/>
      <c r="W12" s="93"/>
      <c r="X12" s="28">
        <f>SUM(X9:X11)</f>
        <v>911755.5</v>
      </c>
    </row>
  </sheetData>
  <mergeCells count="31">
    <mergeCell ref="W6:W7"/>
    <mergeCell ref="X6:X7"/>
    <mergeCell ref="K6:K7"/>
    <mergeCell ref="W5:X5"/>
    <mergeCell ref="O1:R1"/>
    <mergeCell ref="B2:X2"/>
    <mergeCell ref="C3:P3"/>
    <mergeCell ref="C4:N4"/>
    <mergeCell ref="O4:W4"/>
    <mergeCell ref="J6:J7"/>
    <mergeCell ref="Q5:V5"/>
    <mergeCell ref="L6:L7"/>
    <mergeCell ref="H5:H7"/>
    <mergeCell ref="I5:N5"/>
    <mergeCell ref="M6:N6"/>
    <mergeCell ref="A8:X8"/>
    <mergeCell ref="O6:O7"/>
    <mergeCell ref="P6:P7"/>
    <mergeCell ref="Q6:T7"/>
    <mergeCell ref="U6:U7"/>
    <mergeCell ref="F6:F7"/>
    <mergeCell ref="A5:A7"/>
    <mergeCell ref="B5:B7"/>
    <mergeCell ref="C5:C7"/>
    <mergeCell ref="D5:D7"/>
    <mergeCell ref="G6:G7"/>
    <mergeCell ref="I6:I7"/>
    <mergeCell ref="V6:V7"/>
    <mergeCell ref="E5:E7"/>
    <mergeCell ref="F5:G5"/>
    <mergeCell ref="O5:P5"/>
  </mergeCells>
  <phoneticPr fontId="74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dimension ref="A1:X13"/>
  <sheetViews>
    <sheetView workbookViewId="0">
      <selection activeCell="A8" sqref="A8:X13"/>
    </sheetView>
  </sheetViews>
  <sheetFormatPr defaultRowHeight="12.75"/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699" t="s">
        <v>99</v>
      </c>
      <c r="B8" s="699"/>
      <c r="C8" s="699"/>
      <c r="D8" s="699"/>
      <c r="E8" s="699"/>
      <c r="F8" s="699"/>
      <c r="G8" s="699"/>
      <c r="H8" s="699"/>
      <c r="I8" s="699"/>
      <c r="J8" s="699"/>
      <c r="K8" s="699"/>
      <c r="L8" s="699"/>
      <c r="M8" s="699"/>
      <c r="N8" s="699"/>
      <c r="O8" s="699"/>
      <c r="P8" s="699"/>
      <c r="Q8" s="699"/>
      <c r="R8" s="699"/>
      <c r="S8" s="699"/>
      <c r="T8" s="699"/>
      <c r="U8" s="699"/>
      <c r="V8" s="699"/>
      <c r="W8" s="699"/>
      <c r="X8" s="699"/>
    </row>
    <row r="9" spans="1:24" ht="153">
      <c r="A9" s="233">
        <v>1</v>
      </c>
      <c r="B9" s="257" t="s">
        <v>37</v>
      </c>
      <c r="C9" s="258" t="s">
        <v>85</v>
      </c>
      <c r="D9" s="26" t="s">
        <v>182</v>
      </c>
      <c r="E9" s="245" t="s">
        <v>42</v>
      </c>
      <c r="F9" s="246">
        <v>3246</v>
      </c>
      <c r="G9" s="33">
        <f>F9*E9</f>
        <v>482031</v>
      </c>
      <c r="H9" s="36">
        <v>44916</v>
      </c>
      <c r="I9" s="259">
        <v>44231</v>
      </c>
      <c r="J9" s="244">
        <v>169</v>
      </c>
      <c r="K9" s="246">
        <v>4350</v>
      </c>
      <c r="L9" s="245"/>
      <c r="M9" s="244">
        <v>85</v>
      </c>
      <c r="N9" s="250">
        <v>44229</v>
      </c>
      <c r="O9" s="236">
        <f>F9-W9</f>
        <v>0</v>
      </c>
      <c r="P9" s="260">
        <f>O9*E9</f>
        <v>0</v>
      </c>
      <c r="Q9" s="244"/>
      <c r="R9" s="244"/>
      <c r="S9" s="244"/>
      <c r="T9" s="244"/>
      <c r="U9" s="252"/>
      <c r="V9" s="253"/>
      <c r="W9" s="246">
        <v>3246</v>
      </c>
      <c r="X9" s="245">
        <f>W9*E9</f>
        <v>482031</v>
      </c>
    </row>
    <row r="10" spans="1:24" ht="293.25">
      <c r="A10" s="233">
        <v>2</v>
      </c>
      <c r="B10" s="257" t="s">
        <v>39</v>
      </c>
      <c r="C10" s="258" t="s">
        <v>85</v>
      </c>
      <c r="D10" s="26" t="s">
        <v>251</v>
      </c>
      <c r="E10" s="245" t="s">
        <v>44</v>
      </c>
      <c r="F10" s="246">
        <v>1463</v>
      </c>
      <c r="G10" s="33">
        <f>F10*E10</f>
        <v>263340</v>
      </c>
      <c r="H10" s="36">
        <v>44892</v>
      </c>
      <c r="I10" s="259">
        <v>44231</v>
      </c>
      <c r="J10" s="244">
        <v>169</v>
      </c>
      <c r="K10" s="246">
        <v>1850</v>
      </c>
      <c r="L10" s="245"/>
      <c r="M10" s="244">
        <v>85</v>
      </c>
      <c r="N10" s="250">
        <v>44229</v>
      </c>
      <c r="O10" s="236">
        <f>F10-W10</f>
        <v>0</v>
      </c>
      <c r="P10" s="260">
        <f>O10*E10</f>
        <v>0</v>
      </c>
      <c r="Q10" s="244"/>
      <c r="R10" s="244"/>
      <c r="S10" s="244"/>
      <c r="T10" s="244"/>
      <c r="U10" s="252"/>
      <c r="V10" s="253"/>
      <c r="W10" s="246">
        <v>1463</v>
      </c>
      <c r="X10" s="245">
        <f>W10*E10</f>
        <v>263340</v>
      </c>
    </row>
    <row r="11" spans="1:24" ht="252">
      <c r="A11" s="233">
        <v>3</v>
      </c>
      <c r="B11" s="100" t="s">
        <v>39</v>
      </c>
      <c r="C11" s="91" t="s">
        <v>85</v>
      </c>
      <c r="D11" s="26" t="s">
        <v>204</v>
      </c>
      <c r="E11" s="33">
        <v>180</v>
      </c>
      <c r="F11" s="246">
        <v>475</v>
      </c>
      <c r="G11" s="33">
        <f>F11*E11</f>
        <v>85500</v>
      </c>
      <c r="H11" s="36">
        <v>44913</v>
      </c>
      <c r="I11" s="259">
        <v>44284</v>
      </c>
      <c r="J11" s="244">
        <v>438</v>
      </c>
      <c r="K11" s="246"/>
      <c r="L11" s="245">
        <f>K11*E11</f>
        <v>0</v>
      </c>
      <c r="M11" s="244">
        <v>291</v>
      </c>
      <c r="N11" s="250">
        <v>44277</v>
      </c>
      <c r="O11" s="236">
        <f>F11+K11-W11</f>
        <v>0</v>
      </c>
      <c r="P11" s="260">
        <f>O11*E11</f>
        <v>0</v>
      </c>
      <c r="Q11" s="244"/>
      <c r="R11" s="244"/>
      <c r="S11" s="244"/>
      <c r="T11" s="244"/>
      <c r="U11" s="252"/>
      <c r="V11" s="253"/>
      <c r="W11" s="246">
        <v>475</v>
      </c>
      <c r="X11" s="245">
        <f>W11*E11</f>
        <v>85500</v>
      </c>
    </row>
    <row r="12" spans="1:24" ht="216.75">
      <c r="A12" s="233">
        <v>4</v>
      </c>
      <c r="B12" s="254" t="s">
        <v>18</v>
      </c>
      <c r="C12" s="35" t="s">
        <v>85</v>
      </c>
      <c r="D12" s="26" t="s">
        <v>245</v>
      </c>
      <c r="E12" s="255">
        <v>153.69999999999999</v>
      </c>
      <c r="F12" s="91">
        <v>4207</v>
      </c>
      <c r="G12" s="33">
        <f>F12*E12</f>
        <v>646615.89999999991</v>
      </c>
      <c r="H12" s="36">
        <v>44889</v>
      </c>
      <c r="I12" s="27"/>
      <c r="J12" s="26"/>
      <c r="K12" s="91"/>
      <c r="L12" s="33"/>
      <c r="M12" s="26">
        <v>64</v>
      </c>
      <c r="N12" s="41">
        <v>44216</v>
      </c>
      <c r="O12" s="236">
        <f>F12+K12-W12</f>
        <v>0</v>
      </c>
      <c r="P12" s="237">
        <f>O12*E12</f>
        <v>0</v>
      </c>
      <c r="Q12" s="26"/>
      <c r="R12" s="26"/>
      <c r="S12" s="26"/>
      <c r="T12" s="26"/>
      <c r="U12" s="90"/>
      <c r="V12" s="73"/>
      <c r="W12" s="91">
        <v>4207</v>
      </c>
      <c r="X12" s="33">
        <f>W12*E12</f>
        <v>646615.89999999991</v>
      </c>
    </row>
    <row r="13" spans="1:24" ht="37.5">
      <c r="A13" s="94"/>
      <c r="B13" s="39" t="s">
        <v>83</v>
      </c>
      <c r="C13" s="94"/>
      <c r="D13" s="94"/>
      <c r="E13" s="28"/>
      <c r="F13" s="94"/>
      <c r="G13" s="28">
        <f>SUM(G9:G12)</f>
        <v>1477486.9</v>
      </c>
      <c r="H13" s="29"/>
      <c r="I13" s="38"/>
      <c r="J13" s="94"/>
      <c r="K13" s="93"/>
      <c r="L13" s="28">
        <f>SUM(L9:L12)</f>
        <v>0</v>
      </c>
      <c r="M13" s="93"/>
      <c r="N13" s="30"/>
      <c r="O13" s="94"/>
      <c r="P13" s="28">
        <f>SUM(P9:P12)</f>
        <v>0</v>
      </c>
      <c r="Q13" s="31"/>
      <c r="R13" s="93"/>
      <c r="S13" s="93"/>
      <c r="T13" s="93"/>
      <c r="U13" s="93"/>
      <c r="V13" s="93"/>
      <c r="W13" s="94"/>
      <c r="X13" s="28">
        <f>SUM(X9:X12)</f>
        <v>1477486.9</v>
      </c>
    </row>
  </sheetData>
  <mergeCells count="31">
    <mergeCell ref="W6:W7"/>
    <mergeCell ref="X6:X7"/>
    <mergeCell ref="K6:K7"/>
    <mergeCell ref="W5:X5"/>
    <mergeCell ref="O1:R1"/>
    <mergeCell ref="B2:X2"/>
    <mergeCell ref="C3:P3"/>
    <mergeCell ref="C4:N4"/>
    <mergeCell ref="O4:W4"/>
    <mergeCell ref="J6:J7"/>
    <mergeCell ref="Q5:V5"/>
    <mergeCell ref="L6:L7"/>
    <mergeCell ref="H5:H7"/>
    <mergeCell ref="I5:N5"/>
    <mergeCell ref="M6:N6"/>
    <mergeCell ref="A8:X8"/>
    <mergeCell ref="O6:O7"/>
    <mergeCell ref="P6:P7"/>
    <mergeCell ref="Q6:T7"/>
    <mergeCell ref="U6:U7"/>
    <mergeCell ref="F6:F7"/>
    <mergeCell ref="A5:A7"/>
    <mergeCell ref="B5:B7"/>
    <mergeCell ref="C5:C7"/>
    <mergeCell ref="D5:D7"/>
    <mergeCell ref="G6:G7"/>
    <mergeCell ref="I6:I7"/>
    <mergeCell ref="V6:V7"/>
    <mergeCell ref="E5:E7"/>
    <mergeCell ref="F5:G5"/>
    <mergeCell ref="O5:P5"/>
  </mergeCells>
  <phoneticPr fontId="74" type="noConversion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dimension ref="A1:X13"/>
  <sheetViews>
    <sheetView topLeftCell="G8" workbookViewId="0">
      <selection activeCell="X9" sqref="X9"/>
    </sheetView>
  </sheetViews>
  <sheetFormatPr defaultRowHeight="12.75"/>
  <cols>
    <col min="1" max="1" width="5.7109375" customWidth="1"/>
    <col min="2" max="2" width="42.42578125" customWidth="1"/>
    <col min="7" max="7" width="16.140625" customWidth="1"/>
    <col min="16" max="16" width="14.28515625" customWidth="1"/>
    <col min="17" max="17" width="1.5703125" customWidth="1"/>
    <col min="18" max="18" width="1.140625" customWidth="1"/>
    <col min="19" max="20" width="0.85546875" customWidth="1"/>
    <col min="21" max="21" width="1.28515625" customWidth="1"/>
    <col min="22" max="22" width="1.5703125" customWidth="1"/>
    <col min="24" max="24" width="17.42578125" customWidth="1"/>
  </cols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706" t="s">
        <v>94</v>
      </c>
      <c r="B8" s="707"/>
      <c r="C8" s="707"/>
      <c r="D8" s="707"/>
      <c r="E8" s="707"/>
      <c r="F8" s="707"/>
      <c r="G8" s="707"/>
      <c r="H8" s="707"/>
      <c r="I8" s="707"/>
      <c r="J8" s="707"/>
      <c r="K8" s="707"/>
      <c r="L8" s="707"/>
      <c r="M8" s="707"/>
      <c r="N8" s="707"/>
      <c r="O8" s="707"/>
      <c r="P8" s="707"/>
      <c r="Q8" s="707"/>
      <c r="R8" s="707"/>
      <c r="S8" s="707"/>
      <c r="T8" s="707"/>
      <c r="U8" s="707"/>
      <c r="V8" s="707"/>
      <c r="W8" s="707"/>
      <c r="X8" s="708"/>
    </row>
    <row r="9" spans="1:24" ht="47.25" customHeight="1">
      <c r="A9" s="233">
        <v>1</v>
      </c>
      <c r="B9" s="254" t="s">
        <v>18</v>
      </c>
      <c r="C9" s="35" t="s">
        <v>85</v>
      </c>
      <c r="D9" s="26" t="s">
        <v>249</v>
      </c>
      <c r="E9" s="255">
        <v>153.69999999999999</v>
      </c>
      <c r="F9" s="91">
        <v>2155</v>
      </c>
      <c r="G9" s="33">
        <f>F9*E9</f>
        <v>331223.5</v>
      </c>
      <c r="H9" s="36">
        <v>44889</v>
      </c>
      <c r="I9" s="27"/>
      <c r="J9" s="26"/>
      <c r="K9" s="91"/>
      <c r="L9" s="33"/>
      <c r="M9" s="26">
        <v>64</v>
      </c>
      <c r="N9" s="41">
        <v>44216</v>
      </c>
      <c r="O9" s="236">
        <f>F9-W9</f>
        <v>715</v>
      </c>
      <c r="P9" s="237">
        <f>O9*E9</f>
        <v>109895.49999999999</v>
      </c>
      <c r="Q9" s="26"/>
      <c r="R9" s="26"/>
      <c r="S9" s="26"/>
      <c r="T9" s="26"/>
      <c r="U9" s="90"/>
      <c r="V9" s="73"/>
      <c r="W9" s="91">
        <v>1440</v>
      </c>
      <c r="X9" s="33">
        <f>W9*E9</f>
        <v>221327.99999999997</v>
      </c>
    </row>
    <row r="10" spans="1:24" ht="47.25" customHeight="1">
      <c r="A10" s="256">
        <v>2</v>
      </c>
      <c r="B10" s="257" t="s">
        <v>37</v>
      </c>
      <c r="C10" s="246" t="s">
        <v>85</v>
      </c>
      <c r="D10" s="244" t="s">
        <v>182</v>
      </c>
      <c r="E10" s="245" t="s">
        <v>42</v>
      </c>
      <c r="F10" s="246">
        <v>2100</v>
      </c>
      <c r="G10" s="33">
        <f>F10*E10</f>
        <v>311850</v>
      </c>
      <c r="H10" s="36">
        <v>44916</v>
      </c>
      <c r="I10" s="259">
        <v>44230</v>
      </c>
      <c r="J10" s="244">
        <v>141</v>
      </c>
      <c r="K10" s="246">
        <v>2100</v>
      </c>
      <c r="L10" s="245"/>
      <c r="M10" s="244">
        <v>85</v>
      </c>
      <c r="N10" s="250">
        <v>44229</v>
      </c>
      <c r="O10" s="236">
        <f>F10-W10</f>
        <v>0</v>
      </c>
      <c r="P10" s="260">
        <f>O10*E10</f>
        <v>0</v>
      </c>
      <c r="Q10" s="244"/>
      <c r="R10" s="244"/>
      <c r="S10" s="244"/>
      <c r="T10" s="244"/>
      <c r="U10" s="252"/>
      <c r="V10" s="253"/>
      <c r="W10" s="246">
        <v>2100</v>
      </c>
      <c r="X10" s="245">
        <f>W10*E10</f>
        <v>311850</v>
      </c>
    </row>
    <row r="11" spans="1:24" ht="66" customHeight="1">
      <c r="A11" s="256">
        <v>4</v>
      </c>
      <c r="B11" s="257" t="s">
        <v>39</v>
      </c>
      <c r="C11" s="246" t="s">
        <v>85</v>
      </c>
      <c r="D11" s="244" t="s">
        <v>250</v>
      </c>
      <c r="E11" s="245" t="s">
        <v>44</v>
      </c>
      <c r="F11" s="246">
        <v>900</v>
      </c>
      <c r="G11" s="33">
        <f>F11*E11</f>
        <v>162000</v>
      </c>
      <c r="H11" s="36">
        <v>44894</v>
      </c>
      <c r="I11" s="259">
        <v>44230</v>
      </c>
      <c r="J11" s="244">
        <v>141</v>
      </c>
      <c r="K11" s="246">
        <v>900</v>
      </c>
      <c r="L11" s="245"/>
      <c r="M11" s="244">
        <v>85</v>
      </c>
      <c r="N11" s="250">
        <v>44229</v>
      </c>
      <c r="O11" s="236">
        <f>F11-W11</f>
        <v>0</v>
      </c>
      <c r="P11" s="260">
        <f>O11*E11</f>
        <v>0</v>
      </c>
      <c r="Q11" s="244"/>
      <c r="R11" s="244"/>
      <c r="S11" s="244"/>
      <c r="T11" s="244"/>
      <c r="U11" s="252"/>
      <c r="V11" s="253"/>
      <c r="W11" s="246">
        <v>900</v>
      </c>
      <c r="X11" s="245">
        <f>W11*E11</f>
        <v>162000</v>
      </c>
    </row>
    <row r="12" spans="1:24" ht="60" customHeight="1">
      <c r="A12" s="233">
        <v>5</v>
      </c>
      <c r="B12" s="100" t="s">
        <v>39</v>
      </c>
      <c r="C12" s="91" t="s">
        <v>85</v>
      </c>
      <c r="D12" s="26" t="s">
        <v>204</v>
      </c>
      <c r="E12" s="33">
        <v>180</v>
      </c>
      <c r="F12" s="246">
        <v>3600</v>
      </c>
      <c r="G12" s="33">
        <f>F12*E12</f>
        <v>648000</v>
      </c>
      <c r="H12" s="36">
        <v>44548</v>
      </c>
      <c r="I12" s="259">
        <v>44280</v>
      </c>
      <c r="J12" s="244">
        <v>410</v>
      </c>
      <c r="K12" s="246"/>
      <c r="L12" s="245">
        <f>K12*E12</f>
        <v>0</v>
      </c>
      <c r="M12" s="244">
        <v>291</v>
      </c>
      <c r="N12" s="250">
        <v>44277</v>
      </c>
      <c r="O12" s="236">
        <f>F12+K12-W12</f>
        <v>0</v>
      </c>
      <c r="P12" s="260">
        <f>O12*E12</f>
        <v>0</v>
      </c>
      <c r="Q12" s="244"/>
      <c r="R12" s="244"/>
      <c r="S12" s="244"/>
      <c r="T12" s="244"/>
      <c r="U12" s="252"/>
      <c r="V12" s="253"/>
      <c r="W12" s="246">
        <v>3600</v>
      </c>
      <c r="X12" s="245">
        <f>W12*E12</f>
        <v>648000</v>
      </c>
    </row>
    <row r="13" spans="1:24" ht="19.5">
      <c r="A13" s="94"/>
      <c r="B13" s="39" t="s">
        <v>83</v>
      </c>
      <c r="C13" s="94"/>
      <c r="D13" s="94"/>
      <c r="E13" s="28"/>
      <c r="F13" s="94"/>
      <c r="G13" s="28">
        <f>SUM(G9:G12)</f>
        <v>1453073.5</v>
      </c>
      <c r="H13" s="36"/>
      <c r="I13" s="38"/>
      <c r="J13" s="94"/>
      <c r="K13" s="93"/>
      <c r="L13" s="28">
        <f>SUM(L9:L12)</f>
        <v>0</v>
      </c>
      <c r="M13" s="93"/>
      <c r="N13" s="30"/>
      <c r="O13" s="94"/>
      <c r="P13" s="28">
        <f>SUM(P9:P12)</f>
        <v>109895.49999999999</v>
      </c>
      <c r="Q13" s="31"/>
      <c r="R13" s="93"/>
      <c r="S13" s="93"/>
      <c r="T13" s="93"/>
      <c r="U13" s="93"/>
      <c r="V13" s="93"/>
      <c r="W13" s="94"/>
      <c r="X13" s="28">
        <f>SUM(X9:X12)</f>
        <v>1343178</v>
      </c>
    </row>
  </sheetData>
  <mergeCells count="31">
    <mergeCell ref="W6:W7"/>
    <mergeCell ref="X6:X7"/>
    <mergeCell ref="K6:K7"/>
    <mergeCell ref="W5:X5"/>
    <mergeCell ref="O1:R1"/>
    <mergeCell ref="B2:X2"/>
    <mergeCell ref="C3:P3"/>
    <mergeCell ref="C4:N4"/>
    <mergeCell ref="O4:W4"/>
    <mergeCell ref="J6:J7"/>
    <mergeCell ref="Q5:V5"/>
    <mergeCell ref="L6:L7"/>
    <mergeCell ref="H5:H7"/>
    <mergeCell ref="I5:N5"/>
    <mergeCell ref="M6:N6"/>
    <mergeCell ref="A8:X8"/>
    <mergeCell ref="O6:O7"/>
    <mergeCell ref="P6:P7"/>
    <mergeCell ref="Q6:T7"/>
    <mergeCell ref="U6:U7"/>
    <mergeCell ref="F6:F7"/>
    <mergeCell ref="A5:A7"/>
    <mergeCell ref="B5:B7"/>
    <mergeCell ref="C5:C7"/>
    <mergeCell ref="D5:D7"/>
    <mergeCell ref="G6:G7"/>
    <mergeCell ref="I6:I7"/>
    <mergeCell ref="V6:V7"/>
    <mergeCell ref="E5:E7"/>
    <mergeCell ref="F5:G5"/>
    <mergeCell ref="O5:P5"/>
  </mergeCells>
  <phoneticPr fontId="74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dimension ref="A1:X14"/>
  <sheetViews>
    <sheetView topLeftCell="J10" workbookViewId="0">
      <selection activeCell="X13" sqref="A13:X14"/>
    </sheetView>
  </sheetViews>
  <sheetFormatPr defaultRowHeight="12.75"/>
  <cols>
    <col min="2" max="2" width="30.28515625" customWidth="1"/>
    <col min="7" max="7" width="15.42578125" customWidth="1"/>
    <col min="16" max="16" width="15.85546875" customWidth="1"/>
    <col min="17" max="17" width="1.140625" customWidth="1"/>
    <col min="18" max="18" width="1.5703125" customWidth="1"/>
    <col min="19" max="19" width="1" customWidth="1"/>
    <col min="20" max="20" width="2.28515625" customWidth="1"/>
    <col min="21" max="21" width="1.42578125" customWidth="1"/>
    <col min="22" max="22" width="1" customWidth="1"/>
    <col min="24" max="24" width="13.28515625" customWidth="1"/>
  </cols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706" t="s">
        <v>22</v>
      </c>
      <c r="B8" s="707"/>
      <c r="C8" s="707"/>
      <c r="D8" s="707"/>
      <c r="E8" s="707"/>
      <c r="F8" s="707"/>
      <c r="G8" s="707"/>
      <c r="H8" s="707"/>
      <c r="I8" s="707"/>
      <c r="J8" s="707"/>
      <c r="K8" s="707"/>
      <c r="L8" s="707"/>
      <c r="M8" s="707"/>
      <c r="N8" s="707"/>
      <c r="O8" s="707"/>
      <c r="P8" s="707"/>
      <c r="Q8" s="707"/>
      <c r="R8" s="707"/>
      <c r="S8" s="707"/>
      <c r="T8" s="707"/>
      <c r="U8" s="707"/>
      <c r="V8" s="707"/>
      <c r="W8" s="707"/>
      <c r="X8" s="708"/>
    </row>
    <row r="9" spans="1:24" ht="55.5" customHeight="1">
      <c r="A9" s="359">
        <v>1</v>
      </c>
      <c r="B9" s="386" t="s">
        <v>18</v>
      </c>
      <c r="C9" s="387" t="s">
        <v>85</v>
      </c>
      <c r="D9" s="362" t="s">
        <v>245</v>
      </c>
      <c r="E9" s="388">
        <v>153.69999999999999</v>
      </c>
      <c r="F9" s="361">
        <v>129</v>
      </c>
      <c r="G9" s="363">
        <f>F9*E9</f>
        <v>19827.3</v>
      </c>
      <c r="H9" s="389">
        <v>44889</v>
      </c>
      <c r="I9" s="390"/>
      <c r="J9" s="362"/>
      <c r="K9" s="361"/>
      <c r="L9" s="363"/>
      <c r="M9" s="362">
        <v>64</v>
      </c>
      <c r="N9" s="391">
        <v>44216</v>
      </c>
      <c r="O9" s="368">
        <f>F9-W9</f>
        <v>129</v>
      </c>
      <c r="P9" s="392">
        <f>O9*E9</f>
        <v>19827.3</v>
      </c>
      <c r="Q9" s="362"/>
      <c r="R9" s="362"/>
      <c r="S9" s="362"/>
      <c r="T9" s="362"/>
      <c r="U9" s="393"/>
      <c r="V9" s="394"/>
      <c r="W9" s="361">
        <v>0</v>
      </c>
      <c r="X9" s="363">
        <f>W9*E9</f>
        <v>0</v>
      </c>
    </row>
    <row r="10" spans="1:24" ht="49.5" customHeight="1">
      <c r="A10" s="383">
        <v>2</v>
      </c>
      <c r="B10" s="384" t="s">
        <v>37</v>
      </c>
      <c r="C10" s="357" t="s">
        <v>85</v>
      </c>
      <c r="D10" s="362" t="s">
        <v>182</v>
      </c>
      <c r="E10" s="358" t="s">
        <v>42</v>
      </c>
      <c r="F10" s="357">
        <v>397</v>
      </c>
      <c r="G10" s="363">
        <f>F10*E10</f>
        <v>58954.5</v>
      </c>
      <c r="H10" s="364">
        <v>44916</v>
      </c>
      <c r="I10" s="365">
        <v>44230</v>
      </c>
      <c r="J10" s="366">
        <v>142</v>
      </c>
      <c r="K10" s="357">
        <v>2225</v>
      </c>
      <c r="L10" s="358"/>
      <c r="M10" s="366">
        <v>85</v>
      </c>
      <c r="N10" s="367">
        <v>44229</v>
      </c>
      <c r="O10" s="368">
        <f>F10-W10</f>
        <v>397</v>
      </c>
      <c r="P10" s="369">
        <f>O10*E10</f>
        <v>58954.5</v>
      </c>
      <c r="Q10" s="366"/>
      <c r="R10" s="366"/>
      <c r="S10" s="366"/>
      <c r="T10" s="366"/>
      <c r="U10" s="370"/>
      <c r="V10" s="371"/>
      <c r="W10" s="357">
        <v>0</v>
      </c>
      <c r="X10" s="358">
        <f>W10*E10</f>
        <v>0</v>
      </c>
    </row>
    <row r="11" spans="1:24" ht="80.25" customHeight="1">
      <c r="A11" s="383">
        <v>3</v>
      </c>
      <c r="B11" s="384" t="s">
        <v>39</v>
      </c>
      <c r="C11" s="357" t="s">
        <v>85</v>
      </c>
      <c r="D11" s="362" t="s">
        <v>247</v>
      </c>
      <c r="E11" s="358" t="s">
        <v>44</v>
      </c>
      <c r="F11" s="357">
        <v>150</v>
      </c>
      <c r="G11" s="363">
        <f>F11*E11</f>
        <v>27000</v>
      </c>
      <c r="H11" s="385"/>
      <c r="I11" s="365">
        <v>44230</v>
      </c>
      <c r="J11" s="366">
        <v>142</v>
      </c>
      <c r="K11" s="357">
        <v>950</v>
      </c>
      <c r="L11" s="358"/>
      <c r="M11" s="366">
        <v>85</v>
      </c>
      <c r="N11" s="367">
        <v>44229</v>
      </c>
      <c r="O11" s="368">
        <f>F11-W11</f>
        <v>81</v>
      </c>
      <c r="P11" s="369">
        <f>O11*E11</f>
        <v>14580</v>
      </c>
      <c r="Q11" s="366"/>
      <c r="R11" s="366"/>
      <c r="S11" s="366"/>
      <c r="T11" s="366"/>
      <c r="U11" s="370"/>
      <c r="V11" s="371"/>
      <c r="W11" s="357">
        <v>69</v>
      </c>
      <c r="X11" s="358">
        <f>W11*E11</f>
        <v>12420</v>
      </c>
    </row>
    <row r="12" spans="1:24" ht="69.75" customHeight="1">
      <c r="A12" s="359">
        <v>4</v>
      </c>
      <c r="B12" s="360" t="s">
        <v>39</v>
      </c>
      <c r="C12" s="361" t="s">
        <v>85</v>
      </c>
      <c r="D12" s="362" t="s">
        <v>204</v>
      </c>
      <c r="E12" s="363">
        <v>180</v>
      </c>
      <c r="F12" s="357">
        <v>2534</v>
      </c>
      <c r="G12" s="363">
        <f>F12*E12</f>
        <v>456120</v>
      </c>
      <c r="H12" s="364">
        <v>44913</v>
      </c>
      <c r="I12" s="365">
        <v>44278</v>
      </c>
      <c r="J12" s="366">
        <v>411</v>
      </c>
      <c r="K12" s="357"/>
      <c r="L12" s="358"/>
      <c r="M12" s="366">
        <v>291</v>
      </c>
      <c r="N12" s="367">
        <v>44277</v>
      </c>
      <c r="O12" s="368">
        <f>F12+K12-W12</f>
        <v>452</v>
      </c>
      <c r="P12" s="369">
        <f>O12*E12</f>
        <v>81360</v>
      </c>
      <c r="Q12" s="366"/>
      <c r="R12" s="366"/>
      <c r="S12" s="366"/>
      <c r="T12" s="366"/>
      <c r="U12" s="370"/>
      <c r="V12" s="371"/>
      <c r="W12" s="357">
        <v>2082</v>
      </c>
      <c r="X12" s="358">
        <f>W12*E12</f>
        <v>374760</v>
      </c>
    </row>
    <row r="13" spans="1:24" ht="25.5">
      <c r="A13" s="383">
        <v>5</v>
      </c>
      <c r="B13" s="386" t="s">
        <v>19</v>
      </c>
      <c r="C13" s="387" t="s">
        <v>85</v>
      </c>
      <c r="D13" s="362" t="s">
        <v>180</v>
      </c>
      <c r="E13" s="388">
        <v>210</v>
      </c>
      <c r="F13" s="361">
        <v>700</v>
      </c>
      <c r="G13" s="363">
        <f>F13*E13</f>
        <v>147000</v>
      </c>
      <c r="H13" s="389">
        <v>44513</v>
      </c>
      <c r="I13" s="390"/>
      <c r="J13" s="362"/>
      <c r="K13" s="361"/>
      <c r="L13" s="363"/>
      <c r="M13" s="362">
        <v>64</v>
      </c>
      <c r="N13" s="391">
        <v>44216</v>
      </c>
      <c r="O13" s="368">
        <f>F13+K13-W13</f>
        <v>0</v>
      </c>
      <c r="P13" s="392">
        <f>O13*E13</f>
        <v>0</v>
      </c>
      <c r="Q13" s="362"/>
      <c r="R13" s="362"/>
      <c r="S13" s="362"/>
      <c r="T13" s="362"/>
      <c r="U13" s="393"/>
      <c r="V13" s="394"/>
      <c r="W13" s="361">
        <v>700</v>
      </c>
      <c r="X13" s="363">
        <f>W13*E13</f>
        <v>147000</v>
      </c>
    </row>
    <row r="14" spans="1:24" ht="19.5">
      <c r="A14" s="395"/>
      <c r="B14" s="396" t="s">
        <v>83</v>
      </c>
      <c r="C14" s="395"/>
      <c r="D14" s="395"/>
      <c r="E14" s="397"/>
      <c r="F14" s="395"/>
      <c r="G14" s="397">
        <f>SUM(G9:G13)</f>
        <v>708901.8</v>
      </c>
      <c r="H14" s="398"/>
      <c r="I14" s="399"/>
      <c r="J14" s="395"/>
      <c r="K14" s="400"/>
      <c r="L14" s="397">
        <f>SUM(L9:L13)</f>
        <v>0</v>
      </c>
      <c r="M14" s="400"/>
      <c r="N14" s="401"/>
      <c r="O14" s="395"/>
      <c r="P14" s="397">
        <f>SUM(P9:P13)</f>
        <v>174721.8</v>
      </c>
      <c r="Q14" s="402"/>
      <c r="R14" s="400"/>
      <c r="S14" s="400"/>
      <c r="T14" s="400"/>
      <c r="U14" s="400"/>
      <c r="V14" s="400"/>
      <c r="W14" s="395"/>
      <c r="X14" s="397">
        <f>SUM(X9:X13)</f>
        <v>534180</v>
      </c>
    </row>
  </sheetData>
  <mergeCells count="31">
    <mergeCell ref="W6:W7"/>
    <mergeCell ref="X6:X7"/>
    <mergeCell ref="K6:K7"/>
    <mergeCell ref="W5:X5"/>
    <mergeCell ref="O1:R1"/>
    <mergeCell ref="B2:X2"/>
    <mergeCell ref="C3:P3"/>
    <mergeCell ref="C4:N4"/>
    <mergeCell ref="O4:W4"/>
    <mergeCell ref="J6:J7"/>
    <mergeCell ref="Q5:V5"/>
    <mergeCell ref="L6:L7"/>
    <mergeCell ref="H5:H7"/>
    <mergeCell ref="I5:N5"/>
    <mergeCell ref="M6:N6"/>
    <mergeCell ref="A8:X8"/>
    <mergeCell ref="O6:O7"/>
    <mergeCell ref="P6:P7"/>
    <mergeCell ref="Q6:T7"/>
    <mergeCell ref="U6:U7"/>
    <mergeCell ref="F6:F7"/>
    <mergeCell ref="A5:A7"/>
    <mergeCell ref="B5:B7"/>
    <mergeCell ref="C5:C7"/>
    <mergeCell ref="D5:D7"/>
    <mergeCell ref="G6:G7"/>
    <mergeCell ref="I6:I7"/>
    <mergeCell ref="V6:V7"/>
    <mergeCell ref="E5:E7"/>
    <mergeCell ref="F5:G5"/>
    <mergeCell ref="O5:P5"/>
  </mergeCells>
  <phoneticPr fontId="74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dimension ref="A1:X13"/>
  <sheetViews>
    <sheetView topLeftCell="A7" workbookViewId="0">
      <selection activeCell="X9" sqref="A9:X9"/>
    </sheetView>
  </sheetViews>
  <sheetFormatPr defaultRowHeight="12.75"/>
  <cols>
    <col min="1" max="1" width="3.85546875" customWidth="1"/>
    <col min="2" max="2" width="23.28515625" customWidth="1"/>
    <col min="7" max="7" width="14.85546875" customWidth="1"/>
    <col min="16" max="16" width="13.7109375" customWidth="1"/>
    <col min="17" max="17" width="1.5703125" customWidth="1"/>
    <col min="18" max="19" width="1.7109375" customWidth="1"/>
    <col min="20" max="20" width="1.28515625" customWidth="1"/>
    <col min="21" max="21" width="0.7109375" customWidth="1"/>
    <col min="22" max="22" width="1.5703125" customWidth="1"/>
    <col min="24" max="24" width="13.140625" customWidth="1"/>
  </cols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699" t="s">
        <v>30</v>
      </c>
      <c r="B8" s="699"/>
      <c r="C8" s="699"/>
      <c r="D8" s="699"/>
      <c r="E8" s="699"/>
      <c r="F8" s="699"/>
      <c r="G8" s="699"/>
      <c r="H8" s="699"/>
      <c r="I8" s="699"/>
      <c r="J8" s="699"/>
      <c r="K8" s="699"/>
      <c r="L8" s="699"/>
      <c r="M8" s="699"/>
      <c r="N8" s="699"/>
      <c r="O8" s="699"/>
      <c r="P8" s="699"/>
      <c r="Q8" s="699"/>
      <c r="R8" s="699"/>
      <c r="S8" s="699"/>
      <c r="T8" s="699"/>
      <c r="U8" s="699"/>
      <c r="V8" s="699"/>
      <c r="W8" s="699"/>
      <c r="X8" s="699"/>
    </row>
    <row r="9" spans="1:24" ht="74.25" customHeight="1">
      <c r="A9" s="359">
        <v>1</v>
      </c>
      <c r="B9" s="386" t="s">
        <v>18</v>
      </c>
      <c r="C9" s="387" t="s">
        <v>85</v>
      </c>
      <c r="D9" s="362" t="s">
        <v>245</v>
      </c>
      <c r="E9" s="388">
        <v>153.69999999999999</v>
      </c>
      <c r="F9" s="361">
        <v>1719</v>
      </c>
      <c r="G9" s="363">
        <f>F9*E9</f>
        <v>264210.3</v>
      </c>
      <c r="H9" s="389">
        <v>44889</v>
      </c>
      <c r="I9" s="390"/>
      <c r="J9" s="362"/>
      <c r="K9" s="361"/>
      <c r="L9" s="363"/>
      <c r="M9" s="362">
        <v>64</v>
      </c>
      <c r="N9" s="391">
        <v>44216</v>
      </c>
      <c r="O9" s="368">
        <f>F9-W9</f>
        <v>109</v>
      </c>
      <c r="P9" s="392">
        <f>O9*E9</f>
        <v>16753.3</v>
      </c>
      <c r="Q9" s="362"/>
      <c r="R9" s="362"/>
      <c r="S9" s="362"/>
      <c r="T9" s="362"/>
      <c r="U9" s="393"/>
      <c r="V9" s="394"/>
      <c r="W9" s="361">
        <v>1610</v>
      </c>
      <c r="X9" s="363">
        <f>W9*E9</f>
        <v>247456.99999999997</v>
      </c>
    </row>
    <row r="10" spans="1:24" ht="91.5" customHeight="1">
      <c r="A10" s="233">
        <v>2</v>
      </c>
      <c r="B10" s="100" t="s">
        <v>39</v>
      </c>
      <c r="C10" s="91" t="s">
        <v>85</v>
      </c>
      <c r="D10" s="26" t="s">
        <v>204</v>
      </c>
      <c r="E10" s="33">
        <v>180</v>
      </c>
      <c r="F10" s="91">
        <v>200</v>
      </c>
      <c r="G10" s="33">
        <f>F10*E10</f>
        <v>36000</v>
      </c>
      <c r="H10" s="36">
        <v>44913</v>
      </c>
      <c r="I10" s="27">
        <v>44278</v>
      </c>
      <c r="J10" s="26">
        <v>439</v>
      </c>
      <c r="K10" s="91"/>
      <c r="L10" s="33">
        <f>K10*E10</f>
        <v>0</v>
      </c>
      <c r="M10" s="26">
        <v>291</v>
      </c>
      <c r="N10" s="41">
        <v>44277</v>
      </c>
      <c r="O10" s="236">
        <f>F10+K10-W10</f>
        <v>0</v>
      </c>
      <c r="P10" s="237">
        <f>O10*E10</f>
        <v>0</v>
      </c>
      <c r="Q10" s="26"/>
      <c r="R10" s="26"/>
      <c r="S10" s="26"/>
      <c r="T10" s="26"/>
      <c r="U10" s="90"/>
      <c r="V10" s="73"/>
      <c r="W10" s="91">
        <v>200</v>
      </c>
      <c r="X10" s="33">
        <f>W10*E10</f>
        <v>36000</v>
      </c>
    </row>
    <row r="11" spans="1:24" ht="68.25" customHeight="1">
      <c r="A11" s="359">
        <v>3</v>
      </c>
      <c r="B11" s="384" t="s">
        <v>37</v>
      </c>
      <c r="C11" s="357" t="s">
        <v>85</v>
      </c>
      <c r="D11" s="362" t="s">
        <v>182</v>
      </c>
      <c r="E11" s="358" t="s">
        <v>42</v>
      </c>
      <c r="F11" s="357">
        <v>2000</v>
      </c>
      <c r="G11" s="363">
        <f>F11*E11</f>
        <v>297000</v>
      </c>
      <c r="H11" s="389">
        <v>44916</v>
      </c>
      <c r="I11" s="365">
        <v>44231</v>
      </c>
      <c r="J11" s="366">
        <v>170</v>
      </c>
      <c r="K11" s="357">
        <v>2000</v>
      </c>
      <c r="L11" s="358"/>
      <c r="M11" s="366">
        <v>85</v>
      </c>
      <c r="N11" s="367">
        <v>44229</v>
      </c>
      <c r="O11" s="368">
        <f>F11-W11</f>
        <v>0</v>
      </c>
      <c r="P11" s="369">
        <f>O11*E11</f>
        <v>0</v>
      </c>
      <c r="Q11" s="366"/>
      <c r="R11" s="366"/>
      <c r="S11" s="366"/>
      <c r="T11" s="366"/>
      <c r="U11" s="370"/>
      <c r="V11" s="371"/>
      <c r="W11" s="357">
        <v>2000</v>
      </c>
      <c r="X11" s="358">
        <f>W11*E11</f>
        <v>297000</v>
      </c>
    </row>
    <row r="12" spans="1:24" ht="127.5" customHeight="1">
      <c r="A12" s="359">
        <v>4</v>
      </c>
      <c r="B12" s="384" t="s">
        <v>39</v>
      </c>
      <c r="C12" s="357" t="s">
        <v>85</v>
      </c>
      <c r="D12" s="362" t="s">
        <v>184</v>
      </c>
      <c r="E12" s="358" t="s">
        <v>44</v>
      </c>
      <c r="F12" s="357">
        <v>900</v>
      </c>
      <c r="G12" s="363">
        <f>F12*E12</f>
        <v>162000</v>
      </c>
      <c r="H12" s="389" t="s">
        <v>185</v>
      </c>
      <c r="I12" s="365">
        <v>44231</v>
      </c>
      <c r="J12" s="366">
        <v>170</v>
      </c>
      <c r="K12" s="357">
        <v>900</v>
      </c>
      <c r="L12" s="358"/>
      <c r="M12" s="366">
        <v>85</v>
      </c>
      <c r="N12" s="367">
        <v>44229</v>
      </c>
      <c r="O12" s="368">
        <f>F12-W12</f>
        <v>0</v>
      </c>
      <c r="P12" s="369">
        <f>O12*E12</f>
        <v>0</v>
      </c>
      <c r="Q12" s="366"/>
      <c r="R12" s="366"/>
      <c r="S12" s="366"/>
      <c r="T12" s="366"/>
      <c r="U12" s="370"/>
      <c r="V12" s="371"/>
      <c r="W12" s="357">
        <v>900</v>
      </c>
      <c r="X12" s="358">
        <f>W12*E12</f>
        <v>162000</v>
      </c>
    </row>
    <row r="13" spans="1:24" ht="19.5">
      <c r="A13" s="94"/>
      <c r="B13" s="39" t="s">
        <v>83</v>
      </c>
      <c r="C13" s="94"/>
      <c r="D13" s="94"/>
      <c r="E13" s="28"/>
      <c r="F13" s="94"/>
      <c r="G13" s="28">
        <f>SUM(G9:G12)</f>
        <v>759210.3</v>
      </c>
      <c r="H13" s="29"/>
      <c r="I13" s="38"/>
      <c r="J13" s="94"/>
      <c r="K13" s="93"/>
      <c r="L13" s="28">
        <f>SUM(L9:L12)</f>
        <v>0</v>
      </c>
      <c r="M13" s="93"/>
      <c r="N13" s="30"/>
      <c r="O13" s="94"/>
      <c r="P13" s="28">
        <f>SUM(P9:P12)</f>
        <v>16753.3</v>
      </c>
      <c r="Q13" s="31"/>
      <c r="R13" s="93"/>
      <c r="S13" s="93"/>
      <c r="T13" s="93"/>
      <c r="U13" s="93"/>
      <c r="V13" s="93"/>
      <c r="W13" s="94"/>
      <c r="X13" s="28">
        <f>SUM(X9:X12)</f>
        <v>742457</v>
      </c>
    </row>
  </sheetData>
  <mergeCells count="31">
    <mergeCell ref="W6:W7"/>
    <mergeCell ref="X6:X7"/>
    <mergeCell ref="K6:K7"/>
    <mergeCell ref="W5:X5"/>
    <mergeCell ref="O1:R1"/>
    <mergeCell ref="B2:X2"/>
    <mergeCell ref="C3:P3"/>
    <mergeCell ref="C4:N4"/>
    <mergeCell ref="O4:W4"/>
    <mergeCell ref="J6:J7"/>
    <mergeCell ref="Q5:V5"/>
    <mergeCell ref="L6:L7"/>
    <mergeCell ref="H5:H7"/>
    <mergeCell ref="I5:N5"/>
    <mergeCell ref="M6:N6"/>
    <mergeCell ref="A8:X8"/>
    <mergeCell ref="O6:O7"/>
    <mergeCell ref="P6:P7"/>
    <mergeCell ref="Q6:T7"/>
    <mergeCell ref="U6:U7"/>
    <mergeCell ref="F6:F7"/>
    <mergeCell ref="A5:A7"/>
    <mergeCell ref="B5:B7"/>
    <mergeCell ref="C5:C7"/>
    <mergeCell ref="D5:D7"/>
    <mergeCell ref="G6:G7"/>
    <mergeCell ref="I6:I7"/>
    <mergeCell ref="V6:V7"/>
    <mergeCell ref="E5:E7"/>
    <mergeCell ref="F5:G5"/>
    <mergeCell ref="O5:P5"/>
  </mergeCells>
  <phoneticPr fontId="74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dimension ref="A1:X13"/>
  <sheetViews>
    <sheetView topLeftCell="F8" workbookViewId="0">
      <selection activeCell="W9" sqref="W9:W12"/>
    </sheetView>
  </sheetViews>
  <sheetFormatPr defaultRowHeight="12.75"/>
  <cols>
    <col min="1" max="1" width="3.85546875" customWidth="1"/>
    <col min="2" max="2" width="19.140625" customWidth="1"/>
    <col min="7" max="7" width="14.7109375" customWidth="1"/>
    <col min="16" max="16" width="13.42578125" customWidth="1"/>
    <col min="17" max="17" width="2.140625" customWidth="1"/>
    <col min="18" max="18" width="1.42578125" customWidth="1"/>
    <col min="19" max="19" width="1.85546875" customWidth="1"/>
    <col min="20" max="20" width="1.7109375" customWidth="1"/>
    <col min="21" max="21" width="2" customWidth="1"/>
    <col min="22" max="22" width="2.42578125" customWidth="1"/>
    <col min="24" max="24" width="13.7109375" customWidth="1"/>
  </cols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630" t="s">
        <v>31</v>
      </c>
      <c r="B8" s="630"/>
      <c r="C8" s="630"/>
      <c r="D8" s="630"/>
      <c r="E8" s="630"/>
      <c r="F8" s="630"/>
      <c r="G8" s="630"/>
      <c r="H8" s="630"/>
      <c r="I8" s="630"/>
      <c r="J8" s="630"/>
      <c r="K8" s="630"/>
      <c r="L8" s="630"/>
      <c r="M8" s="630"/>
      <c r="N8" s="630"/>
      <c r="O8" s="630"/>
      <c r="P8" s="630"/>
      <c r="Q8" s="630"/>
      <c r="R8" s="630"/>
      <c r="S8" s="630"/>
      <c r="T8" s="630"/>
      <c r="U8" s="630"/>
      <c r="V8" s="630"/>
      <c r="W8" s="630"/>
      <c r="X8" s="630"/>
    </row>
    <row r="9" spans="1:24" ht="93.75" customHeight="1">
      <c r="A9" s="116">
        <v>1</v>
      </c>
      <c r="B9" s="143" t="s">
        <v>18</v>
      </c>
      <c r="C9" s="144" t="s">
        <v>85</v>
      </c>
      <c r="D9" s="117" t="s">
        <v>178</v>
      </c>
      <c r="E9" s="145">
        <v>153.69999999999999</v>
      </c>
      <c r="F9" s="136">
        <v>1500</v>
      </c>
      <c r="G9" s="118">
        <f>F9*E9</f>
        <v>230549.99999999997</v>
      </c>
      <c r="H9" s="189">
        <v>44889</v>
      </c>
      <c r="I9" s="121"/>
      <c r="J9" s="117"/>
      <c r="K9" s="136"/>
      <c r="L9" s="118"/>
      <c r="M9" s="117">
        <v>64</v>
      </c>
      <c r="N9" s="135">
        <v>44216</v>
      </c>
      <c r="O9" s="122">
        <f>F9-W9</f>
        <v>0</v>
      </c>
      <c r="P9" s="123">
        <f>O9*E9</f>
        <v>0</v>
      </c>
      <c r="Q9" s="117"/>
      <c r="R9" s="117"/>
      <c r="S9" s="117"/>
      <c r="T9" s="117"/>
      <c r="U9" s="147"/>
      <c r="V9" s="146"/>
      <c r="W9" s="136">
        <v>1500</v>
      </c>
      <c r="X9" s="118">
        <f>W9*E9</f>
        <v>230549.99999999997</v>
      </c>
    </row>
    <row r="10" spans="1:24" ht="118.5" customHeight="1">
      <c r="A10" s="116">
        <v>2</v>
      </c>
      <c r="B10" s="195" t="s">
        <v>39</v>
      </c>
      <c r="C10" s="136" t="s">
        <v>85</v>
      </c>
      <c r="D10" s="117" t="s">
        <v>204</v>
      </c>
      <c r="E10" s="118">
        <v>180</v>
      </c>
      <c r="F10" s="136">
        <v>200</v>
      </c>
      <c r="G10" s="118">
        <f>F10*E10</f>
        <v>36000</v>
      </c>
      <c r="H10" s="189">
        <v>44913</v>
      </c>
      <c r="I10" s="121">
        <v>44278</v>
      </c>
      <c r="J10" s="117">
        <v>440</v>
      </c>
      <c r="K10" s="136"/>
      <c r="L10" s="118">
        <f>K10*E10</f>
        <v>0</v>
      </c>
      <c r="M10" s="117">
        <v>291</v>
      </c>
      <c r="N10" s="135">
        <v>44277</v>
      </c>
      <c r="O10" s="122">
        <f>F10+K10-W10</f>
        <v>0</v>
      </c>
      <c r="P10" s="123">
        <f>O10*E10</f>
        <v>0</v>
      </c>
      <c r="Q10" s="117"/>
      <c r="R10" s="117"/>
      <c r="S10" s="117"/>
      <c r="T10" s="117"/>
      <c r="U10" s="147"/>
      <c r="V10" s="146"/>
      <c r="W10" s="136">
        <v>200</v>
      </c>
      <c r="X10" s="118">
        <f>W10*E10</f>
        <v>36000</v>
      </c>
    </row>
    <row r="11" spans="1:24" ht="69.75" customHeight="1">
      <c r="A11" s="116">
        <v>3</v>
      </c>
      <c r="B11" s="148" t="s">
        <v>37</v>
      </c>
      <c r="C11" s="127" t="s">
        <v>85</v>
      </c>
      <c r="D11" s="117" t="s">
        <v>182</v>
      </c>
      <c r="E11" s="126" t="s">
        <v>42</v>
      </c>
      <c r="F11" s="127">
        <v>2000</v>
      </c>
      <c r="G11" s="118">
        <f>F11*E11</f>
        <v>297000</v>
      </c>
      <c r="H11" s="189">
        <v>44916</v>
      </c>
      <c r="I11" s="150">
        <v>44231</v>
      </c>
      <c r="J11" s="125">
        <v>171</v>
      </c>
      <c r="K11" s="127">
        <v>2000</v>
      </c>
      <c r="L11" s="126"/>
      <c r="M11" s="125">
        <v>85</v>
      </c>
      <c r="N11" s="131">
        <v>44229</v>
      </c>
      <c r="O11" s="122">
        <f>F11-W11</f>
        <v>0</v>
      </c>
      <c r="P11" s="151">
        <f>O11*E11</f>
        <v>0</v>
      </c>
      <c r="Q11" s="125"/>
      <c r="R11" s="125"/>
      <c r="S11" s="125"/>
      <c r="T11" s="125"/>
      <c r="U11" s="133"/>
      <c r="V11" s="128"/>
      <c r="W11" s="127">
        <v>2000</v>
      </c>
      <c r="X11" s="126">
        <f>W11*E11</f>
        <v>297000</v>
      </c>
    </row>
    <row r="12" spans="1:24" ht="126.75" customHeight="1">
      <c r="A12" s="116">
        <v>4</v>
      </c>
      <c r="B12" s="148" t="s">
        <v>39</v>
      </c>
      <c r="C12" s="127" t="s">
        <v>85</v>
      </c>
      <c r="D12" s="117" t="s">
        <v>184</v>
      </c>
      <c r="E12" s="126" t="s">
        <v>44</v>
      </c>
      <c r="F12" s="127">
        <v>900</v>
      </c>
      <c r="G12" s="118">
        <f>F12*E12</f>
        <v>162000</v>
      </c>
      <c r="H12" s="189" t="s">
        <v>185</v>
      </c>
      <c r="I12" s="150">
        <v>44231</v>
      </c>
      <c r="J12" s="125">
        <v>171</v>
      </c>
      <c r="K12" s="127">
        <v>900</v>
      </c>
      <c r="L12" s="126"/>
      <c r="M12" s="125">
        <v>85</v>
      </c>
      <c r="N12" s="131">
        <v>44229</v>
      </c>
      <c r="O12" s="122">
        <f>F12-W12</f>
        <v>900</v>
      </c>
      <c r="P12" s="151">
        <f>O12*E12</f>
        <v>162000</v>
      </c>
      <c r="Q12" s="125"/>
      <c r="R12" s="125"/>
      <c r="S12" s="125"/>
      <c r="T12" s="125"/>
      <c r="U12" s="133"/>
      <c r="V12" s="128"/>
      <c r="W12" s="127">
        <v>0</v>
      </c>
      <c r="X12" s="126">
        <f>W12*E12</f>
        <v>0</v>
      </c>
    </row>
    <row r="13" spans="1:24" ht="19.5">
      <c r="A13" s="137"/>
      <c r="B13" s="153" t="s">
        <v>83</v>
      </c>
      <c r="C13" s="137"/>
      <c r="D13" s="137"/>
      <c r="E13" s="140"/>
      <c r="F13" s="137"/>
      <c r="G13" s="140">
        <f>SUM(G9:G12)</f>
        <v>725550</v>
      </c>
      <c r="H13" s="141"/>
      <c r="I13" s="154"/>
      <c r="J13" s="137"/>
      <c r="K13" s="187"/>
      <c r="L13" s="140">
        <f>SUM(L9:L12)</f>
        <v>0</v>
      </c>
      <c r="M13" s="187"/>
      <c r="N13" s="142"/>
      <c r="O13" s="137"/>
      <c r="P13" s="140">
        <f>SUM(P9:P12)</f>
        <v>162000</v>
      </c>
      <c r="Q13" s="155"/>
      <c r="R13" s="187"/>
      <c r="S13" s="187"/>
      <c r="T13" s="187"/>
      <c r="U13" s="187"/>
      <c r="V13" s="187"/>
      <c r="W13" s="137"/>
      <c r="X13" s="140">
        <f>SUM(X9:X12)</f>
        <v>563550</v>
      </c>
    </row>
  </sheetData>
  <mergeCells count="31">
    <mergeCell ref="W6:W7"/>
    <mergeCell ref="X6:X7"/>
    <mergeCell ref="K6:K7"/>
    <mergeCell ref="W5:X5"/>
    <mergeCell ref="O1:R1"/>
    <mergeCell ref="B2:X2"/>
    <mergeCell ref="C3:P3"/>
    <mergeCell ref="C4:N4"/>
    <mergeCell ref="O4:W4"/>
    <mergeCell ref="J6:J7"/>
    <mergeCell ref="Q5:V5"/>
    <mergeCell ref="L6:L7"/>
    <mergeCell ref="H5:H7"/>
    <mergeCell ref="I5:N5"/>
    <mergeCell ref="M6:N6"/>
    <mergeCell ref="A8:X8"/>
    <mergeCell ref="O6:O7"/>
    <mergeCell ref="P6:P7"/>
    <mergeCell ref="Q6:T7"/>
    <mergeCell ref="U6:U7"/>
    <mergeCell ref="F6:F7"/>
    <mergeCell ref="A5:A7"/>
    <mergeCell ref="B5:B7"/>
    <mergeCell ref="C5:C7"/>
    <mergeCell ref="D5:D7"/>
    <mergeCell ref="G6:G7"/>
    <mergeCell ref="I6:I7"/>
    <mergeCell ref="V6:V7"/>
    <mergeCell ref="E5:E7"/>
    <mergeCell ref="F5:G5"/>
    <mergeCell ref="O5:P5"/>
  </mergeCells>
  <phoneticPr fontId="74" type="noConversion"/>
  <pageMargins left="0.75" right="0.75" top="1" bottom="1" header="0.5" footer="0.5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dimension ref="A1:X11"/>
  <sheetViews>
    <sheetView topLeftCell="D5" workbookViewId="0">
      <selection activeCell="W9" sqref="W9"/>
    </sheetView>
  </sheetViews>
  <sheetFormatPr defaultRowHeight="12.75"/>
  <cols>
    <col min="2" max="2" width="28.42578125" customWidth="1"/>
    <col min="7" max="7" width="15.140625" customWidth="1"/>
    <col min="16" max="16" width="14.140625" customWidth="1"/>
    <col min="17" max="17" width="2.42578125" customWidth="1"/>
    <col min="18" max="18" width="1.42578125" customWidth="1"/>
    <col min="19" max="19" width="1.5703125" customWidth="1"/>
    <col min="20" max="20" width="2.42578125" customWidth="1"/>
    <col min="21" max="21" width="1.140625" customWidth="1"/>
    <col min="22" max="22" width="2" customWidth="1"/>
    <col min="24" max="24" width="14.28515625" customWidth="1"/>
  </cols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706" t="s">
        <v>145</v>
      </c>
      <c r="B8" s="707"/>
      <c r="C8" s="707"/>
      <c r="D8" s="707"/>
      <c r="E8" s="707"/>
      <c r="F8" s="707"/>
      <c r="G8" s="707"/>
      <c r="H8" s="707"/>
      <c r="I8" s="707"/>
      <c r="J8" s="707"/>
      <c r="K8" s="707"/>
      <c r="L8" s="707"/>
      <c r="M8" s="707"/>
      <c r="N8" s="707"/>
      <c r="O8" s="707"/>
      <c r="P8" s="707"/>
      <c r="Q8" s="707"/>
      <c r="R8" s="707"/>
      <c r="S8" s="707"/>
      <c r="T8" s="707"/>
      <c r="U8" s="707"/>
      <c r="V8" s="707"/>
      <c r="W8" s="707"/>
      <c r="X8" s="708"/>
    </row>
    <row r="9" spans="1:24" ht="58.5" customHeight="1">
      <c r="A9" s="233">
        <v>2</v>
      </c>
      <c r="B9" s="257" t="s">
        <v>37</v>
      </c>
      <c r="C9" s="246" t="s">
        <v>85</v>
      </c>
      <c r="D9" s="26" t="s">
        <v>182</v>
      </c>
      <c r="E9" s="245" t="s">
        <v>42</v>
      </c>
      <c r="F9" s="246">
        <v>45</v>
      </c>
      <c r="G9" s="33">
        <f>F9*E9</f>
        <v>6682.5</v>
      </c>
      <c r="H9" s="36">
        <v>44916</v>
      </c>
      <c r="I9" s="259">
        <v>44230</v>
      </c>
      <c r="J9" s="244">
        <v>146</v>
      </c>
      <c r="K9" s="246">
        <v>1000</v>
      </c>
      <c r="L9" s="245"/>
      <c r="M9" s="244">
        <v>85</v>
      </c>
      <c r="N9" s="250">
        <v>44229</v>
      </c>
      <c r="O9" s="236">
        <f>F9-W9</f>
        <v>45</v>
      </c>
      <c r="P9" s="260">
        <f>O9*E9</f>
        <v>6682.5</v>
      </c>
      <c r="Q9" s="244"/>
      <c r="R9" s="244"/>
      <c r="S9" s="244"/>
      <c r="T9" s="244"/>
      <c r="U9" s="252"/>
      <c r="V9" s="253"/>
      <c r="W9" s="246">
        <v>0</v>
      </c>
      <c r="X9" s="245">
        <f>W9*E9</f>
        <v>0</v>
      </c>
    </row>
    <row r="10" spans="1:24" ht="74.25" customHeight="1">
      <c r="A10" s="233">
        <v>3</v>
      </c>
      <c r="B10" s="100" t="s">
        <v>39</v>
      </c>
      <c r="C10" s="91" t="s">
        <v>85</v>
      </c>
      <c r="D10" s="26" t="s">
        <v>204</v>
      </c>
      <c r="E10" s="33">
        <v>180</v>
      </c>
      <c r="F10" s="246">
        <v>1006</v>
      </c>
      <c r="G10" s="33">
        <f>F10*E10</f>
        <v>181080</v>
      </c>
      <c r="H10" s="36">
        <v>44913</v>
      </c>
      <c r="I10" s="259">
        <v>44278</v>
      </c>
      <c r="J10" s="244">
        <v>415</v>
      </c>
      <c r="K10" s="348"/>
      <c r="L10" s="245">
        <f>K10*E10</f>
        <v>0</v>
      </c>
      <c r="M10" s="244">
        <v>291</v>
      </c>
      <c r="N10" s="250">
        <v>44277</v>
      </c>
      <c r="O10" s="236">
        <f>F10+K10-W10</f>
        <v>668</v>
      </c>
      <c r="P10" s="260">
        <f>O10*E10</f>
        <v>120240</v>
      </c>
      <c r="Q10" s="244"/>
      <c r="R10" s="244"/>
      <c r="S10" s="244"/>
      <c r="T10" s="244"/>
      <c r="U10" s="252"/>
      <c r="V10" s="253"/>
      <c r="W10" s="246">
        <v>338</v>
      </c>
      <c r="X10" s="245">
        <f>W10*E10</f>
        <v>60840</v>
      </c>
    </row>
    <row r="11" spans="1:24" ht="19.5">
      <c r="A11" s="94"/>
      <c r="B11" s="39" t="s">
        <v>83</v>
      </c>
      <c r="C11" s="94"/>
      <c r="D11" s="94"/>
      <c r="E11" s="28"/>
      <c r="F11" s="94"/>
      <c r="G11" s="28">
        <f>SUM(G9:G10)</f>
        <v>187762.5</v>
      </c>
      <c r="H11" s="29"/>
      <c r="I11" s="38"/>
      <c r="J11" s="94"/>
      <c r="K11" s="93"/>
      <c r="L11" s="28">
        <f>SUM(L9:L10)</f>
        <v>0</v>
      </c>
      <c r="M11" s="93"/>
      <c r="N11" s="30"/>
      <c r="O11" s="94"/>
      <c r="P11" s="28">
        <f>SUM(P9:P10)</f>
        <v>126922.5</v>
      </c>
      <c r="Q11" s="31"/>
      <c r="R11" s="93"/>
      <c r="S11" s="93"/>
      <c r="T11" s="93"/>
      <c r="U11" s="93"/>
      <c r="V11" s="93"/>
      <c r="W11" s="94"/>
      <c r="X11" s="28">
        <f>SUM(X9:X10)</f>
        <v>60840</v>
      </c>
    </row>
  </sheetData>
  <mergeCells count="31">
    <mergeCell ref="W6:W7"/>
    <mergeCell ref="X6:X7"/>
    <mergeCell ref="K6:K7"/>
    <mergeCell ref="W5:X5"/>
    <mergeCell ref="O1:R1"/>
    <mergeCell ref="B2:X2"/>
    <mergeCell ref="C3:P3"/>
    <mergeCell ref="C4:N4"/>
    <mergeCell ref="O4:W4"/>
    <mergeCell ref="J6:J7"/>
    <mergeCell ref="Q5:V5"/>
    <mergeCell ref="L6:L7"/>
    <mergeCell ref="H5:H7"/>
    <mergeCell ref="I5:N5"/>
    <mergeCell ref="M6:N6"/>
    <mergeCell ref="A8:X8"/>
    <mergeCell ref="O6:O7"/>
    <mergeCell ref="P6:P7"/>
    <mergeCell ref="Q6:T7"/>
    <mergeCell ref="U6:U7"/>
    <mergeCell ref="F6:F7"/>
    <mergeCell ref="A5:A7"/>
    <mergeCell ref="B5:B7"/>
    <mergeCell ref="C5:C7"/>
    <mergeCell ref="D5:D7"/>
    <mergeCell ref="G6:G7"/>
    <mergeCell ref="I6:I7"/>
    <mergeCell ref="V6:V7"/>
    <mergeCell ref="E5:E7"/>
    <mergeCell ref="F5:G5"/>
    <mergeCell ref="O5:P5"/>
  </mergeCells>
  <phoneticPr fontId="7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0"/>
  <sheetViews>
    <sheetView workbookViewId="0">
      <selection activeCell="A8" sqref="A8:X10"/>
    </sheetView>
  </sheetViews>
  <sheetFormatPr defaultRowHeight="12.75"/>
  <cols>
    <col min="2" max="2" width="21.7109375" customWidth="1"/>
    <col min="7" max="7" width="14.85546875" customWidth="1"/>
    <col min="17" max="17" width="5.5703125" customWidth="1"/>
    <col min="18" max="18" width="4" customWidth="1"/>
    <col min="19" max="19" width="2.85546875" customWidth="1"/>
    <col min="20" max="20" width="3.140625" customWidth="1"/>
    <col min="21" max="22" width="1.5703125" customWidth="1"/>
    <col min="24" max="24" width="16" customWidth="1"/>
  </cols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672" t="s">
        <v>32</v>
      </c>
      <c r="B8" s="672"/>
      <c r="C8" s="672"/>
      <c r="D8" s="672"/>
      <c r="E8" s="672"/>
      <c r="F8" s="672"/>
      <c r="G8" s="672"/>
      <c r="H8" s="672"/>
      <c r="I8" s="672"/>
      <c r="J8" s="672"/>
      <c r="K8" s="672"/>
      <c r="L8" s="672"/>
      <c r="M8" s="672"/>
      <c r="N8" s="672"/>
      <c r="O8" s="672"/>
      <c r="P8" s="672"/>
      <c r="Q8" s="672"/>
      <c r="R8" s="672"/>
      <c r="S8" s="672"/>
      <c r="T8" s="672"/>
      <c r="U8" s="672"/>
      <c r="V8" s="672"/>
      <c r="W8" s="672"/>
      <c r="X8" s="672"/>
    </row>
    <row r="9" spans="1:24" ht="88.5" customHeight="1">
      <c r="A9" s="233">
        <v>1</v>
      </c>
      <c r="B9" s="254" t="s">
        <v>18</v>
      </c>
      <c r="C9" s="35" t="s">
        <v>85</v>
      </c>
      <c r="D9" s="26" t="s">
        <v>246</v>
      </c>
      <c r="E9" s="255">
        <v>153.69999999999999</v>
      </c>
      <c r="F9" s="37">
        <v>2415</v>
      </c>
      <c r="G9" s="33">
        <f>F9*E9</f>
        <v>371185.5</v>
      </c>
      <c r="H9" s="36">
        <v>44889</v>
      </c>
      <c r="I9" s="27"/>
      <c r="J9" s="26"/>
      <c r="K9" s="91"/>
      <c r="L9" s="33"/>
      <c r="M9" s="26">
        <v>64</v>
      </c>
      <c r="N9" s="41">
        <v>44216</v>
      </c>
      <c r="O9" s="236">
        <f>F9+K9-W9</f>
        <v>0</v>
      </c>
      <c r="P9" s="237">
        <f>O9*E9</f>
        <v>0</v>
      </c>
      <c r="Q9" s="26"/>
      <c r="R9" s="26"/>
      <c r="S9" s="26"/>
      <c r="T9" s="26"/>
      <c r="U9" s="90"/>
      <c r="V9" s="73"/>
      <c r="W9" s="37">
        <v>2415</v>
      </c>
      <c r="X9" s="33">
        <f>W9*E9</f>
        <v>371185.5</v>
      </c>
    </row>
    <row r="10" spans="1:24" ht="18.75">
      <c r="A10" s="94"/>
      <c r="B10" s="240" t="s">
        <v>83</v>
      </c>
      <c r="C10" s="94"/>
      <c r="D10" s="28"/>
      <c r="E10" s="28"/>
      <c r="F10" s="93"/>
      <c r="G10" s="28">
        <f>SUM(G9)</f>
        <v>371185.5</v>
      </c>
      <c r="H10" s="29"/>
      <c r="I10" s="29"/>
      <c r="J10" s="28"/>
      <c r="K10" s="93"/>
      <c r="L10" s="28">
        <f>SUM(L9)</f>
        <v>0</v>
      </c>
      <c r="M10" s="93"/>
      <c r="N10" s="30"/>
      <c r="O10" s="94"/>
      <c r="P10" s="28">
        <f>SUM(P9)</f>
        <v>0</v>
      </c>
      <c r="Q10" s="93"/>
      <c r="R10" s="93"/>
      <c r="S10" s="93"/>
      <c r="T10" s="93"/>
      <c r="U10" s="93"/>
      <c r="V10" s="93"/>
      <c r="W10" s="93"/>
      <c r="X10" s="28">
        <f>SUM(X9)</f>
        <v>371185.5</v>
      </c>
    </row>
  </sheetData>
  <mergeCells count="31">
    <mergeCell ref="X6:X7"/>
    <mergeCell ref="J6:J7"/>
    <mergeCell ref="I6:I7"/>
    <mergeCell ref="E5:E7"/>
    <mergeCell ref="F6:F7"/>
    <mergeCell ref="K6:K7"/>
    <mergeCell ref="H5:H7"/>
    <mergeCell ref="I5:N5"/>
    <mergeCell ref="L6:L7"/>
    <mergeCell ref="M6:N6"/>
    <mergeCell ref="O1:R1"/>
    <mergeCell ref="B2:X2"/>
    <mergeCell ref="C3:P3"/>
    <mergeCell ref="C4:N4"/>
    <mergeCell ref="O4:W4"/>
    <mergeCell ref="A8:X8"/>
    <mergeCell ref="O6:O7"/>
    <mergeCell ref="P6:P7"/>
    <mergeCell ref="Q6:T7"/>
    <mergeCell ref="U6:U7"/>
    <mergeCell ref="A5:A7"/>
    <mergeCell ref="B5:B7"/>
    <mergeCell ref="C5:C7"/>
    <mergeCell ref="F5:G5"/>
    <mergeCell ref="G6:G7"/>
    <mergeCell ref="D5:D7"/>
    <mergeCell ref="O5:P5"/>
    <mergeCell ref="Q5:V5"/>
    <mergeCell ref="W5:X5"/>
    <mergeCell ref="W6:W7"/>
    <mergeCell ref="V6:V7"/>
  </mergeCells>
  <phoneticPr fontId="74" type="noConversion"/>
  <pageMargins left="0.75" right="0.75" top="1" bottom="1" header="0.5" footer="0.5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>
  <dimension ref="A1:X14"/>
  <sheetViews>
    <sheetView workbookViewId="0">
      <selection activeCell="A8" sqref="A8:X14"/>
    </sheetView>
  </sheetViews>
  <sheetFormatPr defaultRowHeight="12.75"/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706" t="s">
        <v>143</v>
      </c>
      <c r="B8" s="707"/>
      <c r="C8" s="707"/>
      <c r="D8" s="707"/>
      <c r="E8" s="707"/>
      <c r="F8" s="707"/>
      <c r="G8" s="707"/>
      <c r="H8" s="707"/>
      <c r="I8" s="707"/>
      <c r="J8" s="707"/>
      <c r="K8" s="707"/>
      <c r="L8" s="707"/>
      <c r="M8" s="707"/>
      <c r="N8" s="707"/>
      <c r="O8" s="707"/>
      <c r="P8" s="707"/>
      <c r="Q8" s="707"/>
      <c r="R8" s="707"/>
      <c r="S8" s="707"/>
      <c r="T8" s="707"/>
      <c r="U8" s="707"/>
      <c r="V8" s="707"/>
      <c r="W8" s="707"/>
      <c r="X8" s="708"/>
    </row>
    <row r="9" spans="1:24" ht="216.75">
      <c r="A9" s="233">
        <v>1</v>
      </c>
      <c r="B9" s="254" t="s">
        <v>18</v>
      </c>
      <c r="C9" s="35" t="s">
        <v>85</v>
      </c>
      <c r="D9" s="26" t="s">
        <v>178</v>
      </c>
      <c r="E9" s="255">
        <v>153.69999999999999</v>
      </c>
      <c r="F9" s="91">
        <v>15</v>
      </c>
      <c r="G9" s="33">
        <f>F9*E9</f>
        <v>2305.5</v>
      </c>
      <c r="H9" s="36">
        <v>44889</v>
      </c>
      <c r="I9" s="27"/>
      <c r="J9" s="26"/>
      <c r="K9" s="91"/>
      <c r="L9" s="33"/>
      <c r="M9" s="26">
        <v>64</v>
      </c>
      <c r="N9" s="41">
        <v>44216</v>
      </c>
      <c r="O9" s="236">
        <f>F9+K9-W9</f>
        <v>0</v>
      </c>
      <c r="P9" s="237">
        <f>O9*E9</f>
        <v>0</v>
      </c>
      <c r="Q9" s="26"/>
      <c r="R9" s="26"/>
      <c r="S9" s="26"/>
      <c r="T9" s="26"/>
      <c r="U9" s="90"/>
      <c r="V9" s="73"/>
      <c r="W9" s="91">
        <v>15</v>
      </c>
      <c r="X9" s="33">
        <f>W9*E9</f>
        <v>2305.5</v>
      </c>
    </row>
    <row r="10" spans="1:24" ht="102">
      <c r="A10" s="233">
        <v>2</v>
      </c>
      <c r="B10" s="254" t="s">
        <v>19</v>
      </c>
      <c r="C10" s="35" t="s">
        <v>85</v>
      </c>
      <c r="D10" s="26" t="s">
        <v>180</v>
      </c>
      <c r="E10" s="255">
        <v>210</v>
      </c>
      <c r="F10" s="91">
        <v>0</v>
      </c>
      <c r="G10" s="33">
        <f>F10*E10</f>
        <v>0</v>
      </c>
      <c r="H10" s="36">
        <v>44513</v>
      </c>
      <c r="I10" s="27"/>
      <c r="J10" s="26"/>
      <c r="K10" s="91"/>
      <c r="L10" s="33"/>
      <c r="M10" s="26">
        <v>64</v>
      </c>
      <c r="N10" s="41">
        <v>44216</v>
      </c>
      <c r="O10" s="236">
        <f>F10-W10</f>
        <v>0</v>
      </c>
      <c r="P10" s="237">
        <f>O10*E10</f>
        <v>0</v>
      </c>
      <c r="Q10" s="26"/>
      <c r="R10" s="26"/>
      <c r="S10" s="26"/>
      <c r="T10" s="26"/>
      <c r="U10" s="90"/>
      <c r="V10" s="73"/>
      <c r="W10" s="91">
        <v>0</v>
      </c>
      <c r="X10" s="33">
        <f>W10*E10</f>
        <v>0</v>
      </c>
    </row>
    <row r="11" spans="1:24" ht="252">
      <c r="A11" s="233">
        <v>3</v>
      </c>
      <c r="B11" s="100" t="s">
        <v>39</v>
      </c>
      <c r="C11" s="91" t="s">
        <v>85</v>
      </c>
      <c r="D11" s="26" t="s">
        <v>204</v>
      </c>
      <c r="E11" s="33">
        <v>180</v>
      </c>
      <c r="F11" s="91">
        <v>1173</v>
      </c>
      <c r="G11" s="33">
        <f>F11*E11</f>
        <v>211140</v>
      </c>
      <c r="H11" s="247">
        <v>44913</v>
      </c>
      <c r="I11" s="27">
        <v>44280</v>
      </c>
      <c r="J11" s="26">
        <v>412</v>
      </c>
      <c r="K11" s="91"/>
      <c r="L11" s="33">
        <f>K11*E11</f>
        <v>0</v>
      </c>
      <c r="M11" s="26">
        <v>291</v>
      </c>
      <c r="N11" s="41">
        <v>44277</v>
      </c>
      <c r="O11" s="236">
        <f>F11+K11-W11</f>
        <v>0</v>
      </c>
      <c r="P11" s="237">
        <f>O11*E11</f>
        <v>0</v>
      </c>
      <c r="Q11" s="26"/>
      <c r="R11" s="26"/>
      <c r="S11" s="26"/>
      <c r="T11" s="26"/>
      <c r="U11" s="90"/>
      <c r="V11" s="73"/>
      <c r="W11" s="91">
        <v>1173</v>
      </c>
      <c r="X11" s="33">
        <f>W11*E11</f>
        <v>211140</v>
      </c>
    </row>
    <row r="12" spans="1:24" ht="153">
      <c r="A12" s="233">
        <v>4</v>
      </c>
      <c r="B12" s="257" t="s">
        <v>37</v>
      </c>
      <c r="C12" s="246" t="s">
        <v>85</v>
      </c>
      <c r="D12" s="26" t="s">
        <v>182</v>
      </c>
      <c r="E12" s="245" t="s">
        <v>42</v>
      </c>
      <c r="F12" s="246">
        <v>121</v>
      </c>
      <c r="G12" s="33">
        <f>F12*E12</f>
        <v>17968.5</v>
      </c>
      <c r="H12" s="36">
        <v>44916</v>
      </c>
      <c r="I12" s="259">
        <v>44231</v>
      </c>
      <c r="J12" s="244">
        <v>143</v>
      </c>
      <c r="K12" s="246">
        <v>1000</v>
      </c>
      <c r="L12" s="245"/>
      <c r="M12" s="244">
        <v>85</v>
      </c>
      <c r="N12" s="250">
        <v>44229</v>
      </c>
      <c r="O12" s="236">
        <f>F12-W12</f>
        <v>0</v>
      </c>
      <c r="P12" s="260">
        <f>O12*E12</f>
        <v>0</v>
      </c>
      <c r="Q12" s="244"/>
      <c r="R12" s="244"/>
      <c r="S12" s="244"/>
      <c r="T12" s="244"/>
      <c r="U12" s="252"/>
      <c r="V12" s="253"/>
      <c r="W12" s="246">
        <v>121</v>
      </c>
      <c r="X12" s="245">
        <f>W12*E12</f>
        <v>17968.5</v>
      </c>
    </row>
    <row r="13" spans="1:24" ht="293.25">
      <c r="A13" s="233">
        <v>5</v>
      </c>
      <c r="B13" s="257" t="s">
        <v>39</v>
      </c>
      <c r="C13" s="246" t="s">
        <v>85</v>
      </c>
      <c r="D13" s="26" t="s">
        <v>184</v>
      </c>
      <c r="E13" s="245" t="s">
        <v>44</v>
      </c>
      <c r="F13" s="246">
        <v>194</v>
      </c>
      <c r="G13" s="33">
        <f>F13*E13</f>
        <v>34920</v>
      </c>
      <c r="H13" s="36" t="s">
        <v>185</v>
      </c>
      <c r="I13" s="259">
        <v>44231</v>
      </c>
      <c r="J13" s="244">
        <v>143</v>
      </c>
      <c r="K13" s="246">
        <v>400</v>
      </c>
      <c r="L13" s="245"/>
      <c r="M13" s="244">
        <v>85</v>
      </c>
      <c r="N13" s="250">
        <v>44229</v>
      </c>
      <c r="O13" s="236">
        <f>F13-W13</f>
        <v>0</v>
      </c>
      <c r="P13" s="260">
        <f>O13*E13</f>
        <v>0</v>
      </c>
      <c r="Q13" s="244"/>
      <c r="R13" s="244"/>
      <c r="S13" s="244"/>
      <c r="T13" s="244"/>
      <c r="U13" s="252"/>
      <c r="V13" s="253"/>
      <c r="W13" s="246">
        <v>194</v>
      </c>
      <c r="X13" s="245">
        <f>W13*E13</f>
        <v>34920</v>
      </c>
    </row>
    <row r="14" spans="1:24" ht="37.5">
      <c r="A14" s="94"/>
      <c r="B14" s="39" t="s">
        <v>83</v>
      </c>
      <c r="C14" s="94"/>
      <c r="D14" s="94"/>
      <c r="E14" s="28"/>
      <c r="F14" s="94"/>
      <c r="G14" s="28">
        <f>SUM(G9:G13)</f>
        <v>266334</v>
      </c>
      <c r="H14" s="29"/>
      <c r="I14" s="38"/>
      <c r="J14" s="94"/>
      <c r="K14" s="93"/>
      <c r="L14" s="28">
        <f>SUM(L9:L13)</f>
        <v>0</v>
      </c>
      <c r="M14" s="93"/>
      <c r="N14" s="30"/>
      <c r="O14" s="94"/>
      <c r="P14" s="28">
        <f>SUM(P9:P13)</f>
        <v>0</v>
      </c>
      <c r="Q14" s="31"/>
      <c r="R14" s="93"/>
      <c r="S14" s="93"/>
      <c r="T14" s="93"/>
      <c r="U14" s="93"/>
      <c r="V14" s="93"/>
      <c r="W14" s="94"/>
      <c r="X14" s="28">
        <f>SUM(X9:X13)</f>
        <v>266334</v>
      </c>
    </row>
  </sheetData>
  <mergeCells count="31">
    <mergeCell ref="W6:W7"/>
    <mergeCell ref="X6:X7"/>
    <mergeCell ref="K6:K7"/>
    <mergeCell ref="W5:X5"/>
    <mergeCell ref="O1:R1"/>
    <mergeCell ref="B2:X2"/>
    <mergeCell ref="C3:P3"/>
    <mergeCell ref="C4:N4"/>
    <mergeCell ref="O4:W4"/>
    <mergeCell ref="J6:J7"/>
    <mergeCell ref="Q5:V5"/>
    <mergeCell ref="L6:L7"/>
    <mergeCell ref="H5:H7"/>
    <mergeCell ref="I5:N5"/>
    <mergeCell ref="M6:N6"/>
    <mergeCell ref="A8:X8"/>
    <mergeCell ref="O6:O7"/>
    <mergeCell ref="P6:P7"/>
    <mergeCell ref="Q6:T7"/>
    <mergeCell ref="U6:U7"/>
    <mergeCell ref="F6:F7"/>
    <mergeCell ref="A5:A7"/>
    <mergeCell ref="B5:B7"/>
    <mergeCell ref="C5:C7"/>
    <mergeCell ref="D5:D7"/>
    <mergeCell ref="G6:G7"/>
    <mergeCell ref="I6:I7"/>
    <mergeCell ref="V6:V7"/>
    <mergeCell ref="E5:E7"/>
    <mergeCell ref="F5:G5"/>
    <mergeCell ref="O5:P5"/>
  </mergeCells>
  <phoneticPr fontId="74" type="noConversion"/>
  <pageMargins left="0.75" right="0.75" top="1" bottom="1" header="0.5" footer="0.5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>
  <dimension ref="A1:X12"/>
  <sheetViews>
    <sheetView workbookViewId="0">
      <selection activeCell="A8" sqref="A8:X12"/>
    </sheetView>
  </sheetViews>
  <sheetFormatPr defaultRowHeight="12.75"/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706" t="s">
        <v>142</v>
      </c>
      <c r="B8" s="707"/>
      <c r="C8" s="707"/>
      <c r="D8" s="707"/>
      <c r="E8" s="707"/>
      <c r="F8" s="707"/>
      <c r="G8" s="707"/>
      <c r="H8" s="707"/>
      <c r="I8" s="707"/>
      <c r="J8" s="707"/>
      <c r="K8" s="707"/>
      <c r="L8" s="707"/>
      <c r="M8" s="707"/>
      <c r="N8" s="707"/>
      <c r="O8" s="707"/>
      <c r="P8" s="707"/>
      <c r="Q8" s="707"/>
      <c r="R8" s="707"/>
      <c r="S8" s="707"/>
      <c r="T8" s="707"/>
      <c r="U8" s="707"/>
      <c r="V8" s="707"/>
      <c r="W8" s="707"/>
      <c r="X8" s="708"/>
    </row>
    <row r="9" spans="1:24" ht="153">
      <c r="A9" s="256">
        <v>1</v>
      </c>
      <c r="B9" s="257" t="s">
        <v>37</v>
      </c>
      <c r="C9" s="246" t="s">
        <v>85</v>
      </c>
      <c r="D9" s="26" t="s">
        <v>182</v>
      </c>
      <c r="E9" s="245" t="s">
        <v>42</v>
      </c>
      <c r="F9" s="246">
        <v>0</v>
      </c>
      <c r="G9" s="33">
        <f>F9*E9</f>
        <v>0</v>
      </c>
      <c r="H9" s="36">
        <v>44916</v>
      </c>
      <c r="I9" s="259">
        <v>44231</v>
      </c>
      <c r="J9" s="244">
        <v>144</v>
      </c>
      <c r="K9" s="246">
        <v>2925</v>
      </c>
      <c r="L9" s="245"/>
      <c r="M9" s="244">
        <v>85</v>
      </c>
      <c r="N9" s="250">
        <v>44229</v>
      </c>
      <c r="O9" s="236">
        <f>F9-W9</f>
        <v>0</v>
      </c>
      <c r="P9" s="260">
        <f>O9*E9</f>
        <v>0</v>
      </c>
      <c r="Q9" s="244"/>
      <c r="R9" s="244"/>
      <c r="S9" s="244"/>
      <c r="T9" s="244"/>
      <c r="U9" s="252"/>
      <c r="V9" s="253"/>
      <c r="W9" s="246">
        <v>0</v>
      </c>
      <c r="X9" s="245">
        <f>W9*E9</f>
        <v>0</v>
      </c>
    </row>
    <row r="10" spans="1:24" ht="293.25">
      <c r="A10" s="256">
        <v>2</v>
      </c>
      <c r="B10" s="257" t="s">
        <v>39</v>
      </c>
      <c r="C10" s="246" t="s">
        <v>85</v>
      </c>
      <c r="D10" s="26" t="s">
        <v>184</v>
      </c>
      <c r="E10" s="245" t="s">
        <v>44</v>
      </c>
      <c r="F10" s="246">
        <v>0</v>
      </c>
      <c r="G10" s="33">
        <f>F10*E10</f>
        <v>0</v>
      </c>
      <c r="H10" s="36" t="s">
        <v>185</v>
      </c>
      <c r="I10" s="259">
        <v>44231</v>
      </c>
      <c r="J10" s="244">
        <v>144</v>
      </c>
      <c r="K10" s="246">
        <v>1300</v>
      </c>
      <c r="L10" s="245"/>
      <c r="M10" s="244">
        <v>85</v>
      </c>
      <c r="N10" s="250">
        <v>44229</v>
      </c>
      <c r="O10" s="236">
        <f>F10-W10</f>
        <v>0</v>
      </c>
      <c r="P10" s="260">
        <f>O10*E10</f>
        <v>0</v>
      </c>
      <c r="Q10" s="244"/>
      <c r="R10" s="244"/>
      <c r="S10" s="244"/>
      <c r="T10" s="244"/>
      <c r="U10" s="252"/>
      <c r="V10" s="253"/>
      <c r="W10" s="246">
        <v>0</v>
      </c>
      <c r="X10" s="245">
        <f>W10*E10</f>
        <v>0</v>
      </c>
    </row>
    <row r="11" spans="1:24" ht="252">
      <c r="A11" s="256">
        <v>3</v>
      </c>
      <c r="B11" s="100" t="s">
        <v>39</v>
      </c>
      <c r="C11" s="91" t="s">
        <v>85</v>
      </c>
      <c r="D11" s="26" t="s">
        <v>204</v>
      </c>
      <c r="E11" s="33">
        <v>180</v>
      </c>
      <c r="F11" s="91">
        <v>1963</v>
      </c>
      <c r="G11" s="33">
        <f>F11*E11</f>
        <v>353340</v>
      </c>
      <c r="H11" s="36">
        <v>44913</v>
      </c>
      <c r="I11" s="27">
        <v>44278</v>
      </c>
      <c r="J11" s="26">
        <v>413</v>
      </c>
      <c r="K11" s="91"/>
      <c r="L11" s="33">
        <f>K11*E11</f>
        <v>0</v>
      </c>
      <c r="M11" s="26">
        <v>291</v>
      </c>
      <c r="N11" s="41">
        <v>44277</v>
      </c>
      <c r="O11" s="236">
        <f>F11+K11-W11</f>
        <v>0</v>
      </c>
      <c r="P11" s="237">
        <f>O11*E11</f>
        <v>0</v>
      </c>
      <c r="Q11" s="26"/>
      <c r="R11" s="26"/>
      <c r="S11" s="26"/>
      <c r="T11" s="26"/>
      <c r="U11" s="90"/>
      <c r="V11" s="73"/>
      <c r="W11" s="91">
        <v>1963</v>
      </c>
      <c r="X11" s="33">
        <f>W11*E11</f>
        <v>353340</v>
      </c>
    </row>
    <row r="12" spans="1:24" ht="37.5">
      <c r="A12" s="94"/>
      <c r="B12" s="39" t="s">
        <v>83</v>
      </c>
      <c r="C12" s="94"/>
      <c r="D12" s="94"/>
      <c r="E12" s="28"/>
      <c r="F12" s="94"/>
      <c r="G12" s="28">
        <f>SUM(G9:G11)</f>
        <v>353340</v>
      </c>
      <c r="H12" s="29"/>
      <c r="I12" s="38"/>
      <c r="J12" s="94"/>
      <c r="K12" s="93"/>
      <c r="L12" s="28">
        <f>SUM(L9:L11)</f>
        <v>0</v>
      </c>
      <c r="M12" s="93"/>
      <c r="N12" s="30"/>
      <c r="O12" s="94"/>
      <c r="P12" s="28">
        <f>SUM(P9:P11)</f>
        <v>0</v>
      </c>
      <c r="Q12" s="31"/>
      <c r="R12" s="93"/>
      <c r="S12" s="93"/>
      <c r="T12" s="93"/>
      <c r="U12" s="93"/>
      <c r="V12" s="93"/>
      <c r="W12" s="94"/>
      <c r="X12" s="28">
        <f>SUM(X9:X11)</f>
        <v>353340</v>
      </c>
    </row>
  </sheetData>
  <mergeCells count="31">
    <mergeCell ref="W6:W7"/>
    <mergeCell ref="X6:X7"/>
    <mergeCell ref="K6:K7"/>
    <mergeCell ref="W5:X5"/>
    <mergeCell ref="O1:R1"/>
    <mergeCell ref="B2:X2"/>
    <mergeCell ref="C3:P3"/>
    <mergeCell ref="C4:N4"/>
    <mergeCell ref="O4:W4"/>
    <mergeCell ref="J6:J7"/>
    <mergeCell ref="Q5:V5"/>
    <mergeCell ref="L6:L7"/>
    <mergeCell ref="H5:H7"/>
    <mergeCell ref="I5:N5"/>
    <mergeCell ref="M6:N6"/>
    <mergeCell ref="A8:X8"/>
    <mergeCell ref="O6:O7"/>
    <mergeCell ref="P6:P7"/>
    <mergeCell ref="Q6:T7"/>
    <mergeCell ref="U6:U7"/>
    <mergeCell ref="F6:F7"/>
    <mergeCell ref="A5:A7"/>
    <mergeCell ref="B5:B7"/>
    <mergeCell ref="C5:C7"/>
    <mergeCell ref="D5:D7"/>
    <mergeCell ref="G6:G7"/>
    <mergeCell ref="I6:I7"/>
    <mergeCell ref="V6:V7"/>
    <mergeCell ref="E5:E7"/>
    <mergeCell ref="F5:G5"/>
    <mergeCell ref="O5:P5"/>
  </mergeCells>
  <phoneticPr fontId="74" type="noConversion"/>
  <pageMargins left="0.75" right="0.75" top="1" bottom="1" header="0.5" footer="0.5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>
  <dimension ref="A1:X14"/>
  <sheetViews>
    <sheetView workbookViewId="0">
      <selection activeCell="A8" sqref="A8:X14"/>
    </sheetView>
  </sheetViews>
  <sheetFormatPr defaultRowHeight="12.75"/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706" t="s">
        <v>23</v>
      </c>
      <c r="B8" s="707"/>
      <c r="C8" s="707"/>
      <c r="D8" s="707"/>
      <c r="E8" s="707"/>
      <c r="F8" s="707"/>
      <c r="G8" s="707"/>
      <c r="H8" s="707"/>
      <c r="I8" s="707"/>
      <c r="J8" s="707"/>
      <c r="K8" s="707"/>
      <c r="L8" s="707"/>
      <c r="M8" s="707"/>
      <c r="N8" s="707"/>
      <c r="O8" s="707"/>
      <c r="P8" s="707"/>
      <c r="Q8" s="707"/>
      <c r="R8" s="707"/>
      <c r="S8" s="707"/>
      <c r="T8" s="707"/>
      <c r="U8" s="707"/>
      <c r="V8" s="707"/>
      <c r="W8" s="707"/>
      <c r="X8" s="708"/>
    </row>
    <row r="9" spans="1:24" ht="216.75">
      <c r="A9" s="233">
        <v>1</v>
      </c>
      <c r="B9" s="254" t="s">
        <v>18</v>
      </c>
      <c r="C9" s="35" t="s">
        <v>85</v>
      </c>
      <c r="D9" s="26" t="s">
        <v>178</v>
      </c>
      <c r="E9" s="255">
        <v>153.69999999999999</v>
      </c>
      <c r="F9" s="91">
        <v>1312</v>
      </c>
      <c r="G9" s="33">
        <f>F9*E9</f>
        <v>201654.39999999999</v>
      </c>
      <c r="H9" s="36">
        <v>44889</v>
      </c>
      <c r="I9" s="27"/>
      <c r="J9" s="26"/>
      <c r="K9" s="91"/>
      <c r="L9" s="33"/>
      <c r="M9" s="26">
        <v>64</v>
      </c>
      <c r="N9" s="41">
        <v>44216</v>
      </c>
      <c r="O9" s="236">
        <f>F9-W9</f>
        <v>0</v>
      </c>
      <c r="P9" s="237">
        <f>O9*E9</f>
        <v>0</v>
      </c>
      <c r="Q9" s="26"/>
      <c r="R9" s="26"/>
      <c r="S9" s="26"/>
      <c r="T9" s="26"/>
      <c r="U9" s="90"/>
      <c r="V9" s="73"/>
      <c r="W9" s="91">
        <v>1312</v>
      </c>
      <c r="X9" s="33">
        <f>W9*E9</f>
        <v>201654.39999999999</v>
      </c>
    </row>
    <row r="10" spans="1:24" ht="153">
      <c r="A10" s="256">
        <v>2</v>
      </c>
      <c r="B10" s="257" t="s">
        <v>37</v>
      </c>
      <c r="C10" s="246" t="s">
        <v>85</v>
      </c>
      <c r="D10" s="26" t="s">
        <v>253</v>
      </c>
      <c r="E10" s="245" t="s">
        <v>42</v>
      </c>
      <c r="F10" s="246">
        <v>1100</v>
      </c>
      <c r="G10" s="33">
        <f>F10*E10</f>
        <v>163350</v>
      </c>
      <c r="H10" s="36">
        <v>44916</v>
      </c>
      <c r="I10" s="259">
        <v>44231</v>
      </c>
      <c r="J10" s="244">
        <v>145</v>
      </c>
      <c r="K10" s="246">
        <v>1100</v>
      </c>
      <c r="L10" s="245"/>
      <c r="M10" s="244">
        <v>85</v>
      </c>
      <c r="N10" s="250">
        <v>44229</v>
      </c>
      <c r="O10" s="236">
        <f>F10-W10</f>
        <v>0</v>
      </c>
      <c r="P10" s="260">
        <f>O10*E10</f>
        <v>0</v>
      </c>
      <c r="Q10" s="244"/>
      <c r="R10" s="244"/>
      <c r="S10" s="244"/>
      <c r="T10" s="244"/>
      <c r="U10" s="252"/>
      <c r="V10" s="253"/>
      <c r="W10" s="246">
        <v>1100</v>
      </c>
      <c r="X10" s="245">
        <f>W10*E10</f>
        <v>163350</v>
      </c>
    </row>
    <row r="11" spans="1:24" ht="165.75">
      <c r="A11" s="233">
        <v>3</v>
      </c>
      <c r="B11" s="257" t="s">
        <v>38</v>
      </c>
      <c r="C11" s="246" t="s">
        <v>85</v>
      </c>
      <c r="D11" s="244" t="s">
        <v>183</v>
      </c>
      <c r="E11" s="245" t="s">
        <v>43</v>
      </c>
      <c r="F11" s="246">
        <v>0</v>
      </c>
      <c r="G11" s="33">
        <f>F11*E11</f>
        <v>0</v>
      </c>
      <c r="H11" s="36">
        <v>44540</v>
      </c>
      <c r="I11" s="259">
        <v>44231</v>
      </c>
      <c r="J11" s="244">
        <v>145</v>
      </c>
      <c r="K11" s="246">
        <v>25</v>
      </c>
      <c r="L11" s="245"/>
      <c r="M11" s="244">
        <v>85</v>
      </c>
      <c r="N11" s="250">
        <v>44229</v>
      </c>
      <c r="O11" s="236">
        <f>F11-W11</f>
        <v>0</v>
      </c>
      <c r="P11" s="260">
        <f>O11*E11</f>
        <v>0</v>
      </c>
      <c r="Q11" s="244"/>
      <c r="R11" s="244"/>
      <c r="S11" s="244"/>
      <c r="T11" s="244"/>
      <c r="U11" s="252"/>
      <c r="V11" s="253"/>
      <c r="W11" s="246">
        <v>0</v>
      </c>
      <c r="X11" s="245">
        <f>W11*E11</f>
        <v>0</v>
      </c>
    </row>
    <row r="12" spans="1:24" ht="252">
      <c r="A12" s="233">
        <v>4</v>
      </c>
      <c r="B12" s="100" t="s">
        <v>39</v>
      </c>
      <c r="C12" s="91" t="s">
        <v>85</v>
      </c>
      <c r="D12" s="26" t="s">
        <v>204</v>
      </c>
      <c r="E12" s="33">
        <v>180</v>
      </c>
      <c r="F12" s="246">
        <v>1875</v>
      </c>
      <c r="G12" s="33">
        <f>F12*E12</f>
        <v>337500</v>
      </c>
      <c r="H12" s="36">
        <v>44913</v>
      </c>
      <c r="I12" s="259">
        <v>44278</v>
      </c>
      <c r="J12" s="244">
        <v>414</v>
      </c>
      <c r="K12" s="246"/>
      <c r="L12" s="245">
        <f>K12*E12</f>
        <v>0</v>
      </c>
      <c r="M12" s="244">
        <v>291</v>
      </c>
      <c r="N12" s="250">
        <v>44277</v>
      </c>
      <c r="O12" s="236">
        <f>F12+K12-W12</f>
        <v>0</v>
      </c>
      <c r="P12" s="260">
        <f>O12*E12</f>
        <v>0</v>
      </c>
      <c r="Q12" s="244"/>
      <c r="R12" s="244"/>
      <c r="S12" s="244"/>
      <c r="T12" s="244"/>
      <c r="U12" s="252"/>
      <c r="V12" s="253"/>
      <c r="W12" s="246">
        <v>1875</v>
      </c>
      <c r="X12" s="245">
        <f>W12*E12</f>
        <v>337500</v>
      </c>
    </row>
    <row r="13" spans="1:24" ht="102">
      <c r="A13" s="256">
        <v>5</v>
      </c>
      <c r="B13" s="254" t="s">
        <v>19</v>
      </c>
      <c r="C13" s="35" t="s">
        <v>85</v>
      </c>
      <c r="D13" s="244" t="s">
        <v>180</v>
      </c>
      <c r="E13" s="255">
        <v>210</v>
      </c>
      <c r="F13" s="91">
        <v>481</v>
      </c>
      <c r="G13" s="33">
        <f>F13*E13</f>
        <v>101010</v>
      </c>
      <c r="H13" s="36">
        <v>44513</v>
      </c>
      <c r="I13" s="27"/>
      <c r="J13" s="26"/>
      <c r="K13" s="91"/>
      <c r="L13" s="33"/>
      <c r="M13" s="26">
        <v>64</v>
      </c>
      <c r="N13" s="41">
        <v>44216</v>
      </c>
      <c r="O13" s="236">
        <f>F13+K13-W13</f>
        <v>0</v>
      </c>
      <c r="P13" s="237">
        <f>O13*E13</f>
        <v>0</v>
      </c>
      <c r="Q13" s="26"/>
      <c r="R13" s="26"/>
      <c r="S13" s="26"/>
      <c r="T13" s="26"/>
      <c r="U13" s="90"/>
      <c r="V13" s="73"/>
      <c r="W13" s="91">
        <v>481</v>
      </c>
      <c r="X13" s="33">
        <f>W13*E13</f>
        <v>101010</v>
      </c>
    </row>
    <row r="14" spans="1:24" ht="37.5">
      <c r="A14" s="94"/>
      <c r="B14" s="39" t="s">
        <v>83</v>
      </c>
      <c r="C14" s="94"/>
      <c r="D14" s="94"/>
      <c r="E14" s="28"/>
      <c r="F14" s="94"/>
      <c r="G14" s="28">
        <f>SUM(G9:G13)</f>
        <v>803514.4</v>
      </c>
      <c r="H14" s="29"/>
      <c r="I14" s="38"/>
      <c r="J14" s="94"/>
      <c r="K14" s="93"/>
      <c r="L14" s="28">
        <f>SUM(L9:L13)</f>
        <v>0</v>
      </c>
      <c r="M14" s="93"/>
      <c r="N14" s="30"/>
      <c r="O14" s="94"/>
      <c r="P14" s="28">
        <f>SUM(P9:P13)</f>
        <v>0</v>
      </c>
      <c r="Q14" s="31"/>
      <c r="R14" s="93"/>
      <c r="S14" s="93"/>
      <c r="T14" s="93"/>
      <c r="U14" s="93"/>
      <c r="V14" s="93"/>
      <c r="W14" s="94"/>
      <c r="X14" s="28">
        <f>SUM(X9:X13)</f>
        <v>803514.4</v>
      </c>
    </row>
  </sheetData>
  <mergeCells count="31">
    <mergeCell ref="W6:W7"/>
    <mergeCell ref="X6:X7"/>
    <mergeCell ref="K6:K7"/>
    <mergeCell ref="W5:X5"/>
    <mergeCell ref="O1:R1"/>
    <mergeCell ref="B2:X2"/>
    <mergeCell ref="C3:P3"/>
    <mergeCell ref="C4:N4"/>
    <mergeCell ref="O4:W4"/>
    <mergeCell ref="J6:J7"/>
    <mergeCell ref="Q5:V5"/>
    <mergeCell ref="L6:L7"/>
    <mergeCell ref="H5:H7"/>
    <mergeCell ref="I5:N5"/>
    <mergeCell ref="M6:N6"/>
    <mergeCell ref="A8:X8"/>
    <mergeCell ref="O6:O7"/>
    <mergeCell ref="P6:P7"/>
    <mergeCell ref="Q6:T7"/>
    <mergeCell ref="U6:U7"/>
    <mergeCell ref="F6:F7"/>
    <mergeCell ref="A5:A7"/>
    <mergeCell ref="B5:B7"/>
    <mergeCell ref="C5:C7"/>
    <mergeCell ref="D5:D7"/>
    <mergeCell ref="G6:G7"/>
    <mergeCell ref="I6:I7"/>
    <mergeCell ref="V6:V7"/>
    <mergeCell ref="E5:E7"/>
    <mergeCell ref="F5:G5"/>
    <mergeCell ref="O5:P5"/>
  </mergeCells>
  <phoneticPr fontId="74" type="noConversion"/>
  <pageMargins left="0.75" right="0.75" top="1" bottom="1" header="0.5" footer="0.5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>
  <dimension ref="A1:X14"/>
  <sheetViews>
    <sheetView topLeftCell="H7" workbookViewId="0">
      <selection activeCell="W9" sqref="W9:W13"/>
    </sheetView>
  </sheetViews>
  <sheetFormatPr defaultRowHeight="12.75"/>
  <cols>
    <col min="1" max="1" width="6" customWidth="1"/>
    <col min="2" max="2" width="28.5703125" customWidth="1"/>
    <col min="7" max="7" width="16.7109375" customWidth="1"/>
    <col min="16" max="16" width="14" customWidth="1"/>
    <col min="17" max="17" width="1" customWidth="1"/>
    <col min="18" max="18" width="0.85546875" customWidth="1"/>
    <col min="19" max="19" width="1.140625" customWidth="1"/>
    <col min="20" max="20" width="1" customWidth="1"/>
    <col min="21" max="21" width="1.140625" customWidth="1"/>
    <col min="22" max="22" width="0.5703125" customWidth="1"/>
    <col min="24" max="24" width="16.140625" customWidth="1"/>
  </cols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699" t="s">
        <v>97</v>
      </c>
      <c r="B8" s="699"/>
      <c r="C8" s="699"/>
      <c r="D8" s="699"/>
      <c r="E8" s="699"/>
      <c r="F8" s="699"/>
      <c r="G8" s="699"/>
      <c r="H8" s="699"/>
      <c r="I8" s="699"/>
      <c r="J8" s="699"/>
      <c r="K8" s="699"/>
      <c r="L8" s="699"/>
      <c r="M8" s="699"/>
      <c r="N8" s="699"/>
      <c r="O8" s="699"/>
      <c r="P8" s="699"/>
      <c r="Q8" s="699"/>
      <c r="R8" s="699"/>
      <c r="S8" s="699"/>
      <c r="T8" s="699"/>
      <c r="U8" s="699"/>
      <c r="V8" s="699"/>
      <c r="W8" s="699"/>
      <c r="X8" s="699"/>
    </row>
    <row r="9" spans="1:24" ht="76.5" customHeight="1">
      <c r="A9" s="256">
        <v>1</v>
      </c>
      <c r="B9" s="257" t="s">
        <v>37</v>
      </c>
      <c r="C9" s="246" t="s">
        <v>85</v>
      </c>
      <c r="D9" s="26" t="s">
        <v>182</v>
      </c>
      <c r="E9" s="245" t="s">
        <v>42</v>
      </c>
      <c r="F9" s="246">
        <v>1811</v>
      </c>
      <c r="G9" s="33">
        <f>F9*E9</f>
        <v>268933.5</v>
      </c>
      <c r="H9" s="347">
        <v>44916</v>
      </c>
      <c r="I9" s="259">
        <v>44232</v>
      </c>
      <c r="J9" s="244">
        <v>173</v>
      </c>
      <c r="K9" s="246">
        <v>3000</v>
      </c>
      <c r="L9" s="245"/>
      <c r="M9" s="244">
        <v>85</v>
      </c>
      <c r="N9" s="250">
        <v>44229</v>
      </c>
      <c r="O9" s="236">
        <f>F9-W9</f>
        <v>201</v>
      </c>
      <c r="P9" s="260">
        <f>O9*E9</f>
        <v>29848.5</v>
      </c>
      <c r="Q9" s="244"/>
      <c r="R9" s="244"/>
      <c r="S9" s="244"/>
      <c r="T9" s="244"/>
      <c r="U9" s="252"/>
      <c r="V9" s="253"/>
      <c r="W9" s="357">
        <v>1610</v>
      </c>
      <c r="X9" s="245">
        <f>W9*E9</f>
        <v>239085</v>
      </c>
    </row>
    <row r="10" spans="1:24" ht="60.75" customHeight="1">
      <c r="A10" s="233">
        <v>2</v>
      </c>
      <c r="B10" s="257" t="s">
        <v>38</v>
      </c>
      <c r="C10" s="246" t="s">
        <v>85</v>
      </c>
      <c r="D10" s="244" t="s">
        <v>183</v>
      </c>
      <c r="E10" s="245" t="s">
        <v>43</v>
      </c>
      <c r="F10" s="246">
        <v>75</v>
      </c>
      <c r="G10" s="33">
        <f>F10*E10</f>
        <v>15750</v>
      </c>
      <c r="H10" s="347">
        <v>44916</v>
      </c>
      <c r="I10" s="259">
        <v>44232</v>
      </c>
      <c r="J10" s="244">
        <v>173</v>
      </c>
      <c r="K10" s="246">
        <v>75</v>
      </c>
      <c r="L10" s="245"/>
      <c r="M10" s="244">
        <v>85</v>
      </c>
      <c r="N10" s="250">
        <v>44229</v>
      </c>
      <c r="O10" s="236">
        <f>F10-W10</f>
        <v>0</v>
      </c>
      <c r="P10" s="260">
        <f>O10*E10</f>
        <v>0</v>
      </c>
      <c r="Q10" s="244"/>
      <c r="R10" s="244"/>
      <c r="S10" s="244"/>
      <c r="T10" s="244"/>
      <c r="U10" s="252"/>
      <c r="V10" s="253"/>
      <c r="W10" s="357">
        <v>75</v>
      </c>
      <c r="X10" s="245">
        <f>W10*E10</f>
        <v>15750</v>
      </c>
    </row>
    <row r="11" spans="1:24" ht="90.75" customHeight="1">
      <c r="A11" s="256">
        <v>3</v>
      </c>
      <c r="B11" s="257" t="s">
        <v>39</v>
      </c>
      <c r="C11" s="246" t="s">
        <v>85</v>
      </c>
      <c r="D11" s="244"/>
      <c r="E11" s="245" t="s">
        <v>44</v>
      </c>
      <c r="F11" s="246">
        <v>1300</v>
      </c>
      <c r="G11" s="33">
        <f>F11*E11</f>
        <v>234000</v>
      </c>
      <c r="H11" s="347">
        <v>44916</v>
      </c>
      <c r="I11" s="259">
        <v>44232</v>
      </c>
      <c r="J11" s="244">
        <v>173</v>
      </c>
      <c r="K11" s="246">
        <v>1300</v>
      </c>
      <c r="L11" s="245"/>
      <c r="M11" s="244">
        <v>85</v>
      </c>
      <c r="N11" s="250">
        <v>44229</v>
      </c>
      <c r="O11" s="236">
        <f>F11-W11</f>
        <v>0</v>
      </c>
      <c r="P11" s="260">
        <f>O11*E11</f>
        <v>0</v>
      </c>
      <c r="Q11" s="244"/>
      <c r="R11" s="244"/>
      <c r="S11" s="244"/>
      <c r="T11" s="244"/>
      <c r="U11" s="252"/>
      <c r="V11" s="253"/>
      <c r="W11" s="357">
        <v>1300</v>
      </c>
      <c r="X11" s="245">
        <f>W11*E11</f>
        <v>234000</v>
      </c>
    </row>
    <row r="12" spans="1:24" ht="81.75" customHeight="1">
      <c r="A12" s="233">
        <v>4</v>
      </c>
      <c r="B12" s="100" t="s">
        <v>39</v>
      </c>
      <c r="C12" s="91" t="s">
        <v>85</v>
      </c>
      <c r="D12" s="26" t="s">
        <v>204</v>
      </c>
      <c r="E12" s="33">
        <v>180</v>
      </c>
      <c r="F12" s="246">
        <v>325</v>
      </c>
      <c r="G12" s="33">
        <f>F12*E12</f>
        <v>58500</v>
      </c>
      <c r="H12" s="36">
        <v>44913</v>
      </c>
      <c r="I12" s="259">
        <v>44281</v>
      </c>
      <c r="J12" s="244">
        <v>441</v>
      </c>
      <c r="K12" s="246">
        <v>325</v>
      </c>
      <c r="L12" s="245"/>
      <c r="M12" s="244">
        <v>291</v>
      </c>
      <c r="N12" s="250">
        <v>44277</v>
      </c>
      <c r="O12" s="236">
        <f>F12-W12</f>
        <v>11</v>
      </c>
      <c r="P12" s="260">
        <f>O12*E12</f>
        <v>1980</v>
      </c>
      <c r="Q12" s="244"/>
      <c r="R12" s="244"/>
      <c r="S12" s="244"/>
      <c r="T12" s="244"/>
      <c r="U12" s="252"/>
      <c r="V12" s="253"/>
      <c r="W12" s="357">
        <v>314</v>
      </c>
      <c r="X12" s="245">
        <f>W12*E12</f>
        <v>56520</v>
      </c>
    </row>
    <row r="13" spans="1:24" ht="69" customHeight="1">
      <c r="A13" s="256">
        <v>5</v>
      </c>
      <c r="B13" s="254" t="s">
        <v>18</v>
      </c>
      <c r="C13" s="35" t="s">
        <v>85</v>
      </c>
      <c r="D13" s="26" t="s">
        <v>245</v>
      </c>
      <c r="E13" s="255">
        <v>153.69999999999999</v>
      </c>
      <c r="F13" s="91">
        <v>5900</v>
      </c>
      <c r="G13" s="33">
        <f>F13*E13</f>
        <v>906829.99999999988</v>
      </c>
      <c r="H13" s="36">
        <v>44889</v>
      </c>
      <c r="I13" s="27">
        <v>44221</v>
      </c>
      <c r="J13" s="26">
        <v>92</v>
      </c>
      <c r="K13" s="91">
        <v>6000</v>
      </c>
      <c r="L13" s="33"/>
      <c r="M13" s="26">
        <v>64</v>
      </c>
      <c r="N13" s="41">
        <v>44216</v>
      </c>
      <c r="O13" s="236">
        <f>F13-W13</f>
        <v>22</v>
      </c>
      <c r="P13" s="237">
        <f>O13*E13</f>
        <v>3381.3999999999996</v>
      </c>
      <c r="Q13" s="26"/>
      <c r="R13" s="26"/>
      <c r="S13" s="26"/>
      <c r="T13" s="26"/>
      <c r="U13" s="90"/>
      <c r="V13" s="73"/>
      <c r="W13" s="361">
        <v>5878</v>
      </c>
      <c r="X13" s="33">
        <f>W13*E13</f>
        <v>903448.6</v>
      </c>
    </row>
    <row r="14" spans="1:24" ht="19.5">
      <c r="A14" s="94"/>
      <c r="B14" s="39" t="s">
        <v>83</v>
      </c>
      <c r="C14" s="94"/>
      <c r="D14" s="94"/>
      <c r="E14" s="28"/>
      <c r="F14" s="94"/>
      <c r="G14" s="28">
        <f>SUM(G9:G13)</f>
        <v>1484013.5</v>
      </c>
      <c r="H14" s="29"/>
      <c r="I14" s="38"/>
      <c r="J14" s="94"/>
      <c r="K14" s="93"/>
      <c r="L14" s="28">
        <f>SUM(L9:L13)</f>
        <v>0</v>
      </c>
      <c r="M14" s="93"/>
      <c r="N14" s="30"/>
      <c r="O14" s="94"/>
      <c r="P14" s="28">
        <f>SUM(P9:P13)</f>
        <v>35209.9</v>
      </c>
      <c r="Q14" s="31"/>
      <c r="R14" s="93"/>
      <c r="S14" s="93"/>
      <c r="T14" s="93"/>
      <c r="U14" s="93"/>
      <c r="V14" s="93"/>
      <c r="W14" s="94"/>
      <c r="X14" s="28">
        <f>SUM(X9:X13)</f>
        <v>1448803.6</v>
      </c>
    </row>
  </sheetData>
  <mergeCells count="31">
    <mergeCell ref="W6:W7"/>
    <mergeCell ref="X6:X7"/>
    <mergeCell ref="K6:K7"/>
    <mergeCell ref="W5:X5"/>
    <mergeCell ref="O1:R1"/>
    <mergeCell ref="B2:X2"/>
    <mergeCell ref="C3:P3"/>
    <mergeCell ref="C4:N4"/>
    <mergeCell ref="O4:W4"/>
    <mergeCell ref="J6:J7"/>
    <mergeCell ref="Q5:V5"/>
    <mergeCell ref="L6:L7"/>
    <mergeCell ref="H5:H7"/>
    <mergeCell ref="I5:N5"/>
    <mergeCell ref="M6:N6"/>
    <mergeCell ref="A8:X8"/>
    <mergeCell ref="O6:O7"/>
    <mergeCell ref="P6:P7"/>
    <mergeCell ref="Q6:T7"/>
    <mergeCell ref="U6:U7"/>
    <mergeCell ref="F6:F7"/>
    <mergeCell ref="A5:A7"/>
    <mergeCell ref="B5:B7"/>
    <mergeCell ref="C5:C7"/>
    <mergeCell ref="D5:D7"/>
    <mergeCell ref="G6:G7"/>
    <mergeCell ref="I6:I7"/>
    <mergeCell ref="V6:V7"/>
    <mergeCell ref="E5:E7"/>
    <mergeCell ref="F5:G5"/>
    <mergeCell ref="O5:P5"/>
  </mergeCells>
  <phoneticPr fontId="74" type="noConversion"/>
  <pageMargins left="0.75" right="0.75" top="1" bottom="1" header="0.5" footer="0.5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>
  <dimension ref="A1:X13"/>
  <sheetViews>
    <sheetView topLeftCell="B6" workbookViewId="0">
      <selection activeCell="W9" sqref="W9:W12"/>
    </sheetView>
  </sheetViews>
  <sheetFormatPr defaultRowHeight="12.75"/>
  <cols>
    <col min="2" max="2" width="23.85546875" customWidth="1"/>
    <col min="7" max="7" width="16.28515625" customWidth="1"/>
    <col min="16" max="16" width="13.42578125" customWidth="1"/>
    <col min="17" max="17" width="0.5703125" customWidth="1"/>
    <col min="18" max="18" width="1.85546875" customWidth="1"/>
    <col min="19" max="19" width="1.7109375" customWidth="1"/>
    <col min="20" max="20" width="1.85546875" customWidth="1"/>
    <col min="21" max="21" width="1.7109375" customWidth="1"/>
    <col min="22" max="22" width="0.42578125" customWidth="1"/>
    <col min="24" max="24" width="13.85546875" customWidth="1"/>
  </cols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667" t="s">
        <v>95</v>
      </c>
      <c r="B8" s="668"/>
      <c r="C8" s="668"/>
      <c r="D8" s="668"/>
      <c r="E8" s="668"/>
      <c r="F8" s="668"/>
      <c r="G8" s="668"/>
      <c r="H8" s="668"/>
      <c r="I8" s="668"/>
      <c r="J8" s="668"/>
      <c r="K8" s="668"/>
      <c r="L8" s="668"/>
      <c r="M8" s="668"/>
      <c r="N8" s="668"/>
      <c r="O8" s="668"/>
      <c r="P8" s="668"/>
      <c r="Q8" s="668"/>
      <c r="R8" s="668"/>
      <c r="S8" s="668"/>
      <c r="T8" s="668"/>
      <c r="U8" s="668"/>
      <c r="V8" s="668"/>
      <c r="W8" s="668"/>
      <c r="X8" s="669"/>
    </row>
    <row r="9" spans="1:24" ht="59.25" customHeight="1">
      <c r="A9" s="196">
        <v>1</v>
      </c>
      <c r="B9" s="148" t="s">
        <v>37</v>
      </c>
      <c r="C9" s="127" t="s">
        <v>85</v>
      </c>
      <c r="D9" s="117" t="s">
        <v>182</v>
      </c>
      <c r="E9" s="126" t="s">
        <v>42</v>
      </c>
      <c r="F9" s="127">
        <v>662</v>
      </c>
      <c r="G9" s="118">
        <f>F9*E9</f>
        <v>98307</v>
      </c>
      <c r="H9" s="189">
        <v>44916</v>
      </c>
      <c r="I9" s="150">
        <v>44231</v>
      </c>
      <c r="J9" s="125">
        <v>147</v>
      </c>
      <c r="K9" s="127">
        <v>1625</v>
      </c>
      <c r="L9" s="126"/>
      <c r="M9" s="125">
        <v>85</v>
      </c>
      <c r="N9" s="131">
        <v>44229</v>
      </c>
      <c r="O9" s="122">
        <f>F9-W9</f>
        <v>508</v>
      </c>
      <c r="P9" s="151">
        <f>O9*E9</f>
        <v>75438</v>
      </c>
      <c r="Q9" s="125"/>
      <c r="R9" s="125"/>
      <c r="S9" s="125"/>
      <c r="T9" s="125"/>
      <c r="U9" s="133"/>
      <c r="V9" s="128"/>
      <c r="W9" s="357">
        <v>154</v>
      </c>
      <c r="X9" s="126">
        <f>W9*E9</f>
        <v>22869</v>
      </c>
    </row>
    <row r="10" spans="1:24" ht="74.25" customHeight="1">
      <c r="A10" s="196">
        <v>2</v>
      </c>
      <c r="B10" s="143" t="s">
        <v>18</v>
      </c>
      <c r="C10" s="144" t="s">
        <v>85</v>
      </c>
      <c r="D10" s="117" t="s">
        <v>178</v>
      </c>
      <c r="E10" s="145">
        <v>153.69999999999999</v>
      </c>
      <c r="F10" s="136">
        <v>50</v>
      </c>
      <c r="G10" s="118">
        <f>F10*E10</f>
        <v>7684.9999999999991</v>
      </c>
      <c r="H10" s="189">
        <v>44889</v>
      </c>
      <c r="I10" s="121"/>
      <c r="J10" s="117"/>
      <c r="K10" s="136"/>
      <c r="L10" s="118"/>
      <c r="M10" s="117">
        <v>64</v>
      </c>
      <c r="N10" s="135">
        <v>44216</v>
      </c>
      <c r="O10" s="122">
        <f>F10+K10-W10</f>
        <v>50</v>
      </c>
      <c r="P10" s="123">
        <f>O10*E10</f>
        <v>7684.9999999999991</v>
      </c>
      <c r="Q10" s="117"/>
      <c r="R10" s="117"/>
      <c r="S10" s="117"/>
      <c r="T10" s="117"/>
      <c r="U10" s="147"/>
      <c r="V10" s="146"/>
      <c r="W10" s="361">
        <v>0</v>
      </c>
      <c r="X10" s="118">
        <f>W10*E10</f>
        <v>0</v>
      </c>
    </row>
    <row r="11" spans="1:24" ht="99.75" customHeight="1">
      <c r="A11" s="116">
        <v>3</v>
      </c>
      <c r="B11" s="195" t="s">
        <v>39</v>
      </c>
      <c r="C11" s="136" t="s">
        <v>85</v>
      </c>
      <c r="D11" s="117" t="s">
        <v>204</v>
      </c>
      <c r="E11" s="118">
        <v>180</v>
      </c>
      <c r="F11" s="136">
        <v>2697</v>
      </c>
      <c r="G11" s="118">
        <f>F11*E11</f>
        <v>485460</v>
      </c>
      <c r="H11" s="189">
        <v>44913</v>
      </c>
      <c r="I11" s="121">
        <v>44279</v>
      </c>
      <c r="J11" s="117">
        <v>416</v>
      </c>
      <c r="K11" s="136"/>
      <c r="L11" s="118">
        <f>K11*E11</f>
        <v>0</v>
      </c>
      <c r="M11" s="117">
        <v>291</v>
      </c>
      <c r="N11" s="135">
        <v>44277</v>
      </c>
      <c r="O11" s="122">
        <f>F11+K11-W11</f>
        <v>2193</v>
      </c>
      <c r="P11" s="123">
        <f>O11*E11</f>
        <v>394740</v>
      </c>
      <c r="Q11" s="117"/>
      <c r="R11" s="117"/>
      <c r="S11" s="117"/>
      <c r="T11" s="117"/>
      <c r="U11" s="147"/>
      <c r="V11" s="146"/>
      <c r="W11" s="361">
        <v>504</v>
      </c>
      <c r="X11" s="118">
        <f>W11*E11</f>
        <v>90720</v>
      </c>
    </row>
    <row r="12" spans="1:24" ht="45.75" customHeight="1">
      <c r="A12" s="196">
        <v>4</v>
      </c>
      <c r="B12" s="143" t="s">
        <v>19</v>
      </c>
      <c r="C12" s="144" t="s">
        <v>85</v>
      </c>
      <c r="D12" s="117" t="s">
        <v>180</v>
      </c>
      <c r="E12" s="145">
        <v>210</v>
      </c>
      <c r="F12" s="136">
        <v>100</v>
      </c>
      <c r="G12" s="118">
        <f>F12*E12</f>
        <v>21000</v>
      </c>
      <c r="H12" s="189">
        <v>44513</v>
      </c>
      <c r="I12" s="121"/>
      <c r="J12" s="117"/>
      <c r="K12" s="136"/>
      <c r="L12" s="118"/>
      <c r="M12" s="117">
        <v>64</v>
      </c>
      <c r="N12" s="135">
        <v>44216</v>
      </c>
      <c r="O12" s="122">
        <f>F12+K12-W12</f>
        <v>47</v>
      </c>
      <c r="P12" s="123">
        <f>O12*E12</f>
        <v>9870</v>
      </c>
      <c r="Q12" s="117"/>
      <c r="R12" s="117"/>
      <c r="S12" s="117"/>
      <c r="T12" s="117"/>
      <c r="U12" s="147"/>
      <c r="V12" s="146"/>
      <c r="W12" s="361">
        <v>53</v>
      </c>
      <c r="X12" s="118">
        <f>W12*E12</f>
        <v>11130</v>
      </c>
    </row>
    <row r="13" spans="1:24" ht="19.5">
      <c r="A13" s="137"/>
      <c r="B13" s="153" t="s">
        <v>83</v>
      </c>
      <c r="C13" s="137"/>
      <c r="D13" s="137"/>
      <c r="E13" s="140"/>
      <c r="F13" s="137"/>
      <c r="G13" s="140">
        <f>SUM(G9:G12)</f>
        <v>612452</v>
      </c>
      <c r="H13" s="141"/>
      <c r="I13" s="154"/>
      <c r="J13" s="137"/>
      <c r="K13" s="187"/>
      <c r="L13" s="140">
        <f>SUM(L9:L12)</f>
        <v>0</v>
      </c>
      <c r="M13" s="187"/>
      <c r="N13" s="142"/>
      <c r="O13" s="137"/>
      <c r="P13" s="140">
        <f>SUM(P9:P12)</f>
        <v>487733</v>
      </c>
      <c r="Q13" s="155"/>
      <c r="R13" s="187"/>
      <c r="S13" s="187"/>
      <c r="T13" s="187"/>
      <c r="U13" s="187"/>
      <c r="V13" s="187"/>
      <c r="W13" s="137"/>
      <c r="X13" s="140">
        <f>SUM(X9:X12)</f>
        <v>124719</v>
      </c>
    </row>
  </sheetData>
  <mergeCells count="31">
    <mergeCell ref="W6:W7"/>
    <mergeCell ref="X6:X7"/>
    <mergeCell ref="K6:K7"/>
    <mergeCell ref="W5:X5"/>
    <mergeCell ref="O1:R1"/>
    <mergeCell ref="B2:X2"/>
    <mergeCell ref="C3:P3"/>
    <mergeCell ref="C4:N4"/>
    <mergeCell ref="O4:W4"/>
    <mergeCell ref="J6:J7"/>
    <mergeCell ref="Q5:V5"/>
    <mergeCell ref="L6:L7"/>
    <mergeCell ref="H5:H7"/>
    <mergeCell ref="I5:N5"/>
    <mergeCell ref="M6:N6"/>
    <mergeCell ref="A8:X8"/>
    <mergeCell ref="O6:O7"/>
    <mergeCell ref="P6:P7"/>
    <mergeCell ref="Q6:T7"/>
    <mergeCell ref="U6:U7"/>
    <mergeCell ref="F6:F7"/>
    <mergeCell ref="A5:A7"/>
    <mergeCell ref="B5:B7"/>
    <mergeCell ref="C5:C7"/>
    <mergeCell ref="D5:D7"/>
    <mergeCell ref="G6:G7"/>
    <mergeCell ref="I6:I7"/>
    <mergeCell ref="V6:V7"/>
    <mergeCell ref="E5:E7"/>
    <mergeCell ref="F5:G5"/>
    <mergeCell ref="O5:P5"/>
  </mergeCells>
  <phoneticPr fontId="74" type="noConversion"/>
  <pageMargins left="0.75" right="0.75" top="1" bottom="1" header="0.5" footer="0.5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>
  <dimension ref="A1:X11"/>
  <sheetViews>
    <sheetView topLeftCell="D7" workbookViewId="0">
      <selection activeCell="X9" sqref="X9"/>
    </sheetView>
  </sheetViews>
  <sheetFormatPr defaultRowHeight="12.75"/>
  <cols>
    <col min="1" max="1" width="4.42578125" customWidth="1"/>
    <col min="2" max="2" width="23.140625" customWidth="1"/>
    <col min="7" max="7" width="16.5703125" customWidth="1"/>
    <col min="16" max="16" width="14.85546875" customWidth="1"/>
    <col min="17" max="17" width="9.140625" hidden="1" customWidth="1"/>
    <col min="18" max="18" width="2" customWidth="1"/>
    <col min="19" max="19" width="1.85546875" customWidth="1"/>
    <col min="20" max="20" width="0.42578125" customWidth="1"/>
    <col min="21" max="21" width="1.28515625" customWidth="1"/>
    <col min="22" max="22" width="2.28515625" customWidth="1"/>
    <col min="24" max="24" width="13.28515625" customWidth="1"/>
  </cols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 ht="13.5" customHeight="1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706" t="s">
        <v>146</v>
      </c>
      <c r="B8" s="707"/>
      <c r="C8" s="707"/>
      <c r="D8" s="707"/>
      <c r="E8" s="707"/>
      <c r="F8" s="707"/>
      <c r="G8" s="707"/>
      <c r="H8" s="707"/>
      <c r="I8" s="707"/>
      <c r="J8" s="707"/>
      <c r="K8" s="707"/>
      <c r="L8" s="707"/>
      <c r="M8" s="707"/>
      <c r="N8" s="707"/>
      <c r="O8" s="707"/>
      <c r="P8" s="707"/>
      <c r="Q8" s="707"/>
      <c r="R8" s="707"/>
      <c r="S8" s="707"/>
      <c r="T8" s="707"/>
      <c r="U8" s="707"/>
      <c r="V8" s="707"/>
      <c r="W8" s="707"/>
      <c r="X8" s="708"/>
    </row>
    <row r="9" spans="1:24" ht="126.75" customHeight="1">
      <c r="A9" s="233">
        <v>1</v>
      </c>
      <c r="B9" s="257" t="s">
        <v>37</v>
      </c>
      <c r="C9" s="246" t="s">
        <v>85</v>
      </c>
      <c r="D9" s="26" t="s">
        <v>182</v>
      </c>
      <c r="E9" s="245" t="s">
        <v>42</v>
      </c>
      <c r="F9" s="246">
        <v>67</v>
      </c>
      <c r="G9" s="33">
        <f>F9*E9</f>
        <v>9949.5</v>
      </c>
      <c r="H9" s="36">
        <v>44916</v>
      </c>
      <c r="I9" s="259">
        <v>44231</v>
      </c>
      <c r="J9" s="244">
        <v>148</v>
      </c>
      <c r="K9" s="246">
        <v>1550</v>
      </c>
      <c r="L9" s="245"/>
      <c r="M9" s="244">
        <v>85</v>
      </c>
      <c r="N9" s="250">
        <v>44229</v>
      </c>
      <c r="O9" s="236">
        <f>F9-W9</f>
        <v>67</v>
      </c>
      <c r="P9" s="260">
        <f>O9*E9</f>
        <v>9949.5</v>
      </c>
      <c r="Q9" s="244"/>
      <c r="R9" s="244"/>
      <c r="S9" s="244"/>
      <c r="T9" s="244"/>
      <c r="U9" s="252"/>
      <c r="V9" s="253"/>
      <c r="W9" s="246">
        <v>0</v>
      </c>
      <c r="X9" s="245">
        <f>W9*E9</f>
        <v>0</v>
      </c>
    </row>
    <row r="10" spans="1:24" ht="105" customHeight="1">
      <c r="A10" s="233">
        <v>5</v>
      </c>
      <c r="B10" s="100" t="s">
        <v>39</v>
      </c>
      <c r="C10" s="91" t="s">
        <v>85</v>
      </c>
      <c r="D10" s="26" t="s">
        <v>204</v>
      </c>
      <c r="E10" s="33">
        <v>180</v>
      </c>
      <c r="F10" s="91">
        <v>1004</v>
      </c>
      <c r="G10" s="33">
        <f>F10*E10</f>
        <v>180720</v>
      </c>
      <c r="H10" s="36">
        <v>44913</v>
      </c>
      <c r="I10" s="27">
        <v>44278</v>
      </c>
      <c r="J10" s="26">
        <v>417</v>
      </c>
      <c r="K10" s="91"/>
      <c r="L10" s="33">
        <f>K10*E10</f>
        <v>0</v>
      </c>
      <c r="M10" s="26">
        <v>291</v>
      </c>
      <c r="N10" s="41">
        <v>44277</v>
      </c>
      <c r="O10" s="236">
        <f>F10+K10-W10</f>
        <v>778</v>
      </c>
      <c r="P10" s="237">
        <f>O10*E10</f>
        <v>140040</v>
      </c>
      <c r="Q10" s="26"/>
      <c r="R10" s="26"/>
      <c r="S10" s="26"/>
      <c r="T10" s="26"/>
      <c r="U10" s="90"/>
      <c r="V10" s="73"/>
      <c r="W10" s="91">
        <v>226</v>
      </c>
      <c r="X10" s="33">
        <f>W10*E10</f>
        <v>40680</v>
      </c>
    </row>
    <row r="11" spans="1:24" ht="19.5">
      <c r="A11" s="94"/>
      <c r="B11" s="39" t="s">
        <v>83</v>
      </c>
      <c r="C11" s="94"/>
      <c r="D11" s="94"/>
      <c r="E11" s="28"/>
      <c r="F11" s="94"/>
      <c r="G11" s="28">
        <f>SUM(G9:G10)</f>
        <v>190669.5</v>
      </c>
      <c r="H11" s="29"/>
      <c r="I11" s="38"/>
      <c r="J11" s="94"/>
      <c r="K11" s="93"/>
      <c r="L11" s="28">
        <f>SUM(L9:L10)</f>
        <v>0</v>
      </c>
      <c r="M11" s="93"/>
      <c r="N11" s="30"/>
      <c r="O11" s="94"/>
      <c r="P11" s="28">
        <f>SUM(P9:P10)</f>
        <v>149989.5</v>
      </c>
      <c r="Q11" s="31"/>
      <c r="R11" s="93"/>
      <c r="S11" s="93"/>
      <c r="T11" s="93"/>
      <c r="U11" s="93"/>
      <c r="V11" s="93"/>
      <c r="W11" s="94"/>
      <c r="X11" s="28">
        <f>SUM(X9:X10)</f>
        <v>40680</v>
      </c>
    </row>
  </sheetData>
  <mergeCells count="31">
    <mergeCell ref="W6:W7"/>
    <mergeCell ref="X6:X7"/>
    <mergeCell ref="K6:K7"/>
    <mergeCell ref="W5:X5"/>
    <mergeCell ref="O1:R1"/>
    <mergeCell ref="B2:X2"/>
    <mergeCell ref="C3:P3"/>
    <mergeCell ref="C4:N4"/>
    <mergeCell ref="O4:W4"/>
    <mergeCell ref="J6:J7"/>
    <mergeCell ref="Q5:V5"/>
    <mergeCell ref="L6:L7"/>
    <mergeCell ref="H5:H7"/>
    <mergeCell ref="I5:N5"/>
    <mergeCell ref="M6:N6"/>
    <mergeCell ref="A8:X8"/>
    <mergeCell ref="O6:O7"/>
    <mergeCell ref="P6:P7"/>
    <mergeCell ref="Q6:T7"/>
    <mergeCell ref="U6:U7"/>
    <mergeCell ref="F6:F7"/>
    <mergeCell ref="A5:A7"/>
    <mergeCell ref="B5:B7"/>
    <mergeCell ref="C5:C7"/>
    <mergeCell ref="D5:D7"/>
    <mergeCell ref="G6:G7"/>
    <mergeCell ref="I6:I7"/>
    <mergeCell ref="V6:V7"/>
    <mergeCell ref="E5:E7"/>
    <mergeCell ref="F5:G5"/>
    <mergeCell ref="O5:P5"/>
  </mergeCells>
  <phoneticPr fontId="74" type="noConversion"/>
  <pageMargins left="0.75" right="0.75" top="1" bottom="1" header="0.5" footer="0.5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>
  <dimension ref="A1:X15"/>
  <sheetViews>
    <sheetView topLeftCell="K12" workbookViewId="0">
      <selection activeCell="W9" sqref="W9:W14"/>
    </sheetView>
  </sheetViews>
  <sheetFormatPr defaultRowHeight="12.75"/>
  <cols>
    <col min="1" max="1" width="4.5703125" customWidth="1"/>
    <col min="2" max="2" width="23.42578125" customWidth="1"/>
    <col min="7" max="7" width="15.42578125" customWidth="1"/>
    <col min="16" max="16" width="17.5703125" customWidth="1"/>
    <col min="17" max="17" width="1.42578125" customWidth="1"/>
    <col min="18" max="18" width="1.140625" customWidth="1"/>
    <col min="19" max="19" width="0.85546875" customWidth="1"/>
    <col min="20" max="20" width="0.42578125" customWidth="1"/>
    <col min="21" max="21" width="1.28515625" customWidth="1"/>
    <col min="22" max="22" width="0.85546875" customWidth="1"/>
    <col min="24" max="24" width="14.85546875" customWidth="1"/>
  </cols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706" t="s">
        <v>24</v>
      </c>
      <c r="B8" s="707"/>
      <c r="C8" s="707"/>
      <c r="D8" s="707"/>
      <c r="E8" s="707"/>
      <c r="F8" s="707"/>
      <c r="G8" s="707"/>
      <c r="H8" s="707"/>
      <c r="I8" s="707"/>
      <c r="J8" s="707"/>
      <c r="K8" s="707"/>
      <c r="L8" s="707"/>
      <c r="M8" s="707"/>
      <c r="N8" s="707"/>
      <c r="O8" s="707"/>
      <c r="P8" s="707"/>
      <c r="Q8" s="707"/>
      <c r="R8" s="707"/>
      <c r="S8" s="707"/>
      <c r="T8" s="707"/>
      <c r="U8" s="707"/>
      <c r="V8" s="707"/>
      <c r="W8" s="707"/>
      <c r="X8" s="708"/>
    </row>
    <row r="9" spans="1:24" ht="88.5" customHeight="1">
      <c r="A9" s="359">
        <v>1</v>
      </c>
      <c r="B9" s="386" t="s">
        <v>18</v>
      </c>
      <c r="C9" s="387" t="s">
        <v>85</v>
      </c>
      <c r="D9" s="362" t="s">
        <v>178</v>
      </c>
      <c r="E9" s="388">
        <v>153.69999999999999</v>
      </c>
      <c r="F9" s="361">
        <v>118</v>
      </c>
      <c r="G9" s="363">
        <f t="shared" ref="G9:G14" si="0">F9*E9</f>
        <v>18136.599999999999</v>
      </c>
      <c r="H9" s="389">
        <v>44889</v>
      </c>
      <c r="I9" s="390"/>
      <c r="J9" s="362"/>
      <c r="K9" s="361"/>
      <c r="L9" s="363"/>
      <c r="M9" s="362">
        <v>64</v>
      </c>
      <c r="N9" s="391">
        <v>44216</v>
      </c>
      <c r="O9" s="368">
        <f>F9-W9</f>
        <v>77</v>
      </c>
      <c r="P9" s="392">
        <f t="shared" ref="P9:P14" si="1">O9*E9</f>
        <v>11834.9</v>
      </c>
      <c r="Q9" s="362"/>
      <c r="R9" s="362"/>
      <c r="S9" s="362"/>
      <c r="T9" s="362"/>
      <c r="U9" s="393"/>
      <c r="V9" s="394"/>
      <c r="W9" s="361">
        <v>41</v>
      </c>
      <c r="X9" s="363">
        <f t="shared" ref="X9:X14" si="2">W9*E9</f>
        <v>6301.7</v>
      </c>
    </row>
    <row r="10" spans="1:24" ht="53.25" customHeight="1">
      <c r="A10" s="383">
        <v>2</v>
      </c>
      <c r="B10" s="384" t="s">
        <v>37</v>
      </c>
      <c r="C10" s="357" t="s">
        <v>85</v>
      </c>
      <c r="D10" s="362" t="s">
        <v>182</v>
      </c>
      <c r="E10" s="358" t="s">
        <v>42</v>
      </c>
      <c r="F10" s="357">
        <v>229</v>
      </c>
      <c r="G10" s="363">
        <f t="shared" si="0"/>
        <v>34006.5</v>
      </c>
      <c r="H10" s="389">
        <v>44916</v>
      </c>
      <c r="I10" s="365">
        <v>44231</v>
      </c>
      <c r="J10" s="366">
        <v>149</v>
      </c>
      <c r="K10" s="357">
        <v>1600</v>
      </c>
      <c r="L10" s="358"/>
      <c r="M10" s="366">
        <v>85</v>
      </c>
      <c r="N10" s="367">
        <v>44229</v>
      </c>
      <c r="O10" s="368">
        <f>F10-W10</f>
        <v>192</v>
      </c>
      <c r="P10" s="369">
        <f t="shared" si="1"/>
        <v>28512</v>
      </c>
      <c r="Q10" s="366"/>
      <c r="R10" s="366"/>
      <c r="S10" s="366"/>
      <c r="T10" s="366"/>
      <c r="U10" s="370"/>
      <c r="V10" s="371"/>
      <c r="W10" s="357">
        <v>37</v>
      </c>
      <c r="X10" s="358">
        <f t="shared" si="2"/>
        <v>5494.5</v>
      </c>
    </row>
    <row r="11" spans="1:24" ht="54.75" customHeight="1">
      <c r="A11" s="359">
        <v>3</v>
      </c>
      <c r="B11" s="384" t="s">
        <v>38</v>
      </c>
      <c r="C11" s="357" t="s">
        <v>85</v>
      </c>
      <c r="D11" s="362" t="s">
        <v>183</v>
      </c>
      <c r="E11" s="358" t="s">
        <v>43</v>
      </c>
      <c r="F11" s="357">
        <v>50</v>
      </c>
      <c r="G11" s="363">
        <f t="shared" si="0"/>
        <v>10500</v>
      </c>
      <c r="H11" s="389">
        <v>44540</v>
      </c>
      <c r="I11" s="365">
        <v>44231</v>
      </c>
      <c r="J11" s="366">
        <v>149</v>
      </c>
      <c r="K11" s="357">
        <v>50</v>
      </c>
      <c r="L11" s="358"/>
      <c r="M11" s="366">
        <v>85</v>
      </c>
      <c r="N11" s="367">
        <v>44229</v>
      </c>
      <c r="O11" s="368">
        <f>F11-W11</f>
        <v>0</v>
      </c>
      <c r="P11" s="369">
        <f t="shared" si="1"/>
        <v>0</v>
      </c>
      <c r="Q11" s="366"/>
      <c r="R11" s="366"/>
      <c r="S11" s="366"/>
      <c r="T11" s="366"/>
      <c r="U11" s="370"/>
      <c r="V11" s="371"/>
      <c r="W11" s="357">
        <v>50</v>
      </c>
      <c r="X11" s="358">
        <f t="shared" si="2"/>
        <v>10500</v>
      </c>
    </row>
    <row r="12" spans="1:24" ht="114.75" customHeight="1">
      <c r="A12" s="383">
        <v>4</v>
      </c>
      <c r="B12" s="384" t="s">
        <v>39</v>
      </c>
      <c r="C12" s="357" t="s">
        <v>85</v>
      </c>
      <c r="D12" s="362" t="s">
        <v>184</v>
      </c>
      <c r="E12" s="358" t="s">
        <v>44</v>
      </c>
      <c r="F12" s="357">
        <v>225</v>
      </c>
      <c r="G12" s="363">
        <f t="shared" si="0"/>
        <v>40500</v>
      </c>
      <c r="H12" s="389" t="s">
        <v>185</v>
      </c>
      <c r="I12" s="365">
        <v>44231</v>
      </c>
      <c r="J12" s="366">
        <v>149</v>
      </c>
      <c r="K12" s="357">
        <v>700</v>
      </c>
      <c r="L12" s="358"/>
      <c r="M12" s="366">
        <v>85</v>
      </c>
      <c r="N12" s="367">
        <v>44229</v>
      </c>
      <c r="O12" s="368">
        <f>F12-W12</f>
        <v>150</v>
      </c>
      <c r="P12" s="369">
        <f t="shared" si="1"/>
        <v>27000</v>
      </c>
      <c r="Q12" s="366"/>
      <c r="R12" s="366"/>
      <c r="S12" s="366"/>
      <c r="T12" s="366"/>
      <c r="U12" s="370"/>
      <c r="V12" s="371"/>
      <c r="W12" s="357">
        <v>75</v>
      </c>
      <c r="X12" s="358">
        <f t="shared" si="2"/>
        <v>13500</v>
      </c>
    </row>
    <row r="13" spans="1:24" ht="104.25" customHeight="1">
      <c r="A13" s="383">
        <v>6</v>
      </c>
      <c r="B13" s="360" t="s">
        <v>39</v>
      </c>
      <c r="C13" s="361" t="s">
        <v>85</v>
      </c>
      <c r="D13" s="362" t="s">
        <v>204</v>
      </c>
      <c r="E13" s="363">
        <v>180</v>
      </c>
      <c r="F13" s="357">
        <v>2302</v>
      </c>
      <c r="G13" s="363">
        <f t="shared" si="0"/>
        <v>414360</v>
      </c>
      <c r="H13" s="389">
        <v>44913</v>
      </c>
      <c r="I13" s="365">
        <v>44278</v>
      </c>
      <c r="J13" s="366">
        <v>418</v>
      </c>
      <c r="K13" s="357"/>
      <c r="L13" s="358">
        <f>K13*E13</f>
        <v>0</v>
      </c>
      <c r="M13" s="366">
        <v>291</v>
      </c>
      <c r="N13" s="367">
        <v>44277</v>
      </c>
      <c r="O13" s="368">
        <f>F13+K13-W13</f>
        <v>526</v>
      </c>
      <c r="P13" s="369">
        <f>O13*E13</f>
        <v>94680</v>
      </c>
      <c r="Q13" s="366"/>
      <c r="R13" s="366"/>
      <c r="S13" s="366"/>
      <c r="T13" s="366"/>
      <c r="U13" s="370"/>
      <c r="V13" s="371"/>
      <c r="W13" s="357">
        <v>1776</v>
      </c>
      <c r="X13" s="358">
        <f>W13*E13</f>
        <v>319680</v>
      </c>
    </row>
    <row r="14" spans="1:24" ht="71.25" customHeight="1">
      <c r="A14" s="359">
        <v>7</v>
      </c>
      <c r="B14" s="386" t="s">
        <v>19</v>
      </c>
      <c r="C14" s="387" t="s">
        <v>85</v>
      </c>
      <c r="D14" s="362" t="s">
        <v>180</v>
      </c>
      <c r="E14" s="388">
        <v>210</v>
      </c>
      <c r="F14" s="361">
        <v>130</v>
      </c>
      <c r="G14" s="363">
        <f t="shared" si="0"/>
        <v>27300</v>
      </c>
      <c r="H14" s="389">
        <v>44513</v>
      </c>
      <c r="I14" s="390"/>
      <c r="J14" s="362"/>
      <c r="K14" s="361"/>
      <c r="L14" s="363"/>
      <c r="M14" s="362">
        <v>64</v>
      </c>
      <c r="N14" s="391">
        <v>44216</v>
      </c>
      <c r="O14" s="368">
        <f>F14+K14-W14</f>
        <v>0</v>
      </c>
      <c r="P14" s="392">
        <f t="shared" si="1"/>
        <v>0</v>
      </c>
      <c r="Q14" s="362"/>
      <c r="R14" s="362"/>
      <c r="S14" s="362"/>
      <c r="T14" s="362"/>
      <c r="U14" s="393"/>
      <c r="V14" s="394"/>
      <c r="W14" s="361">
        <v>130</v>
      </c>
      <c r="X14" s="363">
        <f t="shared" si="2"/>
        <v>27300</v>
      </c>
    </row>
    <row r="15" spans="1:24" ht="19.5">
      <c r="A15" s="94"/>
      <c r="B15" s="39" t="s">
        <v>83</v>
      </c>
      <c r="C15" s="94"/>
      <c r="D15" s="94"/>
      <c r="E15" s="28"/>
      <c r="F15" s="94"/>
      <c r="G15" s="28">
        <f>SUM(G9:G14)</f>
        <v>544803.1</v>
      </c>
      <c r="H15" s="29"/>
      <c r="I15" s="38"/>
      <c r="J15" s="94"/>
      <c r="K15" s="93"/>
      <c r="L15" s="28">
        <f>SUM(L9:L14)</f>
        <v>0</v>
      </c>
      <c r="M15" s="93"/>
      <c r="N15" s="30"/>
      <c r="O15" s="94"/>
      <c r="P15" s="28">
        <f>SUM(P9:P14)</f>
        <v>162026.9</v>
      </c>
      <c r="Q15" s="31"/>
      <c r="R15" s="93"/>
      <c r="S15" s="93"/>
      <c r="T15" s="93"/>
      <c r="U15" s="93"/>
      <c r="V15" s="93"/>
      <c r="W15" s="94"/>
      <c r="X15" s="28">
        <f>SUM(X9:X14)</f>
        <v>382776.2</v>
      </c>
    </row>
  </sheetData>
  <mergeCells count="31">
    <mergeCell ref="W6:W7"/>
    <mergeCell ref="X6:X7"/>
    <mergeCell ref="K6:K7"/>
    <mergeCell ref="W5:X5"/>
    <mergeCell ref="O1:R1"/>
    <mergeCell ref="B2:X2"/>
    <mergeCell ref="C3:P3"/>
    <mergeCell ref="C4:N4"/>
    <mergeCell ref="O4:W4"/>
    <mergeCell ref="J6:J7"/>
    <mergeCell ref="Q5:V5"/>
    <mergeCell ref="L6:L7"/>
    <mergeCell ref="H5:H7"/>
    <mergeCell ref="I5:N5"/>
    <mergeCell ref="M6:N6"/>
    <mergeCell ref="A8:X8"/>
    <mergeCell ref="O6:O7"/>
    <mergeCell ref="P6:P7"/>
    <mergeCell ref="Q6:T7"/>
    <mergeCell ref="U6:U7"/>
    <mergeCell ref="F6:F7"/>
    <mergeCell ref="A5:A7"/>
    <mergeCell ref="B5:B7"/>
    <mergeCell ref="C5:C7"/>
    <mergeCell ref="D5:D7"/>
    <mergeCell ref="G6:G7"/>
    <mergeCell ref="I6:I7"/>
    <mergeCell ref="V6:V7"/>
    <mergeCell ref="E5:E7"/>
    <mergeCell ref="F5:G5"/>
    <mergeCell ref="O5:P5"/>
  </mergeCells>
  <phoneticPr fontId="74" type="noConversion"/>
  <pageMargins left="0.75" right="0.75" top="1" bottom="1" header="0.5" footer="0.5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>
  <dimension ref="A1:X13"/>
  <sheetViews>
    <sheetView topLeftCell="H7" workbookViewId="0">
      <selection activeCell="X9" sqref="X9"/>
    </sheetView>
  </sheetViews>
  <sheetFormatPr defaultRowHeight="12.75"/>
  <cols>
    <col min="1" max="1" width="3.5703125" customWidth="1"/>
    <col min="2" max="2" width="28.28515625" customWidth="1"/>
    <col min="7" max="7" width="18.7109375" customWidth="1"/>
    <col min="16" max="16" width="14.7109375" customWidth="1"/>
    <col min="17" max="17" width="1.5703125" customWidth="1"/>
    <col min="18" max="18" width="1.140625" customWidth="1"/>
    <col min="19" max="19" width="2" customWidth="1"/>
    <col min="20" max="20" width="0.85546875" customWidth="1"/>
    <col min="21" max="21" width="1.7109375" customWidth="1"/>
    <col min="22" max="22" width="1.140625" customWidth="1"/>
    <col min="24" max="24" width="15.140625" customWidth="1"/>
  </cols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706" t="s">
        <v>147</v>
      </c>
      <c r="B8" s="707"/>
      <c r="C8" s="707"/>
      <c r="D8" s="707"/>
      <c r="E8" s="707"/>
      <c r="F8" s="707"/>
      <c r="G8" s="707"/>
      <c r="H8" s="707"/>
      <c r="I8" s="707"/>
      <c r="J8" s="707"/>
      <c r="K8" s="707"/>
      <c r="L8" s="707"/>
      <c r="M8" s="707"/>
      <c r="N8" s="707"/>
      <c r="O8" s="707"/>
      <c r="P8" s="707"/>
      <c r="Q8" s="707"/>
      <c r="R8" s="707"/>
      <c r="S8" s="707"/>
      <c r="T8" s="707"/>
      <c r="U8" s="707"/>
      <c r="V8" s="707"/>
      <c r="W8" s="707"/>
      <c r="X8" s="708"/>
    </row>
    <row r="9" spans="1:24" ht="55.5" customHeight="1">
      <c r="A9" s="256">
        <v>2</v>
      </c>
      <c r="B9" s="257" t="s">
        <v>37</v>
      </c>
      <c r="C9" s="246" t="s">
        <v>85</v>
      </c>
      <c r="D9" s="26" t="s">
        <v>182</v>
      </c>
      <c r="E9" s="245" t="s">
        <v>42</v>
      </c>
      <c r="F9" s="246">
        <v>750</v>
      </c>
      <c r="G9" s="33">
        <f>F9*E9</f>
        <v>111375</v>
      </c>
      <c r="H9" s="36">
        <v>44916</v>
      </c>
      <c r="I9" s="259">
        <v>44232</v>
      </c>
      <c r="J9" s="244">
        <v>150</v>
      </c>
      <c r="K9" s="246">
        <v>1500</v>
      </c>
      <c r="L9" s="245"/>
      <c r="M9" s="244">
        <v>85</v>
      </c>
      <c r="N9" s="250">
        <v>44229</v>
      </c>
      <c r="O9" s="236">
        <f>F9-W9</f>
        <v>750</v>
      </c>
      <c r="P9" s="260">
        <f>O9*E9</f>
        <v>111375</v>
      </c>
      <c r="Q9" s="244"/>
      <c r="R9" s="244"/>
      <c r="S9" s="244"/>
      <c r="T9" s="244"/>
      <c r="U9" s="252"/>
      <c r="V9" s="253"/>
      <c r="W9" s="246">
        <v>0</v>
      </c>
      <c r="X9" s="245">
        <f>W9*E9</f>
        <v>0</v>
      </c>
    </row>
    <row r="10" spans="1:24" ht="96" customHeight="1">
      <c r="A10" s="256">
        <v>4</v>
      </c>
      <c r="B10" s="257" t="s">
        <v>39</v>
      </c>
      <c r="C10" s="246" t="s">
        <v>85</v>
      </c>
      <c r="D10" s="26" t="s">
        <v>184</v>
      </c>
      <c r="E10" s="245" t="s">
        <v>44</v>
      </c>
      <c r="F10" s="246">
        <v>600</v>
      </c>
      <c r="G10" s="33">
        <f>F10*E10</f>
        <v>108000</v>
      </c>
      <c r="H10" s="36" t="s">
        <v>185</v>
      </c>
      <c r="I10" s="259">
        <v>44232</v>
      </c>
      <c r="J10" s="244">
        <v>150</v>
      </c>
      <c r="K10" s="246">
        <v>600</v>
      </c>
      <c r="L10" s="245"/>
      <c r="M10" s="244">
        <v>85</v>
      </c>
      <c r="N10" s="250">
        <v>44229</v>
      </c>
      <c r="O10" s="236">
        <f>F10-W10</f>
        <v>0</v>
      </c>
      <c r="P10" s="260">
        <f>O10*E10</f>
        <v>0</v>
      </c>
      <c r="Q10" s="244"/>
      <c r="R10" s="244"/>
      <c r="S10" s="244"/>
      <c r="T10" s="244"/>
      <c r="U10" s="252"/>
      <c r="V10" s="253"/>
      <c r="W10" s="246">
        <v>600</v>
      </c>
      <c r="X10" s="245">
        <f>W10*E10</f>
        <v>108000</v>
      </c>
    </row>
    <row r="11" spans="1:24" ht="64.5" customHeight="1">
      <c r="A11" s="233">
        <v>5</v>
      </c>
      <c r="B11" s="257" t="s">
        <v>37</v>
      </c>
      <c r="C11" s="246" t="s">
        <v>85</v>
      </c>
      <c r="D11" s="26" t="s">
        <v>182</v>
      </c>
      <c r="E11" s="245" t="s">
        <v>42</v>
      </c>
      <c r="F11" s="246">
        <v>500</v>
      </c>
      <c r="G11" s="33">
        <f>F11*E11</f>
        <v>74250</v>
      </c>
      <c r="H11" s="36">
        <v>44916</v>
      </c>
      <c r="I11" s="259">
        <v>44251</v>
      </c>
      <c r="J11" s="244">
        <v>264</v>
      </c>
      <c r="K11" s="246">
        <v>500</v>
      </c>
      <c r="L11" s="245"/>
      <c r="M11" s="244">
        <v>176</v>
      </c>
      <c r="N11" s="250">
        <v>44249</v>
      </c>
      <c r="O11" s="236">
        <f>F11-W11</f>
        <v>0</v>
      </c>
      <c r="P11" s="260">
        <f>O11*E11</f>
        <v>0</v>
      </c>
      <c r="Q11" s="244"/>
      <c r="R11" s="244"/>
      <c r="S11" s="244"/>
      <c r="T11" s="244"/>
      <c r="U11" s="252"/>
      <c r="V11" s="253"/>
      <c r="W11" s="246">
        <v>500</v>
      </c>
      <c r="X11" s="245">
        <f>W11*E11</f>
        <v>74250</v>
      </c>
    </row>
    <row r="12" spans="1:24" ht="86.25" customHeight="1">
      <c r="A12" s="256">
        <v>6</v>
      </c>
      <c r="B12" s="100" t="s">
        <v>39</v>
      </c>
      <c r="C12" s="91" t="s">
        <v>85</v>
      </c>
      <c r="D12" s="26" t="s">
        <v>204</v>
      </c>
      <c r="E12" s="33">
        <v>180</v>
      </c>
      <c r="F12" s="246">
        <v>2075</v>
      </c>
      <c r="G12" s="33">
        <f>F12*E12</f>
        <v>373500</v>
      </c>
      <c r="H12" s="36">
        <v>44913</v>
      </c>
      <c r="I12" s="259">
        <v>44279</v>
      </c>
      <c r="J12" s="244">
        <v>419</v>
      </c>
      <c r="K12" s="246"/>
      <c r="L12" s="245">
        <f>K12*E12</f>
        <v>0</v>
      </c>
      <c r="M12" s="244">
        <v>291</v>
      </c>
      <c r="N12" s="250">
        <v>44277</v>
      </c>
      <c r="O12" s="236">
        <f>F12+K12-W12</f>
        <v>0</v>
      </c>
      <c r="P12" s="260">
        <f>O12*E12</f>
        <v>0</v>
      </c>
      <c r="Q12" s="244"/>
      <c r="R12" s="244"/>
      <c r="S12" s="244"/>
      <c r="T12" s="244"/>
      <c r="U12" s="252"/>
      <c r="V12" s="253"/>
      <c r="W12" s="246">
        <v>2075</v>
      </c>
      <c r="X12" s="245">
        <f>W12*E12</f>
        <v>373500</v>
      </c>
    </row>
    <row r="13" spans="1:24" ht="19.5">
      <c r="A13" s="94"/>
      <c r="B13" s="39" t="s">
        <v>83</v>
      </c>
      <c r="C13" s="94"/>
      <c r="D13" s="94"/>
      <c r="E13" s="28"/>
      <c r="F13" s="94"/>
      <c r="G13" s="28">
        <f>SUM(G9:G12)</f>
        <v>667125</v>
      </c>
      <c r="H13" s="29"/>
      <c r="I13" s="38"/>
      <c r="J13" s="94"/>
      <c r="K13" s="93"/>
      <c r="L13" s="28">
        <f>SUM(L9:L12)</f>
        <v>0</v>
      </c>
      <c r="M13" s="93"/>
      <c r="N13" s="30"/>
      <c r="O13" s="94"/>
      <c r="P13" s="28">
        <f>SUM(P9:P12)</f>
        <v>111375</v>
      </c>
      <c r="Q13" s="31"/>
      <c r="R13" s="93"/>
      <c r="S13" s="93"/>
      <c r="T13" s="93"/>
      <c r="U13" s="93"/>
      <c r="V13" s="93"/>
      <c r="W13" s="94"/>
      <c r="X13" s="28">
        <f>SUM(X9:X12)</f>
        <v>555750</v>
      </c>
    </row>
  </sheetData>
  <mergeCells count="31">
    <mergeCell ref="W6:W7"/>
    <mergeCell ref="X6:X7"/>
    <mergeCell ref="K6:K7"/>
    <mergeCell ref="W5:X5"/>
    <mergeCell ref="O1:R1"/>
    <mergeCell ref="B2:X2"/>
    <mergeCell ref="C3:P3"/>
    <mergeCell ref="C4:N4"/>
    <mergeCell ref="O4:W4"/>
    <mergeCell ref="J6:J7"/>
    <mergeCell ref="Q5:V5"/>
    <mergeCell ref="L6:L7"/>
    <mergeCell ref="H5:H7"/>
    <mergeCell ref="I5:N5"/>
    <mergeCell ref="M6:N6"/>
    <mergeCell ref="A8:X8"/>
    <mergeCell ref="O6:O7"/>
    <mergeCell ref="P6:P7"/>
    <mergeCell ref="Q6:T7"/>
    <mergeCell ref="U6:U7"/>
    <mergeCell ref="F6:F7"/>
    <mergeCell ref="A5:A7"/>
    <mergeCell ref="B5:B7"/>
    <mergeCell ref="C5:C7"/>
    <mergeCell ref="D5:D7"/>
    <mergeCell ref="G6:G7"/>
    <mergeCell ref="I6:I7"/>
    <mergeCell ref="V6:V7"/>
    <mergeCell ref="E5:E7"/>
    <mergeCell ref="F5:G5"/>
    <mergeCell ref="O5:P5"/>
  </mergeCells>
  <phoneticPr fontId="74" type="noConversion"/>
  <pageMargins left="0.75" right="0.75" top="1" bottom="1" header="0.5" footer="0.5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>
  <dimension ref="A1:X14"/>
  <sheetViews>
    <sheetView workbookViewId="0">
      <selection activeCell="A8" sqref="A8:X14"/>
    </sheetView>
  </sheetViews>
  <sheetFormatPr defaultRowHeight="12.75"/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630" t="s">
        <v>98</v>
      </c>
      <c r="B8" s="630"/>
      <c r="C8" s="630"/>
      <c r="D8" s="630"/>
      <c r="E8" s="630"/>
      <c r="F8" s="630"/>
      <c r="G8" s="630"/>
      <c r="H8" s="630"/>
      <c r="I8" s="630"/>
      <c r="J8" s="630"/>
      <c r="K8" s="630"/>
      <c r="L8" s="630"/>
      <c r="M8" s="630"/>
      <c r="N8" s="630"/>
      <c r="O8" s="630"/>
      <c r="P8" s="630"/>
      <c r="Q8" s="630"/>
      <c r="R8" s="630"/>
      <c r="S8" s="630"/>
      <c r="T8" s="630"/>
      <c r="U8" s="630"/>
      <c r="V8" s="630"/>
      <c r="W8" s="630"/>
      <c r="X8" s="630"/>
    </row>
    <row r="9" spans="1:24" ht="153">
      <c r="A9" s="116">
        <v>1</v>
      </c>
      <c r="B9" s="148" t="s">
        <v>37</v>
      </c>
      <c r="C9" s="127" t="s">
        <v>85</v>
      </c>
      <c r="D9" s="117" t="s">
        <v>182</v>
      </c>
      <c r="E9" s="126" t="s">
        <v>42</v>
      </c>
      <c r="F9" s="127">
        <v>3000</v>
      </c>
      <c r="G9" s="118">
        <f>F9*E9</f>
        <v>445500</v>
      </c>
      <c r="H9" s="189">
        <v>44916</v>
      </c>
      <c r="I9" s="150">
        <v>44231</v>
      </c>
      <c r="J9" s="125">
        <v>174</v>
      </c>
      <c r="K9" s="127">
        <v>3000</v>
      </c>
      <c r="L9" s="126"/>
      <c r="M9" s="125">
        <v>85</v>
      </c>
      <c r="N9" s="131">
        <v>44229</v>
      </c>
      <c r="O9" s="122">
        <f>F9-W9</f>
        <v>0</v>
      </c>
      <c r="P9" s="151">
        <f>O9*E9</f>
        <v>0</v>
      </c>
      <c r="Q9" s="125"/>
      <c r="R9" s="125"/>
      <c r="S9" s="125"/>
      <c r="T9" s="125"/>
      <c r="U9" s="133"/>
      <c r="V9" s="128"/>
      <c r="W9" s="127">
        <v>3000</v>
      </c>
      <c r="X9" s="126">
        <f>W9*E9</f>
        <v>445500</v>
      </c>
    </row>
    <row r="10" spans="1:24" ht="165.75">
      <c r="A10" s="116">
        <v>2</v>
      </c>
      <c r="B10" s="148" t="s">
        <v>38</v>
      </c>
      <c r="C10" s="127" t="s">
        <v>85</v>
      </c>
      <c r="D10" s="117" t="s">
        <v>183</v>
      </c>
      <c r="E10" s="126" t="s">
        <v>43</v>
      </c>
      <c r="F10" s="127">
        <v>75</v>
      </c>
      <c r="G10" s="118">
        <f>F10*E10</f>
        <v>15750</v>
      </c>
      <c r="H10" s="189">
        <v>44540</v>
      </c>
      <c r="I10" s="150">
        <v>44231</v>
      </c>
      <c r="J10" s="125">
        <v>174</v>
      </c>
      <c r="K10" s="127">
        <v>75</v>
      </c>
      <c r="L10" s="126"/>
      <c r="M10" s="125">
        <v>85</v>
      </c>
      <c r="N10" s="131">
        <v>44229</v>
      </c>
      <c r="O10" s="122">
        <f>F10-W10</f>
        <v>0</v>
      </c>
      <c r="P10" s="151">
        <f>O10*E10</f>
        <v>0</v>
      </c>
      <c r="Q10" s="125"/>
      <c r="R10" s="125"/>
      <c r="S10" s="125"/>
      <c r="T10" s="125"/>
      <c r="U10" s="133"/>
      <c r="V10" s="128"/>
      <c r="W10" s="127">
        <v>75</v>
      </c>
      <c r="X10" s="126">
        <f>W10*E10</f>
        <v>15750</v>
      </c>
    </row>
    <row r="11" spans="1:24" ht="293.25">
      <c r="A11" s="116">
        <v>3</v>
      </c>
      <c r="B11" s="148" t="s">
        <v>39</v>
      </c>
      <c r="C11" s="127" t="s">
        <v>85</v>
      </c>
      <c r="D11" s="117" t="s">
        <v>184</v>
      </c>
      <c r="E11" s="126" t="s">
        <v>44</v>
      </c>
      <c r="F11" s="127">
        <v>1300</v>
      </c>
      <c r="G11" s="118">
        <f>F11*E11</f>
        <v>234000</v>
      </c>
      <c r="H11" s="189" t="s">
        <v>185</v>
      </c>
      <c r="I11" s="150">
        <v>44231</v>
      </c>
      <c r="J11" s="125">
        <v>174</v>
      </c>
      <c r="K11" s="127">
        <v>1300</v>
      </c>
      <c r="L11" s="126"/>
      <c r="M11" s="125">
        <v>85</v>
      </c>
      <c r="N11" s="131">
        <v>44229</v>
      </c>
      <c r="O11" s="122">
        <f>F11-W11</f>
        <v>0</v>
      </c>
      <c r="P11" s="151">
        <f>O11*E11</f>
        <v>0</v>
      </c>
      <c r="Q11" s="125"/>
      <c r="R11" s="125"/>
      <c r="S11" s="125"/>
      <c r="T11" s="125"/>
      <c r="U11" s="133"/>
      <c r="V11" s="128"/>
      <c r="W11" s="127">
        <v>1300</v>
      </c>
      <c r="X11" s="126">
        <f>W11*E11</f>
        <v>234000</v>
      </c>
    </row>
    <row r="12" spans="1:24" ht="191.25">
      <c r="A12" s="116">
        <v>4</v>
      </c>
      <c r="B12" s="143" t="s">
        <v>243</v>
      </c>
      <c r="C12" s="144" t="s">
        <v>85</v>
      </c>
      <c r="D12" s="117" t="s">
        <v>244</v>
      </c>
      <c r="E12" s="145">
        <v>153.69999999999999</v>
      </c>
      <c r="F12" s="136">
        <v>1810</v>
      </c>
      <c r="G12" s="118">
        <f>F12*E12</f>
        <v>278197</v>
      </c>
      <c r="H12" s="146"/>
      <c r="I12" s="121"/>
      <c r="J12" s="117"/>
      <c r="K12" s="136"/>
      <c r="L12" s="118"/>
      <c r="M12" s="117">
        <v>64</v>
      </c>
      <c r="N12" s="135">
        <v>44216</v>
      </c>
      <c r="O12" s="122">
        <f>F12+K12-W12</f>
        <v>0</v>
      </c>
      <c r="P12" s="123">
        <f>O12*E12</f>
        <v>0</v>
      </c>
      <c r="Q12" s="117"/>
      <c r="R12" s="117"/>
      <c r="S12" s="117"/>
      <c r="T12" s="117"/>
      <c r="U12" s="147"/>
      <c r="V12" s="146"/>
      <c r="W12" s="136">
        <v>1810</v>
      </c>
      <c r="X12" s="118">
        <f>W12*E12</f>
        <v>278197</v>
      </c>
    </row>
    <row r="13" spans="1:24" ht="252">
      <c r="A13" s="116">
        <v>5</v>
      </c>
      <c r="B13" s="195" t="s">
        <v>39</v>
      </c>
      <c r="C13" s="136" t="s">
        <v>85</v>
      </c>
      <c r="D13" s="117" t="s">
        <v>204</v>
      </c>
      <c r="E13" s="118">
        <v>180</v>
      </c>
      <c r="F13" s="136">
        <v>700</v>
      </c>
      <c r="G13" s="118">
        <f>F13*E13</f>
        <v>126000</v>
      </c>
      <c r="H13" s="189">
        <v>44913</v>
      </c>
      <c r="I13" s="121">
        <v>44281</v>
      </c>
      <c r="J13" s="117">
        <v>442</v>
      </c>
      <c r="K13" s="136"/>
      <c r="L13" s="118">
        <f>K13*E13</f>
        <v>0</v>
      </c>
      <c r="M13" s="117">
        <v>291</v>
      </c>
      <c r="N13" s="135">
        <v>44277</v>
      </c>
      <c r="O13" s="122">
        <f>F13+K13-W13</f>
        <v>0</v>
      </c>
      <c r="P13" s="123">
        <f>O13*E13</f>
        <v>0</v>
      </c>
      <c r="Q13" s="117"/>
      <c r="R13" s="117"/>
      <c r="S13" s="117"/>
      <c r="T13" s="117"/>
      <c r="U13" s="147"/>
      <c r="V13" s="146"/>
      <c r="W13" s="136">
        <v>700</v>
      </c>
      <c r="X13" s="118">
        <f>W13*E13</f>
        <v>126000</v>
      </c>
    </row>
    <row r="14" spans="1:24" ht="37.5">
      <c r="A14" s="137"/>
      <c r="B14" s="153" t="s">
        <v>83</v>
      </c>
      <c r="C14" s="137"/>
      <c r="D14" s="137"/>
      <c r="E14" s="140"/>
      <c r="F14" s="137"/>
      <c r="G14" s="140">
        <f>SUM(G9:G13)</f>
        <v>1099447</v>
      </c>
      <c r="H14" s="141"/>
      <c r="I14" s="154"/>
      <c r="J14" s="137"/>
      <c r="K14" s="187"/>
      <c r="L14" s="140">
        <f>SUM(L9:L13)</f>
        <v>0</v>
      </c>
      <c r="M14" s="187"/>
      <c r="N14" s="142"/>
      <c r="O14" s="137"/>
      <c r="P14" s="140">
        <f>SUM(P9:P13)</f>
        <v>0</v>
      </c>
      <c r="Q14" s="155"/>
      <c r="R14" s="187"/>
      <c r="S14" s="187"/>
      <c r="T14" s="187"/>
      <c r="U14" s="187"/>
      <c r="V14" s="187"/>
      <c r="W14" s="137"/>
      <c r="X14" s="140">
        <f>SUM(X9:X13)</f>
        <v>1099447</v>
      </c>
    </row>
  </sheetData>
  <mergeCells count="31">
    <mergeCell ref="W6:W7"/>
    <mergeCell ref="X6:X7"/>
    <mergeCell ref="K6:K7"/>
    <mergeCell ref="W5:X5"/>
    <mergeCell ref="O1:R1"/>
    <mergeCell ref="B2:X2"/>
    <mergeCell ref="C3:P3"/>
    <mergeCell ref="C4:N4"/>
    <mergeCell ref="O4:W4"/>
    <mergeCell ref="J6:J7"/>
    <mergeCell ref="Q5:V5"/>
    <mergeCell ref="L6:L7"/>
    <mergeCell ref="H5:H7"/>
    <mergeCell ref="I5:N5"/>
    <mergeCell ref="M6:N6"/>
    <mergeCell ref="A8:X8"/>
    <mergeCell ref="O6:O7"/>
    <mergeCell ref="P6:P7"/>
    <mergeCell ref="Q6:T7"/>
    <mergeCell ref="U6:U7"/>
    <mergeCell ref="F6:F7"/>
    <mergeCell ref="A5:A7"/>
    <mergeCell ref="B5:B7"/>
    <mergeCell ref="C5:C7"/>
    <mergeCell ref="D5:D7"/>
    <mergeCell ref="G6:G7"/>
    <mergeCell ref="I6:I7"/>
    <mergeCell ref="V6:V7"/>
    <mergeCell ref="E5:E7"/>
    <mergeCell ref="F5:G5"/>
    <mergeCell ref="O5:P5"/>
  </mergeCells>
  <phoneticPr fontId="74" type="noConversion"/>
  <pageMargins left="0.75" right="0.75" top="1" bottom="1" header="0.5" footer="0.5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>
  <dimension ref="A1:X13"/>
  <sheetViews>
    <sheetView workbookViewId="0">
      <selection activeCell="A8" sqref="A8:X13"/>
    </sheetView>
  </sheetViews>
  <sheetFormatPr defaultRowHeight="12.75"/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706" t="s">
        <v>148</v>
      </c>
      <c r="B8" s="707"/>
      <c r="C8" s="707"/>
      <c r="D8" s="707"/>
      <c r="E8" s="707"/>
      <c r="F8" s="707"/>
      <c r="G8" s="707"/>
      <c r="H8" s="707"/>
      <c r="I8" s="707"/>
      <c r="J8" s="707"/>
      <c r="K8" s="707"/>
      <c r="L8" s="707"/>
      <c r="M8" s="707"/>
      <c r="N8" s="707"/>
      <c r="O8" s="707"/>
      <c r="P8" s="707"/>
      <c r="Q8" s="707"/>
      <c r="R8" s="707"/>
      <c r="S8" s="707"/>
      <c r="T8" s="707"/>
      <c r="U8" s="707"/>
      <c r="V8" s="707"/>
      <c r="W8" s="707"/>
      <c r="X8" s="708"/>
    </row>
    <row r="9" spans="1:24" ht="153">
      <c r="A9" s="349">
        <v>1</v>
      </c>
      <c r="B9" s="257" t="s">
        <v>37</v>
      </c>
      <c r="C9" s="246" t="s">
        <v>85</v>
      </c>
      <c r="D9" s="26" t="s">
        <v>182</v>
      </c>
      <c r="E9" s="245" t="s">
        <v>42</v>
      </c>
      <c r="F9" s="246">
        <v>177</v>
      </c>
      <c r="G9" s="33">
        <f>F9*E9</f>
        <v>26284.5</v>
      </c>
      <c r="H9" s="36">
        <v>44916</v>
      </c>
      <c r="I9" s="259">
        <v>44231</v>
      </c>
      <c r="J9" s="244">
        <v>151</v>
      </c>
      <c r="K9" s="246">
        <v>1700</v>
      </c>
      <c r="L9" s="245"/>
      <c r="M9" s="244">
        <v>85</v>
      </c>
      <c r="N9" s="250">
        <v>44229</v>
      </c>
      <c r="O9" s="236">
        <f>F9-W9</f>
        <v>0</v>
      </c>
      <c r="P9" s="260">
        <f>O9*E9</f>
        <v>0</v>
      </c>
      <c r="Q9" s="244"/>
      <c r="R9" s="244"/>
      <c r="S9" s="244"/>
      <c r="T9" s="244"/>
      <c r="U9" s="252"/>
      <c r="V9" s="253"/>
      <c r="W9" s="246">
        <v>177</v>
      </c>
      <c r="X9" s="245">
        <f>W9*E9</f>
        <v>26284.5</v>
      </c>
    </row>
    <row r="10" spans="1:24" ht="293.25">
      <c r="A10" s="349">
        <v>2</v>
      </c>
      <c r="B10" s="257" t="s">
        <v>39</v>
      </c>
      <c r="C10" s="246" t="s">
        <v>85</v>
      </c>
      <c r="D10" s="26" t="s">
        <v>184</v>
      </c>
      <c r="E10" s="245" t="s">
        <v>44</v>
      </c>
      <c r="F10" s="246">
        <v>0</v>
      </c>
      <c r="G10" s="33">
        <f>F10*E10</f>
        <v>0</v>
      </c>
      <c r="H10" s="36" t="s">
        <v>185</v>
      </c>
      <c r="I10" s="259">
        <v>44231</v>
      </c>
      <c r="J10" s="244">
        <v>151</v>
      </c>
      <c r="K10" s="246">
        <v>700</v>
      </c>
      <c r="L10" s="245"/>
      <c r="M10" s="244">
        <v>85</v>
      </c>
      <c r="N10" s="250">
        <v>44229</v>
      </c>
      <c r="O10" s="236">
        <f>F10-W10</f>
        <v>0</v>
      </c>
      <c r="P10" s="260">
        <f>O10*E10</f>
        <v>0</v>
      </c>
      <c r="Q10" s="244"/>
      <c r="R10" s="244"/>
      <c r="S10" s="244"/>
      <c r="T10" s="244"/>
      <c r="U10" s="252"/>
      <c r="V10" s="253"/>
      <c r="W10" s="246">
        <v>0</v>
      </c>
      <c r="X10" s="245">
        <f>W10*E10</f>
        <v>0</v>
      </c>
    </row>
    <row r="11" spans="1:24" ht="216.75">
      <c r="A11" s="349">
        <v>3</v>
      </c>
      <c r="B11" s="254" t="s">
        <v>18</v>
      </c>
      <c r="C11" s="35" t="s">
        <v>85</v>
      </c>
      <c r="D11" s="26" t="s">
        <v>178</v>
      </c>
      <c r="E11" s="255">
        <v>153.69999999999999</v>
      </c>
      <c r="F11" s="91">
        <v>0</v>
      </c>
      <c r="G11" s="33">
        <f>F11*E11</f>
        <v>0</v>
      </c>
      <c r="H11" s="36">
        <v>44889</v>
      </c>
      <c r="I11" s="27"/>
      <c r="J11" s="26"/>
      <c r="K11" s="91"/>
      <c r="L11" s="33"/>
      <c r="M11" s="26">
        <v>64</v>
      </c>
      <c r="N11" s="41">
        <v>44216</v>
      </c>
      <c r="O11" s="236">
        <f>F11+K11-W11</f>
        <v>0</v>
      </c>
      <c r="P11" s="237">
        <f>O11*E11</f>
        <v>0</v>
      </c>
      <c r="Q11" s="26"/>
      <c r="R11" s="26"/>
      <c r="S11" s="26"/>
      <c r="T11" s="26"/>
      <c r="U11" s="90"/>
      <c r="V11" s="73"/>
      <c r="W11" s="91">
        <v>0</v>
      </c>
      <c r="X11" s="33">
        <f>W11*E11</f>
        <v>0</v>
      </c>
    </row>
    <row r="12" spans="1:24" ht="252">
      <c r="A12" s="350">
        <v>4</v>
      </c>
      <c r="B12" s="100" t="s">
        <v>39</v>
      </c>
      <c r="C12" s="91" t="s">
        <v>85</v>
      </c>
      <c r="D12" s="26" t="s">
        <v>204</v>
      </c>
      <c r="E12" s="33">
        <v>180</v>
      </c>
      <c r="F12" s="91">
        <v>2407</v>
      </c>
      <c r="G12" s="33">
        <f>F12*E12</f>
        <v>433260</v>
      </c>
      <c r="H12" s="36">
        <v>44913</v>
      </c>
      <c r="I12" s="27">
        <v>44281</v>
      </c>
      <c r="J12" s="26">
        <v>420</v>
      </c>
      <c r="K12" s="91"/>
      <c r="L12" s="33">
        <f>K12*E12</f>
        <v>0</v>
      </c>
      <c r="M12" s="26">
        <v>291</v>
      </c>
      <c r="N12" s="41">
        <v>44277</v>
      </c>
      <c r="O12" s="236">
        <f>F12+K12-W12</f>
        <v>0</v>
      </c>
      <c r="P12" s="237">
        <f>O12*E12</f>
        <v>0</v>
      </c>
      <c r="Q12" s="26"/>
      <c r="R12" s="26"/>
      <c r="S12" s="26"/>
      <c r="T12" s="26"/>
      <c r="U12" s="90"/>
      <c r="V12" s="73"/>
      <c r="W12" s="91">
        <v>2407</v>
      </c>
      <c r="X12" s="33">
        <f>W12*E12</f>
        <v>433260</v>
      </c>
    </row>
    <row r="13" spans="1:24" ht="37.5">
      <c r="A13" s="319"/>
      <c r="B13" s="39" t="s">
        <v>83</v>
      </c>
      <c r="C13" s="94"/>
      <c r="D13" s="94"/>
      <c r="E13" s="28"/>
      <c r="F13" s="94"/>
      <c r="G13" s="28">
        <f>SUM(G9:G12)</f>
        <v>459544.5</v>
      </c>
      <c r="H13" s="29"/>
      <c r="I13" s="38"/>
      <c r="J13" s="94"/>
      <c r="K13" s="93"/>
      <c r="L13" s="28">
        <f>SUM(L9:L12)</f>
        <v>0</v>
      </c>
      <c r="M13" s="93"/>
      <c r="N13" s="30"/>
      <c r="O13" s="94"/>
      <c r="P13" s="28">
        <f>SUM(P9:P12)</f>
        <v>0</v>
      </c>
      <c r="Q13" s="31"/>
      <c r="R13" s="93"/>
      <c r="S13" s="93"/>
      <c r="T13" s="93"/>
      <c r="U13" s="93"/>
      <c r="V13" s="93"/>
      <c r="W13" s="94"/>
      <c r="X13" s="28">
        <f>SUM(X9:X12)</f>
        <v>459544.5</v>
      </c>
    </row>
  </sheetData>
  <mergeCells count="31">
    <mergeCell ref="W6:W7"/>
    <mergeCell ref="X6:X7"/>
    <mergeCell ref="K6:K7"/>
    <mergeCell ref="W5:X5"/>
    <mergeCell ref="O1:R1"/>
    <mergeCell ref="B2:X2"/>
    <mergeCell ref="C3:P3"/>
    <mergeCell ref="C4:N4"/>
    <mergeCell ref="O4:W4"/>
    <mergeCell ref="J6:J7"/>
    <mergeCell ref="Q5:V5"/>
    <mergeCell ref="L6:L7"/>
    <mergeCell ref="H5:H7"/>
    <mergeCell ref="I5:N5"/>
    <mergeCell ref="M6:N6"/>
    <mergeCell ref="A8:X8"/>
    <mergeCell ref="O6:O7"/>
    <mergeCell ref="P6:P7"/>
    <mergeCell ref="Q6:T7"/>
    <mergeCell ref="U6:U7"/>
    <mergeCell ref="F6:F7"/>
    <mergeCell ref="A5:A7"/>
    <mergeCell ref="B5:B7"/>
    <mergeCell ref="C5:C7"/>
    <mergeCell ref="D5:D7"/>
    <mergeCell ref="G6:G7"/>
    <mergeCell ref="I6:I7"/>
    <mergeCell ref="V6:V7"/>
    <mergeCell ref="E5:E7"/>
    <mergeCell ref="F5:G5"/>
    <mergeCell ref="O5:P5"/>
  </mergeCells>
  <phoneticPr fontId="7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1"/>
  <sheetViews>
    <sheetView workbookViewId="0">
      <selection activeCell="A9" sqref="A9:IV30"/>
    </sheetView>
  </sheetViews>
  <sheetFormatPr defaultRowHeight="12.75"/>
  <cols>
    <col min="1" max="1" width="3.7109375" customWidth="1"/>
    <col min="2" max="2" width="22.5703125" customWidth="1"/>
    <col min="7" max="7" width="14" customWidth="1"/>
    <col min="17" max="18" width="3.42578125" customWidth="1"/>
    <col min="19" max="19" width="2.28515625" customWidth="1"/>
    <col min="20" max="20" width="2.42578125" customWidth="1"/>
    <col min="21" max="21" width="2.85546875" customWidth="1"/>
    <col min="22" max="22" width="2.7109375" customWidth="1"/>
    <col min="24" max="24" width="15.28515625" customWidth="1"/>
  </cols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699" t="s">
        <v>118</v>
      </c>
      <c r="B8" s="699"/>
      <c r="C8" s="699"/>
      <c r="D8" s="699"/>
      <c r="E8" s="699"/>
      <c r="F8" s="699"/>
      <c r="G8" s="699"/>
      <c r="H8" s="699"/>
      <c r="I8" s="699"/>
      <c r="J8" s="699"/>
      <c r="K8" s="699"/>
      <c r="L8" s="699"/>
      <c r="M8" s="699"/>
      <c r="N8" s="699"/>
      <c r="O8" s="699"/>
      <c r="P8" s="699"/>
      <c r="Q8" s="699"/>
      <c r="R8" s="699"/>
      <c r="S8" s="699"/>
      <c r="T8" s="699"/>
      <c r="U8" s="699"/>
      <c r="V8" s="699"/>
      <c r="W8" s="699"/>
      <c r="X8" s="699"/>
    </row>
    <row r="9" spans="1:24" ht="72.75" customHeight="1">
      <c r="A9" s="233">
        <v>1</v>
      </c>
      <c r="B9" s="100" t="s">
        <v>206</v>
      </c>
      <c r="C9" s="91" t="s">
        <v>85</v>
      </c>
      <c r="D9" s="26"/>
      <c r="E9" s="33">
        <v>300</v>
      </c>
      <c r="F9" s="234">
        <v>7</v>
      </c>
      <c r="G9" s="33">
        <f t="shared" ref="G9:G30" si="0">F9*E9</f>
        <v>2100</v>
      </c>
      <c r="H9" s="27"/>
      <c r="I9" s="261"/>
      <c r="J9" s="233">
        <v>509</v>
      </c>
      <c r="K9" s="234"/>
      <c r="L9" s="33">
        <f>K9*E9</f>
        <v>0</v>
      </c>
      <c r="M9" s="262">
        <v>290</v>
      </c>
      <c r="N9" s="27">
        <v>44277</v>
      </c>
      <c r="O9" s="236">
        <f t="shared" ref="O9:O30" si="1">F9+K9-W9</f>
        <v>0</v>
      </c>
      <c r="P9" s="237">
        <f t="shared" ref="P9:P17" si="2">O9*E9</f>
        <v>0</v>
      </c>
      <c r="Q9" s="238"/>
      <c r="R9" s="235"/>
      <c r="S9" s="235"/>
      <c r="T9" s="235"/>
      <c r="U9" s="235"/>
      <c r="V9" s="235"/>
      <c r="W9" s="234">
        <v>7</v>
      </c>
      <c r="X9" s="237">
        <f t="shared" ref="X9:X30" si="3">W9*E9</f>
        <v>2100</v>
      </c>
    </row>
    <row r="10" spans="1:24" ht="72.75" customHeight="1">
      <c r="A10" s="233">
        <v>2</v>
      </c>
      <c r="B10" s="100" t="s">
        <v>207</v>
      </c>
      <c r="C10" s="91" t="s">
        <v>85</v>
      </c>
      <c r="D10" s="26"/>
      <c r="E10" s="33">
        <v>300</v>
      </c>
      <c r="F10" s="234">
        <v>14</v>
      </c>
      <c r="G10" s="33">
        <f t="shared" si="0"/>
        <v>4200</v>
      </c>
      <c r="H10" s="27"/>
      <c r="I10" s="261"/>
      <c r="J10" s="233">
        <v>509</v>
      </c>
      <c r="K10" s="234"/>
      <c r="L10" s="33">
        <f t="shared" ref="L10:L16" si="4">K10*E10</f>
        <v>0</v>
      </c>
      <c r="M10" s="262">
        <v>290</v>
      </c>
      <c r="N10" s="27">
        <v>44277</v>
      </c>
      <c r="O10" s="236">
        <f t="shared" si="1"/>
        <v>0</v>
      </c>
      <c r="P10" s="237">
        <f t="shared" si="2"/>
        <v>0</v>
      </c>
      <c r="Q10" s="238"/>
      <c r="R10" s="235"/>
      <c r="S10" s="235"/>
      <c r="T10" s="235"/>
      <c r="U10" s="235"/>
      <c r="V10" s="235"/>
      <c r="W10" s="234">
        <v>14</v>
      </c>
      <c r="X10" s="237">
        <f t="shared" si="3"/>
        <v>4200</v>
      </c>
    </row>
    <row r="11" spans="1:24" ht="72.75" customHeight="1">
      <c r="A11" s="233">
        <v>3</v>
      </c>
      <c r="B11" s="100" t="s">
        <v>208</v>
      </c>
      <c r="C11" s="91" t="s">
        <v>85</v>
      </c>
      <c r="D11" s="26"/>
      <c r="E11" s="33">
        <v>300</v>
      </c>
      <c r="F11" s="234">
        <v>1</v>
      </c>
      <c r="G11" s="33">
        <f t="shared" si="0"/>
        <v>300</v>
      </c>
      <c r="H11" s="27"/>
      <c r="I11" s="261"/>
      <c r="J11" s="233">
        <v>509</v>
      </c>
      <c r="K11" s="234"/>
      <c r="L11" s="33">
        <f t="shared" si="4"/>
        <v>0</v>
      </c>
      <c r="M11" s="262">
        <v>290</v>
      </c>
      <c r="N11" s="27">
        <v>44277</v>
      </c>
      <c r="O11" s="236">
        <f t="shared" si="1"/>
        <v>0</v>
      </c>
      <c r="P11" s="237">
        <f t="shared" si="2"/>
        <v>0</v>
      </c>
      <c r="Q11" s="238"/>
      <c r="R11" s="235"/>
      <c r="S11" s="235"/>
      <c r="T11" s="235"/>
      <c r="U11" s="235"/>
      <c r="V11" s="235"/>
      <c r="W11" s="234">
        <v>1</v>
      </c>
      <c r="X11" s="237">
        <f t="shared" si="3"/>
        <v>300</v>
      </c>
    </row>
    <row r="12" spans="1:24" ht="72.75" customHeight="1">
      <c r="A12" s="233">
        <v>4</v>
      </c>
      <c r="B12" s="100" t="s">
        <v>209</v>
      </c>
      <c r="C12" s="91" t="s">
        <v>85</v>
      </c>
      <c r="D12" s="26"/>
      <c r="E12" s="33">
        <v>300</v>
      </c>
      <c r="F12" s="234">
        <v>2</v>
      </c>
      <c r="G12" s="33">
        <f t="shared" si="0"/>
        <v>600</v>
      </c>
      <c r="H12" s="27"/>
      <c r="I12" s="261"/>
      <c r="J12" s="233">
        <v>509</v>
      </c>
      <c r="K12" s="234"/>
      <c r="L12" s="33">
        <f t="shared" si="4"/>
        <v>0</v>
      </c>
      <c r="M12" s="262">
        <v>290</v>
      </c>
      <c r="N12" s="27">
        <v>44277</v>
      </c>
      <c r="O12" s="236">
        <f t="shared" si="1"/>
        <v>0</v>
      </c>
      <c r="P12" s="237">
        <f t="shared" si="2"/>
        <v>0</v>
      </c>
      <c r="Q12" s="238"/>
      <c r="R12" s="235"/>
      <c r="S12" s="235"/>
      <c r="T12" s="235"/>
      <c r="U12" s="235"/>
      <c r="V12" s="235"/>
      <c r="W12" s="234">
        <v>2</v>
      </c>
      <c r="X12" s="237">
        <f t="shared" si="3"/>
        <v>600</v>
      </c>
    </row>
    <row r="13" spans="1:24" ht="72.75" customHeight="1">
      <c r="A13" s="233">
        <v>5</v>
      </c>
      <c r="B13" s="100" t="s">
        <v>211</v>
      </c>
      <c r="C13" s="35" t="s">
        <v>85</v>
      </c>
      <c r="D13" s="26"/>
      <c r="E13" s="33">
        <v>0.7</v>
      </c>
      <c r="F13" s="234">
        <v>8000</v>
      </c>
      <c r="G13" s="33">
        <f t="shared" si="0"/>
        <v>5600</v>
      </c>
      <c r="H13" s="27"/>
      <c r="I13" s="261"/>
      <c r="J13" s="233">
        <v>593</v>
      </c>
      <c r="K13" s="234"/>
      <c r="L13" s="33">
        <f t="shared" si="4"/>
        <v>0</v>
      </c>
      <c r="M13" s="262">
        <v>314</v>
      </c>
      <c r="N13" s="27">
        <v>44281</v>
      </c>
      <c r="O13" s="236">
        <f t="shared" si="1"/>
        <v>0</v>
      </c>
      <c r="P13" s="237">
        <f t="shared" si="2"/>
        <v>0</v>
      </c>
      <c r="Q13" s="238"/>
      <c r="R13" s="235"/>
      <c r="S13" s="235"/>
      <c r="T13" s="235"/>
      <c r="U13" s="235"/>
      <c r="V13" s="235"/>
      <c r="W13" s="234">
        <v>8000</v>
      </c>
      <c r="X13" s="237">
        <f t="shared" si="3"/>
        <v>5600</v>
      </c>
    </row>
    <row r="14" spans="1:24" ht="72.75" customHeight="1">
      <c r="A14" s="233">
        <v>6</v>
      </c>
      <c r="B14" s="100" t="s">
        <v>206</v>
      </c>
      <c r="C14" s="91" t="s">
        <v>85</v>
      </c>
      <c r="D14" s="26"/>
      <c r="E14" s="33">
        <v>300</v>
      </c>
      <c r="F14" s="234">
        <v>20</v>
      </c>
      <c r="G14" s="33">
        <f t="shared" si="0"/>
        <v>6000</v>
      </c>
      <c r="H14" s="27"/>
      <c r="I14" s="261"/>
      <c r="J14" s="233">
        <v>593</v>
      </c>
      <c r="K14" s="234"/>
      <c r="L14" s="33">
        <f t="shared" si="4"/>
        <v>0</v>
      </c>
      <c r="M14" s="262">
        <v>314</v>
      </c>
      <c r="N14" s="27">
        <v>44281</v>
      </c>
      <c r="O14" s="236">
        <f t="shared" si="1"/>
        <v>0</v>
      </c>
      <c r="P14" s="237">
        <f t="shared" si="2"/>
        <v>0</v>
      </c>
      <c r="Q14" s="238"/>
      <c r="R14" s="235"/>
      <c r="S14" s="235"/>
      <c r="T14" s="235"/>
      <c r="U14" s="235"/>
      <c r="V14" s="235"/>
      <c r="W14" s="234">
        <v>20</v>
      </c>
      <c r="X14" s="237">
        <f t="shared" si="3"/>
        <v>6000</v>
      </c>
    </row>
    <row r="15" spans="1:24" ht="72.75" customHeight="1">
      <c r="A15" s="233">
        <v>7</v>
      </c>
      <c r="B15" s="100" t="s">
        <v>207</v>
      </c>
      <c r="C15" s="91" t="s">
        <v>85</v>
      </c>
      <c r="D15" s="26"/>
      <c r="E15" s="33">
        <v>300</v>
      </c>
      <c r="F15" s="234">
        <v>100</v>
      </c>
      <c r="G15" s="33">
        <f t="shared" si="0"/>
        <v>30000</v>
      </c>
      <c r="H15" s="27"/>
      <c r="I15" s="261"/>
      <c r="J15" s="233">
        <v>593</v>
      </c>
      <c r="K15" s="234"/>
      <c r="L15" s="33">
        <f t="shared" si="4"/>
        <v>0</v>
      </c>
      <c r="M15" s="262">
        <v>314</v>
      </c>
      <c r="N15" s="27">
        <v>44281</v>
      </c>
      <c r="O15" s="236">
        <f t="shared" si="1"/>
        <v>0</v>
      </c>
      <c r="P15" s="237">
        <f t="shared" si="2"/>
        <v>0</v>
      </c>
      <c r="Q15" s="238"/>
      <c r="R15" s="235"/>
      <c r="S15" s="235"/>
      <c r="T15" s="235"/>
      <c r="U15" s="235"/>
      <c r="V15" s="235"/>
      <c r="W15" s="234">
        <v>100</v>
      </c>
      <c r="X15" s="237">
        <f t="shared" si="3"/>
        <v>30000</v>
      </c>
    </row>
    <row r="16" spans="1:24" ht="72.75" customHeight="1">
      <c r="A16" s="233">
        <v>8</v>
      </c>
      <c r="B16" s="100" t="s">
        <v>208</v>
      </c>
      <c r="C16" s="91" t="s">
        <v>85</v>
      </c>
      <c r="D16" s="26"/>
      <c r="E16" s="33">
        <v>300</v>
      </c>
      <c r="F16" s="234">
        <v>15</v>
      </c>
      <c r="G16" s="33">
        <f t="shared" si="0"/>
        <v>4500</v>
      </c>
      <c r="H16" s="27"/>
      <c r="I16" s="261"/>
      <c r="J16" s="233">
        <v>593</v>
      </c>
      <c r="K16" s="234"/>
      <c r="L16" s="33">
        <f t="shared" si="4"/>
        <v>0</v>
      </c>
      <c r="M16" s="262">
        <v>314</v>
      </c>
      <c r="N16" s="27">
        <v>44281</v>
      </c>
      <c r="O16" s="236">
        <f t="shared" si="1"/>
        <v>0</v>
      </c>
      <c r="P16" s="237">
        <f t="shared" si="2"/>
        <v>0</v>
      </c>
      <c r="Q16" s="238"/>
      <c r="R16" s="235"/>
      <c r="S16" s="235"/>
      <c r="T16" s="235"/>
      <c r="U16" s="235"/>
      <c r="V16" s="235"/>
      <c r="W16" s="234">
        <v>15</v>
      </c>
      <c r="X16" s="237">
        <f t="shared" si="3"/>
        <v>4500</v>
      </c>
    </row>
    <row r="17" spans="1:24" ht="72.75" customHeight="1">
      <c r="A17" s="233">
        <v>9</v>
      </c>
      <c r="B17" s="242" t="s">
        <v>171</v>
      </c>
      <c r="C17" s="243" t="s">
        <v>71</v>
      </c>
      <c r="D17" s="244">
        <v>191220</v>
      </c>
      <c r="E17" s="245">
        <v>9161.4</v>
      </c>
      <c r="F17" s="246">
        <v>15</v>
      </c>
      <c r="G17" s="33">
        <f t="shared" si="0"/>
        <v>137421</v>
      </c>
      <c r="H17" s="27">
        <v>45291</v>
      </c>
      <c r="I17" s="248">
        <v>44244</v>
      </c>
      <c r="J17" s="244">
        <v>234</v>
      </c>
      <c r="K17" s="246"/>
      <c r="L17" s="245">
        <f>E17*K17</f>
        <v>0</v>
      </c>
      <c r="M17" s="249">
        <v>140</v>
      </c>
      <c r="N17" s="250">
        <v>44243</v>
      </c>
      <c r="O17" s="236">
        <f t="shared" si="1"/>
        <v>0</v>
      </c>
      <c r="P17" s="245">
        <f t="shared" si="2"/>
        <v>0</v>
      </c>
      <c r="Q17" s="244"/>
      <c r="R17" s="244"/>
      <c r="S17" s="244"/>
      <c r="T17" s="244"/>
      <c r="U17" s="252"/>
      <c r="V17" s="253"/>
      <c r="W17" s="246">
        <v>15</v>
      </c>
      <c r="X17" s="245">
        <f t="shared" si="3"/>
        <v>137421</v>
      </c>
    </row>
    <row r="18" spans="1:24" ht="72.75" customHeight="1">
      <c r="A18" s="233">
        <v>10</v>
      </c>
      <c r="B18" s="242" t="s">
        <v>171</v>
      </c>
      <c r="C18" s="243" t="s">
        <v>71</v>
      </c>
      <c r="D18" s="244" t="s">
        <v>189</v>
      </c>
      <c r="E18" s="245">
        <v>9161.4</v>
      </c>
      <c r="F18" s="246">
        <v>25</v>
      </c>
      <c r="G18" s="33">
        <f t="shared" si="0"/>
        <v>229035</v>
      </c>
      <c r="H18" s="27">
        <v>45291</v>
      </c>
      <c r="I18" s="248">
        <v>44244</v>
      </c>
      <c r="J18" s="244">
        <v>252</v>
      </c>
      <c r="K18" s="246"/>
      <c r="L18" s="245">
        <f>E18*K18</f>
        <v>0</v>
      </c>
      <c r="M18" s="249">
        <v>141</v>
      </c>
      <c r="N18" s="250">
        <v>44243</v>
      </c>
      <c r="O18" s="236">
        <f t="shared" si="1"/>
        <v>0</v>
      </c>
      <c r="P18" s="245">
        <f>O18*E18</f>
        <v>0</v>
      </c>
      <c r="Q18" s="244"/>
      <c r="R18" s="244"/>
      <c r="S18" s="244"/>
      <c r="T18" s="244"/>
      <c r="U18" s="252"/>
      <c r="V18" s="253"/>
      <c r="W18" s="246">
        <v>25</v>
      </c>
      <c r="X18" s="245">
        <f t="shared" si="3"/>
        <v>229035</v>
      </c>
    </row>
    <row r="19" spans="1:24" ht="72.75" customHeight="1">
      <c r="A19" s="233">
        <v>11</v>
      </c>
      <c r="B19" s="100" t="s">
        <v>223</v>
      </c>
      <c r="C19" s="35" t="s">
        <v>85</v>
      </c>
      <c r="D19" s="26"/>
      <c r="E19" s="33">
        <v>214.89</v>
      </c>
      <c r="F19" s="246">
        <v>50</v>
      </c>
      <c r="G19" s="33">
        <f t="shared" si="0"/>
        <v>10744.5</v>
      </c>
      <c r="H19" s="27"/>
      <c r="I19" s="248">
        <v>44300</v>
      </c>
      <c r="J19" s="244">
        <v>751</v>
      </c>
      <c r="K19" s="246"/>
      <c r="L19" s="245">
        <f t="shared" ref="L19:L29" si="5">E19*K19</f>
        <v>0</v>
      </c>
      <c r="M19" s="249">
        <v>377</v>
      </c>
      <c r="N19" s="250">
        <v>44293</v>
      </c>
      <c r="O19" s="236">
        <f t="shared" si="1"/>
        <v>0</v>
      </c>
      <c r="P19" s="245">
        <f t="shared" ref="P19:P29" si="6">O19*E19</f>
        <v>0</v>
      </c>
      <c r="Q19" s="244"/>
      <c r="R19" s="244"/>
      <c r="S19" s="244"/>
      <c r="T19" s="244"/>
      <c r="U19" s="252"/>
      <c r="V19" s="253"/>
      <c r="W19" s="246">
        <v>50</v>
      </c>
      <c r="X19" s="245">
        <f t="shared" si="3"/>
        <v>10744.5</v>
      </c>
    </row>
    <row r="20" spans="1:24" ht="72.75" customHeight="1">
      <c r="A20" s="233">
        <v>12</v>
      </c>
      <c r="B20" s="100" t="s">
        <v>224</v>
      </c>
      <c r="C20" s="35" t="s">
        <v>85</v>
      </c>
      <c r="D20" s="26"/>
      <c r="E20" s="33">
        <v>214.89</v>
      </c>
      <c r="F20" s="246">
        <v>150</v>
      </c>
      <c r="G20" s="33">
        <f t="shared" si="0"/>
        <v>32233.499999999996</v>
      </c>
      <c r="H20" s="27"/>
      <c r="I20" s="248">
        <v>44300</v>
      </c>
      <c r="J20" s="244">
        <v>751</v>
      </c>
      <c r="K20" s="246"/>
      <c r="L20" s="245">
        <f t="shared" si="5"/>
        <v>0</v>
      </c>
      <c r="M20" s="249">
        <v>377</v>
      </c>
      <c r="N20" s="250">
        <v>44293</v>
      </c>
      <c r="O20" s="236">
        <f t="shared" si="1"/>
        <v>0</v>
      </c>
      <c r="P20" s="245">
        <f t="shared" si="6"/>
        <v>0</v>
      </c>
      <c r="Q20" s="244"/>
      <c r="R20" s="244"/>
      <c r="S20" s="244"/>
      <c r="T20" s="244"/>
      <c r="U20" s="252"/>
      <c r="V20" s="253"/>
      <c r="W20" s="246">
        <v>150</v>
      </c>
      <c r="X20" s="245">
        <f t="shared" si="3"/>
        <v>32233.499999999996</v>
      </c>
    </row>
    <row r="21" spans="1:24" ht="72.75" customHeight="1">
      <c r="A21" s="233">
        <v>13</v>
      </c>
      <c r="B21" s="100" t="s">
        <v>225</v>
      </c>
      <c r="C21" s="35" t="s">
        <v>85</v>
      </c>
      <c r="D21" s="26"/>
      <c r="E21" s="33">
        <v>214.89</v>
      </c>
      <c r="F21" s="246">
        <v>50</v>
      </c>
      <c r="G21" s="33">
        <f t="shared" si="0"/>
        <v>10744.5</v>
      </c>
      <c r="H21" s="27"/>
      <c r="I21" s="248">
        <v>44300</v>
      </c>
      <c r="J21" s="244">
        <v>751</v>
      </c>
      <c r="K21" s="246"/>
      <c r="L21" s="245">
        <f t="shared" si="5"/>
        <v>0</v>
      </c>
      <c r="M21" s="249">
        <v>377</v>
      </c>
      <c r="N21" s="250">
        <v>44293</v>
      </c>
      <c r="O21" s="236">
        <f t="shared" si="1"/>
        <v>0</v>
      </c>
      <c r="P21" s="245">
        <f t="shared" si="6"/>
        <v>0</v>
      </c>
      <c r="Q21" s="244"/>
      <c r="R21" s="244"/>
      <c r="S21" s="244"/>
      <c r="T21" s="244"/>
      <c r="U21" s="252"/>
      <c r="V21" s="253"/>
      <c r="W21" s="246">
        <v>50</v>
      </c>
      <c r="X21" s="245">
        <f t="shared" si="3"/>
        <v>10744.5</v>
      </c>
    </row>
    <row r="22" spans="1:24" ht="72.75" customHeight="1">
      <c r="A22" s="233">
        <v>14</v>
      </c>
      <c r="B22" s="100" t="s">
        <v>226</v>
      </c>
      <c r="C22" s="35" t="s">
        <v>85</v>
      </c>
      <c r="D22" s="26"/>
      <c r="E22" s="33">
        <v>56.98</v>
      </c>
      <c r="F22" s="246">
        <v>80</v>
      </c>
      <c r="G22" s="33">
        <f t="shared" si="0"/>
        <v>4558.3999999999996</v>
      </c>
      <c r="H22" s="27"/>
      <c r="I22" s="248">
        <v>44300</v>
      </c>
      <c r="J22" s="244">
        <v>751</v>
      </c>
      <c r="K22" s="246"/>
      <c r="L22" s="245">
        <f t="shared" si="5"/>
        <v>0</v>
      </c>
      <c r="M22" s="249">
        <v>377</v>
      </c>
      <c r="N22" s="250">
        <v>44293</v>
      </c>
      <c r="O22" s="236">
        <f t="shared" si="1"/>
        <v>0</v>
      </c>
      <c r="P22" s="245">
        <f t="shared" si="6"/>
        <v>0</v>
      </c>
      <c r="Q22" s="244"/>
      <c r="R22" s="244"/>
      <c r="S22" s="244"/>
      <c r="T22" s="244"/>
      <c r="U22" s="252"/>
      <c r="V22" s="253"/>
      <c r="W22" s="246">
        <v>80</v>
      </c>
      <c r="X22" s="245">
        <f t="shared" si="3"/>
        <v>4558.3999999999996</v>
      </c>
    </row>
    <row r="23" spans="1:24" ht="72.75" customHeight="1">
      <c r="A23" s="233">
        <v>15</v>
      </c>
      <c r="B23" s="100" t="s">
        <v>227</v>
      </c>
      <c r="C23" s="35" t="s">
        <v>85</v>
      </c>
      <c r="D23" s="26"/>
      <c r="E23" s="33">
        <v>56.98</v>
      </c>
      <c r="F23" s="246">
        <v>880</v>
      </c>
      <c r="G23" s="33">
        <f t="shared" si="0"/>
        <v>50142.399999999994</v>
      </c>
      <c r="H23" s="27"/>
      <c r="I23" s="248">
        <v>44300</v>
      </c>
      <c r="J23" s="244">
        <v>751</v>
      </c>
      <c r="K23" s="246"/>
      <c r="L23" s="245">
        <f t="shared" si="5"/>
        <v>0</v>
      </c>
      <c r="M23" s="249">
        <v>377</v>
      </c>
      <c r="N23" s="250">
        <v>44293</v>
      </c>
      <c r="O23" s="236">
        <f t="shared" si="1"/>
        <v>0</v>
      </c>
      <c r="P23" s="245">
        <f t="shared" si="6"/>
        <v>0</v>
      </c>
      <c r="Q23" s="244"/>
      <c r="R23" s="244"/>
      <c r="S23" s="244"/>
      <c r="T23" s="244"/>
      <c r="U23" s="252"/>
      <c r="V23" s="253"/>
      <c r="W23" s="246">
        <v>880</v>
      </c>
      <c r="X23" s="245">
        <f t="shared" si="3"/>
        <v>50142.399999999994</v>
      </c>
    </row>
    <row r="24" spans="1:24" ht="72.75" customHeight="1">
      <c r="A24" s="233">
        <v>16</v>
      </c>
      <c r="B24" s="100" t="s">
        <v>228</v>
      </c>
      <c r="C24" s="35" t="s">
        <v>85</v>
      </c>
      <c r="D24" s="26"/>
      <c r="E24" s="33">
        <v>56.98</v>
      </c>
      <c r="F24" s="246">
        <v>160</v>
      </c>
      <c r="G24" s="33">
        <f t="shared" si="0"/>
        <v>9116.7999999999993</v>
      </c>
      <c r="H24" s="27"/>
      <c r="I24" s="248">
        <v>44300</v>
      </c>
      <c r="J24" s="244">
        <v>751</v>
      </c>
      <c r="K24" s="246"/>
      <c r="L24" s="245">
        <f t="shared" si="5"/>
        <v>0</v>
      </c>
      <c r="M24" s="249">
        <v>377</v>
      </c>
      <c r="N24" s="250">
        <v>44293</v>
      </c>
      <c r="O24" s="236">
        <f t="shared" si="1"/>
        <v>0</v>
      </c>
      <c r="P24" s="245">
        <f t="shared" si="6"/>
        <v>0</v>
      </c>
      <c r="Q24" s="244"/>
      <c r="R24" s="244"/>
      <c r="S24" s="244"/>
      <c r="T24" s="244"/>
      <c r="U24" s="252"/>
      <c r="V24" s="253"/>
      <c r="W24" s="246">
        <v>160</v>
      </c>
      <c r="X24" s="245">
        <f t="shared" si="3"/>
        <v>9116.7999999999993</v>
      </c>
    </row>
    <row r="25" spans="1:24" ht="72.75" customHeight="1">
      <c r="A25" s="233">
        <v>17</v>
      </c>
      <c r="B25" s="100" t="s">
        <v>281</v>
      </c>
      <c r="C25" s="35" t="s">
        <v>85</v>
      </c>
      <c r="D25" s="26"/>
      <c r="E25" s="33">
        <v>220</v>
      </c>
      <c r="F25" s="246">
        <v>61</v>
      </c>
      <c r="G25" s="33">
        <f t="shared" si="0"/>
        <v>13420</v>
      </c>
      <c r="H25" s="27"/>
      <c r="I25" s="248">
        <v>44312</v>
      </c>
      <c r="J25" s="244">
        <v>938</v>
      </c>
      <c r="K25" s="246"/>
      <c r="L25" s="245">
        <f t="shared" si="5"/>
        <v>0</v>
      </c>
      <c r="M25" s="249">
        <v>464</v>
      </c>
      <c r="N25" s="250">
        <v>44309</v>
      </c>
      <c r="O25" s="236">
        <f t="shared" si="1"/>
        <v>0</v>
      </c>
      <c r="P25" s="245">
        <f t="shared" si="6"/>
        <v>0</v>
      </c>
      <c r="Q25" s="244"/>
      <c r="R25" s="244"/>
      <c r="S25" s="244"/>
      <c r="T25" s="244"/>
      <c r="U25" s="252"/>
      <c r="V25" s="253"/>
      <c r="W25" s="246">
        <v>61</v>
      </c>
      <c r="X25" s="245">
        <f t="shared" si="3"/>
        <v>13420</v>
      </c>
    </row>
    <row r="26" spans="1:24" ht="72.75" customHeight="1">
      <c r="A26" s="233">
        <v>18</v>
      </c>
      <c r="B26" s="100" t="s">
        <v>283</v>
      </c>
      <c r="C26" s="35" t="s">
        <v>85</v>
      </c>
      <c r="D26" s="26"/>
      <c r="E26" s="33">
        <v>220</v>
      </c>
      <c r="F26" s="246">
        <v>142</v>
      </c>
      <c r="G26" s="33">
        <f t="shared" si="0"/>
        <v>31240</v>
      </c>
      <c r="H26" s="27"/>
      <c r="I26" s="248">
        <v>44312</v>
      </c>
      <c r="J26" s="244">
        <v>938</v>
      </c>
      <c r="K26" s="246"/>
      <c r="L26" s="245">
        <f t="shared" si="5"/>
        <v>0</v>
      </c>
      <c r="M26" s="249">
        <v>464</v>
      </c>
      <c r="N26" s="250">
        <v>44309</v>
      </c>
      <c r="O26" s="236">
        <f t="shared" si="1"/>
        <v>0</v>
      </c>
      <c r="P26" s="245">
        <f t="shared" si="6"/>
        <v>0</v>
      </c>
      <c r="Q26" s="244"/>
      <c r="R26" s="244"/>
      <c r="S26" s="244"/>
      <c r="T26" s="244"/>
      <c r="U26" s="252"/>
      <c r="V26" s="253"/>
      <c r="W26" s="246">
        <v>142</v>
      </c>
      <c r="X26" s="245">
        <f t="shared" si="3"/>
        <v>31240</v>
      </c>
    </row>
    <row r="27" spans="1:24" ht="72.75" customHeight="1">
      <c r="A27" s="233">
        <v>19</v>
      </c>
      <c r="B27" s="100" t="s">
        <v>284</v>
      </c>
      <c r="C27" s="35" t="s">
        <v>85</v>
      </c>
      <c r="D27" s="26"/>
      <c r="E27" s="33">
        <v>220</v>
      </c>
      <c r="F27" s="246">
        <v>29</v>
      </c>
      <c r="G27" s="33">
        <f t="shared" si="0"/>
        <v>6380</v>
      </c>
      <c r="H27" s="27"/>
      <c r="I27" s="248">
        <v>44312</v>
      </c>
      <c r="J27" s="244">
        <v>938</v>
      </c>
      <c r="K27" s="246"/>
      <c r="L27" s="245">
        <f t="shared" si="5"/>
        <v>0</v>
      </c>
      <c r="M27" s="249">
        <v>464</v>
      </c>
      <c r="N27" s="250">
        <v>44309</v>
      </c>
      <c r="O27" s="236">
        <f t="shared" si="1"/>
        <v>0</v>
      </c>
      <c r="P27" s="245">
        <f t="shared" si="6"/>
        <v>0</v>
      </c>
      <c r="Q27" s="244"/>
      <c r="R27" s="244"/>
      <c r="S27" s="244"/>
      <c r="T27" s="244"/>
      <c r="U27" s="252"/>
      <c r="V27" s="253"/>
      <c r="W27" s="246">
        <v>29</v>
      </c>
      <c r="X27" s="245">
        <f t="shared" si="3"/>
        <v>6380</v>
      </c>
    </row>
    <row r="28" spans="1:24" ht="72.75" customHeight="1">
      <c r="A28" s="233">
        <v>20</v>
      </c>
      <c r="B28" s="100" t="s">
        <v>283</v>
      </c>
      <c r="C28" s="35" t="s">
        <v>85</v>
      </c>
      <c r="D28" s="26"/>
      <c r="E28" s="33">
        <v>220</v>
      </c>
      <c r="F28" s="246">
        <v>98</v>
      </c>
      <c r="G28" s="33">
        <f t="shared" si="0"/>
        <v>21560</v>
      </c>
      <c r="H28" s="27"/>
      <c r="I28" s="248">
        <v>44312</v>
      </c>
      <c r="J28" s="244">
        <v>913</v>
      </c>
      <c r="K28" s="246"/>
      <c r="L28" s="245">
        <f t="shared" si="5"/>
        <v>0</v>
      </c>
      <c r="M28" s="249">
        <v>465</v>
      </c>
      <c r="N28" s="250">
        <v>44309</v>
      </c>
      <c r="O28" s="236">
        <f t="shared" si="1"/>
        <v>0</v>
      </c>
      <c r="P28" s="245">
        <f t="shared" si="6"/>
        <v>0</v>
      </c>
      <c r="Q28" s="244"/>
      <c r="R28" s="244"/>
      <c r="S28" s="244"/>
      <c r="T28" s="244"/>
      <c r="U28" s="252"/>
      <c r="V28" s="253"/>
      <c r="W28" s="246">
        <v>98</v>
      </c>
      <c r="X28" s="245">
        <f t="shared" si="3"/>
        <v>21560</v>
      </c>
    </row>
    <row r="29" spans="1:24" ht="72.75" customHeight="1">
      <c r="A29" s="233">
        <v>21</v>
      </c>
      <c r="B29" s="100" t="s">
        <v>284</v>
      </c>
      <c r="C29" s="35" t="s">
        <v>85</v>
      </c>
      <c r="D29" s="26"/>
      <c r="E29" s="33">
        <v>220</v>
      </c>
      <c r="F29" s="246">
        <v>2</v>
      </c>
      <c r="G29" s="33">
        <f t="shared" si="0"/>
        <v>440</v>
      </c>
      <c r="H29" s="27"/>
      <c r="I29" s="248">
        <v>44312</v>
      </c>
      <c r="J29" s="244">
        <v>913</v>
      </c>
      <c r="K29" s="246"/>
      <c r="L29" s="245">
        <f t="shared" si="5"/>
        <v>0</v>
      </c>
      <c r="M29" s="249">
        <v>465</v>
      </c>
      <c r="N29" s="250">
        <v>44309</v>
      </c>
      <c r="O29" s="236">
        <f t="shared" si="1"/>
        <v>0</v>
      </c>
      <c r="P29" s="245">
        <f t="shared" si="6"/>
        <v>0</v>
      </c>
      <c r="Q29" s="244"/>
      <c r="R29" s="244"/>
      <c r="S29" s="244"/>
      <c r="T29" s="244"/>
      <c r="U29" s="252"/>
      <c r="V29" s="253"/>
      <c r="W29" s="246">
        <v>2</v>
      </c>
      <c r="X29" s="245">
        <f t="shared" si="3"/>
        <v>440</v>
      </c>
    </row>
    <row r="30" spans="1:24" ht="72.75" customHeight="1">
      <c r="A30" s="233">
        <v>22</v>
      </c>
      <c r="B30" s="100" t="s">
        <v>230</v>
      </c>
      <c r="C30" s="35" t="s">
        <v>85</v>
      </c>
      <c r="D30" s="26"/>
      <c r="E30" s="33">
        <v>300</v>
      </c>
      <c r="F30" s="246">
        <v>60</v>
      </c>
      <c r="G30" s="33">
        <f t="shared" si="0"/>
        <v>18000</v>
      </c>
      <c r="H30" s="27"/>
      <c r="I30" s="248">
        <v>44295</v>
      </c>
      <c r="J30" s="244">
        <v>726</v>
      </c>
      <c r="K30" s="246"/>
      <c r="L30" s="245">
        <f>K30*E30</f>
        <v>0</v>
      </c>
      <c r="M30" s="249">
        <v>375</v>
      </c>
      <c r="N30" s="250">
        <v>44293</v>
      </c>
      <c r="O30" s="236">
        <f t="shared" si="1"/>
        <v>0</v>
      </c>
      <c r="P30" s="245">
        <f>O30*E30</f>
        <v>0</v>
      </c>
      <c r="Q30" s="244"/>
      <c r="R30" s="244"/>
      <c r="S30" s="244"/>
      <c r="T30" s="244"/>
      <c r="U30" s="252"/>
      <c r="V30" s="253"/>
      <c r="W30" s="246">
        <v>60</v>
      </c>
      <c r="X30" s="245">
        <f t="shared" si="3"/>
        <v>18000</v>
      </c>
    </row>
    <row r="31" spans="1:24" ht="19.5">
      <c r="A31" s="263"/>
      <c r="B31" s="39" t="s">
        <v>83</v>
      </c>
      <c r="C31" s="94"/>
      <c r="D31" s="94"/>
      <c r="E31" s="28"/>
      <c r="F31" s="94"/>
      <c r="G31" s="28">
        <f>SUM(G9:G30)</f>
        <v>628336.10000000009</v>
      </c>
      <c r="H31" s="29"/>
      <c r="I31" s="38"/>
      <c r="J31" s="94"/>
      <c r="K31" s="93"/>
      <c r="L31" s="28">
        <f>SUM(L9:L30)</f>
        <v>0</v>
      </c>
      <c r="M31" s="93"/>
      <c r="N31" s="30"/>
      <c r="O31" s="94"/>
      <c r="P31" s="28">
        <f>SUM(P9:P30)</f>
        <v>0</v>
      </c>
      <c r="Q31" s="31"/>
      <c r="R31" s="93"/>
      <c r="S31" s="93"/>
      <c r="T31" s="93"/>
      <c r="U31" s="93"/>
      <c r="V31" s="93"/>
      <c r="W31" s="94"/>
      <c r="X31" s="28">
        <f>SUM(X9:X30)</f>
        <v>628336.10000000009</v>
      </c>
    </row>
  </sheetData>
  <mergeCells count="31">
    <mergeCell ref="X6:X7"/>
    <mergeCell ref="J6:J7"/>
    <mergeCell ref="I6:I7"/>
    <mergeCell ref="E5:E7"/>
    <mergeCell ref="F6:F7"/>
    <mergeCell ref="K6:K7"/>
    <mergeCell ref="H5:H7"/>
    <mergeCell ref="I5:N5"/>
    <mergeCell ref="L6:L7"/>
    <mergeCell ref="M6:N6"/>
    <mergeCell ref="O1:R1"/>
    <mergeCell ref="B2:X2"/>
    <mergeCell ref="C3:P3"/>
    <mergeCell ref="C4:N4"/>
    <mergeCell ref="O4:W4"/>
    <mergeCell ref="A8:X8"/>
    <mergeCell ref="O6:O7"/>
    <mergeCell ref="P6:P7"/>
    <mergeCell ref="Q6:T7"/>
    <mergeCell ref="U6:U7"/>
    <mergeCell ref="A5:A7"/>
    <mergeCell ref="B5:B7"/>
    <mergeCell ref="C5:C7"/>
    <mergeCell ref="F5:G5"/>
    <mergeCell ref="G6:G7"/>
    <mergeCell ref="D5:D7"/>
    <mergeCell ref="O5:P5"/>
    <mergeCell ref="Q5:V5"/>
    <mergeCell ref="W5:X5"/>
    <mergeCell ref="W6:W7"/>
    <mergeCell ref="V6:V7"/>
  </mergeCells>
  <phoneticPr fontId="74" type="noConversion"/>
  <pageMargins left="0.75" right="0.75" top="1" bottom="1" header="0.5" footer="0.5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>
  <dimension ref="A1:X14"/>
  <sheetViews>
    <sheetView topLeftCell="C7" workbookViewId="0">
      <selection activeCell="W9" sqref="W9:W13"/>
    </sheetView>
  </sheetViews>
  <sheetFormatPr defaultRowHeight="12.75"/>
  <cols>
    <col min="2" max="2" width="33.85546875" customWidth="1"/>
    <col min="7" max="7" width="15.85546875" customWidth="1"/>
    <col min="16" max="16" width="17.85546875" customWidth="1"/>
    <col min="17" max="17" width="1.42578125" customWidth="1"/>
    <col min="18" max="18" width="1" customWidth="1"/>
    <col min="19" max="19" width="9.140625" hidden="1" customWidth="1"/>
    <col min="20" max="21" width="0.42578125" customWidth="1"/>
    <col min="22" max="22" width="9.140625" hidden="1" customWidth="1"/>
    <col min="24" max="24" width="17.28515625" customWidth="1"/>
  </cols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667" t="s">
        <v>96</v>
      </c>
      <c r="B8" s="668"/>
      <c r="C8" s="668"/>
      <c r="D8" s="668"/>
      <c r="E8" s="668"/>
      <c r="F8" s="668"/>
      <c r="G8" s="668"/>
      <c r="H8" s="668"/>
      <c r="I8" s="668"/>
      <c r="J8" s="668"/>
      <c r="K8" s="668"/>
      <c r="L8" s="668"/>
      <c r="M8" s="668"/>
      <c r="N8" s="668"/>
      <c r="O8" s="668"/>
      <c r="P8" s="668"/>
      <c r="Q8" s="668"/>
      <c r="R8" s="668"/>
      <c r="S8" s="668"/>
      <c r="T8" s="668"/>
      <c r="U8" s="668"/>
      <c r="V8" s="668"/>
      <c r="W8" s="668"/>
      <c r="X8" s="669"/>
    </row>
    <row r="9" spans="1:24" ht="57.75" customHeight="1">
      <c r="A9" s="116">
        <v>1</v>
      </c>
      <c r="B9" s="148" t="s">
        <v>37</v>
      </c>
      <c r="C9" s="127" t="s">
        <v>85</v>
      </c>
      <c r="D9" s="117" t="s">
        <v>182</v>
      </c>
      <c r="E9" s="126" t="s">
        <v>42</v>
      </c>
      <c r="F9" s="127">
        <v>1150</v>
      </c>
      <c r="G9" s="118">
        <f>F9*E9</f>
        <v>170775</v>
      </c>
      <c r="H9" s="189">
        <v>44916</v>
      </c>
      <c r="I9" s="150">
        <v>44230</v>
      </c>
      <c r="J9" s="125">
        <v>152</v>
      </c>
      <c r="K9" s="127">
        <v>1150</v>
      </c>
      <c r="L9" s="126"/>
      <c r="M9" s="125">
        <v>85</v>
      </c>
      <c r="N9" s="131">
        <v>44229</v>
      </c>
      <c r="O9" s="122">
        <f>F9-W9</f>
        <v>463</v>
      </c>
      <c r="P9" s="151">
        <f>O9*E9</f>
        <v>68755.5</v>
      </c>
      <c r="Q9" s="125"/>
      <c r="R9" s="125"/>
      <c r="S9" s="125"/>
      <c r="T9" s="125"/>
      <c r="U9" s="133"/>
      <c r="V9" s="128"/>
      <c r="W9" s="127">
        <v>687</v>
      </c>
      <c r="X9" s="126">
        <f>W9*E9</f>
        <v>102019.5</v>
      </c>
    </row>
    <row r="10" spans="1:24" ht="50.25" customHeight="1">
      <c r="A10" s="116">
        <v>2</v>
      </c>
      <c r="B10" s="148" t="s">
        <v>38</v>
      </c>
      <c r="C10" s="127" t="s">
        <v>85</v>
      </c>
      <c r="D10" s="117" t="s">
        <v>183</v>
      </c>
      <c r="E10" s="126" t="s">
        <v>43</v>
      </c>
      <c r="F10" s="127">
        <v>50</v>
      </c>
      <c r="G10" s="118">
        <f>F10*E10</f>
        <v>10500</v>
      </c>
      <c r="H10" s="189">
        <v>44540</v>
      </c>
      <c r="I10" s="150">
        <v>44230</v>
      </c>
      <c r="J10" s="125">
        <v>152</v>
      </c>
      <c r="K10" s="127">
        <v>50</v>
      </c>
      <c r="L10" s="126"/>
      <c r="M10" s="125">
        <v>85</v>
      </c>
      <c r="N10" s="131">
        <v>44229</v>
      </c>
      <c r="O10" s="122">
        <f>F10-W10</f>
        <v>50</v>
      </c>
      <c r="P10" s="151">
        <f>O10*E10</f>
        <v>10500</v>
      </c>
      <c r="Q10" s="125"/>
      <c r="R10" s="125"/>
      <c r="S10" s="125"/>
      <c r="T10" s="125"/>
      <c r="U10" s="133"/>
      <c r="V10" s="128"/>
      <c r="W10" s="127">
        <v>0</v>
      </c>
      <c r="X10" s="126">
        <f>W10*E10</f>
        <v>0</v>
      </c>
    </row>
    <row r="11" spans="1:24" ht="78.75" customHeight="1">
      <c r="A11" s="116">
        <v>3</v>
      </c>
      <c r="B11" s="148" t="s">
        <v>39</v>
      </c>
      <c r="C11" s="127" t="s">
        <v>85</v>
      </c>
      <c r="D11" s="117" t="s">
        <v>184</v>
      </c>
      <c r="E11" s="126" t="s">
        <v>44</v>
      </c>
      <c r="F11" s="127">
        <v>500</v>
      </c>
      <c r="G11" s="118">
        <f>F11*E11</f>
        <v>90000</v>
      </c>
      <c r="H11" s="189" t="s">
        <v>185</v>
      </c>
      <c r="I11" s="150">
        <v>44230</v>
      </c>
      <c r="J11" s="125">
        <v>152</v>
      </c>
      <c r="K11" s="127">
        <v>500</v>
      </c>
      <c r="L11" s="126"/>
      <c r="M11" s="125">
        <v>85</v>
      </c>
      <c r="N11" s="131">
        <v>44229</v>
      </c>
      <c r="O11" s="122">
        <f>F11-W11</f>
        <v>500</v>
      </c>
      <c r="P11" s="151">
        <f>O11*E11</f>
        <v>90000</v>
      </c>
      <c r="Q11" s="125"/>
      <c r="R11" s="125"/>
      <c r="S11" s="125"/>
      <c r="T11" s="125"/>
      <c r="U11" s="133"/>
      <c r="V11" s="128"/>
      <c r="W11" s="127">
        <v>0</v>
      </c>
      <c r="X11" s="126">
        <f>W11*E11</f>
        <v>0</v>
      </c>
    </row>
    <row r="12" spans="1:24" ht="43.5" customHeight="1">
      <c r="A12" s="116">
        <v>4</v>
      </c>
      <c r="B12" s="143" t="s">
        <v>19</v>
      </c>
      <c r="C12" s="144" t="s">
        <v>85</v>
      </c>
      <c r="D12" s="117" t="s">
        <v>180</v>
      </c>
      <c r="E12" s="145">
        <v>210</v>
      </c>
      <c r="F12" s="136">
        <v>469</v>
      </c>
      <c r="G12" s="118">
        <f>F12*E12</f>
        <v>98490</v>
      </c>
      <c r="H12" s="189">
        <v>44513</v>
      </c>
      <c r="I12" s="121"/>
      <c r="J12" s="117"/>
      <c r="K12" s="136"/>
      <c r="L12" s="118"/>
      <c r="M12" s="117">
        <v>64</v>
      </c>
      <c r="N12" s="135">
        <v>44216</v>
      </c>
      <c r="O12" s="122">
        <f>F12+K12-W12</f>
        <v>469</v>
      </c>
      <c r="P12" s="123">
        <f>O12*E12</f>
        <v>98490</v>
      </c>
      <c r="Q12" s="117"/>
      <c r="R12" s="117"/>
      <c r="S12" s="117"/>
      <c r="T12" s="117"/>
      <c r="U12" s="147"/>
      <c r="V12" s="146"/>
      <c r="W12" s="136">
        <v>0</v>
      </c>
      <c r="X12" s="118">
        <f>W12*E12</f>
        <v>0</v>
      </c>
    </row>
    <row r="13" spans="1:24" ht="66.75" customHeight="1">
      <c r="A13" s="116">
        <v>5</v>
      </c>
      <c r="B13" s="195" t="s">
        <v>39</v>
      </c>
      <c r="C13" s="136" t="s">
        <v>85</v>
      </c>
      <c r="D13" s="117" t="s">
        <v>204</v>
      </c>
      <c r="E13" s="118">
        <v>180</v>
      </c>
      <c r="F13" s="136">
        <v>1950</v>
      </c>
      <c r="G13" s="118">
        <f>F13*E13</f>
        <v>351000</v>
      </c>
      <c r="H13" s="189">
        <v>44913</v>
      </c>
      <c r="I13" s="121">
        <v>44278</v>
      </c>
      <c r="J13" s="117">
        <v>421</v>
      </c>
      <c r="K13" s="136"/>
      <c r="L13" s="118">
        <f>K13*E13</f>
        <v>0</v>
      </c>
      <c r="M13" s="117">
        <v>291</v>
      </c>
      <c r="N13" s="135">
        <v>44277</v>
      </c>
      <c r="O13" s="122">
        <f>F13+K13-W13</f>
        <v>0</v>
      </c>
      <c r="P13" s="123">
        <f>O13*E13</f>
        <v>0</v>
      </c>
      <c r="Q13" s="117"/>
      <c r="R13" s="117"/>
      <c r="S13" s="117"/>
      <c r="T13" s="117"/>
      <c r="U13" s="147"/>
      <c r="V13" s="146"/>
      <c r="W13" s="136">
        <v>1950</v>
      </c>
      <c r="X13" s="118">
        <f>W13*E13</f>
        <v>351000</v>
      </c>
    </row>
    <row r="14" spans="1:24" ht="19.5">
      <c r="A14" s="137"/>
      <c r="B14" s="153" t="s">
        <v>83</v>
      </c>
      <c r="C14" s="137"/>
      <c r="D14" s="137"/>
      <c r="E14" s="140"/>
      <c r="F14" s="137"/>
      <c r="G14" s="140">
        <f>SUM(G9:G13)</f>
        <v>720765</v>
      </c>
      <c r="H14" s="141"/>
      <c r="I14" s="154"/>
      <c r="J14" s="137"/>
      <c r="K14" s="187"/>
      <c r="L14" s="140">
        <f>SUM(L9:L13)</f>
        <v>0</v>
      </c>
      <c r="M14" s="187"/>
      <c r="N14" s="142"/>
      <c r="O14" s="137"/>
      <c r="P14" s="140">
        <f>SUM(P9:P13)</f>
        <v>267745.5</v>
      </c>
      <c r="Q14" s="155"/>
      <c r="R14" s="187"/>
      <c r="S14" s="187"/>
      <c r="T14" s="187"/>
      <c r="U14" s="187"/>
      <c r="V14" s="187"/>
      <c r="W14" s="137"/>
      <c r="X14" s="140">
        <f>SUM(X9:X13)</f>
        <v>453019.5</v>
      </c>
    </row>
  </sheetData>
  <mergeCells count="31">
    <mergeCell ref="W6:W7"/>
    <mergeCell ref="X6:X7"/>
    <mergeCell ref="K6:K7"/>
    <mergeCell ref="W5:X5"/>
    <mergeCell ref="O1:R1"/>
    <mergeCell ref="B2:X2"/>
    <mergeCell ref="C3:P3"/>
    <mergeCell ref="C4:N4"/>
    <mergeCell ref="O4:W4"/>
    <mergeCell ref="J6:J7"/>
    <mergeCell ref="Q5:V5"/>
    <mergeCell ref="L6:L7"/>
    <mergeCell ref="H5:H7"/>
    <mergeCell ref="I5:N5"/>
    <mergeCell ref="M6:N6"/>
    <mergeCell ref="A8:X8"/>
    <mergeCell ref="O6:O7"/>
    <mergeCell ref="P6:P7"/>
    <mergeCell ref="Q6:T7"/>
    <mergeCell ref="U6:U7"/>
    <mergeCell ref="F6:F7"/>
    <mergeCell ref="A5:A7"/>
    <mergeCell ref="B5:B7"/>
    <mergeCell ref="C5:C7"/>
    <mergeCell ref="D5:D7"/>
    <mergeCell ref="G6:G7"/>
    <mergeCell ref="I6:I7"/>
    <mergeCell ref="V6:V7"/>
    <mergeCell ref="E5:E7"/>
    <mergeCell ref="F5:G5"/>
    <mergeCell ref="O5:P5"/>
  </mergeCells>
  <phoneticPr fontId="74" type="noConversion"/>
  <pageMargins left="0.75" right="0.75" top="1" bottom="1" header="0.5" footer="0.5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>
  <dimension ref="A1:X10"/>
  <sheetViews>
    <sheetView topLeftCell="F7" workbookViewId="0">
      <selection activeCell="Q9" sqref="Q1:Q65536"/>
    </sheetView>
  </sheetViews>
  <sheetFormatPr defaultRowHeight="12.75"/>
  <cols>
    <col min="2" max="2" width="33.85546875" customWidth="1"/>
    <col min="7" max="7" width="16.85546875" customWidth="1"/>
    <col min="16" max="16" width="14.7109375" customWidth="1"/>
    <col min="17" max="17" width="1.7109375" customWidth="1"/>
    <col min="18" max="19" width="1.5703125" customWidth="1"/>
    <col min="20" max="20" width="0.42578125" customWidth="1"/>
    <col min="21" max="21" width="1.7109375" customWidth="1"/>
    <col min="22" max="22" width="1.85546875" customWidth="1"/>
    <col min="24" max="24" width="14" customWidth="1"/>
  </cols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706" t="s">
        <v>25</v>
      </c>
      <c r="B8" s="707"/>
      <c r="C8" s="707"/>
      <c r="D8" s="707"/>
      <c r="E8" s="707"/>
      <c r="F8" s="707"/>
      <c r="G8" s="707"/>
      <c r="H8" s="707"/>
      <c r="I8" s="707"/>
      <c r="J8" s="707"/>
      <c r="K8" s="707"/>
      <c r="L8" s="707"/>
      <c r="M8" s="707"/>
      <c r="N8" s="707"/>
      <c r="O8" s="707"/>
      <c r="P8" s="707"/>
      <c r="Q8" s="707"/>
      <c r="R8" s="707"/>
      <c r="S8" s="707"/>
      <c r="T8" s="707"/>
      <c r="U8" s="707"/>
      <c r="V8" s="707"/>
      <c r="W8" s="707"/>
      <c r="X8" s="708"/>
    </row>
    <row r="9" spans="1:24" ht="66.75" customHeight="1">
      <c r="A9" s="256">
        <v>3</v>
      </c>
      <c r="B9" s="100" t="s">
        <v>39</v>
      </c>
      <c r="C9" s="91" t="s">
        <v>85</v>
      </c>
      <c r="D9" s="26" t="s">
        <v>204</v>
      </c>
      <c r="E9" s="33">
        <v>180</v>
      </c>
      <c r="F9" s="246">
        <v>1275</v>
      </c>
      <c r="G9" s="33">
        <f>F9*E9</f>
        <v>229500</v>
      </c>
      <c r="H9" s="36">
        <v>44913</v>
      </c>
      <c r="I9" s="259">
        <v>44279</v>
      </c>
      <c r="J9" s="244">
        <v>422</v>
      </c>
      <c r="K9" s="246"/>
      <c r="L9" s="245">
        <f>K9*E9</f>
        <v>0</v>
      </c>
      <c r="M9" s="244">
        <v>291</v>
      </c>
      <c r="N9" s="250">
        <v>44277</v>
      </c>
      <c r="O9" s="236">
        <f>F9+K9-W9</f>
        <v>450</v>
      </c>
      <c r="P9" s="260">
        <f>O9*E9</f>
        <v>81000</v>
      </c>
      <c r="Q9" s="244"/>
      <c r="R9" s="244"/>
      <c r="S9" s="244"/>
      <c r="T9" s="244"/>
      <c r="U9" s="252"/>
      <c r="V9" s="253"/>
      <c r="W9" s="246">
        <v>825</v>
      </c>
      <c r="X9" s="245">
        <f>W9*E9</f>
        <v>148500</v>
      </c>
    </row>
    <row r="10" spans="1:24" ht="19.5">
      <c r="A10" s="94"/>
      <c r="B10" s="39" t="s">
        <v>83</v>
      </c>
      <c r="C10" s="94"/>
      <c r="D10" s="94"/>
      <c r="E10" s="28"/>
      <c r="F10" s="94"/>
      <c r="G10" s="28">
        <f>SUM(G9:G9)</f>
        <v>229500</v>
      </c>
      <c r="H10" s="29"/>
      <c r="I10" s="38"/>
      <c r="J10" s="94"/>
      <c r="K10" s="93"/>
      <c r="L10" s="28">
        <f>SUM(L9:L9)</f>
        <v>0</v>
      </c>
      <c r="M10" s="93"/>
      <c r="N10" s="30"/>
      <c r="O10" s="94"/>
      <c r="P10" s="28">
        <f>SUM(P9:P9)</f>
        <v>81000</v>
      </c>
      <c r="Q10" s="31"/>
      <c r="R10" s="93"/>
      <c r="S10" s="93"/>
      <c r="T10" s="93"/>
      <c r="U10" s="93"/>
      <c r="V10" s="93"/>
      <c r="W10" s="94"/>
      <c r="X10" s="28">
        <f>SUM(X9:X9)</f>
        <v>148500</v>
      </c>
    </row>
  </sheetData>
  <mergeCells count="31">
    <mergeCell ref="W6:W7"/>
    <mergeCell ref="X6:X7"/>
    <mergeCell ref="K6:K7"/>
    <mergeCell ref="W5:X5"/>
    <mergeCell ref="O1:R1"/>
    <mergeCell ref="B2:X2"/>
    <mergeCell ref="C3:P3"/>
    <mergeCell ref="C4:N4"/>
    <mergeCell ref="O4:W4"/>
    <mergeCell ref="J6:J7"/>
    <mergeCell ref="Q5:V5"/>
    <mergeCell ref="L6:L7"/>
    <mergeCell ref="H5:H7"/>
    <mergeCell ref="I5:N5"/>
    <mergeCell ref="M6:N6"/>
    <mergeCell ref="A8:X8"/>
    <mergeCell ref="O6:O7"/>
    <mergeCell ref="P6:P7"/>
    <mergeCell ref="Q6:T7"/>
    <mergeCell ref="U6:U7"/>
    <mergeCell ref="F6:F7"/>
    <mergeCell ref="A5:A7"/>
    <mergeCell ref="B5:B7"/>
    <mergeCell ref="C5:C7"/>
    <mergeCell ref="D5:D7"/>
    <mergeCell ref="G6:G7"/>
    <mergeCell ref="I6:I7"/>
    <mergeCell ref="V6:V7"/>
    <mergeCell ref="E5:E7"/>
    <mergeCell ref="F5:G5"/>
    <mergeCell ref="O5:P5"/>
  </mergeCells>
  <phoneticPr fontId="74" type="noConversion"/>
  <pageMargins left="0.75" right="0.75" top="1" bottom="1" header="0.5" footer="0.5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>
  <dimension ref="A1:X16"/>
  <sheetViews>
    <sheetView workbookViewId="0">
      <selection activeCell="A8" sqref="A8:X16"/>
    </sheetView>
  </sheetViews>
  <sheetFormatPr defaultRowHeight="12.75"/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706" t="s">
        <v>149</v>
      </c>
      <c r="B8" s="707"/>
      <c r="C8" s="707"/>
      <c r="D8" s="707"/>
      <c r="E8" s="707"/>
      <c r="F8" s="707"/>
      <c r="G8" s="707"/>
      <c r="H8" s="707"/>
      <c r="I8" s="707"/>
      <c r="J8" s="707"/>
      <c r="K8" s="707"/>
      <c r="L8" s="707"/>
      <c r="M8" s="707"/>
      <c r="N8" s="707"/>
      <c r="O8" s="707"/>
      <c r="P8" s="707"/>
      <c r="Q8" s="707"/>
      <c r="R8" s="707"/>
      <c r="S8" s="707"/>
      <c r="T8" s="707"/>
      <c r="U8" s="707"/>
      <c r="V8" s="707"/>
      <c r="W8" s="707"/>
      <c r="X8" s="708"/>
    </row>
    <row r="9" spans="1:24" ht="216.75">
      <c r="A9" s="350">
        <v>1</v>
      </c>
      <c r="B9" s="254" t="s">
        <v>18</v>
      </c>
      <c r="C9" s="35" t="s">
        <v>85</v>
      </c>
      <c r="D9" s="26" t="s">
        <v>245</v>
      </c>
      <c r="E9" s="255">
        <v>153.69999999999999</v>
      </c>
      <c r="F9" s="91">
        <v>0</v>
      </c>
      <c r="G9" s="33">
        <f t="shared" ref="G9:G15" si="0">F9*E9</f>
        <v>0</v>
      </c>
      <c r="H9" s="36">
        <v>44889</v>
      </c>
      <c r="I9" s="27">
        <v>44217</v>
      </c>
      <c r="J9" s="26">
        <v>73</v>
      </c>
      <c r="K9" s="91"/>
      <c r="L9" s="33"/>
      <c r="M9" s="26">
        <v>64</v>
      </c>
      <c r="N9" s="41">
        <v>44216</v>
      </c>
      <c r="O9" s="236">
        <f>F9-W9</f>
        <v>0</v>
      </c>
      <c r="P9" s="237">
        <f t="shared" ref="P9:P15" si="1">O9*E9</f>
        <v>0</v>
      </c>
      <c r="Q9" s="26"/>
      <c r="R9" s="26"/>
      <c r="S9" s="26"/>
      <c r="T9" s="26"/>
      <c r="U9" s="90"/>
      <c r="V9" s="73"/>
      <c r="W9" s="91">
        <v>0</v>
      </c>
      <c r="X9" s="33">
        <f t="shared" ref="X9:X15" si="2">W9*E9</f>
        <v>0</v>
      </c>
    </row>
    <row r="10" spans="1:24" ht="153">
      <c r="A10" s="349">
        <v>2</v>
      </c>
      <c r="B10" s="257" t="s">
        <v>37</v>
      </c>
      <c r="C10" s="246" t="s">
        <v>85</v>
      </c>
      <c r="D10" s="26" t="s">
        <v>182</v>
      </c>
      <c r="E10" s="245" t="s">
        <v>42</v>
      </c>
      <c r="F10" s="246">
        <v>246</v>
      </c>
      <c r="G10" s="33">
        <f t="shared" si="0"/>
        <v>36531</v>
      </c>
      <c r="H10" s="36">
        <v>44916</v>
      </c>
      <c r="I10" s="259">
        <v>44230</v>
      </c>
      <c r="J10" s="244">
        <v>154</v>
      </c>
      <c r="K10" s="246">
        <v>1200</v>
      </c>
      <c r="L10" s="245"/>
      <c r="M10" s="244">
        <v>85</v>
      </c>
      <c r="N10" s="250">
        <v>44229</v>
      </c>
      <c r="O10" s="236">
        <f>F10-W10</f>
        <v>0</v>
      </c>
      <c r="P10" s="260">
        <f t="shared" si="1"/>
        <v>0</v>
      </c>
      <c r="Q10" s="244"/>
      <c r="R10" s="244"/>
      <c r="S10" s="244"/>
      <c r="T10" s="244"/>
      <c r="U10" s="252"/>
      <c r="V10" s="253"/>
      <c r="W10" s="246">
        <v>246</v>
      </c>
      <c r="X10" s="245">
        <f t="shared" si="2"/>
        <v>36531</v>
      </c>
    </row>
    <row r="11" spans="1:24" ht="165.75">
      <c r="A11" s="350">
        <v>3</v>
      </c>
      <c r="B11" s="257" t="s">
        <v>38</v>
      </c>
      <c r="C11" s="246" t="s">
        <v>85</v>
      </c>
      <c r="D11" s="26" t="s">
        <v>183</v>
      </c>
      <c r="E11" s="245" t="s">
        <v>43</v>
      </c>
      <c r="F11" s="246">
        <v>0</v>
      </c>
      <c r="G11" s="33">
        <f t="shared" si="0"/>
        <v>0</v>
      </c>
      <c r="H11" s="36">
        <v>44540</v>
      </c>
      <c r="I11" s="259">
        <v>44230</v>
      </c>
      <c r="J11" s="244">
        <v>154</v>
      </c>
      <c r="K11" s="246">
        <v>50</v>
      </c>
      <c r="L11" s="245"/>
      <c r="M11" s="244">
        <v>85</v>
      </c>
      <c r="N11" s="250">
        <v>44229</v>
      </c>
      <c r="O11" s="236">
        <f>F11-W11</f>
        <v>0</v>
      </c>
      <c r="P11" s="260">
        <f t="shared" si="1"/>
        <v>0</v>
      </c>
      <c r="Q11" s="244"/>
      <c r="R11" s="244"/>
      <c r="S11" s="244"/>
      <c r="T11" s="244"/>
      <c r="U11" s="252"/>
      <c r="V11" s="253"/>
      <c r="W11" s="246">
        <v>0</v>
      </c>
      <c r="X11" s="245">
        <f t="shared" si="2"/>
        <v>0</v>
      </c>
    </row>
    <row r="12" spans="1:24" ht="293.25">
      <c r="A12" s="349">
        <v>4</v>
      </c>
      <c r="B12" s="257" t="s">
        <v>39</v>
      </c>
      <c r="C12" s="246" t="s">
        <v>85</v>
      </c>
      <c r="D12" s="244" t="s">
        <v>251</v>
      </c>
      <c r="E12" s="245" t="s">
        <v>44</v>
      </c>
      <c r="F12" s="246">
        <v>102</v>
      </c>
      <c r="G12" s="33">
        <f t="shared" si="0"/>
        <v>18360</v>
      </c>
      <c r="H12" s="36">
        <v>44892</v>
      </c>
      <c r="I12" s="259">
        <v>44230</v>
      </c>
      <c r="J12" s="244">
        <v>154</v>
      </c>
      <c r="K12" s="246">
        <v>500</v>
      </c>
      <c r="L12" s="245"/>
      <c r="M12" s="244">
        <v>85</v>
      </c>
      <c r="N12" s="250">
        <v>44229</v>
      </c>
      <c r="O12" s="236">
        <f>F12-W12</f>
        <v>0</v>
      </c>
      <c r="P12" s="260">
        <f t="shared" si="1"/>
        <v>0</v>
      </c>
      <c r="Q12" s="244"/>
      <c r="R12" s="244"/>
      <c r="S12" s="244"/>
      <c r="T12" s="244"/>
      <c r="U12" s="252"/>
      <c r="V12" s="253"/>
      <c r="W12" s="246">
        <v>102</v>
      </c>
      <c r="X12" s="245">
        <f t="shared" si="2"/>
        <v>18360</v>
      </c>
    </row>
    <row r="13" spans="1:24" ht="153">
      <c r="A13" s="350">
        <v>5</v>
      </c>
      <c r="B13" s="257" t="s">
        <v>37</v>
      </c>
      <c r="C13" s="246" t="s">
        <v>85</v>
      </c>
      <c r="D13" s="26" t="s">
        <v>182</v>
      </c>
      <c r="E13" s="245" t="s">
        <v>42</v>
      </c>
      <c r="F13" s="246">
        <v>0</v>
      </c>
      <c r="G13" s="33">
        <f t="shared" si="0"/>
        <v>0</v>
      </c>
      <c r="H13" s="36">
        <v>44916</v>
      </c>
      <c r="I13" s="259">
        <v>44250</v>
      </c>
      <c r="J13" s="244">
        <v>267</v>
      </c>
      <c r="K13" s="246">
        <v>400</v>
      </c>
      <c r="L13" s="245"/>
      <c r="M13" s="244">
        <v>176</v>
      </c>
      <c r="N13" s="250">
        <v>44249</v>
      </c>
      <c r="O13" s="236">
        <f>F13-W13</f>
        <v>0</v>
      </c>
      <c r="P13" s="260">
        <f t="shared" si="1"/>
        <v>0</v>
      </c>
      <c r="Q13" s="244"/>
      <c r="R13" s="244"/>
      <c r="S13" s="244"/>
      <c r="T13" s="244"/>
      <c r="U13" s="252"/>
      <c r="V13" s="253"/>
      <c r="W13" s="246">
        <v>0</v>
      </c>
      <c r="X13" s="245">
        <f t="shared" si="2"/>
        <v>0</v>
      </c>
    </row>
    <row r="14" spans="1:24" ht="252">
      <c r="A14" s="349">
        <v>6</v>
      </c>
      <c r="B14" s="100" t="s">
        <v>39</v>
      </c>
      <c r="C14" s="91" t="s">
        <v>85</v>
      </c>
      <c r="D14" s="26" t="s">
        <v>204</v>
      </c>
      <c r="E14" s="33">
        <v>180</v>
      </c>
      <c r="F14" s="246">
        <v>1735</v>
      </c>
      <c r="G14" s="33">
        <f t="shared" si="0"/>
        <v>312300</v>
      </c>
      <c r="H14" s="36">
        <v>44913</v>
      </c>
      <c r="I14" s="259">
        <v>44278</v>
      </c>
      <c r="J14" s="244">
        <v>423</v>
      </c>
      <c r="K14" s="246"/>
      <c r="L14" s="245">
        <f>K14*E14</f>
        <v>0</v>
      </c>
      <c r="M14" s="244">
        <v>291</v>
      </c>
      <c r="N14" s="250">
        <v>44277</v>
      </c>
      <c r="O14" s="236">
        <f>F14+K14-W14</f>
        <v>0</v>
      </c>
      <c r="P14" s="260">
        <f t="shared" si="1"/>
        <v>0</v>
      </c>
      <c r="Q14" s="244"/>
      <c r="R14" s="244"/>
      <c r="S14" s="244"/>
      <c r="T14" s="244"/>
      <c r="U14" s="252"/>
      <c r="V14" s="253"/>
      <c r="W14" s="246">
        <v>1735</v>
      </c>
      <c r="X14" s="245">
        <f t="shared" si="2"/>
        <v>312300</v>
      </c>
    </row>
    <row r="15" spans="1:24" ht="102">
      <c r="A15" s="350">
        <v>7</v>
      </c>
      <c r="B15" s="254" t="s">
        <v>19</v>
      </c>
      <c r="C15" s="35" t="s">
        <v>85</v>
      </c>
      <c r="D15" s="26" t="s">
        <v>180</v>
      </c>
      <c r="E15" s="255">
        <v>210</v>
      </c>
      <c r="F15" s="91">
        <v>0</v>
      </c>
      <c r="G15" s="33">
        <f t="shared" si="0"/>
        <v>0</v>
      </c>
      <c r="H15" s="36">
        <v>44513</v>
      </c>
      <c r="I15" s="27"/>
      <c r="J15" s="26"/>
      <c r="K15" s="91"/>
      <c r="L15" s="33"/>
      <c r="M15" s="26">
        <v>64</v>
      </c>
      <c r="N15" s="41">
        <v>44216</v>
      </c>
      <c r="O15" s="236">
        <f>F15+K15-W15</f>
        <v>0</v>
      </c>
      <c r="P15" s="237">
        <f t="shared" si="1"/>
        <v>0</v>
      </c>
      <c r="Q15" s="26"/>
      <c r="R15" s="26"/>
      <c r="S15" s="26"/>
      <c r="T15" s="26"/>
      <c r="U15" s="90"/>
      <c r="V15" s="73"/>
      <c r="W15" s="91">
        <v>0</v>
      </c>
      <c r="X15" s="33">
        <f t="shared" si="2"/>
        <v>0</v>
      </c>
    </row>
    <row r="16" spans="1:24" ht="37.5">
      <c r="A16" s="319"/>
      <c r="B16" s="39" t="s">
        <v>83</v>
      </c>
      <c r="C16" s="94"/>
      <c r="D16" s="94"/>
      <c r="E16" s="28"/>
      <c r="F16" s="94"/>
      <c r="G16" s="28">
        <f>SUM(G9:G15)</f>
        <v>367191</v>
      </c>
      <c r="H16" s="29"/>
      <c r="I16" s="38"/>
      <c r="J16" s="94"/>
      <c r="K16" s="93"/>
      <c r="L16" s="28">
        <f>SUM(L9:L15)</f>
        <v>0</v>
      </c>
      <c r="M16" s="93"/>
      <c r="N16" s="30"/>
      <c r="O16" s="94"/>
      <c r="P16" s="28">
        <f>SUM(P9:P15)</f>
        <v>0</v>
      </c>
      <c r="Q16" s="31"/>
      <c r="R16" s="93"/>
      <c r="S16" s="93"/>
      <c r="T16" s="93"/>
      <c r="U16" s="93"/>
      <c r="V16" s="93"/>
      <c r="W16" s="94"/>
      <c r="X16" s="28">
        <f>SUM(X9:X15)</f>
        <v>367191</v>
      </c>
    </row>
  </sheetData>
  <mergeCells count="31">
    <mergeCell ref="W6:W7"/>
    <mergeCell ref="X6:X7"/>
    <mergeCell ref="K6:K7"/>
    <mergeCell ref="W5:X5"/>
    <mergeCell ref="O1:R1"/>
    <mergeCell ref="B2:X2"/>
    <mergeCell ref="C3:P3"/>
    <mergeCell ref="C4:N4"/>
    <mergeCell ref="O4:W4"/>
    <mergeCell ref="J6:J7"/>
    <mergeCell ref="Q5:V5"/>
    <mergeCell ref="L6:L7"/>
    <mergeCell ref="H5:H7"/>
    <mergeCell ref="I5:N5"/>
    <mergeCell ref="M6:N6"/>
    <mergeCell ref="A8:X8"/>
    <mergeCell ref="O6:O7"/>
    <mergeCell ref="P6:P7"/>
    <mergeCell ref="Q6:T7"/>
    <mergeCell ref="U6:U7"/>
    <mergeCell ref="F6:F7"/>
    <mergeCell ref="A5:A7"/>
    <mergeCell ref="B5:B7"/>
    <mergeCell ref="C5:C7"/>
    <mergeCell ref="D5:D7"/>
    <mergeCell ref="G6:G7"/>
    <mergeCell ref="I6:I7"/>
    <mergeCell ref="V6:V7"/>
    <mergeCell ref="E5:E7"/>
    <mergeCell ref="F5:G5"/>
    <mergeCell ref="O5:P5"/>
  </mergeCells>
  <phoneticPr fontId="74" type="noConversion"/>
  <pageMargins left="0.75" right="0.75" top="1" bottom="1" header="0.5" footer="0.5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>
  <dimension ref="A1:X11"/>
  <sheetViews>
    <sheetView topLeftCell="E1" workbookViewId="0">
      <selection activeCell="W9" sqref="W9"/>
    </sheetView>
  </sheetViews>
  <sheetFormatPr defaultRowHeight="12.75"/>
  <cols>
    <col min="1" max="1" width="4.7109375" customWidth="1"/>
    <col min="2" max="2" width="21.7109375" customWidth="1"/>
    <col min="7" max="7" width="16.42578125" customWidth="1"/>
    <col min="16" max="16" width="12.140625" customWidth="1"/>
    <col min="17" max="19" width="1.42578125" customWidth="1"/>
    <col min="20" max="20" width="1.140625" customWidth="1"/>
    <col min="21" max="21" width="1.5703125" customWidth="1"/>
    <col min="22" max="22" width="1.28515625" customWidth="1"/>
    <col min="24" max="24" width="16" customWidth="1"/>
  </cols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706" t="s">
        <v>150</v>
      </c>
      <c r="B8" s="707"/>
      <c r="C8" s="707"/>
      <c r="D8" s="707"/>
      <c r="E8" s="707"/>
      <c r="F8" s="707"/>
      <c r="G8" s="707"/>
      <c r="H8" s="707"/>
      <c r="I8" s="707"/>
      <c r="J8" s="707"/>
      <c r="K8" s="707"/>
      <c r="L8" s="707"/>
      <c r="M8" s="707"/>
      <c r="N8" s="707"/>
      <c r="O8" s="707"/>
      <c r="P8" s="707"/>
      <c r="Q8" s="707"/>
      <c r="R8" s="707"/>
      <c r="S8" s="707"/>
      <c r="T8" s="707"/>
      <c r="U8" s="707"/>
      <c r="V8" s="707"/>
      <c r="W8" s="707"/>
      <c r="X8" s="708"/>
    </row>
    <row r="9" spans="1:24" ht="86.25" customHeight="1">
      <c r="A9" s="349">
        <v>1</v>
      </c>
      <c r="B9" s="257" t="s">
        <v>37</v>
      </c>
      <c r="C9" s="246" t="s">
        <v>85</v>
      </c>
      <c r="D9" s="26" t="s">
        <v>182</v>
      </c>
      <c r="E9" s="245" t="s">
        <v>42</v>
      </c>
      <c r="F9" s="246">
        <v>327</v>
      </c>
      <c r="G9" s="33">
        <f>F9*E9</f>
        <v>48559.5</v>
      </c>
      <c r="H9" s="36">
        <v>44916</v>
      </c>
      <c r="I9" s="259">
        <v>44250</v>
      </c>
      <c r="J9" s="244">
        <v>268</v>
      </c>
      <c r="K9" s="246">
        <v>450</v>
      </c>
      <c r="L9" s="245"/>
      <c r="M9" s="244">
        <v>176</v>
      </c>
      <c r="N9" s="250">
        <v>44249</v>
      </c>
      <c r="O9" s="236">
        <f>F9-W9</f>
        <v>0</v>
      </c>
      <c r="P9" s="260">
        <f>O9*E9</f>
        <v>0</v>
      </c>
      <c r="Q9" s="244"/>
      <c r="R9" s="244"/>
      <c r="S9" s="244"/>
      <c r="T9" s="244"/>
      <c r="U9" s="252"/>
      <c r="V9" s="253"/>
      <c r="W9" s="357">
        <v>327</v>
      </c>
      <c r="X9" s="245">
        <f>W9*E9</f>
        <v>48559.5</v>
      </c>
    </row>
    <row r="10" spans="1:24" ht="100.5" customHeight="1">
      <c r="A10" s="349">
        <v>2</v>
      </c>
      <c r="B10" s="100" t="s">
        <v>39</v>
      </c>
      <c r="C10" s="91" t="s">
        <v>85</v>
      </c>
      <c r="D10" s="26" t="s">
        <v>204</v>
      </c>
      <c r="E10" s="33">
        <v>180</v>
      </c>
      <c r="F10" s="246">
        <v>680</v>
      </c>
      <c r="G10" s="33">
        <f>F10*E10</f>
        <v>122400</v>
      </c>
      <c r="H10" s="36">
        <v>44913</v>
      </c>
      <c r="I10" s="259">
        <v>44279</v>
      </c>
      <c r="J10" s="244">
        <v>424</v>
      </c>
      <c r="K10" s="246"/>
      <c r="L10" s="245">
        <f>K10*E10</f>
        <v>0</v>
      </c>
      <c r="M10" s="244">
        <v>291</v>
      </c>
      <c r="N10" s="250">
        <v>44277</v>
      </c>
      <c r="O10" s="236">
        <f>F10+K10-W10</f>
        <v>0</v>
      </c>
      <c r="P10" s="260">
        <f>O10*E10</f>
        <v>0</v>
      </c>
      <c r="Q10" s="244"/>
      <c r="R10" s="244"/>
      <c r="S10" s="244"/>
      <c r="T10" s="244"/>
      <c r="U10" s="252"/>
      <c r="V10" s="253"/>
      <c r="W10" s="246">
        <v>680</v>
      </c>
      <c r="X10" s="245">
        <f>W10*E10</f>
        <v>122400</v>
      </c>
    </row>
    <row r="11" spans="1:24" ht="19.5">
      <c r="A11" s="319"/>
      <c r="B11" s="39" t="s">
        <v>83</v>
      </c>
      <c r="C11" s="94"/>
      <c r="D11" s="94"/>
      <c r="E11" s="28"/>
      <c r="F11" s="94"/>
      <c r="G11" s="28">
        <f>SUM(G9:G10)</f>
        <v>170959.5</v>
      </c>
      <c r="H11" s="29"/>
      <c r="I11" s="38"/>
      <c r="J11" s="94"/>
      <c r="K11" s="93"/>
      <c r="L11" s="28">
        <f>SUM(L9:L10)</f>
        <v>0</v>
      </c>
      <c r="M11" s="93"/>
      <c r="N11" s="30"/>
      <c r="O11" s="94"/>
      <c r="P11" s="28">
        <f>SUM(P9:P10)</f>
        <v>0</v>
      </c>
      <c r="Q11" s="31"/>
      <c r="R11" s="93"/>
      <c r="S11" s="93"/>
      <c r="T11" s="93"/>
      <c r="U11" s="93"/>
      <c r="V11" s="93"/>
      <c r="W11" s="94"/>
      <c r="X11" s="28">
        <f>SUM(X9:X10)</f>
        <v>170959.5</v>
      </c>
    </row>
  </sheetData>
  <mergeCells count="31">
    <mergeCell ref="W6:W7"/>
    <mergeCell ref="X6:X7"/>
    <mergeCell ref="K6:K7"/>
    <mergeCell ref="W5:X5"/>
    <mergeCell ref="O1:R1"/>
    <mergeCell ref="B2:X2"/>
    <mergeCell ref="C3:P3"/>
    <mergeCell ref="C4:N4"/>
    <mergeCell ref="O4:W4"/>
    <mergeCell ref="J6:J7"/>
    <mergeCell ref="Q5:V5"/>
    <mergeCell ref="L6:L7"/>
    <mergeCell ref="H5:H7"/>
    <mergeCell ref="I5:N5"/>
    <mergeCell ref="M6:N6"/>
    <mergeCell ref="A8:X8"/>
    <mergeCell ref="O6:O7"/>
    <mergeCell ref="P6:P7"/>
    <mergeCell ref="Q6:T7"/>
    <mergeCell ref="U6:U7"/>
    <mergeCell ref="F6:F7"/>
    <mergeCell ref="A5:A7"/>
    <mergeCell ref="B5:B7"/>
    <mergeCell ref="C5:C7"/>
    <mergeCell ref="D5:D7"/>
    <mergeCell ref="G6:G7"/>
    <mergeCell ref="I6:I7"/>
    <mergeCell ref="V6:V7"/>
    <mergeCell ref="E5:E7"/>
    <mergeCell ref="F5:G5"/>
    <mergeCell ref="O5:P5"/>
  </mergeCells>
  <phoneticPr fontId="74" type="noConversion"/>
  <pageMargins left="0.75" right="0.75" top="1" bottom="1" header="0.5" footer="0.5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>
  <dimension ref="A1:X14"/>
  <sheetViews>
    <sheetView topLeftCell="F7" workbookViewId="0">
      <selection activeCell="W9" sqref="W9:W13"/>
    </sheetView>
  </sheetViews>
  <sheetFormatPr defaultRowHeight="12.75"/>
  <cols>
    <col min="2" max="2" width="40.28515625" customWidth="1"/>
    <col min="7" max="7" width="17.140625" customWidth="1"/>
    <col min="16" max="16" width="16.28515625" customWidth="1"/>
    <col min="17" max="17" width="1.42578125" customWidth="1"/>
    <col min="18" max="18" width="2.140625" customWidth="1"/>
    <col min="19" max="19" width="2.42578125" customWidth="1"/>
    <col min="20" max="20" width="0.85546875" customWidth="1"/>
    <col min="21" max="21" width="1.5703125" customWidth="1"/>
    <col min="22" max="22" width="2" customWidth="1"/>
    <col min="24" max="24" width="16" customWidth="1"/>
  </cols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699" t="s">
        <v>100</v>
      </c>
      <c r="B8" s="699"/>
      <c r="C8" s="699"/>
      <c r="D8" s="699"/>
      <c r="E8" s="699"/>
      <c r="F8" s="699"/>
      <c r="G8" s="699"/>
      <c r="H8" s="699"/>
      <c r="I8" s="699"/>
      <c r="J8" s="699"/>
      <c r="K8" s="699"/>
      <c r="L8" s="699"/>
      <c r="M8" s="699"/>
      <c r="N8" s="699"/>
      <c r="O8" s="699"/>
      <c r="P8" s="699"/>
      <c r="Q8" s="699"/>
      <c r="R8" s="699"/>
      <c r="S8" s="699"/>
      <c r="T8" s="699"/>
      <c r="U8" s="699"/>
      <c r="V8" s="699"/>
      <c r="W8" s="699"/>
      <c r="X8" s="699"/>
    </row>
    <row r="9" spans="1:24" ht="49.5" customHeight="1">
      <c r="A9" s="233">
        <v>1</v>
      </c>
      <c r="B9" s="257" t="s">
        <v>37</v>
      </c>
      <c r="C9" s="246" t="s">
        <v>85</v>
      </c>
      <c r="D9" s="26" t="s">
        <v>182</v>
      </c>
      <c r="E9" s="245" t="s">
        <v>42</v>
      </c>
      <c r="F9" s="246">
        <v>4490</v>
      </c>
      <c r="G9" s="33">
        <f>F9*E9</f>
        <v>666765</v>
      </c>
      <c r="H9" s="36">
        <v>44916</v>
      </c>
      <c r="I9" s="259">
        <v>44232</v>
      </c>
      <c r="J9" s="244">
        <v>176</v>
      </c>
      <c r="K9" s="246">
        <v>5450</v>
      </c>
      <c r="L9" s="245"/>
      <c r="M9" s="244">
        <v>85</v>
      </c>
      <c r="N9" s="250">
        <v>44229</v>
      </c>
      <c r="O9" s="236">
        <f>F9-W9</f>
        <v>90</v>
      </c>
      <c r="P9" s="260">
        <f>O9*E9</f>
        <v>13365</v>
      </c>
      <c r="Q9" s="244"/>
      <c r="R9" s="244"/>
      <c r="S9" s="244"/>
      <c r="T9" s="244"/>
      <c r="U9" s="252"/>
      <c r="V9" s="253"/>
      <c r="W9" s="246">
        <v>4400</v>
      </c>
      <c r="X9" s="245">
        <f>W9*E9</f>
        <v>653400</v>
      </c>
    </row>
    <row r="10" spans="1:24" ht="51" customHeight="1">
      <c r="A10" s="233">
        <v>2</v>
      </c>
      <c r="B10" s="257" t="s">
        <v>38</v>
      </c>
      <c r="C10" s="246" t="s">
        <v>85</v>
      </c>
      <c r="D10" s="244" t="s">
        <v>183</v>
      </c>
      <c r="E10" s="245" t="s">
        <v>43</v>
      </c>
      <c r="F10" s="246">
        <v>60</v>
      </c>
      <c r="G10" s="33">
        <f>F10*E10</f>
        <v>12600</v>
      </c>
      <c r="H10" s="36">
        <v>44540</v>
      </c>
      <c r="I10" s="259">
        <v>44232</v>
      </c>
      <c r="J10" s="244">
        <v>176</v>
      </c>
      <c r="K10" s="246">
        <v>100</v>
      </c>
      <c r="L10" s="245"/>
      <c r="M10" s="244">
        <v>85</v>
      </c>
      <c r="N10" s="250">
        <v>44229</v>
      </c>
      <c r="O10" s="236">
        <f>F10-W10</f>
        <v>5</v>
      </c>
      <c r="P10" s="260">
        <f>O10*E10</f>
        <v>1050</v>
      </c>
      <c r="Q10" s="244"/>
      <c r="R10" s="244"/>
      <c r="S10" s="244"/>
      <c r="T10" s="244"/>
      <c r="U10" s="252"/>
      <c r="V10" s="253"/>
      <c r="W10" s="246">
        <v>55</v>
      </c>
      <c r="X10" s="245">
        <f>W10*E10</f>
        <v>11550</v>
      </c>
    </row>
    <row r="11" spans="1:24" ht="68.25" customHeight="1">
      <c r="A11" s="233">
        <v>3</v>
      </c>
      <c r="B11" s="257" t="s">
        <v>39</v>
      </c>
      <c r="C11" s="246" t="s">
        <v>85</v>
      </c>
      <c r="D11" s="26" t="s">
        <v>251</v>
      </c>
      <c r="E11" s="245" t="s">
        <v>44</v>
      </c>
      <c r="F11" s="246">
        <v>2200</v>
      </c>
      <c r="G11" s="33">
        <f>F11*E11</f>
        <v>396000</v>
      </c>
      <c r="H11" s="36">
        <v>44892</v>
      </c>
      <c r="I11" s="259">
        <v>44232</v>
      </c>
      <c r="J11" s="244">
        <v>176</v>
      </c>
      <c r="K11" s="246">
        <v>2300</v>
      </c>
      <c r="L11" s="245"/>
      <c r="M11" s="244">
        <v>85</v>
      </c>
      <c r="N11" s="250">
        <v>44229</v>
      </c>
      <c r="O11" s="236">
        <f>F11-W11</f>
        <v>0</v>
      </c>
      <c r="P11" s="260">
        <f>O11*E11</f>
        <v>0</v>
      </c>
      <c r="Q11" s="244"/>
      <c r="R11" s="244"/>
      <c r="S11" s="244"/>
      <c r="T11" s="244"/>
      <c r="U11" s="252"/>
      <c r="V11" s="253"/>
      <c r="W11" s="246">
        <v>2200</v>
      </c>
      <c r="X11" s="245">
        <f>W11*E11</f>
        <v>396000</v>
      </c>
    </row>
    <row r="12" spans="1:24" ht="61.5" customHeight="1">
      <c r="A12" s="233">
        <v>4</v>
      </c>
      <c r="B12" s="100" t="s">
        <v>39</v>
      </c>
      <c r="C12" s="91" t="s">
        <v>85</v>
      </c>
      <c r="D12" s="26" t="s">
        <v>204</v>
      </c>
      <c r="E12" s="33">
        <v>180</v>
      </c>
      <c r="F12" s="246">
        <v>600</v>
      </c>
      <c r="G12" s="33">
        <f>F12*E12</f>
        <v>108000</v>
      </c>
      <c r="H12" s="36">
        <v>44913</v>
      </c>
      <c r="I12" s="259">
        <v>44281</v>
      </c>
      <c r="J12" s="244">
        <v>443</v>
      </c>
      <c r="K12" s="246"/>
      <c r="L12" s="245">
        <f>K12*E12</f>
        <v>0</v>
      </c>
      <c r="M12" s="244">
        <v>291</v>
      </c>
      <c r="N12" s="250">
        <v>44277</v>
      </c>
      <c r="O12" s="236">
        <f>F12+K12-W12</f>
        <v>0</v>
      </c>
      <c r="P12" s="260">
        <f>O12*E12</f>
        <v>0</v>
      </c>
      <c r="Q12" s="244"/>
      <c r="R12" s="244"/>
      <c r="S12" s="244"/>
      <c r="T12" s="244"/>
      <c r="U12" s="252"/>
      <c r="V12" s="253"/>
      <c r="W12" s="246">
        <v>600</v>
      </c>
      <c r="X12" s="245">
        <f>W12*E12</f>
        <v>108000</v>
      </c>
    </row>
    <row r="13" spans="1:24" ht="72.75" customHeight="1">
      <c r="A13" s="233">
        <v>5</v>
      </c>
      <c r="B13" s="254" t="s">
        <v>18</v>
      </c>
      <c r="C13" s="35" t="s">
        <v>85</v>
      </c>
      <c r="D13" s="26" t="s">
        <v>245</v>
      </c>
      <c r="E13" s="255">
        <v>153.69999999999999</v>
      </c>
      <c r="F13" s="91">
        <v>4450</v>
      </c>
      <c r="G13" s="33">
        <f>F13*E13</f>
        <v>683965</v>
      </c>
      <c r="H13" s="36">
        <v>44889</v>
      </c>
      <c r="I13" s="27">
        <v>44221</v>
      </c>
      <c r="J13" s="26">
        <v>95</v>
      </c>
      <c r="K13" s="91"/>
      <c r="L13" s="33"/>
      <c r="M13" s="26">
        <v>64</v>
      </c>
      <c r="N13" s="41">
        <v>44216</v>
      </c>
      <c r="O13" s="236">
        <f>F13+K13-W13</f>
        <v>350</v>
      </c>
      <c r="P13" s="237">
        <f>O13*E13</f>
        <v>53794.999999999993</v>
      </c>
      <c r="Q13" s="26"/>
      <c r="R13" s="26"/>
      <c r="S13" s="26"/>
      <c r="T13" s="26"/>
      <c r="U13" s="90"/>
      <c r="V13" s="73"/>
      <c r="W13" s="91">
        <v>4100</v>
      </c>
      <c r="X13" s="33">
        <f>W13*E13</f>
        <v>630170</v>
      </c>
    </row>
    <row r="14" spans="1:24" ht="19.5">
      <c r="A14" s="263"/>
      <c r="B14" s="39" t="s">
        <v>83</v>
      </c>
      <c r="C14" s="94"/>
      <c r="D14" s="94"/>
      <c r="E14" s="28"/>
      <c r="F14" s="94"/>
      <c r="G14" s="28">
        <f>SUM(G9:G13)</f>
        <v>1867330</v>
      </c>
      <c r="H14" s="29"/>
      <c r="I14" s="38"/>
      <c r="J14" s="94"/>
      <c r="K14" s="93"/>
      <c r="L14" s="28">
        <f>SUM(L9:L13)</f>
        <v>0</v>
      </c>
      <c r="M14" s="93"/>
      <c r="N14" s="30"/>
      <c r="O14" s="351"/>
      <c r="P14" s="28">
        <f>SUM(P9:P13)</f>
        <v>68210</v>
      </c>
      <c r="Q14" s="31"/>
      <c r="R14" s="93"/>
      <c r="S14" s="93"/>
      <c r="T14" s="93"/>
      <c r="U14" s="93"/>
      <c r="V14" s="93"/>
      <c r="W14" s="94"/>
      <c r="X14" s="28">
        <f>SUM(X9:X13)</f>
        <v>1799120</v>
      </c>
    </row>
  </sheetData>
  <mergeCells count="31">
    <mergeCell ref="W6:W7"/>
    <mergeCell ref="X6:X7"/>
    <mergeCell ref="K6:K7"/>
    <mergeCell ref="W5:X5"/>
    <mergeCell ref="O1:R1"/>
    <mergeCell ref="B2:X2"/>
    <mergeCell ref="C3:P3"/>
    <mergeCell ref="C4:N4"/>
    <mergeCell ref="O4:W4"/>
    <mergeCell ref="J6:J7"/>
    <mergeCell ref="Q5:V5"/>
    <mergeCell ref="L6:L7"/>
    <mergeCell ref="H5:H7"/>
    <mergeCell ref="I5:N5"/>
    <mergeCell ref="M6:N6"/>
    <mergeCell ref="A8:X8"/>
    <mergeCell ref="O6:O7"/>
    <mergeCell ref="P6:P7"/>
    <mergeCell ref="Q6:T7"/>
    <mergeCell ref="U6:U7"/>
    <mergeCell ref="F6:F7"/>
    <mergeCell ref="A5:A7"/>
    <mergeCell ref="B5:B7"/>
    <mergeCell ref="C5:C7"/>
    <mergeCell ref="D5:D7"/>
    <mergeCell ref="G6:G7"/>
    <mergeCell ref="I6:I7"/>
    <mergeCell ref="V6:V7"/>
    <mergeCell ref="E5:E7"/>
    <mergeCell ref="F5:G5"/>
    <mergeCell ref="O5:P5"/>
  </mergeCells>
  <phoneticPr fontId="74" type="noConversion"/>
  <pageMargins left="0.75" right="0.75" top="1" bottom="1" header="0.5" footer="0.5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>
  <dimension ref="A1:X14"/>
  <sheetViews>
    <sheetView workbookViewId="0">
      <selection activeCell="A8" sqref="A8:X14"/>
    </sheetView>
  </sheetViews>
  <sheetFormatPr defaultRowHeight="12.75"/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706" t="s">
        <v>151</v>
      </c>
      <c r="B8" s="707"/>
      <c r="C8" s="707"/>
      <c r="D8" s="707"/>
      <c r="E8" s="707"/>
      <c r="F8" s="707"/>
      <c r="G8" s="707"/>
      <c r="H8" s="707"/>
      <c r="I8" s="707"/>
      <c r="J8" s="707"/>
      <c r="K8" s="707"/>
      <c r="L8" s="707"/>
      <c r="M8" s="707"/>
      <c r="N8" s="707"/>
      <c r="O8" s="707"/>
      <c r="P8" s="707"/>
      <c r="Q8" s="707"/>
      <c r="R8" s="707"/>
      <c r="S8" s="707"/>
      <c r="T8" s="707"/>
      <c r="U8" s="707"/>
      <c r="V8" s="707"/>
      <c r="W8" s="707"/>
      <c r="X8" s="708"/>
    </row>
    <row r="9" spans="1:24" ht="216.75">
      <c r="A9" s="350">
        <v>1</v>
      </c>
      <c r="B9" s="254" t="s">
        <v>18</v>
      </c>
      <c r="C9" s="35" t="s">
        <v>85</v>
      </c>
      <c r="D9" s="26" t="s">
        <v>178</v>
      </c>
      <c r="E9" s="255">
        <v>153.69999999999999</v>
      </c>
      <c r="F9" s="91">
        <v>52</v>
      </c>
      <c r="G9" s="33">
        <f>F9*E9</f>
        <v>7992.4</v>
      </c>
      <c r="H9" s="36">
        <v>44889</v>
      </c>
      <c r="I9" s="27"/>
      <c r="J9" s="26"/>
      <c r="K9" s="91"/>
      <c r="L9" s="33"/>
      <c r="M9" s="26">
        <v>64</v>
      </c>
      <c r="N9" s="41">
        <v>44216</v>
      </c>
      <c r="O9" s="236">
        <f>F9+K9-W9</f>
        <v>0</v>
      </c>
      <c r="P9" s="237">
        <f>O9*E9</f>
        <v>0</v>
      </c>
      <c r="Q9" s="26"/>
      <c r="R9" s="26"/>
      <c r="S9" s="26"/>
      <c r="T9" s="26"/>
      <c r="U9" s="90"/>
      <c r="V9" s="73"/>
      <c r="W9" s="91">
        <v>52</v>
      </c>
      <c r="X9" s="33">
        <f>W9*E9</f>
        <v>7992.4</v>
      </c>
    </row>
    <row r="10" spans="1:24" ht="153">
      <c r="A10" s="350">
        <v>2</v>
      </c>
      <c r="B10" s="257" t="s">
        <v>37</v>
      </c>
      <c r="C10" s="246" t="s">
        <v>85</v>
      </c>
      <c r="D10" s="26" t="s">
        <v>253</v>
      </c>
      <c r="E10" s="245" t="s">
        <v>42</v>
      </c>
      <c r="F10" s="246">
        <v>1836</v>
      </c>
      <c r="G10" s="33">
        <f>F10*E10</f>
        <v>272646</v>
      </c>
      <c r="H10" s="36">
        <v>44916</v>
      </c>
      <c r="I10" s="259">
        <v>44230</v>
      </c>
      <c r="J10" s="244">
        <v>156</v>
      </c>
      <c r="K10" s="246">
        <v>3900</v>
      </c>
      <c r="L10" s="245"/>
      <c r="M10" s="244">
        <v>85</v>
      </c>
      <c r="N10" s="250">
        <v>44229</v>
      </c>
      <c r="O10" s="236">
        <f>F10-W10</f>
        <v>0</v>
      </c>
      <c r="P10" s="260">
        <f>O10*E10</f>
        <v>0</v>
      </c>
      <c r="Q10" s="244"/>
      <c r="R10" s="244"/>
      <c r="S10" s="244"/>
      <c r="T10" s="244"/>
      <c r="U10" s="252"/>
      <c r="V10" s="253"/>
      <c r="W10" s="246">
        <v>1836</v>
      </c>
      <c r="X10" s="245">
        <f>W10*E10</f>
        <v>272646</v>
      </c>
    </row>
    <row r="11" spans="1:24" ht="165.75">
      <c r="A11" s="350">
        <v>3</v>
      </c>
      <c r="B11" s="257" t="s">
        <v>38</v>
      </c>
      <c r="C11" s="246" t="s">
        <v>85</v>
      </c>
      <c r="D11" s="244" t="s">
        <v>254</v>
      </c>
      <c r="E11" s="245" t="s">
        <v>43</v>
      </c>
      <c r="F11" s="246">
        <v>50</v>
      </c>
      <c r="G11" s="33">
        <f>F11*E11</f>
        <v>10500</v>
      </c>
      <c r="H11" s="36">
        <v>44540</v>
      </c>
      <c r="I11" s="259">
        <v>44230</v>
      </c>
      <c r="J11" s="244">
        <v>156</v>
      </c>
      <c r="K11" s="246">
        <v>50</v>
      </c>
      <c r="L11" s="245"/>
      <c r="M11" s="244">
        <v>85</v>
      </c>
      <c r="N11" s="250">
        <v>44229</v>
      </c>
      <c r="O11" s="236">
        <f>F11-W11</f>
        <v>0</v>
      </c>
      <c r="P11" s="260">
        <f>O11*E11</f>
        <v>0</v>
      </c>
      <c r="Q11" s="244"/>
      <c r="R11" s="244"/>
      <c r="S11" s="244"/>
      <c r="T11" s="244"/>
      <c r="U11" s="252"/>
      <c r="V11" s="253"/>
      <c r="W11" s="246">
        <v>50</v>
      </c>
      <c r="X11" s="245">
        <f>W11*E11</f>
        <v>10500</v>
      </c>
    </row>
    <row r="12" spans="1:24" ht="293.25">
      <c r="A12" s="350">
        <v>4</v>
      </c>
      <c r="B12" s="257" t="s">
        <v>39</v>
      </c>
      <c r="C12" s="246" t="s">
        <v>85</v>
      </c>
      <c r="D12" s="26" t="s">
        <v>251</v>
      </c>
      <c r="E12" s="245" t="s">
        <v>44</v>
      </c>
      <c r="F12" s="246">
        <v>1488</v>
      </c>
      <c r="G12" s="33">
        <f>F12*E12</f>
        <v>267840</v>
      </c>
      <c r="H12" s="36">
        <v>44892</v>
      </c>
      <c r="I12" s="259">
        <v>44230</v>
      </c>
      <c r="J12" s="244">
        <v>156</v>
      </c>
      <c r="K12" s="246">
        <v>1700</v>
      </c>
      <c r="L12" s="245"/>
      <c r="M12" s="244">
        <v>85</v>
      </c>
      <c r="N12" s="250">
        <v>44229</v>
      </c>
      <c r="O12" s="236">
        <f>F12-W12</f>
        <v>0</v>
      </c>
      <c r="P12" s="260">
        <f>O12*E12</f>
        <v>0</v>
      </c>
      <c r="Q12" s="244"/>
      <c r="R12" s="244"/>
      <c r="S12" s="244"/>
      <c r="T12" s="244"/>
      <c r="U12" s="252"/>
      <c r="V12" s="253"/>
      <c r="W12" s="246">
        <v>1488</v>
      </c>
      <c r="X12" s="245">
        <f>W12*E12</f>
        <v>267840</v>
      </c>
    </row>
    <row r="13" spans="1:24" ht="252">
      <c r="A13" s="350">
        <v>5</v>
      </c>
      <c r="B13" s="100" t="s">
        <v>39</v>
      </c>
      <c r="C13" s="91" t="s">
        <v>85</v>
      </c>
      <c r="D13" s="26" t="s">
        <v>204</v>
      </c>
      <c r="E13" s="33">
        <v>180</v>
      </c>
      <c r="F13" s="246">
        <v>6600</v>
      </c>
      <c r="G13" s="33">
        <f>F13*E13</f>
        <v>1188000</v>
      </c>
      <c r="H13" s="36">
        <v>44913</v>
      </c>
      <c r="I13" s="259">
        <v>44278</v>
      </c>
      <c r="J13" s="244">
        <v>425</v>
      </c>
      <c r="K13" s="246"/>
      <c r="L13" s="245">
        <f>K13*E13</f>
        <v>0</v>
      </c>
      <c r="M13" s="244">
        <v>291</v>
      </c>
      <c r="N13" s="250">
        <v>44277</v>
      </c>
      <c r="O13" s="236">
        <f>F13+K13-W13</f>
        <v>0</v>
      </c>
      <c r="P13" s="260">
        <f>O13*E13</f>
        <v>0</v>
      </c>
      <c r="Q13" s="244"/>
      <c r="R13" s="244"/>
      <c r="S13" s="244"/>
      <c r="T13" s="244"/>
      <c r="U13" s="252"/>
      <c r="V13" s="253"/>
      <c r="W13" s="246">
        <v>6600</v>
      </c>
      <c r="X13" s="245">
        <f>W13*E13</f>
        <v>1188000</v>
      </c>
    </row>
    <row r="14" spans="1:24" ht="37.5">
      <c r="A14" s="319"/>
      <c r="B14" s="39" t="s">
        <v>83</v>
      </c>
      <c r="C14" s="94"/>
      <c r="D14" s="94"/>
      <c r="E14" s="28"/>
      <c r="F14" s="94"/>
      <c r="G14" s="28">
        <f>SUM(G9:G13)</f>
        <v>1746978.4</v>
      </c>
      <c r="H14" s="29"/>
      <c r="I14" s="38"/>
      <c r="J14" s="94"/>
      <c r="K14" s="93"/>
      <c r="L14" s="28">
        <f>SUM(L9:L13)</f>
        <v>0</v>
      </c>
      <c r="M14" s="93"/>
      <c r="N14" s="30"/>
      <c r="O14" s="94"/>
      <c r="P14" s="28">
        <f>SUM(P9:P13)</f>
        <v>0</v>
      </c>
      <c r="Q14" s="31"/>
      <c r="R14" s="93"/>
      <c r="S14" s="93"/>
      <c r="T14" s="93"/>
      <c r="U14" s="93"/>
      <c r="V14" s="93"/>
      <c r="W14" s="94"/>
      <c r="X14" s="28">
        <f>SUM(X9:X13)</f>
        <v>1746978.4</v>
      </c>
    </row>
  </sheetData>
  <mergeCells count="31">
    <mergeCell ref="W6:W7"/>
    <mergeCell ref="X6:X7"/>
    <mergeCell ref="K6:K7"/>
    <mergeCell ref="W5:X5"/>
    <mergeCell ref="O1:R1"/>
    <mergeCell ref="B2:X2"/>
    <mergeCell ref="C3:P3"/>
    <mergeCell ref="C4:N4"/>
    <mergeCell ref="O4:W4"/>
    <mergeCell ref="J6:J7"/>
    <mergeCell ref="Q5:V5"/>
    <mergeCell ref="L6:L7"/>
    <mergeCell ref="H5:H7"/>
    <mergeCell ref="I5:N5"/>
    <mergeCell ref="M6:N6"/>
    <mergeCell ref="A8:X8"/>
    <mergeCell ref="O6:O7"/>
    <mergeCell ref="P6:P7"/>
    <mergeCell ref="Q6:T7"/>
    <mergeCell ref="U6:U7"/>
    <mergeCell ref="F6:F7"/>
    <mergeCell ref="A5:A7"/>
    <mergeCell ref="B5:B7"/>
    <mergeCell ref="C5:C7"/>
    <mergeCell ref="D5:D7"/>
    <mergeCell ref="G6:G7"/>
    <mergeCell ref="I6:I7"/>
    <mergeCell ref="V6:V7"/>
    <mergeCell ref="E5:E7"/>
    <mergeCell ref="F5:G5"/>
    <mergeCell ref="O5:P5"/>
  </mergeCells>
  <phoneticPr fontId="74" type="noConversion"/>
  <pageMargins left="0.75" right="0.75" top="1" bottom="1" header="0.5" footer="0.5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>
  <dimension ref="A1:X14"/>
  <sheetViews>
    <sheetView workbookViewId="0">
      <selection activeCell="A8" sqref="A8:X14"/>
    </sheetView>
  </sheetViews>
  <sheetFormatPr defaultRowHeight="12.75"/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667" t="s">
        <v>26</v>
      </c>
      <c r="B8" s="668"/>
      <c r="C8" s="668"/>
      <c r="D8" s="668"/>
      <c r="E8" s="668"/>
      <c r="F8" s="668"/>
      <c r="G8" s="668"/>
      <c r="H8" s="668"/>
      <c r="I8" s="668"/>
      <c r="J8" s="668"/>
      <c r="K8" s="668"/>
      <c r="L8" s="668"/>
      <c r="M8" s="668"/>
      <c r="N8" s="668"/>
      <c r="O8" s="668"/>
      <c r="P8" s="668"/>
      <c r="Q8" s="668"/>
      <c r="R8" s="668"/>
      <c r="S8" s="668"/>
      <c r="T8" s="668"/>
      <c r="U8" s="668"/>
      <c r="V8" s="668"/>
      <c r="W8" s="668"/>
      <c r="X8" s="669"/>
    </row>
    <row r="9" spans="1:24" ht="216.75">
      <c r="A9" s="116">
        <v>1</v>
      </c>
      <c r="B9" s="143" t="s">
        <v>18</v>
      </c>
      <c r="C9" s="144" t="s">
        <v>85</v>
      </c>
      <c r="D9" s="117" t="s">
        <v>178</v>
      </c>
      <c r="E9" s="145">
        <v>153.69999999999999</v>
      </c>
      <c r="F9" s="136">
        <v>100</v>
      </c>
      <c r="G9" s="118">
        <f>F9*E9</f>
        <v>15369.999999999998</v>
      </c>
      <c r="H9" s="189">
        <v>44889</v>
      </c>
      <c r="I9" s="121"/>
      <c r="J9" s="117"/>
      <c r="K9" s="136"/>
      <c r="L9" s="118"/>
      <c r="M9" s="117">
        <v>64</v>
      </c>
      <c r="N9" s="135">
        <v>44216</v>
      </c>
      <c r="O9" s="122">
        <f>F9-W9</f>
        <v>0</v>
      </c>
      <c r="P9" s="123">
        <f>O9*E9</f>
        <v>0</v>
      </c>
      <c r="Q9" s="117"/>
      <c r="R9" s="117"/>
      <c r="S9" s="117"/>
      <c r="T9" s="117"/>
      <c r="U9" s="147"/>
      <c r="V9" s="146"/>
      <c r="W9" s="136">
        <v>100</v>
      </c>
      <c r="X9" s="118">
        <f>W9*E9</f>
        <v>15369.999999999998</v>
      </c>
    </row>
    <row r="10" spans="1:24" ht="153">
      <c r="A10" s="196">
        <v>2</v>
      </c>
      <c r="B10" s="148" t="s">
        <v>37</v>
      </c>
      <c r="C10" s="197" t="s">
        <v>85</v>
      </c>
      <c r="D10" s="117" t="s">
        <v>182</v>
      </c>
      <c r="E10" s="126" t="s">
        <v>42</v>
      </c>
      <c r="F10" s="127">
        <v>550</v>
      </c>
      <c r="G10" s="118">
        <f>F10*E10</f>
        <v>81675</v>
      </c>
      <c r="H10" s="189">
        <v>44916</v>
      </c>
      <c r="I10" s="150">
        <v>44231</v>
      </c>
      <c r="J10" s="125">
        <v>157</v>
      </c>
      <c r="K10" s="127">
        <v>1550</v>
      </c>
      <c r="L10" s="126"/>
      <c r="M10" s="125">
        <v>85</v>
      </c>
      <c r="N10" s="131">
        <v>44229</v>
      </c>
      <c r="O10" s="122">
        <f>F10-W10</f>
        <v>0</v>
      </c>
      <c r="P10" s="151">
        <f>O10*E10</f>
        <v>0</v>
      </c>
      <c r="Q10" s="125"/>
      <c r="R10" s="125"/>
      <c r="S10" s="125"/>
      <c r="T10" s="125"/>
      <c r="U10" s="133"/>
      <c r="V10" s="128"/>
      <c r="W10" s="127">
        <v>550</v>
      </c>
      <c r="X10" s="126">
        <f>W10*E10</f>
        <v>81675</v>
      </c>
    </row>
    <row r="11" spans="1:24" ht="165.75">
      <c r="A11" s="116">
        <v>3</v>
      </c>
      <c r="B11" s="148" t="s">
        <v>38</v>
      </c>
      <c r="C11" s="197" t="s">
        <v>85</v>
      </c>
      <c r="D11" s="117" t="s">
        <v>183</v>
      </c>
      <c r="E11" s="126" t="s">
        <v>43</v>
      </c>
      <c r="F11" s="127">
        <v>50</v>
      </c>
      <c r="G11" s="118">
        <f>F11*E11</f>
        <v>10500</v>
      </c>
      <c r="H11" s="189">
        <v>44540</v>
      </c>
      <c r="I11" s="150">
        <v>44231</v>
      </c>
      <c r="J11" s="125">
        <v>157</v>
      </c>
      <c r="K11" s="127">
        <v>50</v>
      </c>
      <c r="L11" s="126"/>
      <c r="M11" s="125">
        <v>85</v>
      </c>
      <c r="N11" s="131">
        <v>44229</v>
      </c>
      <c r="O11" s="122">
        <f>F11-W11</f>
        <v>0</v>
      </c>
      <c r="P11" s="151">
        <f>O11*E11</f>
        <v>0</v>
      </c>
      <c r="Q11" s="125"/>
      <c r="R11" s="125"/>
      <c r="S11" s="125"/>
      <c r="T11" s="125"/>
      <c r="U11" s="133"/>
      <c r="V11" s="128"/>
      <c r="W11" s="127">
        <v>50</v>
      </c>
      <c r="X11" s="126">
        <f>W11*E11</f>
        <v>10500</v>
      </c>
    </row>
    <row r="12" spans="1:24" ht="293.25">
      <c r="A12" s="196">
        <v>4</v>
      </c>
      <c r="B12" s="148" t="s">
        <v>39</v>
      </c>
      <c r="C12" s="197" t="s">
        <v>85</v>
      </c>
      <c r="D12" s="117" t="s">
        <v>184</v>
      </c>
      <c r="E12" s="126" t="s">
        <v>44</v>
      </c>
      <c r="F12" s="127">
        <v>375</v>
      </c>
      <c r="G12" s="118">
        <f>F12*E12</f>
        <v>67500</v>
      </c>
      <c r="H12" s="189" t="s">
        <v>185</v>
      </c>
      <c r="I12" s="150">
        <v>44231</v>
      </c>
      <c r="J12" s="125">
        <v>157</v>
      </c>
      <c r="K12" s="127">
        <v>700</v>
      </c>
      <c r="L12" s="126"/>
      <c r="M12" s="125">
        <v>85</v>
      </c>
      <c r="N12" s="131">
        <v>44229</v>
      </c>
      <c r="O12" s="122">
        <f>F12-W12</f>
        <v>0</v>
      </c>
      <c r="P12" s="151">
        <f>O12*E12</f>
        <v>0</v>
      </c>
      <c r="Q12" s="125"/>
      <c r="R12" s="125"/>
      <c r="S12" s="125"/>
      <c r="T12" s="125"/>
      <c r="U12" s="133"/>
      <c r="V12" s="128"/>
      <c r="W12" s="127">
        <v>375</v>
      </c>
      <c r="X12" s="126">
        <f>W12*E12</f>
        <v>67500</v>
      </c>
    </row>
    <row r="13" spans="1:24" ht="252">
      <c r="A13" s="116">
        <v>5</v>
      </c>
      <c r="B13" s="195" t="s">
        <v>39</v>
      </c>
      <c r="C13" s="136" t="s">
        <v>85</v>
      </c>
      <c r="D13" s="117" t="s">
        <v>204</v>
      </c>
      <c r="E13" s="118">
        <v>180</v>
      </c>
      <c r="F13" s="127">
        <v>2627</v>
      </c>
      <c r="G13" s="118">
        <f>F13*E13</f>
        <v>472860</v>
      </c>
      <c r="H13" s="189">
        <v>44913</v>
      </c>
      <c r="I13" s="150">
        <v>44278</v>
      </c>
      <c r="J13" s="125">
        <v>426</v>
      </c>
      <c r="K13" s="127"/>
      <c r="L13" s="126">
        <f>K13*E13</f>
        <v>0</v>
      </c>
      <c r="M13" s="125">
        <v>291</v>
      </c>
      <c r="N13" s="131">
        <v>44277</v>
      </c>
      <c r="O13" s="122">
        <f>F13+K13-W13</f>
        <v>0</v>
      </c>
      <c r="P13" s="151">
        <f>O13*E13</f>
        <v>0</v>
      </c>
      <c r="Q13" s="125"/>
      <c r="R13" s="125"/>
      <c r="S13" s="125"/>
      <c r="T13" s="125"/>
      <c r="U13" s="133"/>
      <c r="V13" s="128"/>
      <c r="W13" s="127">
        <v>2627</v>
      </c>
      <c r="X13" s="126">
        <f>W13*E13</f>
        <v>472860</v>
      </c>
    </row>
    <row r="14" spans="1:24" ht="37.5">
      <c r="A14" s="137"/>
      <c r="B14" s="153" t="s">
        <v>83</v>
      </c>
      <c r="C14" s="137"/>
      <c r="D14" s="137"/>
      <c r="E14" s="140"/>
      <c r="F14" s="137"/>
      <c r="G14" s="140">
        <f>SUM(G9:G13)</f>
        <v>647905</v>
      </c>
      <c r="H14" s="141"/>
      <c r="I14" s="154"/>
      <c r="J14" s="137"/>
      <c r="K14" s="187"/>
      <c r="L14" s="140">
        <f>SUM(L9:L13)</f>
        <v>0</v>
      </c>
      <c r="M14" s="187"/>
      <c r="N14" s="142"/>
      <c r="O14" s="137"/>
      <c r="P14" s="140">
        <f>SUM(P9:P13)</f>
        <v>0</v>
      </c>
      <c r="Q14" s="155"/>
      <c r="R14" s="187"/>
      <c r="S14" s="187"/>
      <c r="T14" s="187"/>
      <c r="U14" s="187"/>
      <c r="V14" s="187"/>
      <c r="W14" s="137"/>
      <c r="X14" s="140">
        <f>SUM(X9:X13)</f>
        <v>647905</v>
      </c>
    </row>
  </sheetData>
  <mergeCells count="31">
    <mergeCell ref="W6:W7"/>
    <mergeCell ref="X6:X7"/>
    <mergeCell ref="K6:K7"/>
    <mergeCell ref="W5:X5"/>
    <mergeCell ref="O1:R1"/>
    <mergeCell ref="B2:X2"/>
    <mergeCell ref="C3:P3"/>
    <mergeCell ref="C4:N4"/>
    <mergeCell ref="O4:W4"/>
    <mergeCell ref="J6:J7"/>
    <mergeCell ref="Q5:V5"/>
    <mergeCell ref="L6:L7"/>
    <mergeCell ref="H5:H7"/>
    <mergeCell ref="I5:N5"/>
    <mergeCell ref="M6:N6"/>
    <mergeCell ref="A8:X8"/>
    <mergeCell ref="O6:O7"/>
    <mergeCell ref="P6:P7"/>
    <mergeCell ref="Q6:T7"/>
    <mergeCell ref="U6:U7"/>
    <mergeCell ref="F6:F7"/>
    <mergeCell ref="A5:A7"/>
    <mergeCell ref="B5:B7"/>
    <mergeCell ref="C5:C7"/>
    <mergeCell ref="D5:D7"/>
    <mergeCell ref="G6:G7"/>
    <mergeCell ref="I6:I7"/>
    <mergeCell ref="V6:V7"/>
    <mergeCell ref="E5:E7"/>
    <mergeCell ref="F5:G5"/>
    <mergeCell ref="O5:P5"/>
  </mergeCells>
  <phoneticPr fontId="74" type="noConversion"/>
  <pageMargins left="0.75" right="0.75" top="1" bottom="1" header="0.5" footer="0.5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>
  <dimension ref="A1:X14"/>
  <sheetViews>
    <sheetView topLeftCell="H10" workbookViewId="0">
      <selection activeCell="W9" sqref="W9:W13"/>
    </sheetView>
  </sheetViews>
  <sheetFormatPr defaultRowHeight="12.75"/>
  <cols>
    <col min="1" max="1" width="4.42578125" customWidth="1"/>
    <col min="2" max="2" width="23.28515625" customWidth="1"/>
    <col min="7" max="7" width="16.28515625" customWidth="1"/>
    <col min="16" max="16" width="15.85546875" customWidth="1"/>
    <col min="17" max="17" width="2.42578125" customWidth="1"/>
    <col min="18" max="18" width="2.28515625" customWidth="1"/>
    <col min="19" max="19" width="1.5703125" customWidth="1"/>
    <col min="20" max="20" width="2.140625" customWidth="1"/>
    <col min="21" max="21" width="2.42578125" customWidth="1"/>
    <col min="22" max="22" width="1.5703125" customWidth="1"/>
    <col min="24" max="24" width="16.28515625" customWidth="1"/>
  </cols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667" t="s">
        <v>103</v>
      </c>
      <c r="B8" s="668"/>
      <c r="C8" s="668"/>
      <c r="D8" s="668"/>
      <c r="E8" s="668"/>
      <c r="F8" s="668"/>
      <c r="G8" s="668"/>
      <c r="H8" s="668"/>
      <c r="I8" s="668"/>
      <c r="J8" s="668"/>
      <c r="K8" s="668"/>
      <c r="L8" s="668"/>
      <c r="M8" s="668"/>
      <c r="N8" s="668"/>
      <c r="O8" s="668"/>
      <c r="P8" s="668"/>
      <c r="Q8" s="668"/>
      <c r="R8" s="668"/>
      <c r="S8" s="668"/>
      <c r="T8" s="668"/>
      <c r="U8" s="668"/>
      <c r="V8" s="668"/>
      <c r="W8" s="668"/>
      <c r="X8" s="669"/>
    </row>
    <row r="9" spans="1:24" ht="99" customHeight="1">
      <c r="A9" s="116">
        <v>1</v>
      </c>
      <c r="B9" s="195" t="s">
        <v>39</v>
      </c>
      <c r="C9" s="136" t="s">
        <v>85</v>
      </c>
      <c r="D9" s="117" t="s">
        <v>204</v>
      </c>
      <c r="E9" s="118">
        <v>180</v>
      </c>
      <c r="F9" s="156">
        <v>300</v>
      </c>
      <c r="G9" s="118">
        <f>F9*E9</f>
        <v>54000</v>
      </c>
      <c r="H9" s="189">
        <v>44913</v>
      </c>
      <c r="I9" s="121">
        <v>44279</v>
      </c>
      <c r="J9" s="117">
        <v>444</v>
      </c>
      <c r="K9" s="134"/>
      <c r="L9" s="118">
        <f>K9*E9</f>
        <v>0</v>
      </c>
      <c r="M9" s="117">
        <v>291</v>
      </c>
      <c r="N9" s="135">
        <v>44277</v>
      </c>
      <c r="O9" s="122">
        <f>F9+K9-W9</f>
        <v>0</v>
      </c>
      <c r="P9" s="123">
        <f>O9*E9</f>
        <v>0</v>
      </c>
      <c r="Q9" s="124"/>
      <c r="R9" s="120"/>
      <c r="S9" s="120"/>
      <c r="T9" s="120"/>
      <c r="U9" s="120"/>
      <c r="V9" s="120"/>
      <c r="W9" s="156">
        <v>300</v>
      </c>
      <c r="X9" s="123">
        <f>W9*E9</f>
        <v>54000</v>
      </c>
    </row>
    <row r="10" spans="1:24" ht="87.75" customHeight="1">
      <c r="A10" s="116">
        <v>2</v>
      </c>
      <c r="B10" s="143" t="s">
        <v>18</v>
      </c>
      <c r="C10" s="144" t="s">
        <v>85</v>
      </c>
      <c r="D10" s="117" t="s">
        <v>245</v>
      </c>
      <c r="E10" s="145">
        <v>153.69999999999999</v>
      </c>
      <c r="F10" s="136">
        <v>300</v>
      </c>
      <c r="G10" s="118">
        <f>F10*E10</f>
        <v>46110</v>
      </c>
      <c r="H10" s="228">
        <v>44866</v>
      </c>
      <c r="I10" s="121">
        <v>44221</v>
      </c>
      <c r="J10" s="117">
        <v>96</v>
      </c>
      <c r="K10" s="136">
        <v>30</v>
      </c>
      <c r="L10" s="118"/>
      <c r="M10" s="117">
        <v>64</v>
      </c>
      <c r="N10" s="135">
        <v>44216</v>
      </c>
      <c r="O10" s="122">
        <f>F10-W10</f>
        <v>300</v>
      </c>
      <c r="P10" s="123">
        <f>O10*E10</f>
        <v>46110</v>
      </c>
      <c r="Q10" s="117"/>
      <c r="R10" s="117"/>
      <c r="S10" s="117"/>
      <c r="T10" s="117"/>
      <c r="U10" s="147"/>
      <c r="V10" s="146"/>
      <c r="W10" s="136">
        <v>0</v>
      </c>
      <c r="X10" s="118">
        <f>W10*E10</f>
        <v>0</v>
      </c>
    </row>
    <row r="11" spans="1:24" ht="66.75" customHeight="1">
      <c r="A11" s="196">
        <v>3</v>
      </c>
      <c r="B11" s="148" t="s">
        <v>37</v>
      </c>
      <c r="C11" s="127" t="s">
        <v>85</v>
      </c>
      <c r="D11" s="117" t="s">
        <v>182</v>
      </c>
      <c r="E11" s="126" t="s">
        <v>42</v>
      </c>
      <c r="F11" s="127">
        <v>2700</v>
      </c>
      <c r="G11" s="118">
        <f>F11*E11</f>
        <v>400950</v>
      </c>
      <c r="H11" s="229">
        <v>44896</v>
      </c>
      <c r="I11" s="150">
        <v>44232</v>
      </c>
      <c r="J11" s="125">
        <v>177</v>
      </c>
      <c r="K11" s="127">
        <v>2700</v>
      </c>
      <c r="L11" s="126"/>
      <c r="M11" s="125">
        <v>85</v>
      </c>
      <c r="N11" s="131">
        <v>44229</v>
      </c>
      <c r="O11" s="122">
        <f>F11-W11</f>
        <v>725</v>
      </c>
      <c r="P11" s="151">
        <f>O11*E11</f>
        <v>107662.5</v>
      </c>
      <c r="Q11" s="125"/>
      <c r="R11" s="125"/>
      <c r="S11" s="125"/>
      <c r="T11" s="125"/>
      <c r="U11" s="133"/>
      <c r="V11" s="128"/>
      <c r="W11" s="127">
        <v>1975</v>
      </c>
      <c r="X11" s="126">
        <f>W11*E11</f>
        <v>293287.5</v>
      </c>
    </row>
    <row r="12" spans="1:24" ht="68.25" customHeight="1">
      <c r="A12" s="196">
        <v>4</v>
      </c>
      <c r="B12" s="148" t="s">
        <v>38</v>
      </c>
      <c r="C12" s="127" t="s">
        <v>85</v>
      </c>
      <c r="D12" s="125" t="s">
        <v>183</v>
      </c>
      <c r="E12" s="126" t="s">
        <v>43</v>
      </c>
      <c r="F12" s="127">
        <v>50</v>
      </c>
      <c r="G12" s="118">
        <f>F12*E12</f>
        <v>10500</v>
      </c>
      <c r="H12" s="229">
        <v>44531</v>
      </c>
      <c r="I12" s="150">
        <v>44232</v>
      </c>
      <c r="J12" s="125">
        <v>177</v>
      </c>
      <c r="K12" s="127">
        <v>50</v>
      </c>
      <c r="L12" s="126"/>
      <c r="M12" s="125">
        <v>85</v>
      </c>
      <c r="N12" s="131">
        <v>44229</v>
      </c>
      <c r="O12" s="122">
        <f>F12-W12</f>
        <v>0</v>
      </c>
      <c r="P12" s="151">
        <f>O12*E12</f>
        <v>0</v>
      </c>
      <c r="Q12" s="125"/>
      <c r="R12" s="125"/>
      <c r="S12" s="125"/>
      <c r="T12" s="125"/>
      <c r="U12" s="133"/>
      <c r="V12" s="128"/>
      <c r="W12" s="127">
        <v>50</v>
      </c>
      <c r="X12" s="126">
        <f>W12*E12</f>
        <v>10500</v>
      </c>
    </row>
    <row r="13" spans="1:24" ht="126" customHeight="1">
      <c r="A13" s="196">
        <v>5</v>
      </c>
      <c r="B13" s="148" t="s">
        <v>39</v>
      </c>
      <c r="C13" s="127" t="s">
        <v>85</v>
      </c>
      <c r="D13" s="117" t="s">
        <v>248</v>
      </c>
      <c r="E13" s="126" t="s">
        <v>44</v>
      </c>
      <c r="F13" s="127">
        <v>1150</v>
      </c>
      <c r="G13" s="118">
        <f>F13*E13</f>
        <v>207000</v>
      </c>
      <c r="H13" s="229">
        <v>44866</v>
      </c>
      <c r="I13" s="150">
        <v>44232</v>
      </c>
      <c r="J13" s="125">
        <v>177</v>
      </c>
      <c r="K13" s="127">
        <v>1150</v>
      </c>
      <c r="L13" s="126"/>
      <c r="M13" s="125">
        <v>85</v>
      </c>
      <c r="N13" s="131">
        <v>44229</v>
      </c>
      <c r="O13" s="122">
        <f>F13-W13</f>
        <v>0</v>
      </c>
      <c r="P13" s="151">
        <f>O13*E13</f>
        <v>0</v>
      </c>
      <c r="Q13" s="125"/>
      <c r="R13" s="125"/>
      <c r="S13" s="125"/>
      <c r="T13" s="125"/>
      <c r="U13" s="133"/>
      <c r="V13" s="128"/>
      <c r="W13" s="127">
        <v>1150</v>
      </c>
      <c r="X13" s="126">
        <f>W13*E13</f>
        <v>207000</v>
      </c>
    </row>
    <row r="14" spans="1:24" ht="19.5">
      <c r="A14" s="137"/>
      <c r="B14" s="153" t="s">
        <v>83</v>
      </c>
      <c r="C14" s="137"/>
      <c r="D14" s="137"/>
      <c r="E14" s="140"/>
      <c r="F14" s="137"/>
      <c r="G14" s="140">
        <f>SUM(G9:G13)</f>
        <v>718560</v>
      </c>
      <c r="H14" s="141"/>
      <c r="I14" s="154"/>
      <c r="J14" s="137"/>
      <c r="K14" s="187"/>
      <c r="L14" s="140">
        <f>SUM(L9:L13)</f>
        <v>0</v>
      </c>
      <c r="M14" s="187"/>
      <c r="N14" s="142"/>
      <c r="O14" s="137"/>
      <c r="P14" s="140">
        <f>SUM(P9:P13)</f>
        <v>153772.5</v>
      </c>
      <c r="Q14" s="155"/>
      <c r="R14" s="187"/>
      <c r="S14" s="187"/>
      <c r="T14" s="187"/>
      <c r="U14" s="187"/>
      <c r="V14" s="187"/>
      <c r="W14" s="137"/>
      <c r="X14" s="140">
        <f>SUM(X9:X13)</f>
        <v>564787.5</v>
      </c>
    </row>
  </sheetData>
  <mergeCells count="31">
    <mergeCell ref="W6:W7"/>
    <mergeCell ref="X6:X7"/>
    <mergeCell ref="K6:K7"/>
    <mergeCell ref="W5:X5"/>
    <mergeCell ref="O1:R1"/>
    <mergeCell ref="B2:X2"/>
    <mergeCell ref="C3:P3"/>
    <mergeCell ref="C4:N4"/>
    <mergeCell ref="O4:W4"/>
    <mergeCell ref="J6:J7"/>
    <mergeCell ref="Q5:V5"/>
    <mergeCell ref="L6:L7"/>
    <mergeCell ref="H5:H7"/>
    <mergeCell ref="I5:N5"/>
    <mergeCell ref="M6:N6"/>
    <mergeCell ref="A8:X8"/>
    <mergeCell ref="O6:O7"/>
    <mergeCell ref="P6:P7"/>
    <mergeCell ref="Q6:T7"/>
    <mergeCell ref="U6:U7"/>
    <mergeCell ref="F6:F7"/>
    <mergeCell ref="A5:A7"/>
    <mergeCell ref="B5:B7"/>
    <mergeCell ref="C5:C7"/>
    <mergeCell ref="D5:D7"/>
    <mergeCell ref="G6:G7"/>
    <mergeCell ref="I6:I7"/>
    <mergeCell ref="V6:V7"/>
    <mergeCell ref="E5:E7"/>
    <mergeCell ref="F5:G5"/>
    <mergeCell ref="O5:P5"/>
  </mergeCells>
  <phoneticPr fontId="74" type="noConversion"/>
  <pageMargins left="0.75" right="0.75" top="1" bottom="1" header="0.5" footer="0.5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>
  <dimension ref="A1:X14"/>
  <sheetViews>
    <sheetView topLeftCell="H6" workbookViewId="0">
      <selection activeCell="I15" sqref="I15"/>
    </sheetView>
  </sheetViews>
  <sheetFormatPr defaultRowHeight="12.75"/>
  <cols>
    <col min="1" max="1" width="4" customWidth="1"/>
    <col min="2" max="2" width="26.5703125" customWidth="1"/>
    <col min="7" max="7" width="15.140625" customWidth="1"/>
    <col min="16" max="16" width="16.7109375" customWidth="1"/>
    <col min="17" max="17" width="3.5703125" customWidth="1"/>
    <col min="18" max="18" width="2.7109375" customWidth="1"/>
    <col min="19" max="19" width="2.5703125" customWidth="1"/>
    <col min="20" max="20" width="2.28515625" customWidth="1"/>
    <col min="21" max="21" width="2" customWidth="1"/>
    <col min="22" max="22" width="2.28515625" customWidth="1"/>
    <col min="24" max="24" width="16.5703125" customWidth="1"/>
  </cols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667" t="s">
        <v>152</v>
      </c>
      <c r="B8" s="668"/>
      <c r="C8" s="668"/>
      <c r="D8" s="668"/>
      <c r="E8" s="668"/>
      <c r="F8" s="668"/>
      <c r="G8" s="668"/>
      <c r="H8" s="668"/>
      <c r="I8" s="668"/>
      <c r="J8" s="668"/>
      <c r="K8" s="668"/>
      <c r="L8" s="668"/>
      <c r="M8" s="668"/>
      <c r="N8" s="668"/>
      <c r="O8" s="668"/>
      <c r="P8" s="668"/>
      <c r="Q8" s="668"/>
      <c r="R8" s="668"/>
      <c r="S8" s="668"/>
      <c r="T8" s="668"/>
      <c r="U8" s="668"/>
      <c r="V8" s="668"/>
      <c r="W8" s="668"/>
      <c r="X8" s="669"/>
    </row>
    <row r="9" spans="1:24" ht="73.5" customHeight="1">
      <c r="A9" s="161">
        <v>1</v>
      </c>
      <c r="B9" s="143" t="s">
        <v>18</v>
      </c>
      <c r="C9" s="144" t="s">
        <v>85</v>
      </c>
      <c r="D9" s="117" t="s">
        <v>178</v>
      </c>
      <c r="E9" s="145">
        <v>153.69999999999999</v>
      </c>
      <c r="F9" s="136">
        <v>789</v>
      </c>
      <c r="G9" s="118">
        <f>F9*E9</f>
        <v>121269.29999999999</v>
      </c>
      <c r="H9" s="189">
        <v>44889</v>
      </c>
      <c r="I9" s="121"/>
      <c r="J9" s="117"/>
      <c r="K9" s="136"/>
      <c r="L9" s="118"/>
      <c r="M9" s="117">
        <v>64</v>
      </c>
      <c r="N9" s="135">
        <v>44216</v>
      </c>
      <c r="O9" s="122">
        <f>F9-W9</f>
        <v>743</v>
      </c>
      <c r="P9" s="123">
        <f>O9*E9</f>
        <v>114199.09999999999</v>
      </c>
      <c r="Q9" s="117"/>
      <c r="R9" s="117"/>
      <c r="S9" s="117"/>
      <c r="T9" s="117"/>
      <c r="U9" s="147"/>
      <c r="V9" s="146"/>
      <c r="W9" s="136">
        <v>46</v>
      </c>
      <c r="X9" s="118">
        <f>W9*E9</f>
        <v>7070.2</v>
      </c>
    </row>
    <row r="10" spans="1:24" ht="57" customHeight="1">
      <c r="A10" s="162">
        <v>2</v>
      </c>
      <c r="B10" s="148" t="s">
        <v>37</v>
      </c>
      <c r="C10" s="127" t="s">
        <v>85</v>
      </c>
      <c r="D10" s="117" t="s">
        <v>182</v>
      </c>
      <c r="E10" s="126" t="s">
        <v>42</v>
      </c>
      <c r="F10" s="127">
        <v>2400</v>
      </c>
      <c r="G10" s="118">
        <f>F10*E10</f>
        <v>356400</v>
      </c>
      <c r="H10" s="189">
        <v>44916</v>
      </c>
      <c r="I10" s="150">
        <v>44230</v>
      </c>
      <c r="J10" s="125">
        <v>158</v>
      </c>
      <c r="K10" s="127">
        <v>2800</v>
      </c>
      <c r="L10" s="126"/>
      <c r="M10" s="125">
        <v>85</v>
      </c>
      <c r="N10" s="131">
        <v>44229</v>
      </c>
      <c r="O10" s="122">
        <f>F10-W10</f>
        <v>1946</v>
      </c>
      <c r="P10" s="151">
        <f>O10*E10</f>
        <v>288981</v>
      </c>
      <c r="Q10" s="125"/>
      <c r="R10" s="125"/>
      <c r="S10" s="125"/>
      <c r="T10" s="125"/>
      <c r="U10" s="133"/>
      <c r="V10" s="128"/>
      <c r="W10" s="127">
        <v>454</v>
      </c>
      <c r="X10" s="126">
        <f>W10*E10</f>
        <v>67419</v>
      </c>
    </row>
    <row r="11" spans="1:24" ht="109.5" customHeight="1">
      <c r="A11" s="162">
        <v>3</v>
      </c>
      <c r="B11" s="148" t="s">
        <v>39</v>
      </c>
      <c r="C11" s="127" t="s">
        <v>85</v>
      </c>
      <c r="D11" s="117" t="s">
        <v>184</v>
      </c>
      <c r="E11" s="126" t="s">
        <v>44</v>
      </c>
      <c r="F11" s="127">
        <v>1200</v>
      </c>
      <c r="G11" s="118">
        <f>F11*E11</f>
        <v>216000</v>
      </c>
      <c r="H11" s="189" t="s">
        <v>185</v>
      </c>
      <c r="I11" s="150">
        <v>44230</v>
      </c>
      <c r="J11" s="125">
        <v>158</v>
      </c>
      <c r="K11" s="127">
        <v>1200</v>
      </c>
      <c r="L11" s="126"/>
      <c r="M11" s="125">
        <v>85</v>
      </c>
      <c r="N11" s="131">
        <v>44229</v>
      </c>
      <c r="O11" s="122">
        <f>F11-W11</f>
        <v>594</v>
      </c>
      <c r="P11" s="151">
        <f>O11*E11</f>
        <v>106920</v>
      </c>
      <c r="Q11" s="125"/>
      <c r="R11" s="125"/>
      <c r="S11" s="125"/>
      <c r="T11" s="125"/>
      <c r="U11" s="133"/>
      <c r="V11" s="128"/>
      <c r="W11" s="127">
        <v>606</v>
      </c>
      <c r="X11" s="126">
        <f>W11*E11</f>
        <v>109080</v>
      </c>
    </row>
    <row r="12" spans="1:24" ht="79.5" customHeight="1">
      <c r="A12" s="161">
        <v>4</v>
      </c>
      <c r="B12" s="195" t="s">
        <v>39</v>
      </c>
      <c r="C12" s="136" t="s">
        <v>85</v>
      </c>
      <c r="D12" s="117" t="s">
        <v>204</v>
      </c>
      <c r="E12" s="118">
        <v>180</v>
      </c>
      <c r="F12" s="127">
        <v>4725</v>
      </c>
      <c r="G12" s="118">
        <f>F12*E12</f>
        <v>850500</v>
      </c>
      <c r="H12" s="189">
        <v>44913</v>
      </c>
      <c r="I12" s="150">
        <v>44278</v>
      </c>
      <c r="J12" s="125">
        <v>424</v>
      </c>
      <c r="K12" s="127"/>
      <c r="L12" s="126">
        <f>K12*E12</f>
        <v>0</v>
      </c>
      <c r="M12" s="125">
        <v>291</v>
      </c>
      <c r="N12" s="131">
        <v>44277</v>
      </c>
      <c r="O12" s="122">
        <f>F12+K12-W12</f>
        <v>75</v>
      </c>
      <c r="P12" s="151">
        <f>O12*E12</f>
        <v>13500</v>
      </c>
      <c r="Q12" s="125"/>
      <c r="R12" s="125"/>
      <c r="S12" s="125"/>
      <c r="T12" s="125"/>
      <c r="U12" s="133"/>
      <c r="V12" s="128"/>
      <c r="W12" s="127">
        <v>4650</v>
      </c>
      <c r="X12" s="126">
        <f>W12*E12</f>
        <v>837000</v>
      </c>
    </row>
    <row r="13" spans="1:24" ht="57.75" customHeight="1">
      <c r="A13" s="162">
        <v>5</v>
      </c>
      <c r="B13" s="143" t="s">
        <v>19</v>
      </c>
      <c r="C13" s="144" t="s">
        <v>85</v>
      </c>
      <c r="D13" s="117" t="s">
        <v>180</v>
      </c>
      <c r="E13" s="145">
        <v>210</v>
      </c>
      <c r="F13" s="136">
        <v>37</v>
      </c>
      <c r="G13" s="118">
        <f>F13*E13</f>
        <v>7770</v>
      </c>
      <c r="H13" s="189">
        <v>44513</v>
      </c>
      <c r="I13" s="121"/>
      <c r="J13" s="117"/>
      <c r="K13" s="136"/>
      <c r="L13" s="118"/>
      <c r="M13" s="117">
        <v>64</v>
      </c>
      <c r="N13" s="135">
        <v>44216</v>
      </c>
      <c r="O13" s="122">
        <f>F13+K13-W13</f>
        <v>14</v>
      </c>
      <c r="P13" s="123">
        <f>O13*E13</f>
        <v>2940</v>
      </c>
      <c r="Q13" s="117"/>
      <c r="R13" s="117"/>
      <c r="S13" s="117"/>
      <c r="T13" s="117"/>
      <c r="U13" s="147"/>
      <c r="V13" s="146"/>
      <c r="W13" s="136">
        <v>23</v>
      </c>
      <c r="X13" s="118">
        <f>W13*E13</f>
        <v>4830</v>
      </c>
    </row>
    <row r="14" spans="1:24" ht="19.5">
      <c r="A14" s="188"/>
      <c r="B14" s="153" t="s">
        <v>83</v>
      </c>
      <c r="C14" s="137"/>
      <c r="D14" s="137"/>
      <c r="E14" s="140"/>
      <c r="F14" s="137"/>
      <c r="G14" s="140">
        <f>SUM(G9:G13)</f>
        <v>1551939.3</v>
      </c>
      <c r="H14" s="141"/>
      <c r="I14" s="154"/>
      <c r="J14" s="137"/>
      <c r="K14" s="187"/>
      <c r="L14" s="140">
        <f>SUM(L9:L13)</f>
        <v>0</v>
      </c>
      <c r="M14" s="187"/>
      <c r="N14" s="142"/>
      <c r="O14" s="137"/>
      <c r="P14" s="140">
        <f>SUM(P9:P13)</f>
        <v>526540.1</v>
      </c>
      <c r="Q14" s="155"/>
      <c r="R14" s="187"/>
      <c r="S14" s="187"/>
      <c r="T14" s="187"/>
      <c r="U14" s="187"/>
      <c r="V14" s="187"/>
      <c r="W14" s="137"/>
      <c r="X14" s="140">
        <f>SUM(X9:X13)</f>
        <v>1025399.2</v>
      </c>
    </row>
  </sheetData>
  <mergeCells count="31">
    <mergeCell ref="W6:W7"/>
    <mergeCell ref="X6:X7"/>
    <mergeCell ref="K6:K7"/>
    <mergeCell ref="W5:X5"/>
    <mergeCell ref="O1:R1"/>
    <mergeCell ref="B2:X2"/>
    <mergeCell ref="C3:P3"/>
    <mergeCell ref="C4:N4"/>
    <mergeCell ref="O4:W4"/>
    <mergeCell ref="J6:J7"/>
    <mergeCell ref="Q5:V5"/>
    <mergeCell ref="L6:L7"/>
    <mergeCell ref="H5:H7"/>
    <mergeCell ref="I5:N5"/>
    <mergeCell ref="M6:N6"/>
    <mergeCell ref="A8:X8"/>
    <mergeCell ref="O6:O7"/>
    <mergeCell ref="P6:P7"/>
    <mergeCell ref="Q6:T7"/>
    <mergeCell ref="U6:U7"/>
    <mergeCell ref="F6:F7"/>
    <mergeCell ref="A5:A7"/>
    <mergeCell ref="B5:B7"/>
    <mergeCell ref="C5:C7"/>
    <mergeCell ref="D5:D7"/>
    <mergeCell ref="G6:G7"/>
    <mergeCell ref="I6:I7"/>
    <mergeCell ref="V6:V7"/>
    <mergeCell ref="E5:E7"/>
    <mergeCell ref="F5:G5"/>
    <mergeCell ref="O5:P5"/>
  </mergeCells>
  <phoneticPr fontId="74" type="noConversion"/>
  <pageMargins left="0.75" right="0.75" top="1" bottom="1" header="0.5" footer="0.5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>
  <dimension ref="A1:X13"/>
  <sheetViews>
    <sheetView topLeftCell="H8" workbookViewId="0">
      <selection activeCell="W9" sqref="W9:W12"/>
    </sheetView>
  </sheetViews>
  <sheetFormatPr defaultRowHeight="12.75"/>
  <cols>
    <col min="1" max="1" width="3.85546875" customWidth="1"/>
    <col min="2" max="2" width="22.42578125" customWidth="1"/>
    <col min="7" max="7" width="16" customWidth="1"/>
    <col min="16" max="16" width="15" customWidth="1"/>
    <col min="17" max="17" width="2.42578125" customWidth="1"/>
    <col min="18" max="18" width="2.140625" customWidth="1"/>
    <col min="19" max="21" width="1.7109375" customWidth="1"/>
    <col min="22" max="22" width="1.85546875" customWidth="1"/>
    <col min="24" max="24" width="16" customWidth="1"/>
  </cols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630" t="s">
        <v>153</v>
      </c>
      <c r="B8" s="630"/>
      <c r="C8" s="630"/>
      <c r="D8" s="630"/>
      <c r="E8" s="630"/>
      <c r="F8" s="630"/>
      <c r="G8" s="630"/>
      <c r="H8" s="630"/>
      <c r="I8" s="630"/>
      <c r="J8" s="630"/>
      <c r="K8" s="630"/>
      <c r="L8" s="630"/>
      <c r="M8" s="630"/>
      <c r="N8" s="630"/>
      <c r="O8" s="630"/>
      <c r="P8" s="630"/>
      <c r="Q8" s="630"/>
      <c r="R8" s="630"/>
      <c r="S8" s="630"/>
      <c r="T8" s="630"/>
      <c r="U8" s="630"/>
      <c r="V8" s="630"/>
      <c r="W8" s="630"/>
      <c r="X8" s="630"/>
    </row>
    <row r="9" spans="1:24" ht="79.5" customHeight="1">
      <c r="A9" s="161">
        <v>1</v>
      </c>
      <c r="B9" s="143" t="s">
        <v>18</v>
      </c>
      <c r="C9" s="144" t="s">
        <v>85</v>
      </c>
      <c r="D9" s="117"/>
      <c r="E9" s="145">
        <v>153.69999999999999</v>
      </c>
      <c r="F9" s="136">
        <v>2905</v>
      </c>
      <c r="G9" s="118">
        <f>F9*E9</f>
        <v>446498.49999999994</v>
      </c>
      <c r="H9" s="146"/>
      <c r="I9" s="121"/>
      <c r="J9" s="117"/>
      <c r="K9" s="136"/>
      <c r="L9" s="118"/>
      <c r="M9" s="117">
        <v>64</v>
      </c>
      <c r="N9" s="135">
        <v>44216</v>
      </c>
      <c r="O9" s="122">
        <f>F9-W9</f>
        <v>2499</v>
      </c>
      <c r="P9" s="123">
        <f>O9*E9</f>
        <v>384096.3</v>
      </c>
      <c r="Q9" s="117"/>
      <c r="R9" s="117"/>
      <c r="S9" s="117"/>
      <c r="T9" s="117"/>
      <c r="U9" s="147"/>
      <c r="V9" s="146"/>
      <c r="W9" s="136">
        <v>406</v>
      </c>
      <c r="X9" s="118">
        <f>W9*E9</f>
        <v>62402.2</v>
      </c>
    </row>
    <row r="10" spans="1:24" ht="98.25" customHeight="1">
      <c r="A10" s="161">
        <v>2</v>
      </c>
      <c r="B10" s="195" t="s">
        <v>39</v>
      </c>
      <c r="C10" s="136" t="s">
        <v>85</v>
      </c>
      <c r="D10" s="117" t="s">
        <v>204</v>
      </c>
      <c r="E10" s="118">
        <v>180</v>
      </c>
      <c r="F10" s="136">
        <v>400</v>
      </c>
      <c r="G10" s="118">
        <f>F10*E10</f>
        <v>72000</v>
      </c>
      <c r="H10" s="189">
        <v>44913</v>
      </c>
      <c r="I10" s="121">
        <v>44278</v>
      </c>
      <c r="J10" s="117">
        <v>445</v>
      </c>
      <c r="K10" s="136"/>
      <c r="L10" s="118">
        <f>K10*E10</f>
        <v>0</v>
      </c>
      <c r="M10" s="117">
        <v>291</v>
      </c>
      <c r="N10" s="135">
        <v>44277</v>
      </c>
      <c r="O10" s="122">
        <f>F10+K10-W10</f>
        <v>0</v>
      </c>
      <c r="P10" s="123">
        <f>O10*E10</f>
        <v>0</v>
      </c>
      <c r="Q10" s="117"/>
      <c r="R10" s="117"/>
      <c r="S10" s="117"/>
      <c r="T10" s="117"/>
      <c r="U10" s="147"/>
      <c r="V10" s="146"/>
      <c r="W10" s="136">
        <v>400</v>
      </c>
      <c r="X10" s="118">
        <f>W10*E10</f>
        <v>72000</v>
      </c>
    </row>
    <row r="11" spans="1:24" ht="68.25" customHeight="1">
      <c r="A11" s="162">
        <v>3</v>
      </c>
      <c r="B11" s="148" t="s">
        <v>37</v>
      </c>
      <c r="C11" s="127" t="s">
        <v>85</v>
      </c>
      <c r="D11" s="125"/>
      <c r="E11" s="126" t="s">
        <v>42</v>
      </c>
      <c r="F11" s="127">
        <v>3500</v>
      </c>
      <c r="G11" s="118">
        <f>F11*E11</f>
        <v>519750</v>
      </c>
      <c r="H11" s="149"/>
      <c r="I11" s="150">
        <v>44231</v>
      </c>
      <c r="J11" s="125">
        <v>178</v>
      </c>
      <c r="K11" s="127">
        <v>3500</v>
      </c>
      <c r="L11" s="126"/>
      <c r="M11" s="125">
        <v>85</v>
      </c>
      <c r="N11" s="131">
        <v>44229</v>
      </c>
      <c r="O11" s="122">
        <f>F11-W11</f>
        <v>92</v>
      </c>
      <c r="P11" s="151">
        <f>O11*E11</f>
        <v>13662</v>
      </c>
      <c r="Q11" s="125"/>
      <c r="R11" s="125"/>
      <c r="S11" s="125"/>
      <c r="T11" s="125"/>
      <c r="U11" s="133"/>
      <c r="V11" s="128"/>
      <c r="W11" s="127">
        <v>3408</v>
      </c>
      <c r="X11" s="126">
        <f>W11*E11</f>
        <v>506088</v>
      </c>
    </row>
    <row r="12" spans="1:24" ht="126.75" customHeight="1">
      <c r="A12" s="162">
        <v>4</v>
      </c>
      <c r="B12" s="148" t="s">
        <v>39</v>
      </c>
      <c r="C12" s="127" t="s">
        <v>85</v>
      </c>
      <c r="D12" s="125"/>
      <c r="E12" s="126" t="s">
        <v>44</v>
      </c>
      <c r="F12" s="127">
        <v>1500</v>
      </c>
      <c r="G12" s="118">
        <f>F12*E12</f>
        <v>270000</v>
      </c>
      <c r="H12" s="149"/>
      <c r="I12" s="150">
        <v>44231</v>
      </c>
      <c r="J12" s="125">
        <v>178</v>
      </c>
      <c r="K12" s="127">
        <v>1500</v>
      </c>
      <c r="L12" s="126"/>
      <c r="M12" s="125">
        <v>85</v>
      </c>
      <c r="N12" s="131">
        <v>44229</v>
      </c>
      <c r="O12" s="122">
        <f>F12-W12</f>
        <v>0</v>
      </c>
      <c r="P12" s="151">
        <f>O12*E12</f>
        <v>0</v>
      </c>
      <c r="Q12" s="125"/>
      <c r="R12" s="125"/>
      <c r="S12" s="125"/>
      <c r="T12" s="125"/>
      <c r="U12" s="133"/>
      <c r="V12" s="128"/>
      <c r="W12" s="127">
        <v>1500</v>
      </c>
      <c r="X12" s="126">
        <f>W12*E12</f>
        <v>270000</v>
      </c>
    </row>
    <row r="13" spans="1:24" ht="19.5">
      <c r="A13" s="188"/>
      <c r="B13" s="153" t="s">
        <v>83</v>
      </c>
      <c r="C13" s="137"/>
      <c r="D13" s="137"/>
      <c r="E13" s="140"/>
      <c r="F13" s="137"/>
      <c r="G13" s="140">
        <f>SUM(G9:G12)</f>
        <v>1308248.5</v>
      </c>
      <c r="H13" s="141"/>
      <c r="I13" s="154"/>
      <c r="J13" s="137"/>
      <c r="K13" s="187"/>
      <c r="L13" s="140">
        <f>SUM(L9:L12)</f>
        <v>0</v>
      </c>
      <c r="M13" s="187"/>
      <c r="N13" s="142"/>
      <c r="O13" s="137"/>
      <c r="P13" s="140">
        <f>SUM(P9:P12)</f>
        <v>397758.3</v>
      </c>
      <c r="Q13" s="155"/>
      <c r="R13" s="187"/>
      <c r="S13" s="187"/>
      <c r="T13" s="187"/>
      <c r="U13" s="187"/>
      <c r="V13" s="187"/>
      <c r="W13" s="137"/>
      <c r="X13" s="140">
        <f>SUM(X9:X12)</f>
        <v>910490.2</v>
      </c>
    </row>
  </sheetData>
  <mergeCells count="31">
    <mergeCell ref="W6:W7"/>
    <mergeCell ref="X6:X7"/>
    <mergeCell ref="K6:K7"/>
    <mergeCell ref="W5:X5"/>
    <mergeCell ref="O1:R1"/>
    <mergeCell ref="B2:X2"/>
    <mergeCell ref="C3:P3"/>
    <mergeCell ref="C4:N4"/>
    <mergeCell ref="O4:W4"/>
    <mergeCell ref="J6:J7"/>
    <mergeCell ref="Q5:V5"/>
    <mergeCell ref="L6:L7"/>
    <mergeCell ref="H5:H7"/>
    <mergeCell ref="I5:N5"/>
    <mergeCell ref="M6:N6"/>
    <mergeCell ref="A8:X8"/>
    <mergeCell ref="O6:O7"/>
    <mergeCell ref="P6:P7"/>
    <mergeCell ref="Q6:T7"/>
    <mergeCell ref="U6:U7"/>
    <mergeCell ref="F6:F7"/>
    <mergeCell ref="A5:A7"/>
    <mergeCell ref="B5:B7"/>
    <mergeCell ref="C5:C7"/>
    <mergeCell ref="D5:D7"/>
    <mergeCell ref="G6:G7"/>
    <mergeCell ref="I6:I7"/>
    <mergeCell ref="V6:V7"/>
    <mergeCell ref="E5:E7"/>
    <mergeCell ref="F5:G5"/>
    <mergeCell ref="O5:P5"/>
  </mergeCells>
  <phoneticPr fontId="74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0"/>
  <sheetViews>
    <sheetView workbookViewId="0">
      <selection sqref="A1:IV7"/>
    </sheetView>
  </sheetViews>
  <sheetFormatPr defaultRowHeight="12.75"/>
  <cols>
    <col min="1" max="1" width="6" customWidth="1"/>
    <col min="2" max="2" width="25" customWidth="1"/>
    <col min="7" max="7" width="14.7109375" customWidth="1"/>
    <col min="8" max="9" width="10.28515625" customWidth="1"/>
    <col min="17" max="17" width="3.42578125" customWidth="1"/>
    <col min="18" max="18" width="3" customWidth="1"/>
    <col min="19" max="19" width="3.42578125" customWidth="1"/>
    <col min="20" max="20" width="2.7109375" customWidth="1"/>
    <col min="21" max="22" width="2.42578125" customWidth="1"/>
    <col min="24" max="24" width="12" customWidth="1"/>
  </cols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630" t="s">
        <v>131</v>
      </c>
      <c r="B8" s="630"/>
      <c r="C8" s="630"/>
      <c r="D8" s="630"/>
      <c r="E8" s="630"/>
      <c r="F8" s="630"/>
      <c r="G8" s="630"/>
      <c r="H8" s="630"/>
      <c r="I8" s="630"/>
      <c r="J8" s="630"/>
      <c r="K8" s="630"/>
      <c r="L8" s="630"/>
      <c r="M8" s="630"/>
      <c r="N8" s="630"/>
      <c r="O8" s="630"/>
      <c r="P8" s="630"/>
      <c r="Q8" s="630"/>
      <c r="R8" s="630"/>
      <c r="S8" s="630"/>
      <c r="T8" s="630"/>
      <c r="U8" s="630"/>
      <c r="V8" s="630"/>
      <c r="W8" s="630"/>
      <c r="X8" s="630"/>
    </row>
    <row r="9" spans="1:24" ht="153.75" customHeight="1">
      <c r="A9" s="198">
        <v>1</v>
      </c>
      <c r="B9" s="199" t="s">
        <v>39</v>
      </c>
      <c r="C9" s="200" t="s">
        <v>85</v>
      </c>
      <c r="D9" s="201" t="s">
        <v>204</v>
      </c>
      <c r="E9" s="202">
        <v>180</v>
      </c>
      <c r="F9" s="203">
        <v>1956</v>
      </c>
      <c r="G9" s="204">
        <f>E9*F9</f>
        <v>352080</v>
      </c>
      <c r="H9" s="205">
        <v>44913</v>
      </c>
      <c r="I9" s="206">
        <v>44278</v>
      </c>
      <c r="J9" s="198">
        <v>547</v>
      </c>
      <c r="K9" s="207"/>
      <c r="L9" s="204">
        <f>K9*E9</f>
        <v>0</v>
      </c>
      <c r="M9" s="207">
        <v>291</v>
      </c>
      <c r="N9" s="121">
        <v>44277</v>
      </c>
      <c r="O9" s="208">
        <f>F9+K9-W9</f>
        <v>0</v>
      </c>
      <c r="P9" s="204">
        <f>O9*E9</f>
        <v>0</v>
      </c>
      <c r="Q9" s="209"/>
      <c r="R9" s="207"/>
      <c r="S9" s="207"/>
      <c r="T9" s="207"/>
      <c r="U9" s="207"/>
      <c r="V9" s="207"/>
      <c r="W9" s="198">
        <v>1956</v>
      </c>
      <c r="X9" s="204">
        <f>W9*E9</f>
        <v>352080</v>
      </c>
    </row>
    <row r="10" spans="1:24" ht="27" customHeight="1">
      <c r="A10" s="213"/>
      <c r="B10" s="214"/>
      <c r="C10" s="213"/>
      <c r="D10" s="213"/>
      <c r="E10" s="215"/>
      <c r="F10" s="213"/>
      <c r="G10" s="215">
        <f>SUM(G9)</f>
        <v>352080</v>
      </c>
      <c r="H10" s="216"/>
      <c r="I10" s="217"/>
      <c r="J10" s="213"/>
      <c r="K10" s="218"/>
      <c r="L10" s="215">
        <f>SUM(L9)</f>
        <v>0</v>
      </c>
      <c r="M10" s="218"/>
      <c r="N10" s="219"/>
      <c r="O10" s="213"/>
      <c r="P10" s="215">
        <f>SUM(P9)</f>
        <v>0</v>
      </c>
      <c r="Q10" s="220"/>
      <c r="R10" s="218"/>
      <c r="S10" s="218"/>
      <c r="T10" s="218"/>
      <c r="U10" s="218"/>
      <c r="V10" s="218"/>
      <c r="W10" s="213"/>
      <c r="X10" s="215">
        <f>SUM(X9)</f>
        <v>352080</v>
      </c>
    </row>
  </sheetData>
  <mergeCells count="31">
    <mergeCell ref="X6:X7"/>
    <mergeCell ref="J6:J7"/>
    <mergeCell ref="I6:I7"/>
    <mergeCell ref="E5:E7"/>
    <mergeCell ref="F6:F7"/>
    <mergeCell ref="K6:K7"/>
    <mergeCell ref="H5:H7"/>
    <mergeCell ref="I5:N5"/>
    <mergeCell ref="L6:L7"/>
    <mergeCell ref="M6:N6"/>
    <mergeCell ref="O1:R1"/>
    <mergeCell ref="B2:X2"/>
    <mergeCell ref="C3:P3"/>
    <mergeCell ref="C4:N4"/>
    <mergeCell ref="O4:W4"/>
    <mergeCell ref="A8:X8"/>
    <mergeCell ref="O6:O7"/>
    <mergeCell ref="P6:P7"/>
    <mergeCell ref="Q6:T7"/>
    <mergeCell ref="U6:U7"/>
    <mergeCell ref="A5:A7"/>
    <mergeCell ref="B5:B7"/>
    <mergeCell ref="C5:C7"/>
    <mergeCell ref="F5:G5"/>
    <mergeCell ref="G6:G7"/>
    <mergeCell ref="D5:D7"/>
    <mergeCell ref="O5:P5"/>
    <mergeCell ref="Q5:V5"/>
    <mergeCell ref="W5:X5"/>
    <mergeCell ref="W6:W7"/>
    <mergeCell ref="V6:V7"/>
  </mergeCells>
  <phoneticPr fontId="74" type="noConversion"/>
  <pageMargins left="0.75" right="0.75" top="1" bottom="1" header="0.5" footer="0.5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>
  <dimension ref="A1:X13"/>
  <sheetViews>
    <sheetView topLeftCell="H4" workbookViewId="0">
      <selection activeCell="W9" sqref="W9:W12"/>
    </sheetView>
  </sheetViews>
  <sheetFormatPr defaultRowHeight="12.75"/>
  <cols>
    <col min="1" max="1" width="2.85546875" customWidth="1"/>
    <col min="2" max="2" width="30.7109375" customWidth="1"/>
    <col min="7" max="7" width="17" customWidth="1"/>
    <col min="16" max="16" width="16.28515625" customWidth="1"/>
    <col min="17" max="17" width="2.42578125" customWidth="1"/>
    <col min="18" max="18" width="2.5703125" customWidth="1"/>
    <col min="19" max="19" width="2.140625" customWidth="1"/>
    <col min="20" max="20" width="1.5703125" customWidth="1"/>
    <col min="21" max="21" width="2.42578125" customWidth="1"/>
    <col min="22" max="22" width="1.5703125" customWidth="1"/>
    <col min="24" max="24" width="14.5703125" customWidth="1"/>
  </cols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667" t="s">
        <v>154</v>
      </c>
      <c r="B8" s="668"/>
      <c r="C8" s="668"/>
      <c r="D8" s="668"/>
      <c r="E8" s="668"/>
      <c r="F8" s="668"/>
      <c r="G8" s="668"/>
      <c r="H8" s="668"/>
      <c r="I8" s="668"/>
      <c r="J8" s="668"/>
      <c r="K8" s="668"/>
      <c r="L8" s="668"/>
      <c r="M8" s="668"/>
      <c r="N8" s="668"/>
      <c r="O8" s="668"/>
      <c r="P8" s="668"/>
      <c r="Q8" s="668"/>
      <c r="R8" s="668"/>
      <c r="S8" s="668"/>
      <c r="T8" s="668"/>
      <c r="U8" s="668"/>
      <c r="V8" s="668"/>
      <c r="W8" s="668"/>
      <c r="X8" s="669"/>
    </row>
    <row r="9" spans="1:24" ht="63" customHeight="1">
      <c r="A9" s="161">
        <v>1</v>
      </c>
      <c r="B9" s="143" t="s">
        <v>18</v>
      </c>
      <c r="C9" s="144" t="s">
        <v>85</v>
      </c>
      <c r="D9" s="117" t="s">
        <v>178</v>
      </c>
      <c r="E9" s="145">
        <v>153.69999999999999</v>
      </c>
      <c r="F9" s="136">
        <v>1343</v>
      </c>
      <c r="G9" s="118">
        <f>F9*E9</f>
        <v>206419.09999999998</v>
      </c>
      <c r="H9" s="189">
        <v>44889</v>
      </c>
      <c r="I9" s="121"/>
      <c r="J9" s="117"/>
      <c r="K9" s="136"/>
      <c r="L9" s="118"/>
      <c r="M9" s="117">
        <v>64</v>
      </c>
      <c r="N9" s="135">
        <v>44216</v>
      </c>
      <c r="O9" s="122">
        <f>F9+K9-W9</f>
        <v>961</v>
      </c>
      <c r="P9" s="123">
        <f>O9*E9</f>
        <v>147705.69999999998</v>
      </c>
      <c r="Q9" s="117"/>
      <c r="R9" s="117"/>
      <c r="S9" s="117"/>
      <c r="T9" s="117"/>
      <c r="U9" s="147"/>
      <c r="V9" s="146"/>
      <c r="W9" s="136">
        <v>382</v>
      </c>
      <c r="X9" s="118">
        <f>W9*E9</f>
        <v>58713.399999999994</v>
      </c>
    </row>
    <row r="10" spans="1:24" ht="45" customHeight="1">
      <c r="A10" s="161">
        <v>2</v>
      </c>
      <c r="B10" s="148" t="s">
        <v>37</v>
      </c>
      <c r="C10" s="197" t="s">
        <v>85</v>
      </c>
      <c r="D10" s="117" t="s">
        <v>182</v>
      </c>
      <c r="E10" s="126" t="s">
        <v>42</v>
      </c>
      <c r="F10" s="127">
        <v>1300</v>
      </c>
      <c r="G10" s="118">
        <f>F10*E10</f>
        <v>193050</v>
      </c>
      <c r="H10" s="189">
        <v>44916</v>
      </c>
      <c r="I10" s="150">
        <v>44230</v>
      </c>
      <c r="J10" s="125">
        <v>159</v>
      </c>
      <c r="K10" s="127">
        <v>1300</v>
      </c>
      <c r="L10" s="126"/>
      <c r="M10" s="125">
        <v>85</v>
      </c>
      <c r="N10" s="131">
        <v>44229</v>
      </c>
      <c r="O10" s="122">
        <f>F10-W10</f>
        <v>222</v>
      </c>
      <c r="P10" s="151">
        <f>O10*E10</f>
        <v>32967</v>
      </c>
      <c r="Q10" s="125"/>
      <c r="R10" s="125"/>
      <c r="S10" s="125"/>
      <c r="T10" s="125"/>
      <c r="U10" s="133"/>
      <c r="V10" s="128"/>
      <c r="W10" s="127">
        <v>1078</v>
      </c>
      <c r="X10" s="126">
        <f>W10*E10</f>
        <v>160083</v>
      </c>
    </row>
    <row r="11" spans="1:24" ht="79.5" customHeight="1">
      <c r="A11" s="161">
        <v>3</v>
      </c>
      <c r="B11" s="148" t="s">
        <v>39</v>
      </c>
      <c r="C11" s="197" t="s">
        <v>85</v>
      </c>
      <c r="D11" s="117" t="s">
        <v>184</v>
      </c>
      <c r="E11" s="126" t="s">
        <v>44</v>
      </c>
      <c r="F11" s="127">
        <v>70</v>
      </c>
      <c r="G11" s="118">
        <f>F11*E11</f>
        <v>12600</v>
      </c>
      <c r="H11" s="189" t="s">
        <v>185</v>
      </c>
      <c r="I11" s="150">
        <v>44230</v>
      </c>
      <c r="J11" s="125">
        <v>159</v>
      </c>
      <c r="K11" s="127">
        <v>600</v>
      </c>
      <c r="L11" s="126"/>
      <c r="M11" s="125">
        <v>85</v>
      </c>
      <c r="N11" s="131">
        <v>44229</v>
      </c>
      <c r="O11" s="122">
        <f>F11-W11</f>
        <v>70</v>
      </c>
      <c r="P11" s="151">
        <f>O11*E11</f>
        <v>12600</v>
      </c>
      <c r="Q11" s="125"/>
      <c r="R11" s="125"/>
      <c r="S11" s="125"/>
      <c r="T11" s="125"/>
      <c r="U11" s="133"/>
      <c r="V11" s="128"/>
      <c r="W11" s="127">
        <v>0</v>
      </c>
      <c r="X11" s="126">
        <f>W11*E11</f>
        <v>0</v>
      </c>
    </row>
    <row r="12" spans="1:24" ht="71.25" customHeight="1">
      <c r="A12" s="161">
        <v>4</v>
      </c>
      <c r="B12" s="195" t="s">
        <v>39</v>
      </c>
      <c r="C12" s="136" t="s">
        <v>85</v>
      </c>
      <c r="D12" s="117" t="s">
        <v>204</v>
      </c>
      <c r="E12" s="118">
        <v>180</v>
      </c>
      <c r="F12" s="127">
        <v>2250</v>
      </c>
      <c r="G12" s="118">
        <f>F12*E12</f>
        <v>405000</v>
      </c>
      <c r="H12" s="189">
        <v>44913</v>
      </c>
      <c r="I12" s="150">
        <v>44279</v>
      </c>
      <c r="J12" s="125">
        <v>428</v>
      </c>
      <c r="K12" s="127"/>
      <c r="L12" s="126">
        <f>K12*E12</f>
        <v>0</v>
      </c>
      <c r="M12" s="125">
        <v>291</v>
      </c>
      <c r="N12" s="131">
        <v>44277</v>
      </c>
      <c r="O12" s="122">
        <f>F12+K12-W12</f>
        <v>0</v>
      </c>
      <c r="P12" s="151">
        <f>O12*E12</f>
        <v>0</v>
      </c>
      <c r="Q12" s="125"/>
      <c r="R12" s="125"/>
      <c r="S12" s="125"/>
      <c r="T12" s="125"/>
      <c r="U12" s="133"/>
      <c r="V12" s="128"/>
      <c r="W12" s="127">
        <v>2250</v>
      </c>
      <c r="X12" s="126">
        <f>W12*E12</f>
        <v>405000</v>
      </c>
    </row>
    <row r="13" spans="1:24" ht="21" customHeight="1">
      <c r="A13" s="188"/>
      <c r="B13" s="153" t="s">
        <v>83</v>
      </c>
      <c r="C13" s="137"/>
      <c r="D13" s="137"/>
      <c r="E13" s="140"/>
      <c r="F13" s="137"/>
      <c r="G13" s="140">
        <f>SUM(G9:G12)</f>
        <v>817069.1</v>
      </c>
      <c r="H13" s="141"/>
      <c r="I13" s="154"/>
      <c r="J13" s="137"/>
      <c r="K13" s="187"/>
      <c r="L13" s="140">
        <f>SUM(L9:L12)</f>
        <v>0</v>
      </c>
      <c r="M13" s="187"/>
      <c r="N13" s="142"/>
      <c r="O13" s="137"/>
      <c r="P13" s="140">
        <f>SUM(P9:P12)</f>
        <v>193272.69999999998</v>
      </c>
      <c r="Q13" s="155"/>
      <c r="R13" s="187"/>
      <c r="S13" s="187"/>
      <c r="T13" s="187"/>
      <c r="U13" s="187"/>
      <c r="V13" s="187"/>
      <c r="W13" s="137"/>
      <c r="X13" s="140">
        <f>SUM(X9:X12)</f>
        <v>623796.4</v>
      </c>
    </row>
  </sheetData>
  <mergeCells count="31">
    <mergeCell ref="W6:W7"/>
    <mergeCell ref="X6:X7"/>
    <mergeCell ref="K6:K7"/>
    <mergeCell ref="W5:X5"/>
    <mergeCell ref="O1:R1"/>
    <mergeCell ref="B2:X2"/>
    <mergeCell ref="C3:P3"/>
    <mergeCell ref="C4:N4"/>
    <mergeCell ref="O4:W4"/>
    <mergeCell ref="J6:J7"/>
    <mergeCell ref="Q5:V5"/>
    <mergeCell ref="L6:L7"/>
    <mergeCell ref="H5:H7"/>
    <mergeCell ref="I5:N5"/>
    <mergeCell ref="M6:N6"/>
    <mergeCell ref="A8:X8"/>
    <mergeCell ref="O6:O7"/>
    <mergeCell ref="P6:P7"/>
    <mergeCell ref="Q6:T7"/>
    <mergeCell ref="U6:U7"/>
    <mergeCell ref="F6:F7"/>
    <mergeCell ref="A5:A7"/>
    <mergeCell ref="B5:B7"/>
    <mergeCell ref="C5:C7"/>
    <mergeCell ref="D5:D7"/>
    <mergeCell ref="G6:G7"/>
    <mergeCell ref="I6:I7"/>
    <mergeCell ref="V6:V7"/>
    <mergeCell ref="E5:E7"/>
    <mergeCell ref="F5:G5"/>
    <mergeCell ref="O5:P5"/>
  </mergeCells>
  <phoneticPr fontId="74" type="noConversion"/>
  <pageMargins left="0.75" right="0.75" top="1" bottom="1" header="0.5" footer="0.5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>
  <dimension ref="A1:X11"/>
  <sheetViews>
    <sheetView topLeftCell="F4" workbookViewId="0">
      <selection activeCell="X10" sqref="X10"/>
    </sheetView>
  </sheetViews>
  <sheetFormatPr defaultRowHeight="12.75"/>
  <cols>
    <col min="2" max="2" width="31.85546875" customWidth="1"/>
    <col min="7" max="7" width="16" customWidth="1"/>
    <col min="16" max="16" width="13.28515625" customWidth="1"/>
    <col min="17" max="17" width="1.85546875" customWidth="1"/>
    <col min="18" max="18" width="1" customWidth="1"/>
    <col min="19" max="19" width="1.42578125" customWidth="1"/>
    <col min="20" max="21" width="1.7109375" customWidth="1"/>
    <col min="22" max="22" width="0.5703125" customWidth="1"/>
    <col min="24" max="24" width="14.85546875" customWidth="1"/>
  </cols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706" t="s">
        <v>155</v>
      </c>
      <c r="B8" s="707"/>
      <c r="C8" s="707"/>
      <c r="D8" s="707"/>
      <c r="E8" s="707"/>
      <c r="F8" s="707"/>
      <c r="G8" s="707"/>
      <c r="H8" s="707"/>
      <c r="I8" s="707"/>
      <c r="J8" s="707"/>
      <c r="K8" s="707"/>
      <c r="L8" s="707"/>
      <c r="M8" s="707"/>
      <c r="N8" s="707"/>
      <c r="O8" s="707"/>
      <c r="P8" s="707"/>
      <c r="Q8" s="707"/>
      <c r="R8" s="707"/>
      <c r="S8" s="707"/>
      <c r="T8" s="707"/>
      <c r="U8" s="707"/>
      <c r="V8" s="707"/>
      <c r="W8" s="707"/>
      <c r="X8" s="708"/>
    </row>
    <row r="9" spans="1:24" ht="56.25" customHeight="1">
      <c r="A9" s="350">
        <v>1</v>
      </c>
      <c r="B9" s="254" t="s">
        <v>18</v>
      </c>
      <c r="C9" s="35" t="s">
        <v>85</v>
      </c>
      <c r="D9" s="26" t="s">
        <v>178</v>
      </c>
      <c r="E9" s="255">
        <v>153.69999999999999</v>
      </c>
      <c r="F9" s="91">
        <v>219</v>
      </c>
      <c r="G9" s="33">
        <f>F9*E9</f>
        <v>33660.299999999996</v>
      </c>
      <c r="H9" s="36">
        <v>44889</v>
      </c>
      <c r="I9" s="27"/>
      <c r="J9" s="26"/>
      <c r="K9" s="91"/>
      <c r="L9" s="33"/>
      <c r="M9" s="26">
        <v>64</v>
      </c>
      <c r="N9" s="41">
        <v>44216</v>
      </c>
      <c r="O9" s="236">
        <f>F9+K9-W9</f>
        <v>127</v>
      </c>
      <c r="P9" s="237">
        <f>O9*E9</f>
        <v>19519.899999999998</v>
      </c>
      <c r="Q9" s="26"/>
      <c r="R9" s="26"/>
      <c r="S9" s="26"/>
      <c r="T9" s="26"/>
      <c r="U9" s="90"/>
      <c r="V9" s="73"/>
      <c r="W9" s="91">
        <v>92</v>
      </c>
      <c r="X9" s="33">
        <f>W9*E9</f>
        <v>14140.4</v>
      </c>
    </row>
    <row r="10" spans="1:24" ht="75" customHeight="1">
      <c r="A10" s="350">
        <v>4</v>
      </c>
      <c r="B10" s="100" t="s">
        <v>39</v>
      </c>
      <c r="C10" s="91" t="s">
        <v>85</v>
      </c>
      <c r="D10" s="26" t="s">
        <v>204</v>
      </c>
      <c r="E10" s="33">
        <v>180</v>
      </c>
      <c r="F10" s="246">
        <v>1473</v>
      </c>
      <c r="G10" s="33">
        <f>F10*E10</f>
        <v>265140</v>
      </c>
      <c r="H10" s="36">
        <v>44913</v>
      </c>
      <c r="I10" s="259">
        <v>44278</v>
      </c>
      <c r="J10" s="244">
        <v>429</v>
      </c>
      <c r="K10" s="246"/>
      <c r="L10" s="245">
        <f>K10*E10</f>
        <v>0</v>
      </c>
      <c r="M10" s="244">
        <v>291</v>
      </c>
      <c r="N10" s="250">
        <v>44277</v>
      </c>
      <c r="O10" s="236">
        <f>F10+K10-W10</f>
        <v>691</v>
      </c>
      <c r="P10" s="260">
        <f>O10*E10</f>
        <v>124380</v>
      </c>
      <c r="Q10" s="244"/>
      <c r="R10" s="244"/>
      <c r="S10" s="244"/>
      <c r="T10" s="244"/>
      <c r="U10" s="252"/>
      <c r="V10" s="253"/>
      <c r="W10" s="246">
        <v>782</v>
      </c>
      <c r="X10" s="245">
        <f>W10*E10</f>
        <v>140760</v>
      </c>
    </row>
    <row r="11" spans="1:24" ht="19.5">
      <c r="A11" s="319"/>
      <c r="B11" s="39" t="s">
        <v>83</v>
      </c>
      <c r="C11" s="94"/>
      <c r="D11" s="94"/>
      <c r="E11" s="28"/>
      <c r="F11" s="94"/>
      <c r="G11" s="28">
        <f>SUM(G9:G10)</f>
        <v>298800.3</v>
      </c>
      <c r="H11" s="29"/>
      <c r="I11" s="38"/>
      <c r="J11" s="94"/>
      <c r="K11" s="93"/>
      <c r="L11" s="28">
        <f>SUM(L9:L10)</f>
        <v>0</v>
      </c>
      <c r="M11" s="93"/>
      <c r="N11" s="30"/>
      <c r="O11" s="94"/>
      <c r="P11" s="28">
        <f>SUM(P9:P10)</f>
        <v>143899.9</v>
      </c>
      <c r="Q11" s="31"/>
      <c r="R11" s="93"/>
      <c r="S11" s="93"/>
      <c r="T11" s="93"/>
      <c r="U11" s="93"/>
      <c r="V11" s="93"/>
      <c r="W11" s="94"/>
      <c r="X11" s="28">
        <f>SUM(X9:X10)</f>
        <v>154900.4</v>
      </c>
    </row>
  </sheetData>
  <mergeCells count="31">
    <mergeCell ref="W6:W7"/>
    <mergeCell ref="X6:X7"/>
    <mergeCell ref="K6:K7"/>
    <mergeCell ref="W5:X5"/>
    <mergeCell ref="O1:R1"/>
    <mergeCell ref="B2:X2"/>
    <mergeCell ref="C3:P3"/>
    <mergeCell ref="C4:N4"/>
    <mergeCell ref="O4:W4"/>
    <mergeCell ref="J6:J7"/>
    <mergeCell ref="Q5:V5"/>
    <mergeCell ref="L6:L7"/>
    <mergeCell ref="H5:H7"/>
    <mergeCell ref="I5:N5"/>
    <mergeCell ref="M6:N6"/>
    <mergeCell ref="A8:X8"/>
    <mergeCell ref="O6:O7"/>
    <mergeCell ref="P6:P7"/>
    <mergeCell ref="Q6:T7"/>
    <mergeCell ref="U6:U7"/>
    <mergeCell ref="F6:F7"/>
    <mergeCell ref="A5:A7"/>
    <mergeCell ref="B5:B7"/>
    <mergeCell ref="C5:C7"/>
    <mergeCell ref="D5:D7"/>
    <mergeCell ref="G6:G7"/>
    <mergeCell ref="I6:I7"/>
    <mergeCell ref="V6:V7"/>
    <mergeCell ref="E5:E7"/>
    <mergeCell ref="F5:G5"/>
    <mergeCell ref="O5:P5"/>
  </mergeCells>
  <phoneticPr fontId="74" type="noConversion"/>
  <pageMargins left="0.75" right="0.75" top="1" bottom="1" header="0.5" footer="0.5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>
  <dimension ref="A1:X13"/>
  <sheetViews>
    <sheetView topLeftCell="C10" workbookViewId="0">
      <selection activeCell="X11" sqref="X11"/>
    </sheetView>
  </sheetViews>
  <sheetFormatPr defaultRowHeight="12.75"/>
  <cols>
    <col min="1" max="1" width="5" customWidth="1"/>
    <col min="2" max="2" width="26.5703125" customWidth="1"/>
    <col min="7" max="7" width="17.28515625" customWidth="1"/>
    <col min="16" max="16" width="14.7109375" customWidth="1"/>
    <col min="17" max="17" width="2" customWidth="1"/>
    <col min="18" max="18" width="0.85546875" customWidth="1"/>
    <col min="19" max="19" width="1.28515625" customWidth="1"/>
    <col min="20" max="20" width="1.7109375" customWidth="1"/>
    <col min="21" max="21" width="1" customWidth="1"/>
    <col min="22" max="22" width="2" customWidth="1"/>
    <col min="24" max="24" width="16" customWidth="1"/>
  </cols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699" t="s">
        <v>104</v>
      </c>
      <c r="B8" s="699"/>
      <c r="C8" s="699"/>
      <c r="D8" s="699"/>
      <c r="E8" s="699"/>
      <c r="F8" s="699"/>
      <c r="G8" s="699"/>
      <c r="H8" s="699"/>
      <c r="I8" s="699"/>
      <c r="J8" s="699"/>
      <c r="K8" s="699"/>
      <c r="L8" s="699"/>
      <c r="M8" s="699"/>
      <c r="N8" s="699"/>
      <c r="O8" s="699"/>
      <c r="P8" s="699"/>
      <c r="Q8" s="699"/>
      <c r="R8" s="699"/>
      <c r="S8" s="699"/>
      <c r="T8" s="699"/>
      <c r="U8" s="699"/>
      <c r="V8" s="699"/>
      <c r="W8" s="699"/>
      <c r="X8" s="699"/>
    </row>
    <row r="9" spans="1:24" ht="67.5" customHeight="1">
      <c r="A9" s="235">
        <v>1</v>
      </c>
      <c r="B9" s="257" t="s">
        <v>37</v>
      </c>
      <c r="C9" s="246" t="s">
        <v>85</v>
      </c>
      <c r="D9" s="26" t="s">
        <v>182</v>
      </c>
      <c r="E9" s="245" t="s">
        <v>42</v>
      </c>
      <c r="F9" s="246">
        <v>5700</v>
      </c>
      <c r="G9" s="33">
        <f>F9*E9</f>
        <v>846450</v>
      </c>
      <c r="H9" s="36">
        <v>44916</v>
      </c>
      <c r="I9" s="259">
        <v>44231</v>
      </c>
      <c r="J9" s="244">
        <v>179</v>
      </c>
      <c r="K9" s="246">
        <v>5900</v>
      </c>
      <c r="L9" s="245"/>
      <c r="M9" s="244">
        <v>85</v>
      </c>
      <c r="N9" s="250">
        <v>44229</v>
      </c>
      <c r="O9" s="236">
        <f>F9-W9</f>
        <v>0</v>
      </c>
      <c r="P9" s="260">
        <f>O9*E9</f>
        <v>0</v>
      </c>
      <c r="Q9" s="244"/>
      <c r="R9" s="244"/>
      <c r="S9" s="244"/>
      <c r="T9" s="244"/>
      <c r="U9" s="252"/>
      <c r="V9" s="253"/>
      <c r="W9" s="357">
        <v>5700</v>
      </c>
      <c r="X9" s="245">
        <f>W9*E9</f>
        <v>846450</v>
      </c>
    </row>
    <row r="10" spans="1:24" ht="113.25" customHeight="1">
      <c r="A10" s="235">
        <v>3</v>
      </c>
      <c r="B10" s="257" t="s">
        <v>39</v>
      </c>
      <c r="C10" s="246" t="s">
        <v>85</v>
      </c>
      <c r="D10" s="26" t="s">
        <v>184</v>
      </c>
      <c r="E10" s="245" t="s">
        <v>44</v>
      </c>
      <c r="F10" s="246">
        <v>2434</v>
      </c>
      <c r="G10" s="33">
        <f>F10*E10</f>
        <v>438120</v>
      </c>
      <c r="H10" s="36" t="s">
        <v>185</v>
      </c>
      <c r="I10" s="259">
        <v>44231</v>
      </c>
      <c r="J10" s="244">
        <v>179</v>
      </c>
      <c r="K10" s="246">
        <v>2450</v>
      </c>
      <c r="L10" s="245"/>
      <c r="M10" s="244">
        <v>85</v>
      </c>
      <c r="N10" s="250">
        <v>44229</v>
      </c>
      <c r="O10" s="236">
        <f>F10-W10</f>
        <v>232</v>
      </c>
      <c r="P10" s="260">
        <f>O10*E10</f>
        <v>41760</v>
      </c>
      <c r="Q10" s="244"/>
      <c r="R10" s="244"/>
      <c r="S10" s="244"/>
      <c r="T10" s="244"/>
      <c r="U10" s="252"/>
      <c r="V10" s="253"/>
      <c r="W10" s="357">
        <v>2202</v>
      </c>
      <c r="X10" s="245">
        <f>W10*E10</f>
        <v>396360</v>
      </c>
    </row>
    <row r="11" spans="1:24" ht="91.5" customHeight="1">
      <c r="A11" s="235">
        <v>4</v>
      </c>
      <c r="B11" s="100" t="s">
        <v>39</v>
      </c>
      <c r="C11" s="91" t="s">
        <v>85</v>
      </c>
      <c r="D11" s="26" t="s">
        <v>204</v>
      </c>
      <c r="E11" s="33">
        <v>180</v>
      </c>
      <c r="F11" s="246">
        <v>230</v>
      </c>
      <c r="G11" s="33">
        <f>F11*E11</f>
        <v>41400</v>
      </c>
      <c r="H11" s="36">
        <v>44913</v>
      </c>
      <c r="I11" s="259">
        <v>44284</v>
      </c>
      <c r="J11" s="244">
        <v>446</v>
      </c>
      <c r="K11" s="246"/>
      <c r="L11" s="245">
        <f>K11*E11</f>
        <v>0</v>
      </c>
      <c r="M11" s="244">
        <v>291</v>
      </c>
      <c r="N11" s="250">
        <v>44277</v>
      </c>
      <c r="O11" s="236">
        <f>F11+K11-W11</f>
        <v>186</v>
      </c>
      <c r="P11" s="260">
        <f>O11*E11</f>
        <v>33480</v>
      </c>
      <c r="Q11" s="244"/>
      <c r="R11" s="244"/>
      <c r="S11" s="244"/>
      <c r="T11" s="244"/>
      <c r="U11" s="252"/>
      <c r="V11" s="253"/>
      <c r="W11" s="246">
        <v>44</v>
      </c>
      <c r="X11" s="245">
        <f>W11*E11</f>
        <v>7920</v>
      </c>
    </row>
    <row r="12" spans="1:24" ht="87" customHeight="1">
      <c r="A12" s="235">
        <v>5</v>
      </c>
      <c r="B12" s="254" t="s">
        <v>18</v>
      </c>
      <c r="C12" s="35" t="s">
        <v>85</v>
      </c>
      <c r="D12" s="26" t="s">
        <v>178</v>
      </c>
      <c r="E12" s="255">
        <v>153.69999999999999</v>
      </c>
      <c r="F12" s="91">
        <v>4384</v>
      </c>
      <c r="G12" s="33">
        <f>F12*E12</f>
        <v>673820.79999999993</v>
      </c>
      <c r="H12" s="36">
        <v>44889</v>
      </c>
      <c r="I12" s="27"/>
      <c r="J12" s="26"/>
      <c r="K12" s="91"/>
      <c r="L12" s="33"/>
      <c r="M12" s="26">
        <v>64</v>
      </c>
      <c r="N12" s="41">
        <v>44216</v>
      </c>
      <c r="O12" s="236">
        <f>F12+K12-W12</f>
        <v>552</v>
      </c>
      <c r="P12" s="237">
        <f>O12*E12</f>
        <v>84842.4</v>
      </c>
      <c r="Q12" s="26"/>
      <c r="R12" s="26"/>
      <c r="S12" s="26"/>
      <c r="T12" s="26"/>
      <c r="U12" s="90"/>
      <c r="V12" s="73"/>
      <c r="W12" s="361">
        <v>3832</v>
      </c>
      <c r="X12" s="33">
        <f>W12*E12</f>
        <v>588978.39999999991</v>
      </c>
    </row>
    <row r="13" spans="1:24" ht="19.5">
      <c r="A13" s="94"/>
      <c r="B13" s="39" t="s">
        <v>83</v>
      </c>
      <c r="C13" s="94"/>
      <c r="D13" s="94"/>
      <c r="E13" s="28"/>
      <c r="F13" s="94"/>
      <c r="G13" s="28">
        <f>SUM(G9:G12)</f>
        <v>1999790.7999999998</v>
      </c>
      <c r="H13" s="29"/>
      <c r="I13" s="38"/>
      <c r="J13" s="94"/>
      <c r="K13" s="93"/>
      <c r="L13" s="28">
        <f>SUM(L9:L12)</f>
        <v>0</v>
      </c>
      <c r="M13" s="93"/>
      <c r="N13" s="30"/>
      <c r="O13" s="94"/>
      <c r="P13" s="28">
        <f>SUM(P9:P12)</f>
        <v>160082.4</v>
      </c>
      <c r="Q13" s="31"/>
      <c r="R13" s="93"/>
      <c r="S13" s="93"/>
      <c r="T13" s="93"/>
      <c r="U13" s="93"/>
      <c r="V13" s="93"/>
      <c r="W13" s="94"/>
      <c r="X13" s="28">
        <f>SUM(X9:X12)</f>
        <v>1839708.4</v>
      </c>
    </row>
  </sheetData>
  <mergeCells count="31">
    <mergeCell ref="W6:W7"/>
    <mergeCell ref="X6:X7"/>
    <mergeCell ref="K6:K7"/>
    <mergeCell ref="W5:X5"/>
    <mergeCell ref="O1:R1"/>
    <mergeCell ref="B2:X2"/>
    <mergeCell ref="C3:P3"/>
    <mergeCell ref="C4:N4"/>
    <mergeCell ref="O4:W4"/>
    <mergeCell ref="J6:J7"/>
    <mergeCell ref="Q5:V5"/>
    <mergeCell ref="L6:L7"/>
    <mergeCell ref="H5:H7"/>
    <mergeCell ref="I5:N5"/>
    <mergeCell ref="M6:N6"/>
    <mergeCell ref="A8:X8"/>
    <mergeCell ref="O6:O7"/>
    <mergeCell ref="P6:P7"/>
    <mergeCell ref="Q6:T7"/>
    <mergeCell ref="U6:U7"/>
    <mergeCell ref="F6:F7"/>
    <mergeCell ref="A5:A7"/>
    <mergeCell ref="B5:B7"/>
    <mergeCell ref="C5:C7"/>
    <mergeCell ref="D5:D7"/>
    <mergeCell ref="G6:G7"/>
    <mergeCell ref="I6:I7"/>
    <mergeCell ref="V6:V7"/>
    <mergeCell ref="E5:E7"/>
    <mergeCell ref="F5:G5"/>
    <mergeCell ref="O5:P5"/>
  </mergeCells>
  <phoneticPr fontId="74" type="noConversion"/>
  <pageMargins left="0.75" right="0.75" top="1" bottom="1" header="0.5" footer="0.5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>
  <dimension ref="A1:X11"/>
  <sheetViews>
    <sheetView topLeftCell="G4" workbookViewId="0">
      <selection activeCell="X10" sqref="X10"/>
    </sheetView>
  </sheetViews>
  <sheetFormatPr defaultRowHeight="12.75"/>
  <cols>
    <col min="1" max="1" width="4.140625" customWidth="1"/>
    <col min="2" max="2" width="25" customWidth="1"/>
    <col min="7" max="7" width="15.28515625" customWidth="1"/>
    <col min="16" max="16" width="14.28515625" customWidth="1"/>
    <col min="17" max="17" width="3.28515625" customWidth="1"/>
    <col min="18" max="18" width="3" customWidth="1"/>
    <col min="19" max="19" width="2.7109375" customWidth="1"/>
    <col min="20" max="20" width="2.28515625" customWidth="1"/>
    <col min="21" max="21" width="2.5703125" customWidth="1"/>
    <col min="22" max="22" width="1.28515625" customWidth="1"/>
    <col min="24" max="24" width="14.85546875" customWidth="1"/>
  </cols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667" t="s">
        <v>156</v>
      </c>
      <c r="B8" s="668"/>
      <c r="C8" s="668"/>
      <c r="D8" s="668"/>
      <c r="E8" s="668"/>
      <c r="F8" s="668"/>
      <c r="G8" s="668"/>
      <c r="H8" s="668"/>
      <c r="I8" s="668"/>
      <c r="J8" s="668"/>
      <c r="K8" s="668"/>
      <c r="L8" s="668"/>
      <c r="M8" s="668"/>
      <c r="N8" s="668"/>
      <c r="O8" s="668"/>
      <c r="P8" s="668"/>
      <c r="Q8" s="668"/>
      <c r="R8" s="668"/>
      <c r="S8" s="668"/>
      <c r="T8" s="668"/>
      <c r="U8" s="668"/>
      <c r="V8" s="668"/>
      <c r="W8" s="668"/>
      <c r="X8" s="669"/>
    </row>
    <row r="9" spans="1:24" ht="61.5" customHeight="1">
      <c r="A9" s="162">
        <v>1</v>
      </c>
      <c r="B9" s="148" t="s">
        <v>37</v>
      </c>
      <c r="C9" s="127" t="s">
        <v>85</v>
      </c>
      <c r="D9" s="117" t="s">
        <v>182</v>
      </c>
      <c r="E9" s="126" t="s">
        <v>42</v>
      </c>
      <c r="F9" s="127">
        <v>1906</v>
      </c>
      <c r="G9" s="118">
        <f>F9*E9</f>
        <v>283041</v>
      </c>
      <c r="H9" s="189">
        <v>44916</v>
      </c>
      <c r="I9" s="150">
        <v>44231</v>
      </c>
      <c r="J9" s="125">
        <v>161</v>
      </c>
      <c r="K9" s="127">
        <v>2100</v>
      </c>
      <c r="L9" s="126"/>
      <c r="M9" s="125">
        <v>85</v>
      </c>
      <c r="N9" s="131">
        <v>44229</v>
      </c>
      <c r="O9" s="122">
        <f>F9-W9</f>
        <v>1906</v>
      </c>
      <c r="P9" s="151">
        <f>O9*E9</f>
        <v>283041</v>
      </c>
      <c r="Q9" s="125"/>
      <c r="R9" s="125"/>
      <c r="S9" s="125"/>
      <c r="T9" s="125"/>
      <c r="U9" s="133"/>
      <c r="V9" s="128"/>
      <c r="W9" s="127">
        <v>0</v>
      </c>
      <c r="X9" s="126">
        <f>W9*E9</f>
        <v>0</v>
      </c>
    </row>
    <row r="10" spans="1:24" ht="98.25" customHeight="1">
      <c r="A10" s="161">
        <v>2</v>
      </c>
      <c r="B10" s="195" t="s">
        <v>39</v>
      </c>
      <c r="C10" s="136" t="s">
        <v>85</v>
      </c>
      <c r="D10" s="117" t="s">
        <v>204</v>
      </c>
      <c r="E10" s="118">
        <v>180</v>
      </c>
      <c r="F10" s="160" t="s">
        <v>222</v>
      </c>
      <c r="G10" s="118">
        <f>F10*E10</f>
        <v>657000</v>
      </c>
      <c r="H10" s="189">
        <v>44913</v>
      </c>
      <c r="I10" s="158">
        <v>44278</v>
      </c>
      <c r="J10" s="159" t="s">
        <v>221</v>
      </c>
      <c r="K10" s="159"/>
      <c r="L10" s="118">
        <f>K10*E10</f>
        <v>0</v>
      </c>
      <c r="M10" s="120">
        <v>291</v>
      </c>
      <c r="N10" s="121">
        <v>44277</v>
      </c>
      <c r="O10" s="122">
        <f>F10+K10-W10</f>
        <v>1570</v>
      </c>
      <c r="P10" s="123">
        <f>O10*E10</f>
        <v>282600</v>
      </c>
      <c r="Q10" s="157"/>
      <c r="R10" s="120"/>
      <c r="S10" s="120"/>
      <c r="T10" s="120"/>
      <c r="U10" s="120"/>
      <c r="V10" s="120"/>
      <c r="W10" s="160" t="s">
        <v>317</v>
      </c>
      <c r="X10" s="123">
        <f>W10*E10</f>
        <v>374400</v>
      </c>
    </row>
    <row r="11" spans="1:24" ht="19.5">
      <c r="A11" s="188"/>
      <c r="B11" s="153" t="s">
        <v>83</v>
      </c>
      <c r="C11" s="137"/>
      <c r="D11" s="137"/>
      <c r="E11" s="140"/>
      <c r="F11" s="137"/>
      <c r="G11" s="140">
        <f>SUM(G9:G10)</f>
        <v>940041</v>
      </c>
      <c r="H11" s="141"/>
      <c r="I11" s="154"/>
      <c r="J11" s="137"/>
      <c r="K11" s="187"/>
      <c r="L11" s="140">
        <f>SUM(L9:L10)</f>
        <v>0</v>
      </c>
      <c r="M11" s="187"/>
      <c r="N11" s="142"/>
      <c r="O11" s="137"/>
      <c r="P11" s="140">
        <f>SUM(P9:P10)</f>
        <v>565641</v>
      </c>
      <c r="Q11" s="155"/>
      <c r="R11" s="187"/>
      <c r="S11" s="187"/>
      <c r="T11" s="187"/>
      <c r="U11" s="187"/>
      <c r="V11" s="187"/>
      <c r="W11" s="137"/>
      <c r="X11" s="140">
        <f>SUM(X9:X10)</f>
        <v>374400</v>
      </c>
    </row>
  </sheetData>
  <mergeCells count="31">
    <mergeCell ref="W6:W7"/>
    <mergeCell ref="X6:X7"/>
    <mergeCell ref="K6:K7"/>
    <mergeCell ref="W5:X5"/>
    <mergeCell ref="O1:R1"/>
    <mergeCell ref="B2:X2"/>
    <mergeCell ref="C3:P3"/>
    <mergeCell ref="C4:N4"/>
    <mergeCell ref="O4:W4"/>
    <mergeCell ref="J6:J7"/>
    <mergeCell ref="Q5:V5"/>
    <mergeCell ref="L6:L7"/>
    <mergeCell ref="H5:H7"/>
    <mergeCell ref="I5:N5"/>
    <mergeCell ref="M6:N6"/>
    <mergeCell ref="A8:X8"/>
    <mergeCell ref="O6:O7"/>
    <mergeCell ref="P6:P7"/>
    <mergeCell ref="Q6:T7"/>
    <mergeCell ref="U6:U7"/>
    <mergeCell ref="F6:F7"/>
    <mergeCell ref="A5:A7"/>
    <mergeCell ref="B5:B7"/>
    <mergeCell ref="C5:C7"/>
    <mergeCell ref="D5:D7"/>
    <mergeCell ref="G6:G7"/>
    <mergeCell ref="I6:I7"/>
    <mergeCell ref="V6:V7"/>
    <mergeCell ref="E5:E7"/>
    <mergeCell ref="F5:G5"/>
    <mergeCell ref="O5:P5"/>
  </mergeCells>
  <phoneticPr fontId="74" type="noConversion"/>
  <pageMargins left="0.75" right="0.75" top="1" bottom="1" header="0.5" footer="0.5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>
  <dimension ref="A1:X14"/>
  <sheetViews>
    <sheetView workbookViewId="0">
      <selection activeCell="A8" sqref="A8:X14"/>
    </sheetView>
  </sheetViews>
  <sheetFormatPr defaultRowHeight="12.75"/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706" t="s">
        <v>157</v>
      </c>
      <c r="B8" s="707"/>
      <c r="C8" s="707"/>
      <c r="D8" s="707"/>
      <c r="E8" s="707"/>
      <c r="F8" s="707"/>
      <c r="G8" s="707"/>
      <c r="H8" s="707"/>
      <c r="I8" s="707"/>
      <c r="J8" s="707"/>
      <c r="K8" s="707"/>
      <c r="L8" s="707"/>
      <c r="M8" s="707"/>
      <c r="N8" s="707"/>
      <c r="O8" s="707"/>
      <c r="P8" s="707"/>
      <c r="Q8" s="707"/>
      <c r="R8" s="707"/>
      <c r="S8" s="707"/>
      <c r="T8" s="707"/>
      <c r="U8" s="707"/>
      <c r="V8" s="707"/>
      <c r="W8" s="707"/>
      <c r="X8" s="708"/>
    </row>
    <row r="9" spans="1:24" ht="216.75">
      <c r="A9" s="350">
        <v>1</v>
      </c>
      <c r="B9" s="254" t="s">
        <v>18</v>
      </c>
      <c r="C9" s="35" t="s">
        <v>85</v>
      </c>
      <c r="D9" s="352" t="s">
        <v>178</v>
      </c>
      <c r="E9" s="255">
        <v>153.69999999999999</v>
      </c>
      <c r="F9" s="91">
        <v>0</v>
      </c>
      <c r="G9" s="33">
        <f>F9*E9</f>
        <v>0</v>
      </c>
      <c r="H9" s="36">
        <v>44524</v>
      </c>
      <c r="I9" s="27"/>
      <c r="J9" s="26"/>
      <c r="K9" s="91"/>
      <c r="L9" s="33"/>
      <c r="M9" s="26">
        <v>64</v>
      </c>
      <c r="N9" s="41">
        <v>44216</v>
      </c>
      <c r="O9" s="236">
        <f>F9-W9</f>
        <v>0</v>
      </c>
      <c r="P9" s="237">
        <f>O9*E9</f>
        <v>0</v>
      </c>
      <c r="Q9" s="26"/>
      <c r="R9" s="26"/>
      <c r="S9" s="26"/>
      <c r="T9" s="26"/>
      <c r="U9" s="90"/>
      <c r="V9" s="73"/>
      <c r="W9" s="91">
        <v>0</v>
      </c>
      <c r="X9" s="33">
        <f>W9*E9</f>
        <v>0</v>
      </c>
    </row>
    <row r="10" spans="1:24" ht="252">
      <c r="A10" s="350">
        <v>2</v>
      </c>
      <c r="B10" s="100" t="s">
        <v>39</v>
      </c>
      <c r="C10" s="91" t="s">
        <v>85</v>
      </c>
      <c r="D10" s="26" t="s">
        <v>204</v>
      </c>
      <c r="E10" s="33">
        <v>180</v>
      </c>
      <c r="F10" s="91">
        <v>3350</v>
      </c>
      <c r="G10" s="33">
        <f>F10*E10</f>
        <v>603000</v>
      </c>
      <c r="H10" s="36">
        <v>44913</v>
      </c>
      <c r="I10" s="27">
        <v>44279</v>
      </c>
      <c r="J10" s="26">
        <v>431</v>
      </c>
      <c r="K10" s="91"/>
      <c r="L10" s="33">
        <f>K10*E10</f>
        <v>0</v>
      </c>
      <c r="M10" s="26">
        <v>291</v>
      </c>
      <c r="N10" s="41">
        <v>44277</v>
      </c>
      <c r="O10" s="236">
        <f>F10+K10-W10</f>
        <v>0</v>
      </c>
      <c r="P10" s="237">
        <f>O10*E10</f>
        <v>0</v>
      </c>
      <c r="Q10" s="26"/>
      <c r="R10" s="26"/>
      <c r="S10" s="26"/>
      <c r="T10" s="26"/>
      <c r="U10" s="90"/>
      <c r="V10" s="73"/>
      <c r="W10" s="91">
        <v>3350</v>
      </c>
      <c r="X10" s="33">
        <f>W10*E10</f>
        <v>603000</v>
      </c>
    </row>
    <row r="11" spans="1:24" ht="153">
      <c r="A11" s="350">
        <v>3</v>
      </c>
      <c r="B11" s="257" t="s">
        <v>37</v>
      </c>
      <c r="C11" s="246" t="s">
        <v>85</v>
      </c>
      <c r="D11" s="352" t="s">
        <v>182</v>
      </c>
      <c r="E11" s="245" t="s">
        <v>42</v>
      </c>
      <c r="F11" s="246">
        <v>1484</v>
      </c>
      <c r="G11" s="33">
        <f>F11*E11</f>
        <v>220374</v>
      </c>
      <c r="H11" s="36">
        <v>44916</v>
      </c>
      <c r="I11" s="259">
        <v>44231</v>
      </c>
      <c r="J11" s="244">
        <v>162</v>
      </c>
      <c r="K11" s="246">
        <v>2000</v>
      </c>
      <c r="L11" s="245"/>
      <c r="M11" s="244">
        <v>85</v>
      </c>
      <c r="N11" s="250">
        <v>44229</v>
      </c>
      <c r="O11" s="236">
        <f>F11-W11</f>
        <v>0</v>
      </c>
      <c r="P11" s="260">
        <f>O11*E11</f>
        <v>0</v>
      </c>
      <c r="Q11" s="244"/>
      <c r="R11" s="244"/>
      <c r="S11" s="244"/>
      <c r="T11" s="244"/>
      <c r="U11" s="252"/>
      <c r="V11" s="253"/>
      <c r="W11" s="246">
        <v>1484</v>
      </c>
      <c r="X11" s="245">
        <f>W11*E11</f>
        <v>220374</v>
      </c>
    </row>
    <row r="12" spans="1:24" ht="165.75">
      <c r="A12" s="350">
        <v>4</v>
      </c>
      <c r="B12" s="257" t="s">
        <v>38</v>
      </c>
      <c r="C12" s="246" t="s">
        <v>85</v>
      </c>
      <c r="D12" s="352" t="s">
        <v>183</v>
      </c>
      <c r="E12" s="245" t="s">
        <v>43</v>
      </c>
      <c r="F12" s="246">
        <v>0</v>
      </c>
      <c r="G12" s="33">
        <f>F12*E12</f>
        <v>0</v>
      </c>
      <c r="H12" s="36">
        <v>44540</v>
      </c>
      <c r="I12" s="259">
        <v>44231</v>
      </c>
      <c r="J12" s="244">
        <v>162</v>
      </c>
      <c r="K12" s="246">
        <v>50</v>
      </c>
      <c r="L12" s="245"/>
      <c r="M12" s="244">
        <v>85</v>
      </c>
      <c r="N12" s="250">
        <v>44229</v>
      </c>
      <c r="O12" s="236">
        <f>F12-W12</f>
        <v>0</v>
      </c>
      <c r="P12" s="260">
        <f>O12*E12</f>
        <v>0</v>
      </c>
      <c r="Q12" s="244"/>
      <c r="R12" s="244"/>
      <c r="S12" s="244"/>
      <c r="T12" s="244"/>
      <c r="U12" s="252"/>
      <c r="V12" s="253"/>
      <c r="W12" s="246">
        <v>0</v>
      </c>
      <c r="X12" s="245">
        <f>W12*E12</f>
        <v>0</v>
      </c>
    </row>
    <row r="13" spans="1:24" ht="293.25">
      <c r="A13" s="350">
        <v>5</v>
      </c>
      <c r="B13" s="257" t="s">
        <v>39</v>
      </c>
      <c r="C13" s="246" t="s">
        <v>85</v>
      </c>
      <c r="D13" s="352" t="s">
        <v>252</v>
      </c>
      <c r="E13" s="245" t="s">
        <v>44</v>
      </c>
      <c r="F13" s="246">
        <v>800</v>
      </c>
      <c r="G13" s="33">
        <f>F13*E13</f>
        <v>144000</v>
      </c>
      <c r="H13" s="36">
        <v>44892</v>
      </c>
      <c r="I13" s="259">
        <v>44231</v>
      </c>
      <c r="J13" s="244">
        <v>162</v>
      </c>
      <c r="K13" s="246">
        <v>800</v>
      </c>
      <c r="L13" s="245"/>
      <c r="M13" s="244">
        <v>85</v>
      </c>
      <c r="N13" s="250">
        <v>44229</v>
      </c>
      <c r="O13" s="236">
        <f>F13-W13</f>
        <v>0</v>
      </c>
      <c r="P13" s="260">
        <f>O13*E13</f>
        <v>0</v>
      </c>
      <c r="Q13" s="244"/>
      <c r="R13" s="244"/>
      <c r="S13" s="244"/>
      <c r="T13" s="244"/>
      <c r="U13" s="252"/>
      <c r="V13" s="253"/>
      <c r="W13" s="246">
        <v>800</v>
      </c>
      <c r="X13" s="245">
        <f>W13*E13</f>
        <v>144000</v>
      </c>
    </row>
    <row r="14" spans="1:24" ht="37.5">
      <c r="A14" s="319"/>
      <c r="B14" s="39" t="s">
        <v>83</v>
      </c>
      <c r="C14" s="94"/>
      <c r="D14" s="94"/>
      <c r="E14" s="28"/>
      <c r="F14" s="94"/>
      <c r="G14" s="28">
        <f>SUM(G9:G13)</f>
        <v>967374</v>
      </c>
      <c r="H14" s="29"/>
      <c r="I14" s="38"/>
      <c r="J14" s="94"/>
      <c r="K14" s="93"/>
      <c r="L14" s="28">
        <f>SUM(L9:L13)</f>
        <v>0</v>
      </c>
      <c r="M14" s="93"/>
      <c r="N14" s="30"/>
      <c r="O14" s="94"/>
      <c r="P14" s="28">
        <f>SUM(P9:P13)</f>
        <v>0</v>
      </c>
      <c r="Q14" s="31"/>
      <c r="R14" s="93"/>
      <c r="S14" s="93"/>
      <c r="T14" s="93"/>
      <c r="U14" s="93"/>
      <c r="V14" s="93"/>
      <c r="W14" s="94"/>
      <c r="X14" s="28">
        <f>SUM(X9:X13)</f>
        <v>967374</v>
      </c>
    </row>
  </sheetData>
  <mergeCells count="31">
    <mergeCell ref="W6:W7"/>
    <mergeCell ref="X6:X7"/>
    <mergeCell ref="K6:K7"/>
    <mergeCell ref="W5:X5"/>
    <mergeCell ref="O1:R1"/>
    <mergeCell ref="B2:X2"/>
    <mergeCell ref="C3:P3"/>
    <mergeCell ref="C4:N4"/>
    <mergeCell ref="O4:W4"/>
    <mergeCell ref="J6:J7"/>
    <mergeCell ref="Q5:V5"/>
    <mergeCell ref="L6:L7"/>
    <mergeCell ref="H5:H7"/>
    <mergeCell ref="I5:N5"/>
    <mergeCell ref="M6:N6"/>
    <mergeCell ref="A8:X8"/>
    <mergeCell ref="O6:O7"/>
    <mergeCell ref="P6:P7"/>
    <mergeCell ref="Q6:T7"/>
    <mergeCell ref="U6:U7"/>
    <mergeCell ref="F6:F7"/>
    <mergeCell ref="A5:A7"/>
    <mergeCell ref="B5:B7"/>
    <mergeCell ref="C5:C7"/>
    <mergeCell ref="D5:D7"/>
    <mergeCell ref="G6:G7"/>
    <mergeCell ref="I6:I7"/>
    <mergeCell ref="V6:V7"/>
    <mergeCell ref="E5:E7"/>
    <mergeCell ref="F5:G5"/>
    <mergeCell ref="O5:P5"/>
  </mergeCells>
  <phoneticPr fontId="74" type="noConversion"/>
  <pageMargins left="0.75" right="0.75" top="1" bottom="1" header="0.5" footer="0.5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>
  <dimension ref="A1:X13"/>
  <sheetViews>
    <sheetView topLeftCell="C6" workbookViewId="0">
      <selection activeCell="W9" sqref="W9:W12"/>
    </sheetView>
  </sheetViews>
  <sheetFormatPr defaultRowHeight="12.75"/>
  <cols>
    <col min="2" max="2" width="33.85546875" customWidth="1"/>
    <col min="7" max="7" width="17.42578125" customWidth="1"/>
    <col min="16" max="16" width="16.140625" customWidth="1"/>
    <col min="17" max="17" width="0.140625" customWidth="1"/>
    <col min="18" max="18" width="9.140625" hidden="1" customWidth="1"/>
    <col min="19" max="19" width="0.85546875" customWidth="1"/>
    <col min="20" max="20" width="0.42578125" customWidth="1"/>
    <col min="21" max="21" width="0.140625" customWidth="1"/>
    <col min="22" max="22" width="0.7109375" customWidth="1"/>
    <col min="24" max="24" width="17.7109375" customWidth="1"/>
  </cols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706" t="s">
        <v>158</v>
      </c>
      <c r="B8" s="707"/>
      <c r="C8" s="707"/>
      <c r="D8" s="707"/>
      <c r="E8" s="707"/>
      <c r="F8" s="707"/>
      <c r="G8" s="707"/>
      <c r="H8" s="707"/>
      <c r="I8" s="707"/>
      <c r="J8" s="707"/>
      <c r="K8" s="707"/>
      <c r="L8" s="707"/>
      <c r="M8" s="707"/>
      <c r="N8" s="707"/>
      <c r="O8" s="707"/>
      <c r="P8" s="707"/>
      <c r="Q8" s="707"/>
      <c r="R8" s="707"/>
      <c r="S8" s="707"/>
      <c r="T8" s="707"/>
      <c r="U8" s="707"/>
      <c r="V8" s="707"/>
      <c r="W8" s="707"/>
      <c r="X8" s="708"/>
    </row>
    <row r="9" spans="1:24" ht="63" customHeight="1">
      <c r="A9" s="350">
        <v>1</v>
      </c>
      <c r="B9" s="257" t="s">
        <v>37</v>
      </c>
      <c r="C9" s="246" t="s">
        <v>85</v>
      </c>
      <c r="D9" s="26" t="s">
        <v>182</v>
      </c>
      <c r="E9" s="245" t="s">
        <v>42</v>
      </c>
      <c r="F9" s="246">
        <v>1491</v>
      </c>
      <c r="G9" s="33">
        <f>F9*E9</f>
        <v>221413.5</v>
      </c>
      <c r="H9" s="36">
        <v>44916</v>
      </c>
      <c r="I9" s="259">
        <v>44230</v>
      </c>
      <c r="J9" s="244">
        <v>163</v>
      </c>
      <c r="K9" s="246">
        <v>1700</v>
      </c>
      <c r="L9" s="245"/>
      <c r="M9" s="244">
        <v>85</v>
      </c>
      <c r="N9" s="250">
        <v>44229</v>
      </c>
      <c r="O9" s="236">
        <f>F9-W9</f>
        <v>280</v>
      </c>
      <c r="P9" s="260">
        <f>O9*E9</f>
        <v>41580</v>
      </c>
      <c r="Q9" s="244"/>
      <c r="R9" s="244"/>
      <c r="S9" s="244"/>
      <c r="T9" s="244"/>
      <c r="U9" s="252"/>
      <c r="V9" s="253"/>
      <c r="W9" s="246">
        <v>1211</v>
      </c>
      <c r="X9" s="245">
        <f>W9*E9</f>
        <v>179833.5</v>
      </c>
    </row>
    <row r="10" spans="1:24" ht="78" customHeight="1">
      <c r="A10" s="350">
        <v>2</v>
      </c>
      <c r="B10" s="257" t="s">
        <v>39</v>
      </c>
      <c r="C10" s="246" t="s">
        <v>85</v>
      </c>
      <c r="D10" s="26" t="s">
        <v>184</v>
      </c>
      <c r="E10" s="245" t="s">
        <v>44</v>
      </c>
      <c r="F10" s="246">
        <v>9</v>
      </c>
      <c r="G10" s="33">
        <f>F10*E10</f>
        <v>1620</v>
      </c>
      <c r="H10" s="36" t="s">
        <v>185</v>
      </c>
      <c r="I10" s="259">
        <v>44230</v>
      </c>
      <c r="J10" s="244">
        <v>163</v>
      </c>
      <c r="K10" s="246">
        <v>750</v>
      </c>
      <c r="L10" s="245"/>
      <c r="M10" s="244">
        <v>85</v>
      </c>
      <c r="N10" s="250">
        <v>44229</v>
      </c>
      <c r="O10" s="236">
        <f>F10-W10</f>
        <v>9</v>
      </c>
      <c r="P10" s="260">
        <f>O10*E10</f>
        <v>1620</v>
      </c>
      <c r="Q10" s="244"/>
      <c r="R10" s="244"/>
      <c r="S10" s="244"/>
      <c r="T10" s="244"/>
      <c r="U10" s="252"/>
      <c r="V10" s="253"/>
      <c r="W10" s="246">
        <v>0</v>
      </c>
      <c r="X10" s="245">
        <f>W10*E10</f>
        <v>0</v>
      </c>
    </row>
    <row r="11" spans="1:24" ht="54" customHeight="1">
      <c r="A11" s="350">
        <v>3</v>
      </c>
      <c r="B11" s="257" t="s">
        <v>37</v>
      </c>
      <c r="C11" s="246" t="s">
        <v>85</v>
      </c>
      <c r="D11" s="26" t="s">
        <v>182</v>
      </c>
      <c r="E11" s="245" t="s">
        <v>42</v>
      </c>
      <c r="F11" s="246">
        <v>300</v>
      </c>
      <c r="G11" s="33">
        <f>F11*E11</f>
        <v>44550</v>
      </c>
      <c r="H11" s="36">
        <v>44916</v>
      </c>
      <c r="I11" s="259">
        <v>44250</v>
      </c>
      <c r="J11" s="244">
        <v>269</v>
      </c>
      <c r="K11" s="246">
        <v>300</v>
      </c>
      <c r="L11" s="245"/>
      <c r="M11" s="244">
        <v>176</v>
      </c>
      <c r="N11" s="250">
        <v>44249</v>
      </c>
      <c r="O11" s="236">
        <f>F11-W11</f>
        <v>0</v>
      </c>
      <c r="P11" s="260">
        <f>O11*E11</f>
        <v>0</v>
      </c>
      <c r="Q11" s="244"/>
      <c r="R11" s="244"/>
      <c r="S11" s="244"/>
      <c r="T11" s="244"/>
      <c r="U11" s="252"/>
      <c r="V11" s="253"/>
      <c r="W11" s="246">
        <v>300</v>
      </c>
      <c r="X11" s="245">
        <f>W11*E11</f>
        <v>44550</v>
      </c>
    </row>
    <row r="12" spans="1:24" ht="72" customHeight="1">
      <c r="A12" s="350">
        <v>5</v>
      </c>
      <c r="B12" s="100" t="s">
        <v>39</v>
      </c>
      <c r="C12" s="91" t="s">
        <v>85</v>
      </c>
      <c r="D12" s="26" t="s">
        <v>204</v>
      </c>
      <c r="E12" s="33">
        <v>180</v>
      </c>
      <c r="F12" s="246">
        <v>1947</v>
      </c>
      <c r="G12" s="33">
        <f>F12*E12</f>
        <v>350460</v>
      </c>
      <c r="H12" s="36">
        <v>44913</v>
      </c>
      <c r="I12" s="259">
        <v>44278</v>
      </c>
      <c r="J12" s="244">
        <v>432</v>
      </c>
      <c r="K12" s="246"/>
      <c r="L12" s="245">
        <f>K12*E12</f>
        <v>0</v>
      </c>
      <c r="M12" s="244">
        <v>291</v>
      </c>
      <c r="N12" s="250">
        <v>44277</v>
      </c>
      <c r="O12" s="236">
        <f>F12+K12-W12</f>
        <v>584</v>
      </c>
      <c r="P12" s="260">
        <f>O12*E12</f>
        <v>105120</v>
      </c>
      <c r="Q12" s="244"/>
      <c r="R12" s="244"/>
      <c r="S12" s="244"/>
      <c r="T12" s="244"/>
      <c r="U12" s="252"/>
      <c r="V12" s="253"/>
      <c r="W12" s="246">
        <v>1363</v>
      </c>
      <c r="X12" s="245">
        <f>W12*E12</f>
        <v>245340</v>
      </c>
    </row>
    <row r="13" spans="1:24" ht="19.5">
      <c r="A13" s="319"/>
      <c r="B13" s="39" t="s">
        <v>83</v>
      </c>
      <c r="C13" s="94"/>
      <c r="D13" s="94"/>
      <c r="E13" s="28"/>
      <c r="F13" s="94"/>
      <c r="G13" s="28">
        <f>SUM(G9:G12)</f>
        <v>618043.5</v>
      </c>
      <c r="H13" s="29"/>
      <c r="I13" s="38"/>
      <c r="J13" s="94"/>
      <c r="K13" s="93"/>
      <c r="L13" s="28">
        <f>SUM(L9:L12)</f>
        <v>0</v>
      </c>
      <c r="M13" s="93"/>
      <c r="N13" s="30"/>
      <c r="O13" s="94"/>
      <c r="P13" s="28">
        <f>SUM(P9:P12)</f>
        <v>148320</v>
      </c>
      <c r="Q13" s="31"/>
      <c r="R13" s="93"/>
      <c r="S13" s="93"/>
      <c r="T13" s="93"/>
      <c r="U13" s="93"/>
      <c r="V13" s="93"/>
      <c r="W13" s="94"/>
      <c r="X13" s="28">
        <f>SUM(X9:X12)</f>
        <v>469723.5</v>
      </c>
    </row>
  </sheetData>
  <mergeCells count="31">
    <mergeCell ref="W6:W7"/>
    <mergeCell ref="X6:X7"/>
    <mergeCell ref="K6:K7"/>
    <mergeCell ref="W5:X5"/>
    <mergeCell ref="O1:R1"/>
    <mergeCell ref="B2:X2"/>
    <mergeCell ref="C3:P3"/>
    <mergeCell ref="C4:N4"/>
    <mergeCell ref="O4:W4"/>
    <mergeCell ref="J6:J7"/>
    <mergeCell ref="Q5:V5"/>
    <mergeCell ref="L6:L7"/>
    <mergeCell ref="H5:H7"/>
    <mergeCell ref="I5:N5"/>
    <mergeCell ref="M6:N6"/>
    <mergeCell ref="A8:X8"/>
    <mergeCell ref="O6:O7"/>
    <mergeCell ref="P6:P7"/>
    <mergeCell ref="Q6:T7"/>
    <mergeCell ref="U6:U7"/>
    <mergeCell ref="F6:F7"/>
    <mergeCell ref="A5:A7"/>
    <mergeCell ref="B5:B7"/>
    <mergeCell ref="C5:C7"/>
    <mergeCell ref="D5:D7"/>
    <mergeCell ref="G6:G7"/>
    <mergeCell ref="I6:I7"/>
    <mergeCell ref="V6:V7"/>
    <mergeCell ref="E5:E7"/>
    <mergeCell ref="F5:G5"/>
    <mergeCell ref="O5:P5"/>
  </mergeCells>
  <phoneticPr fontId="74" type="noConversion"/>
  <pageMargins left="0.75" right="0.75" top="1" bottom="1" header="0.5" footer="0.5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>
  <dimension ref="A1:X13"/>
  <sheetViews>
    <sheetView topLeftCell="F6" workbookViewId="0">
      <selection activeCell="W9" sqref="W9:W12"/>
    </sheetView>
  </sheetViews>
  <sheetFormatPr defaultRowHeight="12.75"/>
  <cols>
    <col min="2" max="2" width="37.5703125" customWidth="1"/>
    <col min="7" max="7" width="19.85546875" customWidth="1"/>
    <col min="16" max="16" width="15.28515625" customWidth="1"/>
    <col min="17" max="17" width="2" customWidth="1"/>
    <col min="18" max="18" width="1" customWidth="1"/>
    <col min="19" max="19" width="2.28515625" customWidth="1"/>
    <col min="20" max="20" width="1.42578125" customWidth="1"/>
    <col min="21" max="21" width="0.42578125" customWidth="1"/>
    <col min="22" max="22" width="1.85546875" customWidth="1"/>
    <col min="24" max="24" width="14.7109375" customWidth="1"/>
  </cols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699" t="s">
        <v>33</v>
      </c>
      <c r="B8" s="699"/>
      <c r="C8" s="699"/>
      <c r="D8" s="699"/>
      <c r="E8" s="699"/>
      <c r="F8" s="699"/>
      <c r="G8" s="699"/>
      <c r="H8" s="699"/>
      <c r="I8" s="699"/>
      <c r="J8" s="699"/>
      <c r="K8" s="699"/>
      <c r="L8" s="699"/>
      <c r="M8" s="699"/>
      <c r="N8" s="699"/>
      <c r="O8" s="699"/>
      <c r="P8" s="699"/>
      <c r="Q8" s="699"/>
      <c r="R8" s="699"/>
      <c r="S8" s="699"/>
      <c r="T8" s="699"/>
      <c r="U8" s="699"/>
      <c r="V8" s="699"/>
      <c r="W8" s="699"/>
      <c r="X8" s="699"/>
    </row>
    <row r="9" spans="1:24" ht="57" customHeight="1">
      <c r="A9" s="350">
        <v>1</v>
      </c>
      <c r="B9" s="254" t="s">
        <v>18</v>
      </c>
      <c r="C9" s="35" t="s">
        <v>85</v>
      </c>
      <c r="D9" s="26" t="s">
        <v>178</v>
      </c>
      <c r="E9" s="255">
        <v>153.69999999999999</v>
      </c>
      <c r="F9" s="91">
        <v>2319</v>
      </c>
      <c r="G9" s="33">
        <f>F9*E9</f>
        <v>356430.3</v>
      </c>
      <c r="H9" s="36">
        <v>44889</v>
      </c>
      <c r="I9" s="27"/>
      <c r="J9" s="26"/>
      <c r="K9" s="91"/>
      <c r="L9" s="33"/>
      <c r="M9" s="26">
        <v>64</v>
      </c>
      <c r="N9" s="41">
        <v>44216</v>
      </c>
      <c r="O9" s="236">
        <f>F9-W9</f>
        <v>555</v>
      </c>
      <c r="P9" s="237">
        <f>O9*E9</f>
        <v>85303.5</v>
      </c>
      <c r="Q9" s="26"/>
      <c r="R9" s="26"/>
      <c r="S9" s="26"/>
      <c r="T9" s="26"/>
      <c r="U9" s="90"/>
      <c r="V9" s="73"/>
      <c r="W9" s="91">
        <v>1764</v>
      </c>
      <c r="X9" s="33">
        <f>W9*E9</f>
        <v>271126.8</v>
      </c>
    </row>
    <row r="10" spans="1:24" ht="62.25" customHeight="1">
      <c r="A10" s="350">
        <v>2</v>
      </c>
      <c r="B10" s="100" t="s">
        <v>39</v>
      </c>
      <c r="C10" s="91" t="s">
        <v>85</v>
      </c>
      <c r="D10" s="26" t="s">
        <v>204</v>
      </c>
      <c r="E10" s="33">
        <v>180</v>
      </c>
      <c r="F10" s="91">
        <v>725</v>
      </c>
      <c r="G10" s="33">
        <f>F10*E10</f>
        <v>130500</v>
      </c>
      <c r="H10" s="36">
        <v>44913</v>
      </c>
      <c r="I10" s="27">
        <v>44281</v>
      </c>
      <c r="J10" s="26">
        <v>447</v>
      </c>
      <c r="K10" s="91"/>
      <c r="L10" s="33">
        <f>K10*E10</f>
        <v>0</v>
      </c>
      <c r="M10" s="26">
        <v>291</v>
      </c>
      <c r="N10" s="41">
        <v>44277</v>
      </c>
      <c r="O10" s="236">
        <f>F10+K10-W10</f>
        <v>0</v>
      </c>
      <c r="P10" s="237">
        <f>O10*E10</f>
        <v>0</v>
      </c>
      <c r="Q10" s="26"/>
      <c r="R10" s="26"/>
      <c r="S10" s="26"/>
      <c r="T10" s="26"/>
      <c r="U10" s="90"/>
      <c r="V10" s="73"/>
      <c r="W10" s="91">
        <v>725</v>
      </c>
      <c r="X10" s="33">
        <f>W10*E10</f>
        <v>130500</v>
      </c>
    </row>
    <row r="11" spans="1:24" ht="58.5" customHeight="1">
      <c r="A11" s="350">
        <v>3</v>
      </c>
      <c r="B11" s="257" t="s">
        <v>37</v>
      </c>
      <c r="C11" s="246" t="s">
        <v>85</v>
      </c>
      <c r="D11" s="26" t="s">
        <v>182</v>
      </c>
      <c r="E11" s="245" t="s">
        <v>42</v>
      </c>
      <c r="F11" s="246">
        <v>6184</v>
      </c>
      <c r="G11" s="33">
        <f>F11*E11</f>
        <v>918324</v>
      </c>
      <c r="H11" s="36">
        <v>44916</v>
      </c>
      <c r="I11" s="259">
        <v>44231</v>
      </c>
      <c r="J11" s="244">
        <v>180</v>
      </c>
      <c r="K11" s="246">
        <v>6500</v>
      </c>
      <c r="L11" s="245"/>
      <c r="M11" s="244">
        <v>85</v>
      </c>
      <c r="N11" s="250">
        <v>44229</v>
      </c>
      <c r="O11" s="236">
        <f>F11-W11</f>
        <v>135</v>
      </c>
      <c r="P11" s="260">
        <f>O11*E11</f>
        <v>20047.5</v>
      </c>
      <c r="Q11" s="244"/>
      <c r="R11" s="244"/>
      <c r="S11" s="244"/>
      <c r="T11" s="244"/>
      <c r="U11" s="252"/>
      <c r="V11" s="253"/>
      <c r="W11" s="246">
        <v>6049</v>
      </c>
      <c r="X11" s="245">
        <f>W11*E11</f>
        <v>898276.5</v>
      </c>
    </row>
    <row r="12" spans="1:24" ht="75" customHeight="1">
      <c r="A12" s="350">
        <v>4</v>
      </c>
      <c r="B12" s="257" t="s">
        <v>39</v>
      </c>
      <c r="C12" s="246" t="s">
        <v>85</v>
      </c>
      <c r="D12" s="26" t="s">
        <v>184</v>
      </c>
      <c r="E12" s="245" t="s">
        <v>44</v>
      </c>
      <c r="F12" s="246">
        <v>2771</v>
      </c>
      <c r="G12" s="33">
        <f>F12*E12</f>
        <v>498780</v>
      </c>
      <c r="H12" s="36" t="s">
        <v>185</v>
      </c>
      <c r="I12" s="259">
        <v>44231</v>
      </c>
      <c r="J12" s="244">
        <v>180</v>
      </c>
      <c r="K12" s="246">
        <v>2800</v>
      </c>
      <c r="L12" s="245"/>
      <c r="M12" s="244">
        <v>85</v>
      </c>
      <c r="N12" s="250">
        <v>44229</v>
      </c>
      <c r="O12" s="236">
        <f>F12-W12</f>
        <v>201</v>
      </c>
      <c r="P12" s="260">
        <f>O12*E12</f>
        <v>36180</v>
      </c>
      <c r="Q12" s="244"/>
      <c r="R12" s="244"/>
      <c r="S12" s="244"/>
      <c r="T12" s="244"/>
      <c r="U12" s="252"/>
      <c r="V12" s="253"/>
      <c r="W12" s="246">
        <v>2570</v>
      </c>
      <c r="X12" s="245">
        <f>W12*E12</f>
        <v>462600</v>
      </c>
    </row>
    <row r="13" spans="1:24" ht="19.5">
      <c r="A13" s="319"/>
      <c r="B13" s="39" t="s">
        <v>83</v>
      </c>
      <c r="C13" s="94"/>
      <c r="D13" s="94"/>
      <c r="E13" s="28"/>
      <c r="F13" s="94"/>
      <c r="G13" s="28">
        <f>SUM(G9:G12)</f>
        <v>1904034.3</v>
      </c>
      <c r="H13" s="29"/>
      <c r="I13" s="38"/>
      <c r="J13" s="94"/>
      <c r="K13" s="93"/>
      <c r="L13" s="28">
        <f>SUM(L9:L12)</f>
        <v>0</v>
      </c>
      <c r="M13" s="93"/>
      <c r="N13" s="30"/>
      <c r="O13" s="94"/>
      <c r="P13" s="28">
        <f>SUM(P9:P12)</f>
        <v>141531</v>
      </c>
      <c r="Q13" s="31"/>
      <c r="R13" s="93"/>
      <c r="S13" s="93"/>
      <c r="T13" s="93"/>
      <c r="U13" s="93"/>
      <c r="V13" s="93"/>
      <c r="W13" s="94"/>
      <c r="X13" s="28">
        <f>SUM(X9:X12)</f>
        <v>1762503.3</v>
      </c>
    </row>
  </sheetData>
  <mergeCells count="31">
    <mergeCell ref="W6:W7"/>
    <mergeCell ref="X6:X7"/>
    <mergeCell ref="K6:K7"/>
    <mergeCell ref="W5:X5"/>
    <mergeCell ref="O1:R1"/>
    <mergeCell ref="B2:X2"/>
    <mergeCell ref="C3:P3"/>
    <mergeCell ref="C4:N4"/>
    <mergeCell ref="O4:W4"/>
    <mergeCell ref="J6:J7"/>
    <mergeCell ref="Q5:V5"/>
    <mergeCell ref="L6:L7"/>
    <mergeCell ref="H5:H7"/>
    <mergeCell ref="I5:N5"/>
    <mergeCell ref="M6:N6"/>
    <mergeCell ref="A8:X8"/>
    <mergeCell ref="O6:O7"/>
    <mergeCell ref="P6:P7"/>
    <mergeCell ref="Q6:T7"/>
    <mergeCell ref="U6:U7"/>
    <mergeCell ref="F6:F7"/>
    <mergeCell ref="A5:A7"/>
    <mergeCell ref="B5:B7"/>
    <mergeCell ref="C5:C7"/>
    <mergeCell ref="D5:D7"/>
    <mergeCell ref="G6:G7"/>
    <mergeCell ref="I6:I7"/>
    <mergeCell ref="V6:V7"/>
    <mergeCell ref="E5:E7"/>
    <mergeCell ref="F5:G5"/>
    <mergeCell ref="O5:P5"/>
  </mergeCells>
  <phoneticPr fontId="74" type="noConversion"/>
  <pageMargins left="0.75" right="0.75" top="1" bottom="1" header="0.5" footer="0.5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>
  <dimension ref="A1:X11"/>
  <sheetViews>
    <sheetView topLeftCell="E7" workbookViewId="0">
      <selection activeCell="W9" sqref="W9"/>
    </sheetView>
  </sheetViews>
  <sheetFormatPr defaultRowHeight="12.75"/>
  <cols>
    <col min="1" max="1" width="4.140625" customWidth="1"/>
    <col min="2" max="2" width="28" customWidth="1"/>
    <col min="7" max="7" width="16" customWidth="1"/>
    <col min="16" max="16" width="18.5703125" customWidth="1"/>
    <col min="17" max="17" width="1" customWidth="1"/>
    <col min="18" max="18" width="1.28515625" customWidth="1"/>
    <col min="19" max="19" width="1.42578125" customWidth="1"/>
    <col min="20" max="20" width="1" customWidth="1"/>
    <col min="21" max="21" width="0.7109375" customWidth="1"/>
    <col min="22" max="22" width="0.5703125" customWidth="1"/>
    <col min="24" max="24" width="17.140625" customWidth="1"/>
  </cols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706" t="s">
        <v>159</v>
      </c>
      <c r="B8" s="707"/>
      <c r="C8" s="707"/>
      <c r="D8" s="707"/>
      <c r="E8" s="707"/>
      <c r="F8" s="707"/>
      <c r="G8" s="707"/>
      <c r="H8" s="707"/>
      <c r="I8" s="707"/>
      <c r="J8" s="707"/>
      <c r="K8" s="707"/>
      <c r="L8" s="707"/>
      <c r="M8" s="707"/>
      <c r="N8" s="707"/>
      <c r="O8" s="707"/>
      <c r="P8" s="707"/>
      <c r="Q8" s="707"/>
      <c r="R8" s="707"/>
      <c r="S8" s="707"/>
      <c r="T8" s="707"/>
      <c r="U8" s="707"/>
      <c r="V8" s="707"/>
      <c r="W8" s="707"/>
      <c r="X8" s="708"/>
    </row>
    <row r="9" spans="1:24" ht="54" customHeight="1">
      <c r="A9" s="350">
        <v>1</v>
      </c>
      <c r="B9" s="257" t="s">
        <v>37</v>
      </c>
      <c r="C9" s="246" t="s">
        <v>85</v>
      </c>
      <c r="D9" s="244"/>
      <c r="E9" s="245" t="s">
        <v>42</v>
      </c>
      <c r="F9" s="246">
        <v>1245</v>
      </c>
      <c r="G9" s="33">
        <f>F9*E9</f>
        <v>184882.5</v>
      </c>
      <c r="H9" s="316"/>
      <c r="I9" s="259">
        <v>44231</v>
      </c>
      <c r="J9" s="244">
        <v>164</v>
      </c>
      <c r="K9" s="246">
        <v>2700</v>
      </c>
      <c r="L9" s="245"/>
      <c r="M9" s="244">
        <v>85</v>
      </c>
      <c r="N9" s="250">
        <v>44229</v>
      </c>
      <c r="O9" s="236">
        <f>F9-W9</f>
        <v>1003</v>
      </c>
      <c r="P9" s="260">
        <f>O9*E9</f>
        <v>148945.5</v>
      </c>
      <c r="Q9" s="244"/>
      <c r="R9" s="244"/>
      <c r="S9" s="244"/>
      <c r="T9" s="244"/>
      <c r="U9" s="252"/>
      <c r="V9" s="253"/>
      <c r="W9" s="357">
        <v>242</v>
      </c>
      <c r="X9" s="245">
        <f>W9*E9</f>
        <v>35937</v>
      </c>
    </row>
    <row r="10" spans="1:24" ht="80.25" customHeight="1">
      <c r="A10" s="350">
        <v>4</v>
      </c>
      <c r="B10" s="100" t="s">
        <v>39</v>
      </c>
      <c r="C10" s="91" t="s">
        <v>85</v>
      </c>
      <c r="D10" s="26" t="s">
        <v>204</v>
      </c>
      <c r="E10" s="33">
        <v>180</v>
      </c>
      <c r="F10" s="91">
        <v>4550</v>
      </c>
      <c r="G10" s="33">
        <f>F10*E10</f>
        <v>819000</v>
      </c>
      <c r="H10" s="36">
        <v>44913</v>
      </c>
      <c r="I10" s="27">
        <v>44278</v>
      </c>
      <c r="J10" s="26">
        <v>433</v>
      </c>
      <c r="K10" s="91"/>
      <c r="L10" s="33">
        <f>K10*E10</f>
        <v>0</v>
      </c>
      <c r="M10" s="26">
        <v>291</v>
      </c>
      <c r="N10" s="41">
        <v>44277</v>
      </c>
      <c r="O10" s="236">
        <f>F10+K10-W10</f>
        <v>0</v>
      </c>
      <c r="P10" s="237">
        <f>O10*E10</f>
        <v>0</v>
      </c>
      <c r="Q10" s="26"/>
      <c r="R10" s="26"/>
      <c r="S10" s="26"/>
      <c r="T10" s="26"/>
      <c r="U10" s="90"/>
      <c r="V10" s="73"/>
      <c r="W10" s="91">
        <v>4550</v>
      </c>
      <c r="X10" s="33">
        <f>W10*E10</f>
        <v>819000</v>
      </c>
    </row>
    <row r="11" spans="1:24" ht="19.5">
      <c r="A11" s="319"/>
      <c r="B11" s="39" t="s">
        <v>83</v>
      </c>
      <c r="C11" s="94"/>
      <c r="D11" s="94"/>
      <c r="E11" s="28"/>
      <c r="F11" s="94"/>
      <c r="G11" s="28">
        <f>SUM(G9:G10)</f>
        <v>1003882.5</v>
      </c>
      <c r="H11" s="29"/>
      <c r="I11" s="38"/>
      <c r="J11" s="94"/>
      <c r="K11" s="93"/>
      <c r="L11" s="28">
        <f>SUM(L9:L10)</f>
        <v>0</v>
      </c>
      <c r="M11" s="93"/>
      <c r="N11" s="30"/>
      <c r="O11" s="94"/>
      <c r="P11" s="28">
        <f>SUM(P9:P10)</f>
        <v>148945.5</v>
      </c>
      <c r="Q11" s="31"/>
      <c r="R11" s="93"/>
      <c r="S11" s="93"/>
      <c r="T11" s="93"/>
      <c r="U11" s="93"/>
      <c r="V11" s="93"/>
      <c r="W11" s="94"/>
      <c r="X11" s="28">
        <f>SUM(X9:X10)</f>
        <v>854937</v>
      </c>
    </row>
  </sheetData>
  <mergeCells count="31">
    <mergeCell ref="W6:W7"/>
    <mergeCell ref="X6:X7"/>
    <mergeCell ref="K6:K7"/>
    <mergeCell ref="W5:X5"/>
    <mergeCell ref="O1:R1"/>
    <mergeCell ref="B2:X2"/>
    <mergeCell ref="C3:P3"/>
    <mergeCell ref="C4:N4"/>
    <mergeCell ref="O4:W4"/>
    <mergeCell ref="J6:J7"/>
    <mergeCell ref="Q5:V5"/>
    <mergeCell ref="L6:L7"/>
    <mergeCell ref="H5:H7"/>
    <mergeCell ref="I5:N5"/>
    <mergeCell ref="M6:N6"/>
    <mergeCell ref="A8:X8"/>
    <mergeCell ref="O6:O7"/>
    <mergeCell ref="P6:P7"/>
    <mergeCell ref="Q6:T7"/>
    <mergeCell ref="U6:U7"/>
    <mergeCell ref="F6:F7"/>
    <mergeCell ref="A5:A7"/>
    <mergeCell ref="B5:B7"/>
    <mergeCell ref="C5:C7"/>
    <mergeCell ref="D5:D7"/>
    <mergeCell ref="G6:G7"/>
    <mergeCell ref="I6:I7"/>
    <mergeCell ref="V6:V7"/>
    <mergeCell ref="E5:E7"/>
    <mergeCell ref="F5:G5"/>
    <mergeCell ref="O5:P5"/>
  </mergeCells>
  <phoneticPr fontId="74" type="noConversion"/>
  <pageMargins left="0.75" right="0.75" top="1" bottom="1" header="0.5" footer="0.5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>
  <dimension ref="A1:X13"/>
  <sheetViews>
    <sheetView topLeftCell="C10" workbookViewId="0">
      <selection activeCell="X12" sqref="X12"/>
    </sheetView>
  </sheetViews>
  <sheetFormatPr defaultRowHeight="12.75"/>
  <cols>
    <col min="1" max="1" width="2.42578125" customWidth="1"/>
    <col min="2" max="2" width="29" customWidth="1"/>
    <col min="7" max="7" width="16.28515625" customWidth="1"/>
    <col min="16" max="16" width="16.5703125" customWidth="1"/>
    <col min="17" max="17" width="3.28515625" customWidth="1"/>
    <col min="18" max="18" width="3.5703125" customWidth="1"/>
    <col min="19" max="19" width="3.42578125" customWidth="1"/>
    <col min="20" max="20" width="2.5703125" customWidth="1"/>
    <col min="21" max="21" width="2" customWidth="1"/>
    <col min="22" max="22" width="2.5703125" customWidth="1"/>
    <col min="23" max="23" width="7.85546875" customWidth="1"/>
    <col min="24" max="24" width="16.28515625" customWidth="1"/>
  </cols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667" t="s">
        <v>27</v>
      </c>
      <c r="B8" s="668"/>
      <c r="C8" s="668"/>
      <c r="D8" s="668"/>
      <c r="E8" s="668"/>
      <c r="F8" s="668"/>
      <c r="G8" s="668"/>
      <c r="H8" s="668"/>
      <c r="I8" s="668"/>
      <c r="J8" s="668"/>
      <c r="K8" s="668"/>
      <c r="L8" s="668"/>
      <c r="M8" s="668"/>
      <c r="N8" s="668"/>
      <c r="O8" s="668"/>
      <c r="P8" s="668"/>
      <c r="Q8" s="668"/>
      <c r="R8" s="668"/>
      <c r="S8" s="668"/>
      <c r="T8" s="668"/>
      <c r="U8" s="668"/>
      <c r="V8" s="668"/>
      <c r="W8" s="668"/>
      <c r="X8" s="669"/>
    </row>
    <row r="9" spans="1:24" s="355" customFormat="1" ht="93" customHeight="1">
      <c r="A9" s="116">
        <v>1</v>
      </c>
      <c r="B9" s="353" t="s">
        <v>37</v>
      </c>
      <c r="C9" s="354" t="s">
        <v>85</v>
      </c>
      <c r="D9" s="117" t="s">
        <v>182</v>
      </c>
      <c r="E9" s="118" t="s">
        <v>42</v>
      </c>
      <c r="F9" s="354">
        <v>3900</v>
      </c>
      <c r="G9" s="118">
        <f>F9*E9</f>
        <v>579150</v>
      </c>
      <c r="H9" s="189">
        <v>44916</v>
      </c>
      <c r="I9" s="121">
        <v>44230</v>
      </c>
      <c r="J9" s="117">
        <v>165</v>
      </c>
      <c r="K9" s="354">
        <v>3900</v>
      </c>
      <c r="L9" s="118"/>
      <c r="M9" s="117">
        <v>85</v>
      </c>
      <c r="N9" s="135">
        <v>44229</v>
      </c>
      <c r="O9" s="122">
        <f>F9-W9</f>
        <v>3900</v>
      </c>
      <c r="P9" s="123">
        <f>O9*E9</f>
        <v>579150</v>
      </c>
      <c r="Q9" s="117"/>
      <c r="R9" s="117"/>
      <c r="S9" s="117"/>
      <c r="T9" s="117"/>
      <c r="U9" s="147"/>
      <c r="V9" s="146"/>
      <c r="W9" s="354">
        <v>0</v>
      </c>
      <c r="X9" s="118">
        <f>W9*E9</f>
        <v>0</v>
      </c>
    </row>
    <row r="10" spans="1:24" s="355" customFormat="1" ht="93" customHeight="1">
      <c r="A10" s="116">
        <v>2</v>
      </c>
      <c r="B10" s="353" t="s">
        <v>39</v>
      </c>
      <c r="C10" s="354" t="s">
        <v>85</v>
      </c>
      <c r="D10" s="117" t="s">
        <v>184</v>
      </c>
      <c r="E10" s="118" t="s">
        <v>44</v>
      </c>
      <c r="F10" s="354">
        <v>1600</v>
      </c>
      <c r="G10" s="118">
        <f>F10*E10</f>
        <v>288000</v>
      </c>
      <c r="H10" s="189" t="s">
        <v>185</v>
      </c>
      <c r="I10" s="121">
        <v>44230</v>
      </c>
      <c r="J10" s="117">
        <v>165</v>
      </c>
      <c r="K10" s="354">
        <v>1600</v>
      </c>
      <c r="L10" s="118"/>
      <c r="M10" s="117">
        <v>85</v>
      </c>
      <c r="N10" s="135">
        <v>44229</v>
      </c>
      <c r="O10" s="122">
        <f>F10-W10</f>
        <v>1600</v>
      </c>
      <c r="P10" s="123">
        <f>O10*E10</f>
        <v>288000</v>
      </c>
      <c r="Q10" s="117"/>
      <c r="R10" s="117"/>
      <c r="S10" s="117"/>
      <c r="T10" s="117"/>
      <c r="U10" s="147"/>
      <c r="V10" s="146"/>
      <c r="W10" s="354">
        <v>0</v>
      </c>
      <c r="X10" s="118">
        <f>W10*E10</f>
        <v>0</v>
      </c>
    </row>
    <row r="11" spans="1:24" s="355" customFormat="1" ht="93" customHeight="1">
      <c r="A11" s="116">
        <v>3</v>
      </c>
      <c r="B11" s="353" t="s">
        <v>39</v>
      </c>
      <c r="C11" s="354" t="s">
        <v>85</v>
      </c>
      <c r="D11" s="117" t="s">
        <v>184</v>
      </c>
      <c r="E11" s="118" t="s">
        <v>44</v>
      </c>
      <c r="F11" s="354">
        <v>347</v>
      </c>
      <c r="G11" s="118">
        <f>F11*E11</f>
        <v>62460</v>
      </c>
      <c r="H11" s="189" t="s">
        <v>185</v>
      </c>
      <c r="I11" s="121">
        <v>44250</v>
      </c>
      <c r="J11" s="117">
        <v>270</v>
      </c>
      <c r="K11" s="354">
        <v>650</v>
      </c>
      <c r="L11" s="118"/>
      <c r="M11" s="117">
        <v>176</v>
      </c>
      <c r="N11" s="135">
        <v>44249</v>
      </c>
      <c r="O11" s="122">
        <f>F11-W11</f>
        <v>347</v>
      </c>
      <c r="P11" s="123">
        <f>O11*E11</f>
        <v>62460</v>
      </c>
      <c r="Q11" s="117"/>
      <c r="R11" s="117"/>
      <c r="S11" s="117"/>
      <c r="T11" s="117"/>
      <c r="U11" s="147"/>
      <c r="V11" s="146"/>
      <c r="W11" s="354">
        <v>0</v>
      </c>
      <c r="X11" s="118">
        <f>W11*E11</f>
        <v>0</v>
      </c>
    </row>
    <row r="12" spans="1:24" s="355" customFormat="1" ht="74.25" customHeight="1">
      <c r="A12" s="116">
        <v>4</v>
      </c>
      <c r="B12" s="195" t="s">
        <v>39</v>
      </c>
      <c r="C12" s="356" t="s">
        <v>85</v>
      </c>
      <c r="D12" s="117" t="s">
        <v>204</v>
      </c>
      <c r="E12" s="118">
        <v>180</v>
      </c>
      <c r="F12" s="354">
        <v>6600</v>
      </c>
      <c r="G12" s="118">
        <f>F12*E12</f>
        <v>1188000</v>
      </c>
      <c r="H12" s="189">
        <v>44913</v>
      </c>
      <c r="I12" s="121">
        <v>44278</v>
      </c>
      <c r="J12" s="117">
        <v>434</v>
      </c>
      <c r="K12" s="354"/>
      <c r="L12" s="118">
        <f>K12*E12</f>
        <v>0</v>
      </c>
      <c r="M12" s="117">
        <v>291</v>
      </c>
      <c r="N12" s="135">
        <v>44277</v>
      </c>
      <c r="O12" s="122">
        <f>F12+K12-W12</f>
        <v>1165</v>
      </c>
      <c r="P12" s="123">
        <f>O12*E12</f>
        <v>209700</v>
      </c>
      <c r="Q12" s="117"/>
      <c r="R12" s="117"/>
      <c r="S12" s="117"/>
      <c r="T12" s="117"/>
      <c r="U12" s="147"/>
      <c r="V12" s="146"/>
      <c r="W12" s="354">
        <v>5435</v>
      </c>
      <c r="X12" s="118">
        <f>W12*E12</f>
        <v>978300</v>
      </c>
    </row>
    <row r="13" spans="1:24" ht="19.5">
      <c r="A13" s="137"/>
      <c r="B13" s="153" t="s">
        <v>83</v>
      </c>
      <c r="C13" s="137"/>
      <c r="D13" s="137"/>
      <c r="E13" s="140"/>
      <c r="F13" s="137"/>
      <c r="G13" s="140">
        <f>SUM(G9:G12)</f>
        <v>2117610</v>
      </c>
      <c r="H13" s="141"/>
      <c r="I13" s="154"/>
      <c r="J13" s="137"/>
      <c r="K13" s="187"/>
      <c r="L13" s="140">
        <f>SUM(L9:L12)</f>
        <v>0</v>
      </c>
      <c r="M13" s="187"/>
      <c r="N13" s="142"/>
      <c r="O13" s="137"/>
      <c r="P13" s="140">
        <f>SUM(P9:P12)</f>
        <v>1139310</v>
      </c>
      <c r="Q13" s="155"/>
      <c r="R13" s="187"/>
      <c r="S13" s="187"/>
      <c r="T13" s="187"/>
      <c r="U13" s="187"/>
      <c r="V13" s="187"/>
      <c r="W13" s="137"/>
      <c r="X13" s="140">
        <f>SUM(X9:X12)</f>
        <v>978300</v>
      </c>
    </row>
  </sheetData>
  <mergeCells count="31">
    <mergeCell ref="W6:W7"/>
    <mergeCell ref="X6:X7"/>
    <mergeCell ref="K6:K7"/>
    <mergeCell ref="W5:X5"/>
    <mergeCell ref="O1:R1"/>
    <mergeCell ref="B2:X2"/>
    <mergeCell ref="C3:P3"/>
    <mergeCell ref="C4:N4"/>
    <mergeCell ref="O4:W4"/>
    <mergeCell ref="J6:J7"/>
    <mergeCell ref="Q5:V5"/>
    <mergeCell ref="L6:L7"/>
    <mergeCell ref="H5:H7"/>
    <mergeCell ref="I5:N5"/>
    <mergeCell ref="M6:N6"/>
    <mergeCell ref="A8:X8"/>
    <mergeCell ref="O6:O7"/>
    <mergeCell ref="P6:P7"/>
    <mergeCell ref="Q6:T7"/>
    <mergeCell ref="U6:U7"/>
    <mergeCell ref="F6:F7"/>
    <mergeCell ref="A5:A7"/>
    <mergeCell ref="B5:B7"/>
    <mergeCell ref="C5:C7"/>
    <mergeCell ref="D5:D7"/>
    <mergeCell ref="G6:G7"/>
    <mergeCell ref="I6:I7"/>
    <mergeCell ref="V6:V7"/>
    <mergeCell ref="E5:E7"/>
    <mergeCell ref="F5:G5"/>
    <mergeCell ref="O5:P5"/>
  </mergeCells>
  <phoneticPr fontId="74" type="noConversion"/>
  <pageMargins left="0.75" right="0.75" top="1" bottom="1" header="0.5" footer="0.5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>
  <dimension ref="A1:X13"/>
  <sheetViews>
    <sheetView topLeftCell="D6" workbookViewId="0">
      <selection activeCell="X12" sqref="X12"/>
    </sheetView>
  </sheetViews>
  <sheetFormatPr defaultRowHeight="12.75"/>
  <cols>
    <col min="2" max="2" width="31.42578125" customWidth="1"/>
    <col min="7" max="7" width="17.42578125" customWidth="1"/>
    <col min="16" max="16" width="14.42578125" customWidth="1"/>
    <col min="17" max="17" width="1.85546875" customWidth="1"/>
    <col min="18" max="18" width="1" customWidth="1"/>
    <col min="19" max="19" width="1.7109375" customWidth="1"/>
    <col min="20" max="20" width="0.7109375" customWidth="1"/>
    <col min="21" max="21" width="1" customWidth="1"/>
    <col min="22" max="22" width="1.140625" customWidth="1"/>
    <col min="24" max="24" width="20" customWidth="1"/>
  </cols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699" t="s">
        <v>34</v>
      </c>
      <c r="B8" s="699"/>
      <c r="C8" s="699"/>
      <c r="D8" s="699"/>
      <c r="E8" s="699"/>
      <c r="F8" s="699"/>
      <c r="G8" s="699"/>
      <c r="H8" s="699"/>
      <c r="I8" s="699"/>
      <c r="J8" s="699"/>
      <c r="K8" s="699"/>
      <c r="L8" s="699"/>
      <c r="M8" s="699"/>
      <c r="N8" s="699"/>
      <c r="O8" s="699"/>
      <c r="P8" s="699"/>
      <c r="Q8" s="699"/>
      <c r="R8" s="699"/>
      <c r="S8" s="699"/>
      <c r="T8" s="699"/>
      <c r="U8" s="699"/>
      <c r="V8" s="699"/>
      <c r="W8" s="699"/>
      <c r="X8" s="699"/>
    </row>
    <row r="9" spans="1:24" ht="64.5" customHeight="1">
      <c r="A9" s="350">
        <v>1</v>
      </c>
      <c r="B9" s="254" t="s">
        <v>18</v>
      </c>
      <c r="C9" s="35" t="s">
        <v>85</v>
      </c>
      <c r="D9" s="26" t="s">
        <v>178</v>
      </c>
      <c r="E9" s="255">
        <v>153.69999999999999</v>
      </c>
      <c r="F9" s="91">
        <v>1058</v>
      </c>
      <c r="G9" s="33">
        <f>F9*E9</f>
        <v>162614.59999999998</v>
      </c>
      <c r="H9" s="36">
        <v>44889</v>
      </c>
      <c r="I9" s="27"/>
      <c r="J9" s="26"/>
      <c r="K9" s="91"/>
      <c r="L9" s="33"/>
      <c r="M9" s="26">
        <v>64</v>
      </c>
      <c r="N9" s="41">
        <v>44216</v>
      </c>
      <c r="O9" s="236">
        <f>F9-W9</f>
        <v>266</v>
      </c>
      <c r="P9" s="237">
        <f>O9*E9</f>
        <v>40884.199999999997</v>
      </c>
      <c r="Q9" s="26"/>
      <c r="R9" s="26"/>
      <c r="S9" s="26"/>
      <c r="T9" s="26"/>
      <c r="U9" s="90"/>
      <c r="V9" s="73"/>
      <c r="W9" s="91">
        <v>792</v>
      </c>
      <c r="X9" s="33">
        <f>W9*E9</f>
        <v>121730.4</v>
      </c>
    </row>
    <row r="10" spans="1:24" ht="81" customHeight="1">
      <c r="A10" s="350">
        <v>2</v>
      </c>
      <c r="B10" s="100" t="s">
        <v>39</v>
      </c>
      <c r="C10" s="91" t="s">
        <v>85</v>
      </c>
      <c r="D10" s="26" t="s">
        <v>204</v>
      </c>
      <c r="E10" s="33">
        <v>180</v>
      </c>
      <c r="F10" s="91">
        <v>355</v>
      </c>
      <c r="G10" s="33">
        <f>F10*E10</f>
        <v>63900</v>
      </c>
      <c r="H10" s="36">
        <v>44913</v>
      </c>
      <c r="I10" s="27">
        <v>44279</v>
      </c>
      <c r="J10" s="26">
        <v>448</v>
      </c>
      <c r="K10" s="91"/>
      <c r="L10" s="33">
        <f>K10*E10</f>
        <v>0</v>
      </c>
      <c r="M10" s="26">
        <v>291</v>
      </c>
      <c r="N10" s="41">
        <v>44277</v>
      </c>
      <c r="O10" s="236">
        <f>F10+K10-W10</f>
        <v>142</v>
      </c>
      <c r="P10" s="237">
        <f>O10*E10</f>
        <v>25560</v>
      </c>
      <c r="Q10" s="26"/>
      <c r="R10" s="26"/>
      <c r="S10" s="26"/>
      <c r="T10" s="26"/>
      <c r="U10" s="90"/>
      <c r="V10" s="73"/>
      <c r="W10" s="91">
        <v>213</v>
      </c>
      <c r="X10" s="33">
        <f>W10*E10</f>
        <v>38340</v>
      </c>
    </row>
    <row r="11" spans="1:24" ht="51" customHeight="1">
      <c r="A11" s="349">
        <v>3</v>
      </c>
      <c r="B11" s="257" t="s">
        <v>37</v>
      </c>
      <c r="C11" s="246" t="s">
        <v>85</v>
      </c>
      <c r="D11" s="26" t="s">
        <v>182</v>
      </c>
      <c r="E11" s="245" t="s">
        <v>42</v>
      </c>
      <c r="F11" s="246">
        <v>3571</v>
      </c>
      <c r="G11" s="33">
        <f>F11*E11</f>
        <v>530293.5</v>
      </c>
      <c r="H11" s="36">
        <v>44916</v>
      </c>
      <c r="I11" s="259">
        <v>44230</v>
      </c>
      <c r="J11" s="244">
        <v>181</v>
      </c>
      <c r="K11" s="246">
        <v>3800</v>
      </c>
      <c r="L11" s="245"/>
      <c r="M11" s="244">
        <v>85</v>
      </c>
      <c r="N11" s="250">
        <v>44229</v>
      </c>
      <c r="O11" s="236">
        <f>F11-W11</f>
        <v>263</v>
      </c>
      <c r="P11" s="260">
        <f>O11*E11</f>
        <v>39055.5</v>
      </c>
      <c r="Q11" s="244"/>
      <c r="R11" s="244"/>
      <c r="S11" s="244"/>
      <c r="T11" s="244"/>
      <c r="U11" s="252"/>
      <c r="V11" s="253"/>
      <c r="W11" s="246">
        <v>3308</v>
      </c>
      <c r="X11" s="245">
        <f>W11*E11</f>
        <v>491238</v>
      </c>
    </row>
    <row r="12" spans="1:24" ht="81" customHeight="1">
      <c r="A12" s="349">
        <v>4</v>
      </c>
      <c r="B12" s="257" t="s">
        <v>39</v>
      </c>
      <c r="C12" s="246" t="s">
        <v>85</v>
      </c>
      <c r="D12" s="26" t="s">
        <v>184</v>
      </c>
      <c r="E12" s="245" t="s">
        <v>44</v>
      </c>
      <c r="F12" s="246">
        <v>885</v>
      </c>
      <c r="G12" s="33">
        <f>F12*E12</f>
        <v>159300</v>
      </c>
      <c r="H12" s="36" t="s">
        <v>185</v>
      </c>
      <c r="I12" s="259">
        <v>44230</v>
      </c>
      <c r="J12" s="244">
        <v>181</v>
      </c>
      <c r="K12" s="246">
        <v>1600</v>
      </c>
      <c r="L12" s="245"/>
      <c r="M12" s="244">
        <v>85</v>
      </c>
      <c r="N12" s="250">
        <v>44229</v>
      </c>
      <c r="O12" s="236">
        <f>F12-W12</f>
        <v>98</v>
      </c>
      <c r="P12" s="260">
        <f>O12*E12</f>
        <v>17640</v>
      </c>
      <c r="Q12" s="244"/>
      <c r="R12" s="244"/>
      <c r="S12" s="244"/>
      <c r="T12" s="244"/>
      <c r="U12" s="252"/>
      <c r="V12" s="253"/>
      <c r="W12" s="246">
        <v>787</v>
      </c>
      <c r="X12" s="245">
        <f>W12*E12</f>
        <v>141660</v>
      </c>
    </row>
    <row r="13" spans="1:24" ht="19.5">
      <c r="A13" s="319"/>
      <c r="B13" s="39" t="s">
        <v>83</v>
      </c>
      <c r="C13" s="94"/>
      <c r="D13" s="94"/>
      <c r="E13" s="28"/>
      <c r="F13" s="94"/>
      <c r="G13" s="28">
        <f>SUM(G9:G12)</f>
        <v>916108.1</v>
      </c>
      <c r="H13" s="29"/>
      <c r="I13" s="38"/>
      <c r="J13" s="94"/>
      <c r="K13" s="93"/>
      <c r="L13" s="28">
        <f>SUM(L9:L12)</f>
        <v>0</v>
      </c>
      <c r="M13" s="93"/>
      <c r="N13" s="30"/>
      <c r="O13" s="94"/>
      <c r="P13" s="28">
        <f>SUM(P9:P12)</f>
        <v>123139.7</v>
      </c>
      <c r="Q13" s="31"/>
      <c r="R13" s="93"/>
      <c r="S13" s="93"/>
      <c r="T13" s="93"/>
      <c r="U13" s="93"/>
      <c r="V13" s="93"/>
      <c r="W13" s="94"/>
      <c r="X13" s="28">
        <f>SUM(X9:X12)</f>
        <v>792968.4</v>
      </c>
    </row>
  </sheetData>
  <mergeCells count="31">
    <mergeCell ref="W6:W7"/>
    <mergeCell ref="X6:X7"/>
    <mergeCell ref="K6:K7"/>
    <mergeCell ref="W5:X5"/>
    <mergeCell ref="O1:R1"/>
    <mergeCell ref="B2:X2"/>
    <mergeCell ref="C3:P3"/>
    <mergeCell ref="C4:N4"/>
    <mergeCell ref="O4:W4"/>
    <mergeCell ref="J6:J7"/>
    <mergeCell ref="Q5:V5"/>
    <mergeCell ref="L6:L7"/>
    <mergeCell ref="H5:H7"/>
    <mergeCell ref="I5:N5"/>
    <mergeCell ref="M6:N6"/>
    <mergeCell ref="A8:X8"/>
    <mergeCell ref="O6:O7"/>
    <mergeCell ref="P6:P7"/>
    <mergeCell ref="Q6:T7"/>
    <mergeCell ref="U6:U7"/>
    <mergeCell ref="F6:F7"/>
    <mergeCell ref="A5:A7"/>
    <mergeCell ref="B5:B7"/>
    <mergeCell ref="C5:C7"/>
    <mergeCell ref="D5:D7"/>
    <mergeCell ref="G6:G7"/>
    <mergeCell ref="I6:I7"/>
    <mergeCell ref="V6:V7"/>
    <mergeCell ref="E5:E7"/>
    <mergeCell ref="F5:G5"/>
    <mergeCell ref="O5:P5"/>
  </mergeCells>
  <phoneticPr fontId="74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0"/>
  <sheetViews>
    <sheetView workbookViewId="0">
      <selection sqref="A1:IV7"/>
    </sheetView>
  </sheetViews>
  <sheetFormatPr defaultRowHeight="12.75"/>
  <cols>
    <col min="2" max="2" width="25.85546875" customWidth="1"/>
    <col min="7" max="7" width="13.42578125" customWidth="1"/>
    <col min="17" max="17" width="4.140625" customWidth="1"/>
    <col min="18" max="18" width="3" customWidth="1"/>
    <col min="19" max="19" width="2.42578125" customWidth="1"/>
    <col min="20" max="20" width="3.42578125" customWidth="1"/>
    <col min="21" max="21" width="1.85546875" customWidth="1"/>
    <col min="22" max="22" width="3" customWidth="1"/>
    <col min="24" max="24" width="17" customWidth="1"/>
  </cols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699" t="s">
        <v>133</v>
      </c>
      <c r="B8" s="699"/>
      <c r="C8" s="699"/>
      <c r="D8" s="699"/>
      <c r="E8" s="699"/>
      <c r="F8" s="699"/>
      <c r="G8" s="699"/>
      <c r="H8" s="699"/>
      <c r="I8" s="699"/>
      <c r="J8" s="699"/>
      <c r="K8" s="699"/>
      <c r="L8" s="699"/>
      <c r="M8" s="699"/>
      <c r="N8" s="699"/>
      <c r="O8" s="699"/>
      <c r="P8" s="699"/>
      <c r="Q8" s="699"/>
      <c r="R8" s="699"/>
      <c r="S8" s="699"/>
      <c r="T8" s="699"/>
      <c r="U8" s="699"/>
      <c r="V8" s="699"/>
      <c r="W8" s="699"/>
      <c r="X8" s="699"/>
    </row>
    <row r="9" spans="1:24" ht="102" customHeight="1">
      <c r="A9" s="233">
        <v>1</v>
      </c>
      <c r="B9" s="100" t="s">
        <v>39</v>
      </c>
      <c r="C9" s="91" t="s">
        <v>85</v>
      </c>
      <c r="D9" s="26" t="s">
        <v>204</v>
      </c>
      <c r="E9" s="33">
        <v>180</v>
      </c>
      <c r="F9" s="37">
        <v>178</v>
      </c>
      <c r="G9" s="33">
        <f>E9*F9</f>
        <v>32040</v>
      </c>
      <c r="H9" s="247">
        <v>44913</v>
      </c>
      <c r="I9" s="27">
        <v>44281</v>
      </c>
      <c r="J9" s="26">
        <v>483</v>
      </c>
      <c r="K9" s="37">
        <v>0</v>
      </c>
      <c r="L9" s="33">
        <f>K9*E9</f>
        <v>0</v>
      </c>
      <c r="M9" s="26">
        <v>291</v>
      </c>
      <c r="N9" s="41">
        <v>44277</v>
      </c>
      <c r="O9" s="236">
        <f>F9+K9-W9</f>
        <v>0</v>
      </c>
      <c r="P9" s="237">
        <f>O9*E9</f>
        <v>0</v>
      </c>
      <c r="Q9" s="238"/>
      <c r="R9" s="235"/>
      <c r="S9" s="235"/>
      <c r="T9" s="235"/>
      <c r="U9" s="235"/>
      <c r="V9" s="235"/>
      <c r="W9" s="234">
        <v>178</v>
      </c>
      <c r="X9" s="237">
        <f>W9*E9</f>
        <v>32040</v>
      </c>
    </row>
    <row r="10" spans="1:24" ht="19.5">
      <c r="A10" s="263"/>
      <c r="B10" s="240" t="s">
        <v>83</v>
      </c>
      <c r="C10" s="94"/>
      <c r="D10" s="28"/>
      <c r="E10" s="28"/>
      <c r="F10" s="93"/>
      <c r="G10" s="28">
        <f>SUM(G9:G9)</f>
        <v>32040</v>
      </c>
      <c r="H10" s="29"/>
      <c r="I10" s="29"/>
      <c r="J10" s="28"/>
      <c r="K10" s="93"/>
      <c r="L10" s="28">
        <f>SUM(L9:L9)</f>
        <v>0</v>
      </c>
      <c r="M10" s="93"/>
      <c r="N10" s="30"/>
      <c r="O10" s="94"/>
      <c r="P10" s="28">
        <f>SUM(P9:P9)</f>
        <v>0</v>
      </c>
      <c r="Q10" s="31"/>
      <c r="R10" s="93"/>
      <c r="S10" s="93"/>
      <c r="T10" s="93"/>
      <c r="U10" s="93"/>
      <c r="V10" s="93"/>
      <c r="W10" s="93"/>
      <c r="X10" s="28">
        <f>SUM(X9:X9)</f>
        <v>32040</v>
      </c>
    </row>
  </sheetData>
  <mergeCells count="31">
    <mergeCell ref="X6:X7"/>
    <mergeCell ref="J6:J7"/>
    <mergeCell ref="I6:I7"/>
    <mergeCell ref="E5:E7"/>
    <mergeCell ref="F6:F7"/>
    <mergeCell ref="K6:K7"/>
    <mergeCell ref="H5:H7"/>
    <mergeCell ref="I5:N5"/>
    <mergeCell ref="L6:L7"/>
    <mergeCell ref="M6:N6"/>
    <mergeCell ref="O1:R1"/>
    <mergeCell ref="B2:X2"/>
    <mergeCell ref="C3:P3"/>
    <mergeCell ref="C4:N4"/>
    <mergeCell ref="O4:W4"/>
    <mergeCell ref="A8:X8"/>
    <mergeCell ref="O6:O7"/>
    <mergeCell ref="P6:P7"/>
    <mergeCell ref="Q6:T7"/>
    <mergeCell ref="U6:U7"/>
    <mergeCell ref="A5:A7"/>
    <mergeCell ref="B5:B7"/>
    <mergeCell ref="C5:C7"/>
    <mergeCell ref="F5:G5"/>
    <mergeCell ref="G6:G7"/>
    <mergeCell ref="D5:D7"/>
    <mergeCell ref="O5:P5"/>
    <mergeCell ref="Q5:V5"/>
    <mergeCell ref="W5:X5"/>
    <mergeCell ref="W6:W7"/>
    <mergeCell ref="V6:V7"/>
  </mergeCells>
  <phoneticPr fontId="74" type="noConversion"/>
  <pageMargins left="0.75" right="0.75" top="1" bottom="1" header="0.5" footer="0.5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>
  <dimension ref="A1:X14"/>
  <sheetViews>
    <sheetView workbookViewId="0">
      <selection activeCell="A8" sqref="A8:X14"/>
    </sheetView>
  </sheetViews>
  <sheetFormatPr defaultRowHeight="12.75"/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667" t="s">
        <v>28</v>
      </c>
      <c r="B8" s="668"/>
      <c r="C8" s="668"/>
      <c r="D8" s="668"/>
      <c r="E8" s="668"/>
      <c r="F8" s="668"/>
      <c r="G8" s="668"/>
      <c r="H8" s="668"/>
      <c r="I8" s="668"/>
      <c r="J8" s="668"/>
      <c r="K8" s="668"/>
      <c r="L8" s="668"/>
      <c r="M8" s="668"/>
      <c r="N8" s="668"/>
      <c r="O8" s="668"/>
      <c r="P8" s="668"/>
      <c r="Q8" s="668"/>
      <c r="R8" s="668"/>
      <c r="S8" s="668"/>
      <c r="T8" s="668"/>
      <c r="U8" s="668"/>
      <c r="V8" s="668"/>
      <c r="W8" s="668"/>
      <c r="X8" s="669"/>
    </row>
    <row r="9" spans="1:24" ht="216.75">
      <c r="A9" s="116">
        <v>1</v>
      </c>
      <c r="B9" s="143" t="s">
        <v>18</v>
      </c>
      <c r="C9" s="144" t="s">
        <v>85</v>
      </c>
      <c r="D9" s="117" t="s">
        <v>178</v>
      </c>
      <c r="E9" s="145">
        <v>153.69999999999999</v>
      </c>
      <c r="F9" s="136">
        <v>913</v>
      </c>
      <c r="G9" s="118">
        <f>F9*E9</f>
        <v>140328.09999999998</v>
      </c>
      <c r="H9" s="189">
        <v>44889</v>
      </c>
      <c r="I9" s="121"/>
      <c r="J9" s="117"/>
      <c r="K9" s="136"/>
      <c r="L9" s="118"/>
      <c r="M9" s="117">
        <v>64</v>
      </c>
      <c r="N9" s="135">
        <v>44216</v>
      </c>
      <c r="O9" s="122">
        <f>F9-W9</f>
        <v>0</v>
      </c>
      <c r="P9" s="123">
        <f>O9*E9</f>
        <v>0</v>
      </c>
      <c r="Q9" s="117"/>
      <c r="R9" s="117"/>
      <c r="S9" s="117"/>
      <c r="T9" s="117"/>
      <c r="U9" s="147"/>
      <c r="V9" s="146"/>
      <c r="W9" s="136">
        <v>913</v>
      </c>
      <c r="X9" s="118">
        <f>W9*E9</f>
        <v>140328.09999999998</v>
      </c>
    </row>
    <row r="10" spans="1:24" ht="153">
      <c r="A10" s="196">
        <v>2</v>
      </c>
      <c r="B10" s="148" t="s">
        <v>37</v>
      </c>
      <c r="C10" s="197" t="s">
        <v>85</v>
      </c>
      <c r="D10" s="117" t="s">
        <v>182</v>
      </c>
      <c r="E10" s="126" t="s">
        <v>42</v>
      </c>
      <c r="F10" s="127">
        <v>1250</v>
      </c>
      <c r="G10" s="118">
        <f>F10*E10</f>
        <v>185625</v>
      </c>
      <c r="H10" s="189">
        <v>44916</v>
      </c>
      <c r="I10" s="150">
        <v>44230</v>
      </c>
      <c r="J10" s="125">
        <v>166</v>
      </c>
      <c r="K10" s="127">
        <v>1250</v>
      </c>
      <c r="L10" s="126"/>
      <c r="M10" s="125">
        <v>85</v>
      </c>
      <c r="N10" s="131">
        <v>44229</v>
      </c>
      <c r="O10" s="122">
        <f>F10-W10</f>
        <v>0</v>
      </c>
      <c r="P10" s="151">
        <f>O10*E10</f>
        <v>0</v>
      </c>
      <c r="Q10" s="125"/>
      <c r="R10" s="125"/>
      <c r="S10" s="125"/>
      <c r="T10" s="125"/>
      <c r="U10" s="133"/>
      <c r="V10" s="128"/>
      <c r="W10" s="127">
        <v>1250</v>
      </c>
      <c r="X10" s="126">
        <f>W10*E10</f>
        <v>185625</v>
      </c>
    </row>
    <row r="11" spans="1:24" ht="293.25">
      <c r="A11" s="196">
        <v>3</v>
      </c>
      <c r="B11" s="148" t="s">
        <v>39</v>
      </c>
      <c r="C11" s="197" t="s">
        <v>85</v>
      </c>
      <c r="D11" s="117" t="s">
        <v>184</v>
      </c>
      <c r="E11" s="126" t="s">
        <v>44</v>
      </c>
      <c r="F11" s="127">
        <v>500</v>
      </c>
      <c r="G11" s="118">
        <f>F11*E11</f>
        <v>90000</v>
      </c>
      <c r="H11" s="189" t="s">
        <v>185</v>
      </c>
      <c r="I11" s="150">
        <v>44230</v>
      </c>
      <c r="J11" s="125">
        <v>166</v>
      </c>
      <c r="K11" s="127">
        <v>500</v>
      </c>
      <c r="L11" s="126"/>
      <c r="M11" s="125">
        <v>85</v>
      </c>
      <c r="N11" s="131">
        <v>44229</v>
      </c>
      <c r="O11" s="122">
        <f>F11-W11</f>
        <v>0</v>
      </c>
      <c r="P11" s="151">
        <f>O11*E11</f>
        <v>0</v>
      </c>
      <c r="Q11" s="125"/>
      <c r="R11" s="125"/>
      <c r="S11" s="125"/>
      <c r="T11" s="125"/>
      <c r="U11" s="133"/>
      <c r="V11" s="128"/>
      <c r="W11" s="127">
        <v>500</v>
      </c>
      <c r="X11" s="126">
        <f>W11*E11</f>
        <v>90000</v>
      </c>
    </row>
    <row r="12" spans="1:24" ht="252">
      <c r="A12" s="116">
        <v>4</v>
      </c>
      <c r="B12" s="195" t="s">
        <v>39</v>
      </c>
      <c r="C12" s="136" t="s">
        <v>85</v>
      </c>
      <c r="D12" s="117" t="s">
        <v>204</v>
      </c>
      <c r="E12" s="118">
        <v>180</v>
      </c>
      <c r="F12" s="127">
        <v>2125</v>
      </c>
      <c r="G12" s="118">
        <f>F12*E12</f>
        <v>382500</v>
      </c>
      <c r="H12" s="189">
        <v>44913</v>
      </c>
      <c r="I12" s="150">
        <v>44281</v>
      </c>
      <c r="J12" s="125">
        <v>435</v>
      </c>
      <c r="K12" s="127"/>
      <c r="L12" s="126">
        <f>K12*E12</f>
        <v>0</v>
      </c>
      <c r="M12" s="125">
        <v>291</v>
      </c>
      <c r="N12" s="131">
        <v>44277</v>
      </c>
      <c r="O12" s="122">
        <f>F12+K12-W12</f>
        <v>0</v>
      </c>
      <c r="P12" s="151">
        <f>O12*E12</f>
        <v>0</v>
      </c>
      <c r="Q12" s="125"/>
      <c r="R12" s="125"/>
      <c r="S12" s="125"/>
      <c r="T12" s="125"/>
      <c r="U12" s="133"/>
      <c r="V12" s="128"/>
      <c r="W12" s="127">
        <v>2125</v>
      </c>
      <c r="X12" s="126">
        <f>W12*E12</f>
        <v>382500</v>
      </c>
    </row>
    <row r="13" spans="1:24" ht="102">
      <c r="A13" s="196">
        <v>5</v>
      </c>
      <c r="B13" s="143" t="s">
        <v>19</v>
      </c>
      <c r="C13" s="144" t="s">
        <v>85</v>
      </c>
      <c r="D13" s="117" t="s">
        <v>180</v>
      </c>
      <c r="E13" s="145">
        <v>210</v>
      </c>
      <c r="F13" s="136">
        <v>84</v>
      </c>
      <c r="G13" s="118">
        <f>F13*E13</f>
        <v>17640</v>
      </c>
      <c r="H13" s="189">
        <v>44513</v>
      </c>
      <c r="I13" s="121"/>
      <c r="J13" s="117"/>
      <c r="K13" s="136"/>
      <c r="L13" s="118"/>
      <c r="M13" s="117">
        <v>64</v>
      </c>
      <c r="N13" s="135">
        <v>44216</v>
      </c>
      <c r="O13" s="122">
        <f>F13+K13-W13</f>
        <v>0</v>
      </c>
      <c r="P13" s="123">
        <f>O13*E13</f>
        <v>0</v>
      </c>
      <c r="Q13" s="117"/>
      <c r="R13" s="117"/>
      <c r="S13" s="117"/>
      <c r="T13" s="117"/>
      <c r="U13" s="147"/>
      <c r="V13" s="146"/>
      <c r="W13" s="136">
        <v>84</v>
      </c>
      <c r="X13" s="118">
        <f>W13*E13</f>
        <v>17640</v>
      </c>
    </row>
    <row r="14" spans="1:24" ht="37.5">
      <c r="A14" s="137"/>
      <c r="B14" s="153" t="s">
        <v>83</v>
      </c>
      <c r="C14" s="137"/>
      <c r="D14" s="137"/>
      <c r="E14" s="140"/>
      <c r="F14" s="137"/>
      <c r="G14" s="140">
        <f>SUM(G9:G13)</f>
        <v>816093.1</v>
      </c>
      <c r="H14" s="141"/>
      <c r="I14" s="154"/>
      <c r="J14" s="137"/>
      <c r="K14" s="187"/>
      <c r="L14" s="140">
        <f>SUM(L9:L13)</f>
        <v>0</v>
      </c>
      <c r="M14" s="187"/>
      <c r="N14" s="142"/>
      <c r="O14" s="137"/>
      <c r="P14" s="140">
        <f>SUM(P9:P13)</f>
        <v>0</v>
      </c>
      <c r="Q14" s="155"/>
      <c r="R14" s="187"/>
      <c r="S14" s="187"/>
      <c r="T14" s="187"/>
      <c r="U14" s="187"/>
      <c r="V14" s="187"/>
      <c r="W14" s="137"/>
      <c r="X14" s="140">
        <f>SUM(X9:X13)</f>
        <v>816093.1</v>
      </c>
    </row>
  </sheetData>
  <mergeCells count="31">
    <mergeCell ref="W6:W7"/>
    <mergeCell ref="X6:X7"/>
    <mergeCell ref="K6:K7"/>
    <mergeCell ref="W5:X5"/>
    <mergeCell ref="O1:R1"/>
    <mergeCell ref="B2:X2"/>
    <mergeCell ref="C3:P3"/>
    <mergeCell ref="C4:N4"/>
    <mergeCell ref="O4:W4"/>
    <mergeCell ref="J6:J7"/>
    <mergeCell ref="Q5:V5"/>
    <mergeCell ref="L6:L7"/>
    <mergeCell ref="H5:H7"/>
    <mergeCell ref="I5:N5"/>
    <mergeCell ref="M6:N6"/>
    <mergeCell ref="A8:X8"/>
    <mergeCell ref="O6:O7"/>
    <mergeCell ref="P6:P7"/>
    <mergeCell ref="Q6:T7"/>
    <mergeCell ref="U6:U7"/>
    <mergeCell ref="F6:F7"/>
    <mergeCell ref="A5:A7"/>
    <mergeCell ref="B5:B7"/>
    <mergeCell ref="C5:C7"/>
    <mergeCell ref="D5:D7"/>
    <mergeCell ref="G6:G7"/>
    <mergeCell ref="I6:I7"/>
    <mergeCell ref="V6:V7"/>
    <mergeCell ref="E5:E7"/>
    <mergeCell ref="F5:G5"/>
    <mergeCell ref="O5:P5"/>
  </mergeCells>
  <phoneticPr fontId="74" type="noConversion"/>
  <pageMargins left="0.75" right="0.75" top="1" bottom="1" header="0.5" footer="0.5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>
  <dimension ref="A1:X13"/>
  <sheetViews>
    <sheetView topLeftCell="E5" workbookViewId="0">
      <selection activeCell="W9" sqref="W9:W12"/>
    </sheetView>
  </sheetViews>
  <sheetFormatPr defaultRowHeight="12.75"/>
  <cols>
    <col min="1" max="1" width="4.28515625" customWidth="1"/>
    <col min="2" max="2" width="34.7109375" customWidth="1"/>
    <col min="7" max="7" width="18.7109375" customWidth="1"/>
    <col min="16" max="16" width="18" customWidth="1"/>
    <col min="17" max="17" width="2" customWidth="1"/>
    <col min="18" max="18" width="0.28515625" customWidth="1"/>
    <col min="19" max="19" width="1.42578125" customWidth="1"/>
    <col min="20" max="20" width="0.42578125" customWidth="1"/>
    <col min="21" max="21" width="1.85546875" customWidth="1"/>
    <col min="22" max="22" width="9.140625" hidden="1" customWidth="1"/>
    <col min="24" max="24" width="19.28515625" customWidth="1"/>
  </cols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706" t="s">
        <v>29</v>
      </c>
      <c r="B8" s="707"/>
      <c r="C8" s="707"/>
      <c r="D8" s="707"/>
      <c r="E8" s="707"/>
      <c r="F8" s="707"/>
      <c r="G8" s="707"/>
      <c r="H8" s="707"/>
      <c r="I8" s="707"/>
      <c r="J8" s="707"/>
      <c r="K8" s="707"/>
      <c r="L8" s="707"/>
      <c r="M8" s="707"/>
      <c r="N8" s="707"/>
      <c r="O8" s="707"/>
      <c r="P8" s="707"/>
      <c r="Q8" s="707"/>
      <c r="R8" s="707"/>
      <c r="S8" s="707"/>
      <c r="T8" s="707"/>
      <c r="U8" s="707"/>
      <c r="V8" s="707"/>
      <c r="W8" s="707"/>
      <c r="X8" s="708"/>
    </row>
    <row r="9" spans="1:24" ht="68.25" customHeight="1">
      <c r="A9" s="233">
        <v>1</v>
      </c>
      <c r="B9" s="254" t="s">
        <v>18</v>
      </c>
      <c r="C9" s="35" t="s">
        <v>85</v>
      </c>
      <c r="D9" s="26" t="s">
        <v>178</v>
      </c>
      <c r="E9" s="255">
        <v>153.69999999999999</v>
      </c>
      <c r="F9" s="91">
        <v>479</v>
      </c>
      <c r="G9" s="33">
        <f>F9*E9</f>
        <v>73622.299999999988</v>
      </c>
      <c r="H9" s="36">
        <v>44889</v>
      </c>
      <c r="I9" s="27"/>
      <c r="J9" s="26"/>
      <c r="K9" s="91"/>
      <c r="L9" s="33"/>
      <c r="M9" s="26">
        <v>64</v>
      </c>
      <c r="N9" s="41">
        <v>44216</v>
      </c>
      <c r="O9" s="236">
        <f>F9-W9</f>
        <v>0</v>
      </c>
      <c r="P9" s="237">
        <f>O9*E9</f>
        <v>0</v>
      </c>
      <c r="Q9" s="26"/>
      <c r="R9" s="26"/>
      <c r="S9" s="26"/>
      <c r="T9" s="26"/>
      <c r="U9" s="90"/>
      <c r="V9" s="73"/>
      <c r="W9" s="361">
        <v>479</v>
      </c>
      <c r="X9" s="33">
        <f>W9*E9</f>
        <v>73622.299999999988</v>
      </c>
    </row>
    <row r="10" spans="1:24" ht="48.75" customHeight="1">
      <c r="A10" s="256">
        <v>2</v>
      </c>
      <c r="B10" s="257" t="s">
        <v>37</v>
      </c>
      <c r="C10" s="246" t="s">
        <v>85</v>
      </c>
      <c r="D10" s="26" t="s">
        <v>182</v>
      </c>
      <c r="E10" s="245" t="s">
        <v>42</v>
      </c>
      <c r="F10" s="246">
        <v>800</v>
      </c>
      <c r="G10" s="33">
        <f>F10*E10</f>
        <v>118800</v>
      </c>
      <c r="H10" s="36">
        <v>44916</v>
      </c>
      <c r="I10" s="259">
        <v>44230</v>
      </c>
      <c r="J10" s="244">
        <v>167</v>
      </c>
      <c r="K10" s="246">
        <v>800</v>
      </c>
      <c r="L10" s="245"/>
      <c r="M10" s="244">
        <v>85</v>
      </c>
      <c r="N10" s="250">
        <v>44229</v>
      </c>
      <c r="O10" s="236">
        <f>F10-W10</f>
        <v>330</v>
      </c>
      <c r="P10" s="260">
        <f>O10*E10</f>
        <v>49005</v>
      </c>
      <c r="Q10" s="244"/>
      <c r="R10" s="244"/>
      <c r="S10" s="244"/>
      <c r="T10" s="244"/>
      <c r="U10" s="252"/>
      <c r="V10" s="253"/>
      <c r="W10" s="246">
        <v>470</v>
      </c>
      <c r="X10" s="245">
        <f>W10*E10</f>
        <v>69795</v>
      </c>
    </row>
    <row r="11" spans="1:24" ht="84" customHeight="1">
      <c r="A11" s="256">
        <v>3</v>
      </c>
      <c r="B11" s="257" t="s">
        <v>39</v>
      </c>
      <c r="C11" s="246" t="s">
        <v>85</v>
      </c>
      <c r="D11" s="26" t="s">
        <v>184</v>
      </c>
      <c r="E11" s="245" t="s">
        <v>44</v>
      </c>
      <c r="F11" s="246">
        <v>300</v>
      </c>
      <c r="G11" s="33">
        <f>F11*E11</f>
        <v>54000</v>
      </c>
      <c r="H11" s="36" t="s">
        <v>185</v>
      </c>
      <c r="I11" s="259">
        <v>44230</v>
      </c>
      <c r="J11" s="244">
        <v>167</v>
      </c>
      <c r="K11" s="246">
        <v>300</v>
      </c>
      <c r="L11" s="245"/>
      <c r="M11" s="244">
        <v>85</v>
      </c>
      <c r="N11" s="250">
        <v>44229</v>
      </c>
      <c r="O11" s="236">
        <f>F11-W11</f>
        <v>0</v>
      </c>
      <c r="P11" s="260">
        <f>O11*E11</f>
        <v>0</v>
      </c>
      <c r="Q11" s="244"/>
      <c r="R11" s="244"/>
      <c r="S11" s="244"/>
      <c r="T11" s="244"/>
      <c r="U11" s="252"/>
      <c r="V11" s="253"/>
      <c r="W11" s="246">
        <v>300</v>
      </c>
      <c r="X11" s="245">
        <f>W11*E11</f>
        <v>54000</v>
      </c>
    </row>
    <row r="12" spans="1:24" ht="71.25" customHeight="1">
      <c r="A12" s="233">
        <v>4</v>
      </c>
      <c r="B12" s="100" t="s">
        <v>39</v>
      </c>
      <c r="C12" s="91" t="s">
        <v>85</v>
      </c>
      <c r="D12" s="26" t="s">
        <v>204</v>
      </c>
      <c r="E12" s="33">
        <v>180</v>
      </c>
      <c r="F12" s="246">
        <v>1350</v>
      </c>
      <c r="G12" s="33">
        <f>F12*E12</f>
        <v>243000</v>
      </c>
      <c r="H12" s="36">
        <v>44913</v>
      </c>
      <c r="I12" s="259">
        <v>44278</v>
      </c>
      <c r="J12" s="244">
        <v>436</v>
      </c>
      <c r="K12" s="246"/>
      <c r="L12" s="245">
        <f>K12*E12</f>
        <v>0</v>
      </c>
      <c r="M12" s="244">
        <v>291</v>
      </c>
      <c r="N12" s="250">
        <v>44277</v>
      </c>
      <c r="O12" s="236">
        <f>F12+K12-W12</f>
        <v>0</v>
      </c>
      <c r="P12" s="260">
        <f>O12*E12</f>
        <v>0</v>
      </c>
      <c r="Q12" s="244"/>
      <c r="R12" s="244"/>
      <c r="S12" s="244"/>
      <c r="T12" s="244"/>
      <c r="U12" s="252"/>
      <c r="V12" s="253"/>
      <c r="W12" s="246">
        <v>1350</v>
      </c>
      <c r="X12" s="245">
        <f>W12*E12</f>
        <v>243000</v>
      </c>
    </row>
    <row r="13" spans="1:24" ht="19.5">
      <c r="A13" s="94"/>
      <c r="B13" s="39" t="s">
        <v>83</v>
      </c>
      <c r="C13" s="94"/>
      <c r="D13" s="94"/>
      <c r="E13" s="28"/>
      <c r="F13" s="94"/>
      <c r="G13" s="28">
        <f>SUM(G9:G12)</f>
        <v>489422.3</v>
      </c>
      <c r="H13" s="29"/>
      <c r="I13" s="38"/>
      <c r="J13" s="94"/>
      <c r="K13" s="93"/>
      <c r="L13" s="28">
        <f>SUM(L9:L12)</f>
        <v>0</v>
      </c>
      <c r="M13" s="93"/>
      <c r="N13" s="30"/>
      <c r="O13" s="94"/>
      <c r="P13" s="28">
        <f>SUM(P9:P12)</f>
        <v>49005</v>
      </c>
      <c r="Q13" s="31"/>
      <c r="R13" s="93"/>
      <c r="S13" s="93"/>
      <c r="T13" s="93"/>
      <c r="U13" s="93"/>
      <c r="V13" s="93"/>
      <c r="W13" s="94"/>
      <c r="X13" s="28">
        <f>SUM(X9:X12)</f>
        <v>440417.3</v>
      </c>
    </row>
  </sheetData>
  <mergeCells count="31">
    <mergeCell ref="W6:W7"/>
    <mergeCell ref="X6:X7"/>
    <mergeCell ref="K6:K7"/>
    <mergeCell ref="W5:X5"/>
    <mergeCell ref="O1:R1"/>
    <mergeCell ref="B2:X2"/>
    <mergeCell ref="C3:P3"/>
    <mergeCell ref="C4:N4"/>
    <mergeCell ref="O4:W4"/>
    <mergeCell ref="J6:J7"/>
    <mergeCell ref="Q5:V5"/>
    <mergeCell ref="L6:L7"/>
    <mergeCell ref="H5:H7"/>
    <mergeCell ref="I5:N5"/>
    <mergeCell ref="M6:N6"/>
    <mergeCell ref="A8:X8"/>
    <mergeCell ref="O6:O7"/>
    <mergeCell ref="P6:P7"/>
    <mergeCell ref="Q6:T7"/>
    <mergeCell ref="U6:U7"/>
    <mergeCell ref="F6:F7"/>
    <mergeCell ref="A5:A7"/>
    <mergeCell ref="B5:B7"/>
    <mergeCell ref="C5:C7"/>
    <mergeCell ref="D5:D7"/>
    <mergeCell ref="G6:G7"/>
    <mergeCell ref="I6:I7"/>
    <mergeCell ref="V6:V7"/>
    <mergeCell ref="E5:E7"/>
    <mergeCell ref="F5:G5"/>
    <mergeCell ref="O5:P5"/>
  </mergeCells>
  <phoneticPr fontId="74" type="noConversion"/>
  <pageMargins left="0.75" right="0.75" top="1" bottom="1" header="0.5" footer="0.5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>
  <dimension ref="A1:X17"/>
  <sheetViews>
    <sheetView topLeftCell="A2" workbookViewId="0">
      <selection activeCell="W11" sqref="W11"/>
    </sheetView>
  </sheetViews>
  <sheetFormatPr defaultRowHeight="12.75"/>
  <cols>
    <col min="1" max="1" width="3.7109375" customWidth="1"/>
    <col min="2" max="2" width="18.7109375" customWidth="1"/>
    <col min="7" max="7" width="15.28515625" customWidth="1"/>
    <col min="16" max="16" width="15" customWidth="1"/>
    <col min="17" max="17" width="1.7109375" customWidth="1"/>
    <col min="18" max="18" width="2.140625" customWidth="1"/>
    <col min="19" max="19" width="2.28515625" customWidth="1"/>
    <col min="20" max="20" width="0.7109375" customWidth="1"/>
    <col min="21" max="21" width="2.7109375" customWidth="1"/>
    <col min="22" max="22" width="2.140625" customWidth="1"/>
    <col min="24" max="24" width="18" customWidth="1"/>
  </cols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706" t="s">
        <v>160</v>
      </c>
      <c r="B8" s="707"/>
      <c r="C8" s="707"/>
      <c r="D8" s="707"/>
      <c r="E8" s="707"/>
      <c r="F8" s="707"/>
      <c r="G8" s="707"/>
      <c r="H8" s="707"/>
      <c r="I8" s="707"/>
      <c r="J8" s="707"/>
      <c r="K8" s="707"/>
      <c r="L8" s="707"/>
      <c r="M8" s="707"/>
      <c r="N8" s="707"/>
      <c r="O8" s="707"/>
      <c r="P8" s="707"/>
      <c r="Q8" s="707"/>
      <c r="R8" s="707"/>
      <c r="S8" s="707"/>
      <c r="T8" s="707"/>
      <c r="U8" s="707"/>
      <c r="V8" s="707"/>
      <c r="W8" s="707"/>
      <c r="X8" s="708"/>
    </row>
    <row r="9" spans="1:24" ht="69" customHeight="1">
      <c r="A9" s="350">
        <v>1</v>
      </c>
      <c r="B9" s="257" t="s">
        <v>37</v>
      </c>
      <c r="C9" s="246" t="s">
        <v>85</v>
      </c>
      <c r="D9" s="244"/>
      <c r="E9" s="245" t="s">
        <v>42</v>
      </c>
      <c r="F9" s="246">
        <v>0</v>
      </c>
      <c r="G9" s="33">
        <f t="shared" ref="G9:G15" si="0">E9*F9</f>
        <v>0</v>
      </c>
      <c r="H9" s="316"/>
      <c r="I9" s="259">
        <v>44230</v>
      </c>
      <c r="J9" s="244">
        <v>168</v>
      </c>
      <c r="K9" s="246">
        <v>1700</v>
      </c>
      <c r="L9" s="245"/>
      <c r="M9" s="244">
        <v>85</v>
      </c>
      <c r="N9" s="250">
        <v>44229</v>
      </c>
      <c r="O9" s="236">
        <f t="shared" ref="O9:O14" si="1">F9-W9</f>
        <v>0</v>
      </c>
      <c r="P9" s="260">
        <f t="shared" ref="P9:P16" si="2">O9*E9</f>
        <v>0</v>
      </c>
      <c r="Q9" s="244"/>
      <c r="R9" s="244"/>
      <c r="S9" s="244"/>
      <c r="T9" s="244"/>
      <c r="U9" s="252"/>
      <c r="V9" s="253"/>
      <c r="W9" s="246">
        <v>0</v>
      </c>
      <c r="X9" s="245">
        <f t="shared" ref="X9:X16" si="3">W9*E9</f>
        <v>0</v>
      </c>
    </row>
    <row r="10" spans="1:24" ht="75.75" customHeight="1">
      <c r="A10" s="350">
        <v>2</v>
      </c>
      <c r="B10" s="257" t="s">
        <v>38</v>
      </c>
      <c r="C10" s="246" t="s">
        <v>85</v>
      </c>
      <c r="D10" s="244"/>
      <c r="E10" s="245" t="s">
        <v>43</v>
      </c>
      <c r="F10" s="246">
        <v>0</v>
      </c>
      <c r="G10" s="33">
        <f t="shared" si="0"/>
        <v>0</v>
      </c>
      <c r="H10" s="316"/>
      <c r="I10" s="259">
        <v>44230</v>
      </c>
      <c r="J10" s="244">
        <v>168</v>
      </c>
      <c r="K10" s="246">
        <v>50</v>
      </c>
      <c r="L10" s="245"/>
      <c r="M10" s="244">
        <v>85</v>
      </c>
      <c r="N10" s="250">
        <v>44229</v>
      </c>
      <c r="O10" s="236">
        <f t="shared" si="1"/>
        <v>0</v>
      </c>
      <c r="P10" s="260">
        <f t="shared" si="2"/>
        <v>0</v>
      </c>
      <c r="Q10" s="244"/>
      <c r="R10" s="244"/>
      <c r="S10" s="244"/>
      <c r="T10" s="244"/>
      <c r="U10" s="252"/>
      <c r="V10" s="253"/>
      <c r="W10" s="246">
        <v>0</v>
      </c>
      <c r="X10" s="245">
        <f t="shared" si="3"/>
        <v>0</v>
      </c>
    </row>
    <row r="11" spans="1:24" ht="138.75" customHeight="1">
      <c r="A11" s="350">
        <v>3</v>
      </c>
      <c r="B11" s="257" t="s">
        <v>39</v>
      </c>
      <c r="C11" s="246" t="s">
        <v>85</v>
      </c>
      <c r="D11" s="244"/>
      <c r="E11" s="245" t="s">
        <v>44</v>
      </c>
      <c r="F11" s="246">
        <v>584</v>
      </c>
      <c r="G11" s="33">
        <f t="shared" si="0"/>
        <v>105120</v>
      </c>
      <c r="H11" s="316"/>
      <c r="I11" s="259">
        <v>44230</v>
      </c>
      <c r="J11" s="244">
        <v>168</v>
      </c>
      <c r="K11" s="246">
        <v>750</v>
      </c>
      <c r="L11" s="245"/>
      <c r="M11" s="244">
        <v>85</v>
      </c>
      <c r="N11" s="250">
        <v>44229</v>
      </c>
      <c r="O11" s="236">
        <f t="shared" si="1"/>
        <v>0</v>
      </c>
      <c r="P11" s="260">
        <f t="shared" si="2"/>
        <v>0</v>
      </c>
      <c r="Q11" s="244"/>
      <c r="R11" s="244"/>
      <c r="S11" s="244"/>
      <c r="T11" s="244"/>
      <c r="U11" s="252"/>
      <c r="V11" s="253"/>
      <c r="W11" s="246">
        <v>584</v>
      </c>
      <c r="X11" s="245">
        <f t="shared" si="3"/>
        <v>105120</v>
      </c>
    </row>
    <row r="12" spans="1:24" ht="70.5" customHeight="1">
      <c r="A12" s="350">
        <v>4</v>
      </c>
      <c r="B12" s="257" t="s">
        <v>37</v>
      </c>
      <c r="C12" s="246" t="s">
        <v>85</v>
      </c>
      <c r="D12" s="244"/>
      <c r="E12" s="245" t="s">
        <v>42</v>
      </c>
      <c r="F12" s="246">
        <v>188</v>
      </c>
      <c r="G12" s="33">
        <f t="shared" si="0"/>
        <v>27918</v>
      </c>
      <c r="H12" s="316"/>
      <c r="I12" s="259">
        <v>44250</v>
      </c>
      <c r="J12" s="244">
        <v>271</v>
      </c>
      <c r="K12" s="246">
        <v>1000</v>
      </c>
      <c r="L12" s="245"/>
      <c r="M12" s="244">
        <v>176</v>
      </c>
      <c r="N12" s="250">
        <v>44249</v>
      </c>
      <c r="O12" s="236">
        <f t="shared" si="1"/>
        <v>0</v>
      </c>
      <c r="P12" s="260">
        <f>O12*E12</f>
        <v>0</v>
      </c>
      <c r="Q12" s="244"/>
      <c r="R12" s="244"/>
      <c r="S12" s="244"/>
      <c r="T12" s="244"/>
      <c r="U12" s="252"/>
      <c r="V12" s="253"/>
      <c r="W12" s="357">
        <v>188</v>
      </c>
      <c r="X12" s="245">
        <f>W12*E12</f>
        <v>27918</v>
      </c>
    </row>
    <row r="13" spans="1:24" ht="77.25" customHeight="1">
      <c r="A13" s="350">
        <v>5</v>
      </c>
      <c r="B13" s="257" t="s">
        <v>38</v>
      </c>
      <c r="C13" s="246" t="s">
        <v>85</v>
      </c>
      <c r="D13" s="244"/>
      <c r="E13" s="245" t="s">
        <v>43</v>
      </c>
      <c r="F13" s="246">
        <v>100</v>
      </c>
      <c r="G13" s="33">
        <f t="shared" si="0"/>
        <v>21000</v>
      </c>
      <c r="H13" s="316"/>
      <c r="I13" s="259">
        <v>44250</v>
      </c>
      <c r="J13" s="244">
        <v>271</v>
      </c>
      <c r="K13" s="246">
        <v>100</v>
      </c>
      <c r="L13" s="245"/>
      <c r="M13" s="244">
        <v>176</v>
      </c>
      <c r="N13" s="250">
        <v>44249</v>
      </c>
      <c r="O13" s="236">
        <f t="shared" si="1"/>
        <v>0</v>
      </c>
      <c r="P13" s="260">
        <f>O13*E13</f>
        <v>0</v>
      </c>
      <c r="Q13" s="244"/>
      <c r="R13" s="244"/>
      <c r="S13" s="244"/>
      <c r="T13" s="244"/>
      <c r="U13" s="252"/>
      <c r="V13" s="253"/>
      <c r="W13" s="357">
        <v>100</v>
      </c>
      <c r="X13" s="245">
        <f>W13*E13</f>
        <v>21000</v>
      </c>
    </row>
    <row r="14" spans="1:24" ht="132.75" customHeight="1">
      <c r="A14" s="350">
        <v>6</v>
      </c>
      <c r="B14" s="257" t="s">
        <v>39</v>
      </c>
      <c r="C14" s="246" t="s">
        <v>85</v>
      </c>
      <c r="D14" s="244"/>
      <c r="E14" s="245" t="s">
        <v>44</v>
      </c>
      <c r="F14" s="246">
        <v>1900</v>
      </c>
      <c r="G14" s="33">
        <f t="shared" si="0"/>
        <v>342000</v>
      </c>
      <c r="H14" s="316"/>
      <c r="I14" s="259">
        <v>44250</v>
      </c>
      <c r="J14" s="244">
        <v>271</v>
      </c>
      <c r="K14" s="246">
        <v>1900</v>
      </c>
      <c r="L14" s="245"/>
      <c r="M14" s="244">
        <v>176</v>
      </c>
      <c r="N14" s="250">
        <v>44249</v>
      </c>
      <c r="O14" s="236">
        <f t="shared" si="1"/>
        <v>0</v>
      </c>
      <c r="P14" s="260">
        <f>O14*E14</f>
        <v>0</v>
      </c>
      <c r="Q14" s="244"/>
      <c r="R14" s="244"/>
      <c r="S14" s="244"/>
      <c r="T14" s="244"/>
      <c r="U14" s="252"/>
      <c r="V14" s="253"/>
      <c r="W14" s="246">
        <v>1900</v>
      </c>
      <c r="X14" s="245">
        <f>W14*E14</f>
        <v>342000</v>
      </c>
    </row>
    <row r="15" spans="1:24" ht="122.25" customHeight="1">
      <c r="A15" s="350">
        <v>7</v>
      </c>
      <c r="B15" s="100" t="s">
        <v>39</v>
      </c>
      <c r="C15" s="91" t="s">
        <v>85</v>
      </c>
      <c r="D15" s="26" t="s">
        <v>204</v>
      </c>
      <c r="E15" s="33">
        <v>180</v>
      </c>
      <c r="F15" s="246">
        <v>2975</v>
      </c>
      <c r="G15" s="33">
        <f t="shared" si="0"/>
        <v>535500</v>
      </c>
      <c r="H15" s="36">
        <v>44913</v>
      </c>
      <c r="I15" s="259">
        <v>44278</v>
      </c>
      <c r="J15" s="244">
        <v>437</v>
      </c>
      <c r="K15" s="246"/>
      <c r="L15" s="245">
        <f>K15*E15</f>
        <v>0</v>
      </c>
      <c r="M15" s="244">
        <v>291</v>
      </c>
      <c r="N15" s="250">
        <v>44277</v>
      </c>
      <c r="O15" s="236">
        <f>F15+K15-W15</f>
        <v>0</v>
      </c>
      <c r="P15" s="260">
        <f>O15*E15</f>
        <v>0</v>
      </c>
      <c r="Q15" s="244"/>
      <c r="R15" s="244"/>
      <c r="S15" s="244"/>
      <c r="T15" s="244"/>
      <c r="U15" s="252"/>
      <c r="V15" s="253"/>
      <c r="W15" s="246">
        <v>2975</v>
      </c>
      <c r="X15" s="245">
        <f>W15*E15</f>
        <v>535500</v>
      </c>
    </row>
    <row r="16" spans="1:24" ht="122.25" customHeight="1">
      <c r="A16" s="350">
        <v>8</v>
      </c>
      <c r="B16" s="254" t="s">
        <v>18</v>
      </c>
      <c r="C16" s="35" t="s">
        <v>85</v>
      </c>
      <c r="D16" s="26" t="s">
        <v>178</v>
      </c>
      <c r="E16" s="255">
        <v>153.69999999999999</v>
      </c>
      <c r="F16" s="91">
        <v>1500</v>
      </c>
      <c r="G16" s="33">
        <f>F16*E16</f>
        <v>230549.99999999997</v>
      </c>
      <c r="H16" s="36">
        <v>44889</v>
      </c>
      <c r="I16" s="27"/>
      <c r="J16" s="26"/>
      <c r="K16" s="91"/>
      <c r="L16" s="33"/>
      <c r="M16" s="26">
        <v>64</v>
      </c>
      <c r="N16" s="41">
        <v>44216</v>
      </c>
      <c r="O16" s="236">
        <f>F16+K16-W16</f>
        <v>0</v>
      </c>
      <c r="P16" s="237">
        <f t="shared" si="2"/>
        <v>0</v>
      </c>
      <c r="Q16" s="26"/>
      <c r="R16" s="26"/>
      <c r="S16" s="26"/>
      <c r="T16" s="26"/>
      <c r="U16" s="90"/>
      <c r="V16" s="73"/>
      <c r="W16" s="91">
        <v>1500</v>
      </c>
      <c r="X16" s="33">
        <f t="shared" si="3"/>
        <v>230549.99999999997</v>
      </c>
    </row>
    <row r="17" spans="1:24" ht="19.5">
      <c r="A17" s="319"/>
      <c r="B17" s="39" t="s">
        <v>83</v>
      </c>
      <c r="C17" s="94"/>
      <c r="D17" s="94"/>
      <c r="E17" s="28"/>
      <c r="F17" s="94"/>
      <c r="G17" s="28">
        <f>SUM(G9:G16)</f>
        <v>1262088</v>
      </c>
      <c r="H17" s="29"/>
      <c r="I17" s="38"/>
      <c r="J17" s="94"/>
      <c r="K17" s="93"/>
      <c r="L17" s="28">
        <f>SUM(L9:L16)</f>
        <v>0</v>
      </c>
      <c r="M17" s="93"/>
      <c r="N17" s="30"/>
      <c r="O17" s="94"/>
      <c r="P17" s="28">
        <f>SUM(P9:P16)</f>
        <v>0</v>
      </c>
      <c r="Q17" s="31"/>
      <c r="R17" s="93"/>
      <c r="S17" s="93"/>
      <c r="T17" s="93"/>
      <c r="U17" s="93"/>
      <c r="V17" s="93"/>
      <c r="W17" s="94"/>
      <c r="X17" s="28">
        <f>SUM(X9:X16)</f>
        <v>1262088</v>
      </c>
    </row>
  </sheetData>
  <mergeCells count="31">
    <mergeCell ref="W6:W7"/>
    <mergeCell ref="X6:X7"/>
    <mergeCell ref="K6:K7"/>
    <mergeCell ref="W5:X5"/>
    <mergeCell ref="O1:R1"/>
    <mergeCell ref="B2:X2"/>
    <mergeCell ref="C3:P3"/>
    <mergeCell ref="C4:N4"/>
    <mergeCell ref="O4:W4"/>
    <mergeCell ref="J6:J7"/>
    <mergeCell ref="Q5:V5"/>
    <mergeCell ref="L6:L7"/>
    <mergeCell ref="H5:H7"/>
    <mergeCell ref="I5:N5"/>
    <mergeCell ref="M6:N6"/>
    <mergeCell ref="A8:X8"/>
    <mergeCell ref="O6:O7"/>
    <mergeCell ref="P6:P7"/>
    <mergeCell ref="Q6:T7"/>
    <mergeCell ref="U6:U7"/>
    <mergeCell ref="F6:F7"/>
    <mergeCell ref="A5:A7"/>
    <mergeCell ref="B5:B7"/>
    <mergeCell ref="C5:C7"/>
    <mergeCell ref="D5:D7"/>
    <mergeCell ref="G6:G7"/>
    <mergeCell ref="I6:I7"/>
    <mergeCell ref="V6:V7"/>
    <mergeCell ref="E5:E7"/>
    <mergeCell ref="F5:G5"/>
    <mergeCell ref="O5:P5"/>
  </mergeCells>
  <phoneticPr fontId="74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0"/>
  <sheetViews>
    <sheetView topLeftCell="C1" workbookViewId="0">
      <selection activeCell="X9" sqref="X9"/>
    </sheetView>
  </sheetViews>
  <sheetFormatPr defaultRowHeight="12.75"/>
  <cols>
    <col min="1" max="1" width="3.140625" customWidth="1"/>
    <col min="2" max="2" width="21.7109375" customWidth="1"/>
    <col min="7" max="7" width="13" customWidth="1"/>
    <col min="16" max="16" width="11.5703125" customWidth="1"/>
    <col min="17" max="17" width="2.42578125" customWidth="1"/>
    <col min="18" max="18" width="1.28515625" customWidth="1"/>
    <col min="19" max="19" width="1.7109375" customWidth="1"/>
    <col min="20" max="21" width="1.42578125" customWidth="1"/>
    <col min="22" max="22" width="0.28515625" customWidth="1"/>
    <col min="24" max="24" width="12.7109375" customWidth="1"/>
  </cols>
  <sheetData>
    <row r="1" spans="1:24" ht="15.75" customHeight="1">
      <c r="A1" s="42"/>
      <c r="B1" s="43"/>
      <c r="C1" s="32"/>
      <c r="D1" s="32"/>
      <c r="E1" s="44"/>
      <c r="F1" s="45"/>
      <c r="G1" s="32"/>
      <c r="H1" s="46"/>
      <c r="I1" s="46"/>
      <c r="J1" s="32"/>
      <c r="K1" s="32"/>
      <c r="L1" s="32"/>
      <c r="M1" s="32"/>
      <c r="N1" s="47"/>
      <c r="O1" s="596" t="s">
        <v>87</v>
      </c>
      <c r="P1" s="596"/>
      <c r="Q1" s="596"/>
      <c r="R1" s="596"/>
      <c r="S1" s="48"/>
      <c r="T1" s="48"/>
      <c r="U1" s="48"/>
      <c r="V1" s="48"/>
      <c r="W1" s="48"/>
      <c r="X1" s="48"/>
    </row>
    <row r="2" spans="1:24" ht="15.75">
      <c r="A2" s="49"/>
      <c r="B2" s="597" t="s">
        <v>312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</row>
    <row r="3" spans="1:24" ht="45" customHeight="1">
      <c r="A3" s="50"/>
      <c r="B3" s="51" t="s">
        <v>72</v>
      </c>
      <c r="C3" s="598" t="s">
        <v>91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2"/>
      <c r="R3" s="52"/>
      <c r="S3" s="52"/>
      <c r="T3" s="52"/>
      <c r="U3" s="52"/>
      <c r="V3" s="52"/>
      <c r="W3" s="52"/>
      <c r="X3" s="52"/>
    </row>
    <row r="4" spans="1:24" ht="53.25" customHeight="1">
      <c r="A4" s="52"/>
      <c r="B4" s="51" t="s">
        <v>73</v>
      </c>
      <c r="C4" s="599" t="s">
        <v>88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600"/>
      <c r="P4" s="600"/>
      <c r="Q4" s="600"/>
      <c r="R4" s="600"/>
      <c r="S4" s="600"/>
      <c r="T4" s="600"/>
      <c r="U4" s="600"/>
      <c r="V4" s="600"/>
      <c r="W4" s="600"/>
      <c r="X4" s="53"/>
    </row>
    <row r="5" spans="1:24" ht="25.5" customHeight="1">
      <c r="A5" s="583" t="s">
        <v>69</v>
      </c>
      <c r="B5" s="573" t="s">
        <v>74</v>
      </c>
      <c r="C5" s="573" t="s">
        <v>86</v>
      </c>
      <c r="D5" s="573" t="s">
        <v>75</v>
      </c>
      <c r="E5" s="573" t="s">
        <v>70</v>
      </c>
      <c r="F5" s="573" t="s">
        <v>259</v>
      </c>
      <c r="G5" s="573"/>
      <c r="H5" s="591" t="s">
        <v>76</v>
      </c>
      <c r="I5" s="573" t="s">
        <v>15</v>
      </c>
      <c r="J5" s="573"/>
      <c r="K5" s="573"/>
      <c r="L5" s="573"/>
      <c r="M5" s="573"/>
      <c r="N5" s="573"/>
      <c r="O5" s="593" t="s">
        <v>93</v>
      </c>
      <c r="P5" s="594"/>
      <c r="Q5" s="573" t="s">
        <v>89</v>
      </c>
      <c r="R5" s="573"/>
      <c r="S5" s="573"/>
      <c r="T5" s="573"/>
      <c r="U5" s="573"/>
      <c r="V5" s="573"/>
      <c r="W5" s="573" t="s">
        <v>313</v>
      </c>
      <c r="X5" s="573"/>
    </row>
    <row r="6" spans="1:24" ht="25.5" customHeight="1">
      <c r="A6" s="583"/>
      <c r="B6" s="573"/>
      <c r="C6" s="573"/>
      <c r="D6" s="573"/>
      <c r="E6" s="573"/>
      <c r="F6" s="584" t="s">
        <v>77</v>
      </c>
      <c r="G6" s="573" t="s">
        <v>78</v>
      </c>
      <c r="H6" s="595"/>
      <c r="I6" s="591" t="s">
        <v>79</v>
      </c>
      <c r="J6" s="588" t="s">
        <v>80</v>
      </c>
      <c r="K6" s="590" t="s">
        <v>77</v>
      </c>
      <c r="L6" s="573" t="s">
        <v>78</v>
      </c>
      <c r="M6" s="573" t="s">
        <v>84</v>
      </c>
      <c r="N6" s="573"/>
      <c r="O6" s="584" t="s">
        <v>77</v>
      </c>
      <c r="P6" s="573" t="s">
        <v>78</v>
      </c>
      <c r="Q6" s="577" t="s">
        <v>90</v>
      </c>
      <c r="R6" s="578"/>
      <c r="S6" s="578"/>
      <c r="T6" s="579"/>
      <c r="U6" s="584" t="s">
        <v>77</v>
      </c>
      <c r="V6" s="574" t="s">
        <v>78</v>
      </c>
      <c r="W6" s="575" t="s">
        <v>77</v>
      </c>
      <c r="X6" s="573" t="s">
        <v>78</v>
      </c>
    </row>
    <row r="7" spans="1:24">
      <c r="A7" s="583"/>
      <c r="B7" s="573"/>
      <c r="C7" s="573"/>
      <c r="D7" s="573"/>
      <c r="E7" s="573"/>
      <c r="F7" s="585"/>
      <c r="G7" s="573"/>
      <c r="H7" s="592"/>
      <c r="I7" s="592"/>
      <c r="J7" s="588"/>
      <c r="K7" s="590"/>
      <c r="L7" s="573"/>
      <c r="M7" s="75" t="s">
        <v>81</v>
      </c>
      <c r="N7" s="54" t="s">
        <v>82</v>
      </c>
      <c r="O7" s="585"/>
      <c r="P7" s="573"/>
      <c r="Q7" s="580"/>
      <c r="R7" s="581"/>
      <c r="S7" s="581"/>
      <c r="T7" s="582"/>
      <c r="U7" s="585"/>
      <c r="V7" s="574"/>
      <c r="W7" s="576"/>
      <c r="X7" s="573"/>
    </row>
    <row r="8" spans="1:24" ht="18.75">
      <c r="A8" s="699" t="s">
        <v>130</v>
      </c>
      <c r="B8" s="699"/>
      <c r="C8" s="699"/>
      <c r="D8" s="699"/>
      <c r="E8" s="699"/>
      <c r="F8" s="699"/>
      <c r="G8" s="699"/>
      <c r="H8" s="699"/>
      <c r="I8" s="699"/>
      <c r="J8" s="699"/>
      <c r="K8" s="699"/>
      <c r="L8" s="699"/>
      <c r="M8" s="699"/>
      <c r="N8" s="699"/>
      <c r="O8" s="699"/>
      <c r="P8" s="699"/>
      <c r="Q8" s="699"/>
      <c r="R8" s="699"/>
      <c r="S8" s="699"/>
      <c r="T8" s="699"/>
      <c r="U8" s="699"/>
      <c r="V8" s="699"/>
      <c r="W8" s="699"/>
      <c r="X8" s="699"/>
    </row>
    <row r="9" spans="1:24" ht="93.75" customHeight="1">
      <c r="A9" s="233">
        <v>1</v>
      </c>
      <c r="B9" s="100" t="s">
        <v>39</v>
      </c>
      <c r="C9" s="91" t="s">
        <v>85</v>
      </c>
      <c r="D9" s="26" t="s">
        <v>204</v>
      </c>
      <c r="E9" s="33">
        <v>180</v>
      </c>
      <c r="F9" s="37">
        <v>425</v>
      </c>
      <c r="G9" s="33">
        <f>F9*E9</f>
        <v>76500</v>
      </c>
      <c r="H9" s="27">
        <v>44913</v>
      </c>
      <c r="I9" s="27">
        <v>44281</v>
      </c>
      <c r="J9" s="233">
        <v>484</v>
      </c>
      <c r="K9" s="264">
        <v>0</v>
      </c>
      <c r="L9" s="33">
        <f>K9*E9</f>
        <v>0</v>
      </c>
      <c r="M9" s="235">
        <v>291</v>
      </c>
      <c r="N9" s="27">
        <v>44277</v>
      </c>
      <c r="O9" s="236">
        <f>F9+K9-W9</f>
        <v>25</v>
      </c>
      <c r="P9" s="237">
        <f>O9*E9</f>
        <v>4500</v>
      </c>
      <c r="Q9" s="265"/>
      <c r="R9" s="235"/>
      <c r="S9" s="235"/>
      <c r="T9" s="235"/>
      <c r="U9" s="235"/>
      <c r="V9" s="235"/>
      <c r="W9" s="235">
        <v>400</v>
      </c>
      <c r="X9" s="237">
        <f>W9*E9</f>
        <v>72000</v>
      </c>
    </row>
    <row r="10" spans="1:24" ht="19.5">
      <c r="A10" s="94"/>
      <c r="B10" s="39" t="s">
        <v>83</v>
      </c>
      <c r="C10" s="94"/>
      <c r="D10" s="94"/>
      <c r="E10" s="28"/>
      <c r="F10" s="94"/>
      <c r="G10" s="28">
        <f>SUM(G9:G9)</f>
        <v>76500</v>
      </c>
      <c r="H10" s="29"/>
      <c r="I10" s="38"/>
      <c r="J10" s="94"/>
      <c r="K10" s="93"/>
      <c r="L10" s="28">
        <f>SUM(L9:L9)</f>
        <v>0</v>
      </c>
      <c r="M10" s="93"/>
      <c r="N10" s="30"/>
      <c r="O10" s="94"/>
      <c r="P10" s="28">
        <f>SUM(P9:P9)</f>
        <v>4500</v>
      </c>
      <c r="Q10" s="31"/>
      <c r="R10" s="93"/>
      <c r="S10" s="93"/>
      <c r="T10" s="93"/>
      <c r="U10" s="93"/>
      <c r="V10" s="93"/>
      <c r="W10" s="94"/>
      <c r="X10" s="28">
        <f>SUM(X9:X9)</f>
        <v>72000</v>
      </c>
    </row>
  </sheetData>
  <mergeCells count="31">
    <mergeCell ref="X6:X7"/>
    <mergeCell ref="L6:L7"/>
    <mergeCell ref="A5:A7"/>
    <mergeCell ref="B5:B7"/>
    <mergeCell ref="C5:C7"/>
    <mergeCell ref="W5:X5"/>
    <mergeCell ref="F6:F7"/>
    <mergeCell ref="W6:W7"/>
    <mergeCell ref="F5:G5"/>
    <mergeCell ref="I6:I7"/>
    <mergeCell ref="A8:X8"/>
    <mergeCell ref="O6:O7"/>
    <mergeCell ref="P6:P7"/>
    <mergeCell ref="Q6:T7"/>
    <mergeCell ref="U6:U7"/>
    <mergeCell ref="E5:E7"/>
    <mergeCell ref="H5:H7"/>
    <mergeCell ref="I5:N5"/>
    <mergeCell ref="M6:N6"/>
    <mergeCell ref="O5:P5"/>
    <mergeCell ref="Q5:V5"/>
    <mergeCell ref="D5:D7"/>
    <mergeCell ref="K6:K7"/>
    <mergeCell ref="G6:G7"/>
    <mergeCell ref="J6:J7"/>
    <mergeCell ref="V6:V7"/>
    <mergeCell ref="O1:R1"/>
    <mergeCell ref="B2:X2"/>
    <mergeCell ref="C3:P3"/>
    <mergeCell ref="C4:N4"/>
    <mergeCell ref="O4:W4"/>
  </mergeCells>
  <phoneticPr fontId="7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82</vt:i4>
      </vt:variant>
      <vt:variant>
        <vt:lpstr>Именованные диапазоны</vt:lpstr>
      </vt:variant>
      <vt:variant>
        <vt:i4>2</vt:i4>
      </vt:variant>
    </vt:vector>
  </HeadingPairs>
  <TitlesOfParts>
    <vt:vector size="84" baseType="lpstr">
      <vt:lpstr>БСМП</vt:lpstr>
      <vt:lpstr>ПМСД р-н</vt:lpstr>
      <vt:lpstr>КНП КМДКІЛ</vt:lpstr>
      <vt:lpstr>КНП КДЦ Дитячий Дарницького р-н</vt:lpstr>
      <vt:lpstr>КНП КДЦ дитячий Дніпровського  </vt:lpstr>
      <vt:lpstr>КНП КМДКЛ№1</vt:lpstr>
      <vt:lpstr>КНП КМДКЛ№2</vt:lpstr>
      <vt:lpstr>ДКЛ№3</vt:lpstr>
      <vt:lpstr>ДКЛ №4</vt:lpstr>
      <vt:lpstr>ДКЛ №5</vt:lpstr>
      <vt:lpstr>ДКЛ №6</vt:lpstr>
      <vt:lpstr>ДКЛ №7</vt:lpstr>
      <vt:lpstr>ДКЛ №8</vt:lpstr>
      <vt:lpstr>ДКЛ №9</vt:lpstr>
      <vt:lpstr>КМКЛ №1</vt:lpstr>
      <vt:lpstr>КМКЛ №2</vt:lpstr>
      <vt:lpstr>КМКЛ №3</vt:lpstr>
      <vt:lpstr>КМКЛ №4</vt:lpstr>
      <vt:lpstr>КМКЛ №5</vt:lpstr>
      <vt:lpstr>КМКЛ №6</vt:lpstr>
      <vt:lpstr>КМКЛ №7</vt:lpstr>
      <vt:lpstr>КМКЛ №8</vt:lpstr>
      <vt:lpstr>КМКЛ №9</vt:lpstr>
      <vt:lpstr>КМКЛ №10</vt:lpstr>
      <vt:lpstr>КМКЛ №11</vt:lpstr>
      <vt:lpstr>КМКЛ №12</vt:lpstr>
      <vt:lpstr>КМКЛ №15</vt:lpstr>
      <vt:lpstr>КМКЛ №17</vt:lpstr>
      <vt:lpstr>КМКЛ №18</vt:lpstr>
      <vt:lpstr>КМКЛШМД</vt:lpstr>
      <vt:lpstr>Олександрывська</vt:lpstr>
      <vt:lpstr>Репрод та пер медицина</vt:lpstr>
      <vt:lpstr>КМПБ №3</vt:lpstr>
      <vt:lpstr>КМПБ №5</vt:lpstr>
      <vt:lpstr>Психіатрія</vt:lpstr>
      <vt:lpstr>ЧАЕС</vt:lpstr>
      <vt:lpstr>Протитуб диспансер №1</vt:lpstr>
      <vt:lpstr>Госпіталь ВВ</vt:lpstr>
      <vt:lpstr>Академія здоров'я</vt:lpstr>
      <vt:lpstr>Нефрологія та діаліз</vt:lpstr>
      <vt:lpstr>ендокринолог центр</vt:lpstr>
      <vt:lpstr>Соціотерапія</vt:lpstr>
      <vt:lpstr>Студенська поліклініка</vt:lpstr>
      <vt:lpstr>КДЦ Голосіївського р-ну</vt:lpstr>
      <vt:lpstr>ЦПМСД №1 Голосіївського р-ну</vt:lpstr>
      <vt:lpstr>ЦПМСД №2 Голосіївського р-ну</vt:lpstr>
      <vt:lpstr>КДЦ №1 Дарницького р-ну</vt:lpstr>
      <vt:lpstr>КДЦ №2 Дарницького р-ну</vt:lpstr>
      <vt:lpstr>ЦПМСД Дарницького р-ну</vt:lpstr>
      <vt:lpstr>ЦПМСД №1 Дарницького р-ну</vt:lpstr>
      <vt:lpstr>ЦПМСД №2 Дарницького р-ну</vt:lpstr>
      <vt:lpstr>ЦПМСД №3 Дарницького р-ну</vt:lpstr>
      <vt:lpstr>КДЦ Деснянського р-ну</vt:lpstr>
      <vt:lpstr>ЦПМСД №1 Деснянського р-ну</vt:lpstr>
      <vt:lpstr>ЦПМСД №2 Деснянського р-ну</vt:lpstr>
      <vt:lpstr>ЦПМСД №3 Деснянскього р-ну</vt:lpstr>
      <vt:lpstr>ЦПМСД №4 Деснянського р-ну</vt:lpstr>
      <vt:lpstr>КДЦ Дніпровського р-ну</vt:lpstr>
      <vt:lpstr>ЦПМСД №1 Дніпровського р-ну</vt:lpstr>
      <vt:lpstr>ЦПМСД №2 Дніпровського р-ну</vt:lpstr>
      <vt:lpstr>ЦПМСД №3 Дніпровського р-ну</vt:lpstr>
      <vt:lpstr>ЦПМСД №4 Дніпровського р-ну</vt:lpstr>
      <vt:lpstr>ЦПМСД Русанівка Дніпровського </vt:lpstr>
      <vt:lpstr>КДЦ Оболонського р-ну</vt:lpstr>
      <vt:lpstr>ЦПМСД №1 Оболонського р-ну</vt:lpstr>
      <vt:lpstr>ЦПМСД №2 Оболонського р-ну</vt:lpstr>
      <vt:lpstr>КДЦ Печерського р-ну</vt:lpstr>
      <vt:lpstr>ЦПМСД Печерського р-ну</vt:lpstr>
      <vt:lpstr>КДЦ Подільського р-ну</vt:lpstr>
      <vt:lpstr>ЦПМСД №1 Подільського р-ну</vt:lpstr>
      <vt:lpstr>ЦПМСД №2 Подільського р-ну</vt:lpstr>
      <vt:lpstr>КДЦ Святошинського р-ну</vt:lpstr>
      <vt:lpstr>ЦПМСД №1 Святошинського р-ну</vt:lpstr>
      <vt:lpstr>ЦПМСД №2 Святошинського р-ну</vt:lpstr>
      <vt:lpstr>ЦПМСД №3 Святошинського р-ну</vt:lpstr>
      <vt:lpstr>КДЦ Солом'янського р-ну</vt:lpstr>
      <vt:lpstr>ЦПМСД №1 Солом'янського р-ну</vt:lpstr>
      <vt:lpstr>ЦПМСД №2 Солом'янського р-ну</vt:lpstr>
      <vt:lpstr>КДЦ Шевченківського р-ну</vt:lpstr>
      <vt:lpstr>ЦПМСД №1 Шевченківського р-ну</vt:lpstr>
      <vt:lpstr>ЦПМСД №2 Шевченківського р-ну</vt:lpstr>
      <vt:lpstr>ЦПМСД №3 Шевченківського р-ну</vt:lpstr>
      <vt:lpstr>БСМП!Область_печати</vt:lpstr>
      <vt:lpstr>'ПМСД р-н'!Область_печати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bugera</cp:lastModifiedBy>
  <cp:lastPrinted>2021-07-16T06:42:54Z</cp:lastPrinted>
  <dcterms:created xsi:type="dcterms:W3CDTF">1996-10-08T23:32:33Z</dcterms:created>
  <dcterms:modified xsi:type="dcterms:W3CDTF">2021-07-19T07:41:08Z</dcterms:modified>
</cp:coreProperties>
</file>