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виконання ІС" sheetId="1" r:id="rId1"/>
    <sheet name="показники ІС" sheetId="2" r:id="rId2"/>
    <sheet name="індикатори" sheetId="3" r:id="rId3"/>
  </sheets>
  <definedNames/>
  <calcPr fullCalcOnLoad="1"/>
</workbook>
</file>

<file path=xl/sharedStrings.xml><?xml version="1.0" encoding="utf-8"?>
<sst xmlns="http://schemas.openxmlformats.org/spreadsheetml/2006/main" count="2485" uniqueCount="385">
  <si>
    <t>Найменування заходу</t>
  </si>
  <si>
    <t>Виконавці</t>
  </si>
  <si>
    <t>Термін виконання</t>
  </si>
  <si>
    <t>Планові обсяги фінансування, тис. грн.</t>
  </si>
  <si>
    <t>Фактичні обсяги фінансування, тис. грн.</t>
  </si>
  <si>
    <t>Усього</t>
  </si>
  <si>
    <t>у тому числі:</t>
  </si>
  <si>
    <t>державний бюджет</t>
  </si>
  <si>
    <t xml:space="preserve">інші  джерела </t>
  </si>
  <si>
    <t>бюджет м.Києва</t>
  </si>
  <si>
    <t>Причини невиконання</t>
  </si>
  <si>
    <t>Інформація про виконання заходу</t>
  </si>
  <si>
    <t>усього</t>
  </si>
  <si>
    <t>загальний фонд</t>
  </si>
  <si>
    <t>спеціальний фонд</t>
  </si>
  <si>
    <t>ВСЬОГО ЗА ЗАВДАННЯМ:</t>
  </si>
  <si>
    <t>РАЗОМ ЗА ПРОГРАМОЮ:</t>
  </si>
  <si>
    <t>у тому числі кількість заходів:</t>
  </si>
  <si>
    <t>Група результативних показників</t>
  </si>
  <si>
    <t>Назва результативного показника</t>
  </si>
  <si>
    <t>Одиниця виміру</t>
  </si>
  <si>
    <t>план</t>
  </si>
  <si>
    <t xml:space="preserve">факт </t>
  </si>
  <si>
    <t>Відхилення фактичного значення від планового ("+" або "-")</t>
  </si>
  <si>
    <t>Причина невиконання</t>
  </si>
  <si>
    <t>Значення показника</t>
  </si>
  <si>
    <t>Назва заходу</t>
  </si>
  <si>
    <t>Значення індикатора програми</t>
  </si>
  <si>
    <t>Причина недосягнення індикаторів програми</t>
  </si>
  <si>
    <t>Кількість досягнутих індикаторів програми</t>
  </si>
  <si>
    <t>Відсоток досягнутих індикаторів програми</t>
  </si>
  <si>
    <t>Кількість недосягнутих індикаторів програми</t>
  </si>
  <si>
    <t>3. Аналіз виконання програми за видатками в цілому</t>
  </si>
  <si>
    <t>Проведені видатки за звітний період</t>
  </si>
  <si>
    <t>Відхилення</t>
  </si>
  <si>
    <t>1.1. Диференційоване формування груп підвищеного ризику захворювання на туберкульоз для активного виявлення туберкульозу в залежності від регіональних особливостей (соціальних, епідеміологічних, туберкульоз/ВІЛ) та забезпечення їх повного охоплення діагностикою туберкульозу із залученням організацій громадянського суспільства</t>
  </si>
  <si>
    <t>%</t>
  </si>
  <si>
    <t xml:space="preserve">1.2. Здійснення систематичного скринінгу, що включає активне виявлення випадків туберкульозу серед груп високого ризику захворювання на туберкульоз, в тому числі із залученням неурядового сектора </t>
  </si>
  <si>
    <t>тис. грн.</t>
  </si>
  <si>
    <t>кількість осіб з груп ризику, які підлягають скринінгу на туберкульоз</t>
  </si>
  <si>
    <t>динаміка зміни частки осіб з груп ризику, охоплених скринінгом на туберкульоз</t>
  </si>
  <si>
    <t>абс. числа</t>
  </si>
  <si>
    <t xml:space="preserve">2. Рання діагностика усіх форм туберкульозу та всеохоплюючий доступ до тестування на чутливість до ліків, в тому числі шляхом використання швидких тестів  </t>
  </si>
  <si>
    <t>2.1. Здійснення оптимізації мережі лабораторій з мікробіологічної діагностики туберкульозу</t>
  </si>
  <si>
    <t>одиниць</t>
  </si>
  <si>
    <t>2.2. Зміцнення лабораторної мережі з мікробіологічної діагностики туберкульозу для якісної діагностики всіх форм туберкульозу</t>
  </si>
  <si>
    <t>відсоток лабораторій 1, 2 та 3 рівнів, які успішно пройшли зовнішній контроль якості лабораторних досліджень</t>
  </si>
  <si>
    <t>кількість випадків туберкульозу 1-3 категорій, охоплених бактеріологічним обстеженням</t>
  </si>
  <si>
    <t xml:space="preserve">середній розмір витрат на 1 випадок </t>
  </si>
  <si>
    <t>відсоток охоплення випадків туберкульозу 1-3 категорій бактеріологічним обстеженням</t>
  </si>
  <si>
    <t>2.4. Забезпечення доступу хворих до швидкої діагностики туберкульозу з використанням молекулярно-генетичних методів</t>
  </si>
  <si>
    <t>2.5. Організація транспортування мокротиння з пунктів збору до лабораторій 1 рівня для забезпечення раннього виявлення туберкульозу</t>
  </si>
  <si>
    <t>забезпечення своєчасності доставки мокротиння з пунктів збору до лабораторій 1 рівня</t>
  </si>
  <si>
    <t>кількість лабораторій з мікробіологічної діагностики туберкульозу 2 та 3 рівнів</t>
  </si>
  <si>
    <t>середній розмір витрат на 1 лабораторію</t>
  </si>
  <si>
    <t>відсоток охоплення технічним обслуговуванням лабораторій з мікробіологічної діагностики туберкульозу 2 та 3 рівнів</t>
  </si>
  <si>
    <t>3. Всеохоплюючий доступ до якісного лікування та всього комплексу послуг для всіх хворих на туберкульоз, включаючи його хіміорезистентні форми, а також надання підтримки пацієнтам з метою формування прихильності до лікування</t>
  </si>
  <si>
    <t>3.1. Забезпечення 100 % доступу хворих до рентгенологічного обстеження з метою моніторингу лікування шляхом закупівлі витратних матеріалів</t>
  </si>
  <si>
    <t>кількість випадків 1-4 категорій, охоплених рентгенологічним обстеженням</t>
  </si>
  <si>
    <t>середній розмір витрат на 1 хворого</t>
  </si>
  <si>
    <t>відсоток випадків 1-4 категорій, охоплених рентгенологічним обстеженням</t>
  </si>
  <si>
    <t>3.2. Забезпечення своєчасного скерування до торакального хірурга з питання хірургічного лікування хворих на мультирезистентний туберкульоз, туберкульоз із розширеною резистентністю за наявністю відповідних медичних показів, у доповнення до адекватної хіміотерапії</t>
  </si>
  <si>
    <t>зростання відсотка хворих на мультирезистентний туберкульоз, які направлені на хірургічне лікування</t>
  </si>
  <si>
    <t>3.3. Удосконалення системи надання медичної допомоги хворим на туберкульоз шляхом впровадження моделей лікування з акцентом на амбулаторне лікування, інтегрованих в роботу медичних закладів різного рівня надання послуг із залученням громадянського суспільства</t>
  </si>
  <si>
    <t xml:space="preserve">забезпечення охоплення хворих 1-4 категорії контрольованим лікуванням </t>
  </si>
  <si>
    <t>3.4. Забезпечення соціальної підтримки хворих на туберкульоз, орієнтованої на потреби пацієнтів та членів їх родин, з метою забезпечення прихильності до лікування та завершення повного курсу, із залученням громадянського суспільства</t>
  </si>
  <si>
    <t>кількість випадків 1-4 категорії, охоплених соціальною підтримкою</t>
  </si>
  <si>
    <t>середній розмір витрат на соціальну допомогу (продуктові або гігієнічні набори) на 1 хворого</t>
  </si>
  <si>
    <t>динаміка відсотка хворих 1-4 категорії, охоплених соціальною допомогою від потреби</t>
  </si>
  <si>
    <t>3.5. Зміцнення моделі комплексного надання інтегрованих послуг хворим на туберкульоз із залученням працівників закладів первинної медичної допомоги та громад шляхом широкого застосування сучасних інформаційних та комунікаційних технологій</t>
  </si>
  <si>
    <t>зростання відсотка хворих 1-4 категорії, які лікуються у закладах первинної медичної допомоги та із залученням неурядових організацій</t>
  </si>
  <si>
    <t>3.6. Забезпечення безперервності надання послуг мігрантам, особам без громадянства, внутрішньо переміщеним особам, учасникам АТО</t>
  </si>
  <si>
    <t>забезпечення охоплення безперервним лікуванням хворих на туберкульоз, які переводяться з пенітенціарних закладів до закладів цивільного сектора та навпаки</t>
  </si>
  <si>
    <t>забезпечення охоплення безперервним лікуванням хворих на туберкульоз внутрішньо переміщених осіб, мігрантів, осіб без громадянства, учасників АТО</t>
  </si>
  <si>
    <t>3.7. Зміцнення співпраці між цивільним та пенітенціарним сектором з метою забезпечення безперервності лікування пацієнтів, які переводяться з пенітенціарних закладів до закладів цивільного сектора та навпаки</t>
  </si>
  <si>
    <t>3.8. Забезпечення належного надання паліативної допомоги хворим на туберкульоз</t>
  </si>
  <si>
    <t>забезпечення охоплення паліативним лікуванням хворих відповідно до потреби</t>
  </si>
  <si>
    <t>4. Спільні заходи боротьби з ко-інфекцією туберкульоз/ВІЛ-інфекція та ведення поєднаних патологій</t>
  </si>
  <si>
    <t>4.1. Забезпечення співпраці на регіональному рівні для сприяння наданню комплексних послуг хворим на ко-інфекцію туберкульоз/ВІЛ та поєднані патології</t>
  </si>
  <si>
    <t>4.2. Забезпечення 100 % доступу хворих до консультування та тестування на ВІЛ</t>
  </si>
  <si>
    <t>забезпечення охоплення хворих на туберкульоз обстеженням на ВІЛ</t>
  </si>
  <si>
    <t>4.3. Забезпечення 100 % доступу хворих на туберкульоз/ВІЛ до профілактичного лікування ко-тримоксазолом</t>
  </si>
  <si>
    <t>забезпечення охопленням хворих на ко-інфекцію ТБ/ВІЛ профілактичним лікуванням ко-тримоксазолом</t>
  </si>
  <si>
    <t>ІІ. Системна підтримка та реформа надання послуг                                                                                                                                                                                                                                                                    1. Епіднагляд та управління даними</t>
  </si>
  <si>
    <t>1.1. Розбудова єдиної системи моніторингу та оцінки ефективності заходів, спрямованих на протидію туберкульозу з метою удосконалення процесу стратегічного планування, виконання благодійних програм, проектів міжнародної технічної допомоги</t>
  </si>
  <si>
    <t>зростання відсотка фахівців протитуберкульозної служби, які пройшли навчання з питань моніторингу та оцінки, відповідно до потреби</t>
  </si>
  <si>
    <t xml:space="preserve">1.2. Забезпечення діяльності центру моніторингу та оцінки протидії захворюванню на туберкульоз </t>
  </si>
  <si>
    <t>створений та функціонує центр моніторингу та оцінки заходів протидії захворюванню на туберкульоз</t>
  </si>
  <si>
    <t>1.3. Розробка та впровадження плану моніторингу та оцінки ефективності виконання Програми</t>
  </si>
  <si>
    <t>розроблений та впроваджений план моніторингу та оцінки ефективності виконання Програми</t>
  </si>
  <si>
    <t>1.4. Здійснення моніторингових візитів до відповідних закладів охорони здоров'я</t>
  </si>
  <si>
    <t>охоплення моніторинговими візитами закладів первинного та вторинного рівнів надання медичної допомоги</t>
  </si>
  <si>
    <t>1.5. Забезпечення взаємного обміну інформацією між різними джерелами даних, що використовуються для епіднагляду за туберкульозом</t>
  </si>
  <si>
    <t>забезпечення показника відповідності даних, що використовуються для епіднагляду за туберкульозом та надаються з різних джерел</t>
  </si>
  <si>
    <t>2. Раціональне використання лікарських засобів</t>
  </si>
  <si>
    <t>2.1. Удосконалення фармаконагляду та контролю за побічними реакціями на основі наявних в Україні інструментів, технічних та кадрових ресурсів</t>
  </si>
  <si>
    <t>охоплення лікуванням побічних реакцій на протитуберкульозні препарати у хворих на туберкульоз відповідно до потреби</t>
  </si>
  <si>
    <t>3. Інфекційний контроль за туберкульозом</t>
  </si>
  <si>
    <t>3.1. Запровадження сучасних заходів з інфекційного контролю за туберкульозом, спрямованих на запобігання поширенню захворювання на туберкульоз у закладах охорони здоров'я та зміцнення матеріально-технічної бази протитуберкульозних закладів</t>
  </si>
  <si>
    <t>кількість медичних працівників протитуберкульозних закладів</t>
  </si>
  <si>
    <t>середній розмір витрат на 1 медичного працівника</t>
  </si>
  <si>
    <t>динаміка показника захворюваності на туберкульоз серед медичних працівників</t>
  </si>
  <si>
    <t>показник на 100 тис. мед. працівників</t>
  </si>
  <si>
    <t>4. Залучення громадянського суспільства в сфері протидії туберкульозу</t>
  </si>
  <si>
    <t>4.1. Залучення організацій громадянського суспільства до активної участі у протидії туберкульозу, в тому числі до виконання державного соціального замовлення, забезпечення захисту населення з обмеженим доступом до медичної допомоги, підвищення рівня громадської обізнаності, розв'язання проблеми, пов'язаної з негативним ставленням суспільства до хворих на туберкульоз</t>
  </si>
  <si>
    <t>розроблений та впроваджений регіональний план заходів з інформування та залучення населення до протидії захворюванню на туберкульоз</t>
  </si>
  <si>
    <t xml:space="preserve">4.2. Залучення осіб, які постраждали від туберкульозу, до діяльності у сфері протидії туберкульозу </t>
  </si>
  <si>
    <t>забезпечення охоплення хворих на туберкульоз соціально-психологічною допомогою</t>
  </si>
  <si>
    <t>4.3. Впровадження механізмів залучення неурядового сектору до проведення скринінгу на туберкульоз серед уразливих верств населення</t>
  </si>
  <si>
    <t>зростання відсотка охоплення скринінгом на туберкульоз осіб з уразливих та важко доступних верств населення</t>
  </si>
  <si>
    <t>зростання відсотка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відповідно до потреби</t>
  </si>
  <si>
    <t>4.4. Навчання соціальних працівників, фахівців центрів соціальних служб для сім'ї, дітей та молоді з питань надання соціальних послуг у сфері протидії туберкульозу</t>
  </si>
  <si>
    <t>4.5. Розробка та запровадження інформаційних матеріалів щодо профілактики туберкульозу у місцях масового перебування населення, в тому числі забезпечення скринінговими анкетами соціальних закладів та громадських організацій, які працюють з представниками груп ризику</t>
  </si>
  <si>
    <t>кількість інформаційних матеріалів щодо профілактики туберкульозу</t>
  </si>
  <si>
    <t>середній розмір витрат на 1 екземпляр інформаційних матеріалів</t>
  </si>
  <si>
    <t>динаміка показника охоплення населення профоглядами на туберкульоз</t>
  </si>
  <si>
    <t xml:space="preserve">Захворюваність на туберкульоз (включно з рецидивами)
</t>
  </si>
  <si>
    <t xml:space="preserve">Смертність від туберкульозу
</t>
  </si>
  <si>
    <t>Назва індикатора програми</t>
  </si>
  <si>
    <t xml:space="preserve">2.6. Забезпечення технічного обслуговування обладнання лабораторій з мікробіологічної діагностики туберкульозу </t>
  </si>
  <si>
    <r>
      <rPr>
        <b/>
        <sz val="11"/>
        <rFont val="Times New Roman"/>
        <family val="1"/>
      </rPr>
      <t xml:space="preserve">ІІ. Системна підтримка та реформа надання послуг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Епіднагляд та управління даними </t>
    </r>
  </si>
  <si>
    <t>2017 - 2021</t>
  </si>
  <si>
    <t>осіб</t>
  </si>
  <si>
    <t>Міської цільової програми протидії захворюванню на туберкульоз на 2017-2021 роки</t>
  </si>
  <si>
    <t>Виконано.                                     Кількість лабораторій з мікробіологічної діагностики туберкульозу І рівня приведена до фактичної потреби та дорівнює 10.</t>
  </si>
  <si>
    <t xml:space="preserve">Виконано.                             Охоплення хворих 1-4 категорії контрольованим лікуванням складає 100 % </t>
  </si>
  <si>
    <t>Виконано.                                          Розроблений та впроваджений регіональний план заходів з інформування та залучення населення до протидії захворюванню на туберкульоз</t>
  </si>
  <si>
    <t xml:space="preserve">Виконано.                                        У 100 % відповідно до потреби забезпечено охоплення хворих на туберкульоз соціально-психологічною допомогою (консультування психолога в туб.закладах та медико-соціальний супровід соціальних працівників) </t>
  </si>
  <si>
    <t xml:space="preserve">Виконано.                                     У 100 % випадків відповідно до потреби забезпечено охоплення лікуванням побічних реакцій на протитуберкульозні препарати у хворих на туберкульоз </t>
  </si>
  <si>
    <t>Виконано.                Розроблений  план спільних заходів щодо протидії захворюванню на ко-інфекцію (туберкульоз/ВІЛ-інфекцію/СНІД) на регіональному рівні</t>
  </si>
  <si>
    <t>розроблений та впроваджений план спільних заходів щодо протидії захворюванню на ко-інфекцію (туберкульоз/ВІЛ-інфекцію/СНІД) на регіональному рівні</t>
  </si>
  <si>
    <t>Виконано.                                Показник охоплення хворих на ко-інфекцію ТБ/ВІЛ профілактичним лікуванням ко-тримоксазолом склав    100 %</t>
  </si>
  <si>
    <t>середній розмір забезпечення виробничими фондами на 1 особу з групи ризику, яка підлягає скринінгу</t>
  </si>
  <si>
    <t>обсяг видатків</t>
  </si>
  <si>
    <t>Міська цільова програма протидії захворюванню на туберкульоз на 2017 - 2021 роки</t>
  </si>
  <si>
    <t>2.   Найменування виконавця: Комунальне некомерційне підприємство "ФТИЗІАТРІЯ" виконавчого органу Київської міської ради (Київської міської державної адміністрації)</t>
  </si>
  <si>
    <t>- запланованих   5</t>
  </si>
  <si>
    <t>- виконаних   5</t>
  </si>
  <si>
    <t>- запланованих   1</t>
  </si>
  <si>
    <t>- виконаних   1</t>
  </si>
  <si>
    <t>- запланованих   3</t>
  </si>
  <si>
    <t>- виконаних   3</t>
  </si>
  <si>
    <t>- запланованих   2</t>
  </si>
  <si>
    <t>Виконано.                                                     Показник охоплення безперервним лікуванням хворих на туберкульоз, які переводяться з пенітенціарних закладів до закладів цивільного сектора, склав 100 %.</t>
  </si>
  <si>
    <t>Виконано.                              Охоплення паліативним лікуванням хворих відповідно до потреби складає 100 %</t>
  </si>
  <si>
    <t>Виконано.                                            Забезпечено 100 % охоплення хворих на туберкульоз обстеженням на ВІЛ</t>
  </si>
  <si>
    <t>Виконано.                                      У 100 % відповідно до потреби  фахівці протитуберкульозної служби охоплені навчанням з питань моніторингу та оцінки</t>
  </si>
  <si>
    <t>Виконано.                                   Забезпечено 100 % відповідність даних, що використовуються для епіднагляду за туберкульозом та надаються з різних джерел</t>
  </si>
  <si>
    <t>показник витрат</t>
  </si>
  <si>
    <t>показник продукту</t>
  </si>
  <si>
    <t>показник ефективності</t>
  </si>
  <si>
    <t>показник якості</t>
  </si>
  <si>
    <t>зростання відсотка виявлення хворих на туберкульоз серед осіб з груп ризику, охоплених скринінгом</t>
  </si>
  <si>
    <t>приведення кількості лабораторій з мікробіологічної діагностики туберкульозу І рівня до фактичної потреби</t>
  </si>
  <si>
    <t>- виконаних   2</t>
  </si>
  <si>
    <t>Виконано.                                                   Забезпечено своєчасну доставку мокротиння з пунктів збору до лабораторій 1 рівня.</t>
  </si>
  <si>
    <t>Виконано.                                            Показник охоплення безперервним лікуванням хворих на туберкульоз внутрішньо переміщених осіб, мігрантів, осіб без громадянства, учасників АТО склав 100 %.</t>
  </si>
  <si>
    <t>Виконано.                                     Розроблений та впроваджений план моніторингу та оцінки ефективності виконання Програми</t>
  </si>
  <si>
    <t>І. Комплексні та орієнтовані на пацієнта скринінг, діагностика, лікування та профілактика туберкульозу.                                                                                                                                                                         1. Систематичний скринінг груп високого ризику щодо захворювання на туберкульоз</t>
  </si>
  <si>
    <t>Оперативна ціль Стратегії розвитку міста Києва:  Забезпечення якісної та доступної медицини в м. Києві</t>
  </si>
  <si>
    <t xml:space="preserve">Завдання програми:  Поширення можливостей для своєчасного виявлення та профілактики заховрюваннь  </t>
  </si>
  <si>
    <t>2.3. Забезпечення 100 % доступу хворих до безперервної діагностики туберкульозу шляхом закупівлі обладнання та витратних матеріалів для бактеріологічних методів діагностики туберкульозу, своєчасного виявлення, корекції побічних дій та моніторингу лікування</t>
  </si>
  <si>
    <t xml:space="preserve">2.6. Забезпечення технічного обслуговування обладнання лабораторій з мікробіологічної діагностики туберкульозу, моніторингу лікування та корекції побічних дій протитуберкульозних препаратів  </t>
  </si>
  <si>
    <t>Департамент охорони здоров'я, КНП "ЦПМСД", неурядові організації (за згодою)</t>
  </si>
  <si>
    <r>
      <t xml:space="preserve">І.  Комплексні та орієнтовані на пацієнта скринінг, діагностика, лікування та профілактика туберкульозу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1. Систематичний скринінг груп високого ризику щодо захворювання на туберкульоз </t>
    </r>
  </si>
  <si>
    <t xml:space="preserve">Департамент охорони здоров'я, КНП "ФТИЗІАТРІЯ", заклади охорони здоров'я </t>
  </si>
  <si>
    <t>Департамент охорони здоров'я, КНП "ФТИЗІАТРІЯ", протитуберкульозні заклади</t>
  </si>
  <si>
    <t xml:space="preserve">Департамент охорони здоров'я, КНП "ФТИЗІАТРІЯ", протитуберкульозні заклади,  заклади охорони здоров'я </t>
  </si>
  <si>
    <t>Департамент охорони здоров'я, КНП "ФТИЗІАТРІЯ"</t>
  </si>
  <si>
    <t>Департамент охорони здоров'я, КНП "ЦПМСД"</t>
  </si>
  <si>
    <t xml:space="preserve">Департамент охорони здоров'я, КНП "ФТИЗІАТРІЯ", протитуберкульозні заклади,  заклади охорони здоров'я, неурядові організації (за згодою та необхідністю) </t>
  </si>
  <si>
    <t>Департамент охорони здоров'я, КНП "ФТИЗІАТРІЯ", протитуберкульозні заклади, неурядові організації</t>
  </si>
  <si>
    <t>Департамент охорони здоров'я, КНП "ФТИЗІАТРІЯ", протитуберкульозні заклади, Центральне міжрегіональне управління ДКВС</t>
  </si>
  <si>
    <t>Департамент охорони здоров'я, КНП "ФТИЗІАТРІЯ", протитуберкульозні заклади, КНП "Київська міська клінічна лікарня N 5"</t>
  </si>
  <si>
    <t>Департамент охорони здоров'я, КНП "Київський міський центр громадського здоров'я"</t>
  </si>
  <si>
    <t>Департамент охорони здоров'я, КНП "Київський міський центр громадського здоров'я", заклади охорони здоров'я, Центральне міжрегіональне управління ДКВС</t>
  </si>
  <si>
    <t>Департамент охорони здоров'я, КНП "ФТИЗІАТРІЯ", протитуберкульозні заклади, заклади охорони здоров'я</t>
  </si>
  <si>
    <t>Департамент охорони здоров'я, Департамент соціальної політики, КНП "Київський міський центр громадського здоров'я", неурядові організації (за згодою)</t>
  </si>
  <si>
    <t>Департамент охорони здоров'я, КНП "Київський міський центр громадського здоров'я", неурядові організації (за згодою)</t>
  </si>
  <si>
    <t>Департамент соціальної політики, КНП "Київський міський центр громадського здоров'я", неурядові організації (за згодою)</t>
  </si>
  <si>
    <t>Департамент охорони здоров'я, Департамент соціальної політики, КНП "Київський міський центр громадського здоров'я", КНП "ФТИЗІАТРІЯ", заклади охорони здоров'я, неурядові організації (за згодою)</t>
  </si>
  <si>
    <t xml:space="preserve">Завдання програми:  Поширення можливостей для своєчасного виявлення та профілактики захворювань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</si>
  <si>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Виконано.                     Показник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 відповідно до потреби склав 100 % (план -100 %)</t>
  </si>
  <si>
    <t xml:space="preserve">Виконано.                                                 100 % лабораторій 1 рівня успішно пройшли зовнішній контроль якості лабораторних досліджень                                                                                         </t>
  </si>
  <si>
    <t>зростання відсотка охоплення випадків туберкульозу 1-3 категорій обстеженням за допомогою молекулярно-генетичних методів</t>
  </si>
  <si>
    <t>Виконано.
Товар поставлено та профінансовано в повному обсязі.</t>
  </si>
  <si>
    <t>Виконано.                                                Показник охоплення хворих 1-4 категорії лікуванням у закладах первинної медичної допомоги, на супроводі соціальних працівників неурядових організацій і КНП "ФТИЗІАТРІЯ", із застосуванням відео-ДОТ склав 94,3 % (план - 90 %)</t>
  </si>
  <si>
    <t xml:space="preserve">Виконано.                                 Відсоток хворих на мультирезистентний туберкульоз, які направлені на хірургічне лікування, склав 15,2 %                                     (план - 15 %). </t>
  </si>
  <si>
    <t>Виконано.                 Охоплення хворих молекулярно-генетичним методом обстеження складає 98,9 % (план - 95%)</t>
  </si>
  <si>
    <t>Кількість виконаних результативних показників - 50</t>
  </si>
  <si>
    <t>Кількість невиконаних результативних показників - 0</t>
  </si>
  <si>
    <t>Відсоток виконання результативних показників - 100 %</t>
  </si>
  <si>
    <t xml:space="preserve">Виконано.                                     За 2021 рік план профілактичних оглядів на туберкульоз серед груп підвищеного ризику виконаний на 95 %. </t>
  </si>
  <si>
    <t>Виконано.                                                       Створений та функціонує центр моніторингу та оцінки заходів протидії захворюванню на туберкульоз</t>
  </si>
  <si>
    <t>Заключний звіт про досягнення індикаторів програми</t>
  </si>
  <si>
    <t xml:space="preserve"> Заключний звіт  про виконання результативних показників </t>
  </si>
  <si>
    <t xml:space="preserve"> Заключний звіт  про виконання Міської цільової програми протидії захворюванню на туберкульоз на 2017-2021 роки </t>
  </si>
  <si>
    <t xml:space="preserve">- запланованих </t>
  </si>
  <si>
    <t xml:space="preserve">- виконаних </t>
  </si>
  <si>
    <t xml:space="preserve">- запланованих   </t>
  </si>
  <si>
    <t xml:space="preserve">- виконаних  </t>
  </si>
  <si>
    <t xml:space="preserve">- виконаних   </t>
  </si>
  <si>
    <t>Заплановані бюджетні асигнування на  2017-2021 роки з урахуванням змін</t>
  </si>
  <si>
    <t>Заплановані бюджетні асигнування на  2021 рік з урахуванням змін</t>
  </si>
  <si>
    <t>Передплата 100 % (дозвіл ДОЗ). Термін поставки до 01.03.2018 р.</t>
  </si>
  <si>
    <t>Виконано 100 %. Економія коштів склала 500,8 тис. грн.</t>
  </si>
  <si>
    <t>Виконано 100 %.
Економія коштів склала 29,5 тис.грн.</t>
  </si>
  <si>
    <t>Виконано 100 %.
Фотохімікати - 20,7
Рентгенплівка - 53,0
Касети рентгенівські та рамки - 269,0
Економія коштів склала 185,4 тис. грн.</t>
  </si>
  <si>
    <t>Виконано
Економія - 7,8 тис. грн.</t>
  </si>
  <si>
    <t>Виконано Економія - 43,9 тис. грн.</t>
  </si>
  <si>
    <t>Виконано</t>
  </si>
  <si>
    <t>Закуплено портативний цифровий рентгенівський апарат.
Закупівля комплексу рентгенівського діагностичного з цифровою обробкою зображення на 2 робочих місця з функцією томосинтезу не відбулась (менше двох пропозицій)</t>
  </si>
  <si>
    <t>Виконано.
Укладено договір на суму 895,2 тис. грн.  Економія склала 18,7 тис. грн.
Поставлено та профінансовано в повному обсязі.</t>
  </si>
  <si>
    <t>Виконано. 
Укладено 4 договори на суму 434,3 тис. грн. Економія склала 39,5 тис. грн.
Послуги надані та профінансовані в повному обсязі.</t>
  </si>
  <si>
    <t xml:space="preserve">Виконано.
Укладено договори на 115,2 тис. грн. (Рентгенплівка – 89,2 тис. грн. фотохімікати – 26,0 тис. грн.) 
Поставлено та профінансовано в повному обсязі. 
Економія склала 465,5 тис. грн. </t>
  </si>
  <si>
    <t xml:space="preserve">Виконано. 
Укладено договір на 3 136,4 тис. грн. Отримано 7 080 продуктових наборів. Поставлено та профінасовано в повному обсязі. 
Економія склала 63,4 тис. грн. </t>
  </si>
  <si>
    <t>Виконано. Товар (бактерицидні лампи до опромінювачів - 80 шт.), (маски медичні - 50 000 шт.), (респіратори - 84 000 шт.) поставлено та профінансовано в повному обсязі. Економія коштів – 497,7 тис. грн.</t>
  </si>
  <si>
    <t xml:space="preserve">Виконано.
Товар (буклети - 1 000 шт.) поставлено та профінансовано в повному обсязі
</t>
  </si>
  <si>
    <t>Виконано. Укладено договір на суму 1 000 302,11 грн. Поставлено товар та профінансовано в повному обсязі. Економія коштів - 5,1 тис. грн.</t>
  </si>
  <si>
    <t>Виконано. Укладено 4 договори на загальну суму 496850,00 грн. Постуги з ремонту та технічного обслуговування оптичного обладнання надані в повному обсязі та профінансовані - 50000,0 грн. Постуги з ремонту та технічного обслуговування вентиляційних систем надані в повному обсязі та профінансовані - 177000,0 грн.
Постуги з ремонту та технічного обслуговування лабораторного обладнання надані в повному обсязі та профінансовані - 120930,0 грн.
Послуги з валідації боксів біологічної безпеки надані в повному обсязі та профінансовані - 148920,00 грн.
Економія коштів - 24,2 тис.грн.</t>
  </si>
  <si>
    <t xml:space="preserve">Виконгано. Укладено 2 договори на загальну суму 74407,80 грн., у т.ч. рентгенплівка - 58621,02 грн. та проявник та фіксаж - 15786,78 грн. Поставлено товар та профінансовано в повному обсязі. Економія поштів - 564,4 тис. грн. </t>
  </si>
  <si>
    <t xml:space="preserve">Виконано. Укладено договір на загальну суму 2787200,65 грн. Поставлено та профінансовано 7 295 продуктові набори. Економія коштів - 732,4 тис. грн. </t>
  </si>
  <si>
    <t>Виконано. Товар (бактерицидні лампи до опромінювачів - 80 шт.),  (маски медичні одноразові - 175 900 шт.), (респіратори - 145000 шт.)  поставлено та профінансовано в повному обсязі. Економія коштів – 119,4 тис. грн.</t>
  </si>
  <si>
    <t xml:space="preserve">Виконано частково.                                                                            Показник виявлення хворих на туберкульоз серед осіб з груп ризику, охоплених скринінгом, склав 1 % (план - 4%). Не досягнуто планового показника у зв'язку з карантинними заходами.  </t>
  </si>
  <si>
    <t xml:space="preserve">Виконано.                                      За 2020 рік план профілактичних оглядів на туберкульоз  виконаний на 95,2 %.   </t>
  </si>
  <si>
    <t xml:space="preserve">Виконано.                                                                                   100 % лабораторій 1, 2 та 3 рівнів успішно пройшли зовнішній контроль якості лабораторних досліджень         </t>
  </si>
  <si>
    <t>Виконано.                                                            Проведено закупівлю лабораторних витратних матеріалів, товар поставлено та профінансовано. За 2020 рік зареєстровано 819 випадків захворювання на туберкульоз легень 1-3 категорії, хворі 100 % охоплені бактеріологічним обстеженням.</t>
  </si>
  <si>
    <t xml:space="preserve">Звіт  про виконання результативних показників </t>
  </si>
  <si>
    <t xml:space="preserve">2021 рік </t>
  </si>
  <si>
    <t xml:space="preserve">2020 рік </t>
  </si>
  <si>
    <t xml:space="preserve">2019 рік </t>
  </si>
  <si>
    <t xml:space="preserve">2018 рік </t>
  </si>
  <si>
    <t xml:space="preserve">2017 рік </t>
  </si>
  <si>
    <t>Виконано.                 Охоплення хворих молекулярно-генетичним методом обстеження складає 99 % (план - 95%)</t>
  </si>
  <si>
    <t xml:space="preserve">Виконано.                                                                                                        Надані та профінансовані в повному обсязі послуги з кваліфікації (валідації) боксів біологічної безпеки, послуги з ремонту та технічного обслуговування вентиляційних систем, лабораторного та оптичного обладнання (економія коштів - 40,1 тис.грн.). </t>
  </si>
  <si>
    <t xml:space="preserve">Виконано.                                            Поставлено та профінансовано у повному обсязі рентгенплівку та хімічні реактиви. За 2020 рік зареєстровано 1044 випадки захворювання на туберкульоз 1-4 категорії, хворі 100 % охоплені рентгенологічним обстеженням.                            </t>
  </si>
  <si>
    <t xml:space="preserve">Виконано.                                 Відсоток хворих на мультирезистентний туберкульоз, які направлені на хірургічне лікування, склав 25 %  (план - 15 %). </t>
  </si>
  <si>
    <t xml:space="preserve">Виконано.                                         За рік закуплено та поставлено 7283 продуктових наборів, допомогу отримали 1409 хворих.  
</t>
  </si>
  <si>
    <t>Виконано частково.                                                     Показник охоплення хворих 1-4 категорії лікуванням у закладах первинної медичної допомоги, на супроводі соціальних працівників неурядових організацій і туб.закладів, із застосуванням відео-ДОТ склав 80 % (план - 90 %)</t>
  </si>
  <si>
    <t>Виконано.                                                       Створений та функціонує на базі КНП "Київський міський центр громадського здоров'я" центр моніторингу та оцінки заходів протидії захворюванню на туберкульоз</t>
  </si>
  <si>
    <t>Виконано.                           Проведено 9 моніторингових візитів</t>
  </si>
  <si>
    <t xml:space="preserve">Виконано.                                     Лампи до бактерицидних опромінювачів (90 шт.) та респіратори (39075 шт.) поставлено та профінансовано в повному обсязі. </t>
  </si>
  <si>
    <t xml:space="preserve">Виконано.                                     За 2020 рік план профілактичних оглядів на туберкульоз серед груп підвищеного ризику виконаний на 95,2 %. </t>
  </si>
  <si>
    <t>Виконано.                     Показник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 відповідно до потреби склав 95 % (план -95 %)</t>
  </si>
  <si>
    <t>Виконано.
Товар 
(буклети - 1000 шт.) Поставлено та профінансовано в повному обсязі</t>
  </si>
  <si>
    <t>без фінансуван-ня</t>
  </si>
  <si>
    <t xml:space="preserve">Виконано.                                                                            Показник виявлення хворих на туберкульоз серед осіб з груп ризику, охоплених скринінгом, практично відповідає запланованому - 4,5%. </t>
  </si>
  <si>
    <t xml:space="preserve">Виконано.                                      За 2021 рік план профілактичних оглядів на туберкульоз  виконаний на 95 %, що відповідає індикаторному показнику.  </t>
  </si>
  <si>
    <t xml:space="preserve">Виконано.              Укладено 10 договорів на загальну суму 1903,1 тис. грн. Закуплені лабораторні витратні матеріали поставлено та сплачено у повному обсязі. 
</t>
  </si>
  <si>
    <t xml:space="preserve">Виконано.                      Укладено 4 договори на загальну суму - 232,0 тис.грн. 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
</t>
  </si>
  <si>
    <t>- запланованих   6</t>
  </si>
  <si>
    <t>- виконаних   6</t>
  </si>
  <si>
    <t xml:space="preserve">Виконано.                               Укладено договір на суму 2999,985 тис. грн. 
(5 590 продуктових наборів). Поставлено та сплачено в повному обсязі.  За 2021 рік допомогу отримали 1065 киян.            
                                                                           </t>
  </si>
  <si>
    <t>- запланованих   8</t>
  </si>
  <si>
    <t>- виконаних   8</t>
  </si>
  <si>
    <t xml:space="preserve">Виконано.                                             Моніторингові візити проведені в повному обсязі.                      </t>
  </si>
  <si>
    <t xml:space="preserve">Виконано.                          Поставлено та профінансовано в повному обсязі: 
маски медичні (115 000 шт.), респіратори (123 030 шт.), лампи бактерицидні (45 шт.)                                                                                  </t>
  </si>
  <si>
    <t xml:space="preserve">Виконано.                                           Товар поставлено та профінансовано в повному обсязі (буклети - 1 000 шт.)
                                                                              </t>
  </si>
  <si>
    <t xml:space="preserve">Недостатня  робота на первинній ланці по формуванню груп соціального ризику та їх    обстеженню на туберкульоз    </t>
  </si>
  <si>
    <t>Фактичне значення показника до планового (%)</t>
  </si>
  <si>
    <t xml:space="preserve">Пересувний флюорограф закуплено. Термін поставки до 01.03.2018 р. Економія коштів – 510,0 тис. грн. </t>
  </si>
  <si>
    <t xml:space="preserve"> Недостатня робота з формування груп соціального ризику в таких районах міста, як Дарницький, Деснянський, Дніпровський, Печерський, Подільський, Святошинський  </t>
  </si>
  <si>
    <t>-</t>
  </si>
  <si>
    <t>+0,0001</t>
  </si>
  <si>
    <t>Виконано. 
Економія 0,8 тис. грн.</t>
  </si>
  <si>
    <t>0</t>
  </si>
  <si>
    <t>+12,5</t>
  </si>
  <si>
    <t>Виконано, 
економія коштів – 29,5 тис. грн.</t>
  </si>
  <si>
    <t xml:space="preserve">Виконано, 
економія коштів – 185,3 тис. грн. </t>
  </si>
  <si>
    <t>Виконано, економія коштів – 7,8 тис. грн.</t>
  </si>
  <si>
    <t>Соціальну підтримку отримують тільки хворі, які знаходяться на амбулаторному лікуванні.  Початок виконання - червень</t>
  </si>
  <si>
    <t>+1,12</t>
  </si>
  <si>
    <t>Кошторис затверджено 22.02.17, фінансування за планом з березня, процедура відкритих торгів відбулась повторно у червні, початок поставки та видачі – червень. Залишок наборів буде видано у І кв.2018 до початку проведення процедури закупки</t>
  </si>
  <si>
    <t>Соціальну підтримку отримують тільки хворі, які знаходяться на амбулаторному лікуванні.  Охоплені в 100,0%.</t>
  </si>
  <si>
    <t>Проект плану розроблений та поданий до ДОЗ для затвердження</t>
  </si>
  <si>
    <t xml:space="preserve"> 4,6% хворих складають особи, які відмовилися від проходження обстеження на ВІЛ, в т.ч. відмова батьків неповнолітніх дітей, а також поступили до стаціонарів в тяжкому стані і померли в перші дні перебування.</t>
  </si>
  <si>
    <t xml:space="preserve">  Алергічна реакція на препарат,  відміна препарату через побічні дії, відмова від прийому препарату</t>
  </si>
  <si>
    <t xml:space="preserve">Не проводилися навчання на центральному рівні  </t>
  </si>
  <si>
    <t>Виконано.
Закуплено та поставлено: бактерицидні лампи – 16,5; 
маски медичні – 27,1;
респіратори – 1 204,3.
Економія–43,9тис.грн.</t>
  </si>
  <si>
    <t>Зниження показника захворюваності серед медпрацівників ПТЗ свідчить про ефективність заходів з інфекційного контролю за туберкульозом, спрямованих на запобігання поширення захворювання на туберкульоз у ПТЗ та зміцнення матеріально-технічної бази ПТЗ</t>
  </si>
  <si>
    <t>виконано</t>
  </si>
  <si>
    <t>+200</t>
  </si>
  <si>
    <t>Закуплено портативний цифровий рентгенівський апарат. Поставлено та профінансованою. 
Економія коштів – 10,0 тис.грн. 
Закупівля комплексу рентгенівського діагностичного з цифровою обробкою зображення на 2 робочих місця з функцією томосинтезу не відбулась (менше двох пропозицій).</t>
  </si>
  <si>
    <t>Недосягнення показника відбулося за рахунок важкості залучення  медичними працівниками    осіб з  груп соціального ризику для проведення скринінгу (особи, що вживають наркотичні та психотропні речовини,  зловживають алкоголем, особи БПМП,  особи без реєстрації  в м. Києві, особи, які звільнилися з місць позбавлення волі).</t>
  </si>
  <si>
    <t>+1</t>
  </si>
  <si>
    <t xml:space="preserve"> Виконано.
Укладено договір на 895,2 тис. грн. Економія коштів - 18,7 тис. грн. Поставлено та профінансовано в повному обсязі.</t>
  </si>
  <si>
    <t>+0,167</t>
  </si>
  <si>
    <t>+12</t>
  </si>
  <si>
    <t xml:space="preserve">Виконано.
Укладено 4 договори на   434,3 тис. грн. Економія коштів – 39,5 тис. грн. Проведено технічне обслуговування 135 одиниць лабораторного обладнання. Виконані роботи профінан-совані в повному обсязі </t>
  </si>
  <si>
    <t>Виконано. 
Укладено договори на 115,2 тис. грн. (Рентгенплівка – 89,2 тис. грн. фотохімікати – 26,0 тис. грн.) Економія коштів – 465,4 тис. грн. Поставлено та профінансовано в повному обсязі.</t>
  </si>
  <si>
    <t>+7,4</t>
  </si>
  <si>
    <t xml:space="preserve">  Виконано.
Укладено договір на 3 136,4 тис. грн. Економія коштів – 63,4 тис. грн. Поставлено 7 080 продуктових  наборів, які профінансовано в повному обсязі.</t>
  </si>
  <si>
    <t>+0,259</t>
  </si>
  <si>
    <t xml:space="preserve">Виконано. 
Товар (бактерицидні лампи до опромінювачів - 80 шт.) поставлено та профінансовано в повному обсязі. 
Економія коштів – 5,2 тис. грн.  
Виконано. 
Товар 
(маски медичні - 50 000 шт.) поставлено та профінансовано в повному обсязі. Економія коштів – 21,0 тис. грн. 
Виконано. 
Товар (респіратори - 84 000 шт.) поставлено та профінансовано в повному обсязі. Економія коштів – 471,5 тис. грн. </t>
  </si>
  <si>
    <t xml:space="preserve"> Низька укомплектованість кадрами протитуберкульозних закладів за рахунок небажання   спеціалістів працювати в умовах підвишеного ризику   захворюваності на туберкульоз</t>
  </si>
  <si>
    <t xml:space="preserve">За 12 міс. 2018 року на туберкульоз захворів  один працівник протитуберкульозних закладів з категорії «інші» (електрик) проти 2-х у 207 році. </t>
  </si>
  <si>
    <t>Виконано.
Товар (буклети - 1 000 шт.) поставлено та профінан-совано в повному обсязі</t>
  </si>
  <si>
    <t>+500</t>
  </si>
  <si>
    <t xml:space="preserve">Невелика різниця між плановими показниками та досягненими відбулася за рахунок не 100-відсоткового укладання договорів мешканців м. Києва із сімейними лікарями закладів первинної медико-санітарної допомоги. </t>
  </si>
  <si>
    <t xml:space="preserve"> Невелика різниця між плановими показниками та досягненими відбулася за рахунок не 100-відсоткового укладання договорів мешканців м. Києва із сімейними лікарями закладів первинної медико-санітарної допомоги. </t>
  </si>
  <si>
    <t>Виконано.
Укладено договір на суму 1000302,11 грн. Поставлено товар та профінансовано в повному обсязі. Економія коштів – 5,1 тис. грн.</t>
  </si>
  <si>
    <t>+0,229</t>
  </si>
  <si>
    <t>+8</t>
  </si>
  <si>
    <t>Виконано.
Укладено 4 договори на  496,9 тис. грн. Економія коштів – 24,2тис. грн. Проведено та профінансовано в повному обсязі: технічне обслуговування та ремонт оптичного обладнання,  вентиляційних систем та лабораторного обладнання, послуги з валідації боксів біологічної безпеки.</t>
  </si>
  <si>
    <t xml:space="preserve">Виконано.
Укладено 2 договори на 74,4 тис. грн. Поставлено товар (рентгенплівку, фотохімікати) та профінансовано в повному обсязі. Економія коштів – 564,4 тис. грн.  </t>
  </si>
  <si>
    <t>У зв’язку з введенням новітніх  протоколів лікування та моніторингу ведення випадків ТБ, що базуються на  міжнародних настановах ВООЗ, зменшилась кратність рентгенологічного обстеження хворих на ТБ</t>
  </si>
  <si>
    <t>+5,4</t>
  </si>
  <si>
    <t xml:space="preserve">Виконано.
Укладено договір на загальну суму 2 787,2 тис. грн. Економія коштів – 732,4 тис. грн. Поставлено та профінансовано 7 295 продуктові набори. </t>
  </si>
  <si>
    <t>Сума закупівлі після аукціону менша за планову на 732,4 тис. грн. та складає 2 787,2 тис. грн. Видано набори 1640 хворому при річному показнику за програмою 2053</t>
  </si>
  <si>
    <t xml:space="preserve">Виконано.
Товар поставлено та профінансовано в повному обсязі. Економія коштів – 119,3 тис. грн. 
Виконано. 
Товар (бактерицидні лампи до опромінювачів - 80 шт.) поставлено та профінансовано в повному обсязі. 
Економія коштів – 2,7 тис. грн.  
Виконано. 
Товар 
(маски медичні - 175 900 шт.) поставлено та профінансовано в повному обсязі. 
Виконано.
Товар (респіратори – 145 000 шт.) поставлено та профінансовано в повному обсязі.
 Економія коштів – 116,6 тис. грн. </t>
  </si>
  <si>
    <t>Низька укомплектованість кадрами протитуберкульозних закладів за рахунок небажання   спеціалістів працювати в умовах підвищеного ризику   захворюваності на туберкульоз</t>
  </si>
  <si>
    <t xml:space="preserve">За 12 міс. 2019 року не було зареєстровано випадків захворювання на туберкульоз серед медичних працівників ПТЗ, які входять до сфери управління ДОЗ.  </t>
  </si>
  <si>
    <t>Протитуберкульозні заклади м. Києва співпрацюють з багатьма неурядовими організаціями, що працюють в сфері подолання ТБ/ВІЛ</t>
  </si>
  <si>
    <t>Виконано.</t>
  </si>
  <si>
    <t xml:space="preserve">Виконано частково.                                                                              Не досягнуто планового показника у зв'язку з карантинними заходами.  </t>
  </si>
  <si>
    <t xml:space="preserve">Виконано частково.                                                    Не досягнуто планового показника у зв'язку з карантинними заходами.  </t>
  </si>
  <si>
    <t xml:space="preserve">Виконано                                                    </t>
  </si>
  <si>
    <t>Виконано частково                            Проведено закупівлю лабораторних витратних матеріалів в межах обсягу фінансування, затвердженого кошторисом.</t>
  </si>
  <si>
    <t xml:space="preserve">Виконано                                      </t>
  </si>
  <si>
    <t xml:space="preserve">Виконано.                                                                                                                                                                               Надані та профінансовані в повному обсязі послуги з кваліфікації (валідації) боксів біологічної безпеки, послуги з ремонту та технічного обслуговування вентиляційних систем, лабораторного та оптичного обладнання (економія коштів - 40,1 тис.грн.).  </t>
  </si>
  <si>
    <t xml:space="preserve">Виконано.                                              </t>
  </si>
  <si>
    <t xml:space="preserve">Виконано.                            </t>
  </si>
  <si>
    <t xml:space="preserve">Виконано.                                  Поставлено та профінансовано у повному обсязі рентгенплівку та хімічні реактиви. Економія коштів - 0,4 тис. грн. </t>
  </si>
  <si>
    <t>Виконано частково.</t>
  </si>
  <si>
    <t xml:space="preserve">Виконано.                              </t>
  </si>
  <si>
    <t xml:space="preserve">Виконано.                                 Закуплено та поставлено 7283 продуктових наборів на суму 3458,1 тис.грн., допомогу отримали 1409 хворих. Економія коштів - 71,0 тис. грн.  </t>
  </si>
  <si>
    <t xml:space="preserve">Виконано                                            </t>
  </si>
  <si>
    <t>Виконано частково.               Недосягнення планового показника по місту за рахунок низьких показників по КНП "Київська міська туберкульозна лікарня № 1" - 64 % та КНП "Київський міський протитуберкульозний диспансер №1" - 56,2 %. В КНП "ФТИЗІАТРІЯ" показник склав 97,8 %.</t>
  </si>
  <si>
    <t xml:space="preserve">Виконано.                               Лампи до бактерицидних опромінювачів (90 шт.) та респіратори (39075 шт.) поставлено та профінансовано в повному обсязі (економія коштів - 13,9 тис. грн.). </t>
  </si>
  <si>
    <t>Виконано частково</t>
  </si>
  <si>
    <t xml:space="preserve">Виконано частково                                    </t>
  </si>
  <si>
    <t xml:space="preserve">Виконано.                                                             За 2020 рік план профілактичних оглядів на туберкульоз  виконаний на 93 % у зв'язку з проведенням карантинних заходів  </t>
  </si>
  <si>
    <t xml:space="preserve">Практично виконано.                                                                             </t>
  </si>
  <si>
    <t xml:space="preserve">Виконано. Укладено 10 договорів на загальну суму 1903,1 тис. грн. Закуплені лабораторні витратні матеріали поставлено та сплачено у повному обсязі. 
</t>
  </si>
  <si>
    <t xml:space="preserve">Виконано                                                                                   </t>
  </si>
  <si>
    <t xml:space="preserve">Виконано. Укладено 4 договори на загальну суму - 232,0 тис.грн.  
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</t>
  </si>
  <si>
    <t>Виконано. У зв'язку з проведеною реорганізацією фтизіатричної служби в місті функціонує 1 лабораторія з мікробіологічної діагностики туберкульозу (3 рівня).</t>
  </si>
  <si>
    <t xml:space="preserve">Виконано </t>
  </si>
  <si>
    <t xml:space="preserve">Виконано.                                                             Укладено договір на суму 2999,985 тис. грн. 
(5 590 продуктових наборів). Поставлено та сплачено в повному обсязі.  За 2021 рік допомогу отримали 1065 киян.            
                                                                           </t>
  </si>
  <si>
    <t xml:space="preserve">Виконано                                                                               </t>
  </si>
  <si>
    <t xml:space="preserve">Виконано.                                                        Поставлено та профінансовано в повному обсязі: 
маски медичні (115 000 шт.), респіратори (123 030 шт.), лампи бактерицидні (45 шт.)                                                                                  </t>
  </si>
  <si>
    <t xml:space="preserve">Виконано                                   </t>
  </si>
  <si>
    <t xml:space="preserve">Виконано. План профілактичних оглядів на туберкульоз  серед осіб з груп ризику виконаний на 95 %, що відповідає індикаторному показнику в умовах  проведення карантинних заходів. .  </t>
  </si>
  <si>
    <t xml:space="preserve">Виконано. Товар поставлено та профінансовано в повному обсязі (буклети - 1 000 шт. )
</t>
  </si>
  <si>
    <t xml:space="preserve">Виконано.  План профілактичних оглядів на туберкульоз  виконаний на 95 %, що відповідає індикаторному показнику в умовах  проведення карантинних заходів.  </t>
  </si>
  <si>
    <t>осіб на 100 тисяч населення</t>
  </si>
  <si>
    <t xml:space="preserve">ЗАКЛЮЧНИЙ ЗВІТ </t>
  </si>
  <si>
    <t>1. Міська цільова програма протидії захворюванню на туберкульоз на 2017-2021 роки, затверджена рішенням КМР від 08.12.2016р. № 537/1541,  в редакції, затвердженій рішенням КМР від 26.03.2020 № 901/9071</t>
  </si>
  <si>
    <t>5,2                річний показник</t>
  </si>
  <si>
    <t>На кінець виконання програми показник смертності від туберкульозу склав 3,2 осіб на 100 тисяч населення, на початок виконання програми показник складав 2017 рік-4 ,4 осіб, динаміка: - 27,3 %. Зниження показника смертності свідчить про покращення роботи з своєчасного виявлення та лікування туберкульозу.</t>
  </si>
  <si>
    <t>46,0                                річний показник</t>
  </si>
  <si>
    <t xml:space="preserve">На кінець виконання програми 2021 рік, захворюваність на туберкульоз складає 28,1 на 100 тисяч населення, на початку зазначений показник складав 2017 рік - 50,0, динаміка: - 43,8 %. За період дії Програми завдяки впровадженню ефективних заходів протидії захворюванню на туберкульоз відмічається тенденція до зменшення показника захворюваності на туберкульоз.
</t>
  </si>
  <si>
    <t>Виконано.                                                                            Показник виявлення хворих на туберкульоз серед осіб з груп ризику, охоплених скринінгом, склав 4,5 % (план - 5%). Особи з групи соціального ризику не укладають декларації з сімейним лікарем та не відвідують медичні заклади.</t>
  </si>
  <si>
    <t>Виконано.                           Моніторингові візити до закладів первинної медико-санітарної допомоги міста проведено в повному обсязі.</t>
  </si>
  <si>
    <t xml:space="preserve">Виконано.                          Поставлено та профінансовано в повному обсязі: 
маски медичні (390 900 шт.), респіратори (513 995 шт.), лампи бактерицидні (375 шт.)                                                                                  </t>
  </si>
  <si>
    <t xml:space="preserve">Виконано.                                           Товар поставлено та профінансовано в повному обсязі (буклети - 5 000 шт.)
                                                                              </t>
  </si>
  <si>
    <t xml:space="preserve"> За період  дії програми проводились обстеження осіб з груп ризику в т.ч. повторні обстеження (1 087 436 обстежень), які підлягають скринінгу на туберкульоз, виявлено у 922  особи легеневу патологію, у 67 осіб діагностували туберкульоз легень, план профілактичних оглядів на туберкульоз серед контингентів груп ризику виконаний на 95 %, що відповідає індикаторному показнику.</t>
  </si>
  <si>
    <t xml:space="preserve">Виконано. Закуплено 34328 продуктових наборів, допомогу отримали 6879 киян.            
                      </t>
  </si>
  <si>
    <t>Виконано.                                      Закуплені пересувний цифровий флюорограф та портативний цифровий рентгенівський апарат.   Обстежено 38 284 особи, виявлено 922 особи з легеневою патологією, у 67 осіб діагностований туберкульоз легень.</t>
  </si>
  <si>
    <t xml:space="preserve">Виконано.              Закуплені лабораторні витратні матеріали поставлено та сплачено у повному обсязі. 
</t>
  </si>
  <si>
    <t xml:space="preserve">Виконано.                     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
</t>
  </si>
  <si>
    <t xml:space="preserve">Виконано.                               
Закуплено 34328 продуктових наборів, допомогу отримали 6879 киян.            
                                                                           </t>
  </si>
  <si>
    <t xml:space="preserve">Виконано. </t>
  </si>
  <si>
    <t>Виконано. Показник виявлення хворих на туберкульоз серед осіб з груп ризику, охоплених скринінгом, склав 4,5 % (план - 5%). Особи з групи соціального ризику не укладають декларації з сімейним лікарем та не відвідують медичні заклади.</t>
  </si>
  <si>
    <t>Виконано.  Кількість лабораторій з мікробіологічної діагностики туберкульозу І рівня приведена до фактичної потреби та дорівнює 10.</t>
  </si>
  <si>
    <t xml:space="preserve">Виконано. Закуплені лабораторні витратні матеріали поставлено та сплачено у повному обсязі. </t>
  </si>
  <si>
    <t xml:space="preserve">Виконано. 100 % лабораторій 1 рівня успішно пройшли зовнішній контроль якості лабораторних досліджень           </t>
  </si>
  <si>
    <t>Виконано. Охоплення хворих молекулярно-генетичним методом обстеження складає 98,9 % (план - 95%)</t>
  </si>
  <si>
    <t xml:space="preserve">Виконано. Проведено та профінансовано в повному обсязі: технічне обслуговування та ремонт оптичного обладнання, послуги з кваліфікації (валідації) боксів біологічної безпеки, технічне обслуговування  припливно-витяжної системи, ремонт та технічне обслуговування лабораторного обладнання. </t>
  </si>
  <si>
    <t xml:space="preserve">Виконано. Відсоток хворих на мультирезистентний туберкульоз, які направлені на хірургічне лікування, склав 15,2 %                                     (план - 15 %). </t>
  </si>
  <si>
    <t xml:space="preserve">Виконано. Охоплення хворих 1-4 категорії контрольованим лікуванням складає 100 % </t>
  </si>
  <si>
    <t>Виконано. Показник охоплення безперервним лікуванням хворих на туберкульоз внутрішньо переміщених осіб, мігрантів, осіб без громадянства, учасників АТО склав 100 %.</t>
  </si>
  <si>
    <t>Виконано. Охоплення паліативним лікуванням хворих відповідно до потреби складає 100 %</t>
  </si>
  <si>
    <t>Виконано. Розроблений  план спільних заходів щодо протидії захворюванню на ко-інфекцію (туберкульоз/ВІЛ-інфекцію/СНІД) на регіональному рівні</t>
  </si>
  <si>
    <t>Виконано.  У 100 % відповідно до потреби  фахівці протитуберкульозної служби охоплені навчанням з питань моніторингу та оцінки</t>
  </si>
  <si>
    <t>Виконано. Створений та функціонує центр моніторингу та оцінки заходів протидії захворюванню на туберкульоз</t>
  </si>
  <si>
    <t>Виконано. Розроблений та впроваджений план моніторингу та оцінки ефективності виконання Програми</t>
  </si>
  <si>
    <t xml:space="preserve">Виконано. У 100 % випадків відповідно до потреби забезпечено охоплення лікуванням побічних реакцій на протитуберкульозні препарати у хворих на туберкульоз </t>
  </si>
  <si>
    <t xml:space="preserve">Виконано.  За 2021 рік план профілактичних оглядів на туберкульоз серед груп підвищеного ризику виконаний на 95 %. </t>
  </si>
  <si>
    <t>Виконано. Показник охоплення навчанням соціальних працівників центрів соціальних служб для сім'ї, дітей та молоді з питань надання соціальних послуг у сфері протидії туберкульозу  відповідно до потреби склав 100 % (план -100 %)</t>
  </si>
  <si>
    <t xml:space="preserve">Заступник директора – 
начальник управління економіки </t>
  </si>
  <si>
    <t>Дмитро КУЦОПАЛ</t>
  </si>
  <si>
    <t xml:space="preserve">Заступник директора – начальник 
управління лікувально-профілактичної
допомоги </t>
  </si>
  <si>
    <t>Галина ЗБОРОМИРСЬКА</t>
  </si>
  <si>
    <t>І. Комплексні та орієнтовані на пацієнта скринінг, діагностика, лікування та профілактика туберкульозу.                                                                                                                                                                                                       1. Систематичний скринінг груп високого ризику щодо захворювання на туберкульоз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</si>
</sst>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"/>
    <numFmt numFmtId="183" formatCode="#,##0.000"/>
    <numFmt numFmtId="184" formatCode="0.000"/>
    <numFmt numFmtId="185" formatCode="#,##0.0000"/>
    <numFmt numFmtId="186" formatCode="0.0000"/>
    <numFmt numFmtId="187" formatCode="0.0"/>
    <numFmt numFmtId="188" formatCode="0.0%"/>
    <numFmt numFmtId="189" formatCode="0.00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00000"/>
    <numFmt numFmtId="198" formatCode="0.0000000000"/>
    <numFmt numFmtId="199" formatCode="0.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60" fillId="0" borderId="12" xfId="0" applyFont="1" applyBorder="1" applyAlignment="1">
      <alignment vertical="top" wrapText="1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top"/>
    </xf>
    <xf numFmtId="182" fontId="6" fillId="0" borderId="2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4" fontId="5" fillId="0" borderId="0" xfId="0" applyNumberFormat="1" applyFont="1" applyFill="1" applyAlignment="1">
      <alignment vertical="center"/>
    </xf>
    <xf numFmtId="0" fontId="60" fillId="0" borderId="0" xfId="0" applyFont="1" applyAlignment="1">
      <alignment/>
    </xf>
    <xf numFmtId="182" fontId="62" fillId="0" borderId="13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87" fontId="2" fillId="0" borderId="11" xfId="0" applyNumberFormat="1" applyFont="1" applyFill="1" applyBorder="1" applyAlignment="1">
      <alignment horizontal="center" vertical="top" wrapText="1"/>
    </xf>
    <xf numFmtId="182" fontId="5" fillId="0" borderId="11" xfId="0" applyNumberFormat="1" applyFont="1" applyFill="1" applyBorder="1" applyAlignment="1">
      <alignment horizontal="center" vertical="top"/>
    </xf>
    <xf numFmtId="182" fontId="5" fillId="0" borderId="19" xfId="0" applyNumberFormat="1" applyFont="1" applyFill="1" applyBorder="1" applyAlignment="1">
      <alignment horizontal="center" vertical="top"/>
    </xf>
    <xf numFmtId="182" fontId="5" fillId="0" borderId="1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187" fontId="6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/>
    </xf>
    <xf numFmtId="182" fontId="2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1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/>
    </xf>
    <xf numFmtId="0" fontId="6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2" fontId="63" fillId="0" borderId="11" xfId="0" applyNumberFormat="1" applyFont="1" applyFill="1" applyBorder="1" applyAlignment="1">
      <alignment horizontal="center" vertical="top"/>
    </xf>
    <xf numFmtId="182" fontId="63" fillId="0" borderId="11" xfId="0" applyNumberFormat="1" applyFont="1" applyFill="1" applyBorder="1" applyAlignment="1">
      <alignment horizontal="center" vertical="top"/>
    </xf>
    <xf numFmtId="0" fontId="63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left" vertical="top"/>
    </xf>
    <xf numFmtId="0" fontId="63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/>
    </xf>
    <xf numFmtId="0" fontId="63" fillId="0" borderId="11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wrapText="1"/>
    </xf>
    <xf numFmtId="187" fontId="2" fillId="0" borderId="11" xfId="0" applyNumberFormat="1" applyFont="1" applyFill="1" applyBorder="1" applyAlignment="1">
      <alignment horizontal="center" vertical="top"/>
    </xf>
    <xf numFmtId="187" fontId="63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63" fillId="0" borderId="11" xfId="0" applyNumberFormat="1" applyFont="1" applyFill="1" applyBorder="1" applyAlignment="1">
      <alignment horizontal="center" vertical="top"/>
    </xf>
    <xf numFmtId="0" fontId="60" fillId="0" borderId="12" xfId="0" applyFont="1" applyFill="1" applyBorder="1" applyAlignment="1">
      <alignment vertical="top" wrapText="1"/>
    </xf>
    <xf numFmtId="0" fontId="6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0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60" fillId="0" borderId="0" xfId="0" applyFont="1" applyFill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vertical="top"/>
    </xf>
    <xf numFmtId="9" fontId="0" fillId="0" borderId="0" xfId="0" applyNumberFormat="1" applyAlignment="1">
      <alignment/>
    </xf>
    <xf numFmtId="0" fontId="63" fillId="0" borderId="0" xfId="0" applyFont="1" applyFill="1" applyAlignment="1">
      <alignment vertical="top"/>
    </xf>
    <xf numFmtId="182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vertical="top"/>
    </xf>
    <xf numFmtId="0" fontId="62" fillId="0" borderId="11" xfId="0" applyFont="1" applyFill="1" applyBorder="1" applyAlignment="1">
      <alignment horizontal="center" vertical="top" wrapText="1"/>
    </xf>
    <xf numFmtId="187" fontId="5" fillId="0" borderId="11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 vertical="top"/>
    </xf>
    <xf numFmtId="0" fontId="60" fillId="0" borderId="24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182" fontId="6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63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 wrapText="1"/>
    </xf>
    <xf numFmtId="187" fontId="2" fillId="0" borderId="11" xfId="0" applyNumberFormat="1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66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87" fontId="9" fillId="0" borderId="11" xfId="0" applyNumberFormat="1" applyFont="1" applyFill="1" applyBorder="1" applyAlignment="1">
      <alignment horizontal="center" vertical="center" wrapText="1"/>
    </xf>
    <xf numFmtId="187" fontId="9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84" fontId="67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87" fontId="63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2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0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2" fillId="0" borderId="0" xfId="0" applyFont="1" applyAlignment="1">
      <alignment/>
    </xf>
    <xf numFmtId="0" fontId="11" fillId="0" borderId="0" xfId="0" applyFont="1" applyAlignment="1">
      <alignment horizontal="left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182" fontId="5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2" fontId="5" fillId="0" borderId="19" xfId="0" applyNumberFormat="1" applyFont="1" applyFill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6" fillId="0" borderId="25" xfId="0" applyNumberFormat="1" applyFont="1" applyFill="1" applyBorder="1" applyAlignment="1">
      <alignment horizontal="left" vertical="center" wrapText="1"/>
    </xf>
    <xf numFmtId="1" fontId="6" fillId="0" borderId="26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25" xfId="0" applyNumberFormat="1" applyFont="1" applyFill="1" applyBorder="1" applyAlignment="1">
      <alignment horizontal="center" vertical="center" wrapText="1"/>
    </xf>
    <xf numFmtId="184" fontId="6" fillId="0" borderId="26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2" fontId="5" fillId="0" borderId="19" xfId="0" applyNumberFormat="1" applyFont="1" applyFill="1" applyBorder="1" applyAlignment="1">
      <alignment horizontal="center" vertical="top"/>
    </xf>
    <xf numFmtId="182" fontId="5" fillId="0" borderId="20" xfId="0" applyNumberFormat="1" applyFont="1" applyFill="1" applyBorder="1" applyAlignment="1">
      <alignment horizontal="center" vertical="top"/>
    </xf>
    <xf numFmtId="182" fontId="5" fillId="0" borderId="21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top" wrapText="1"/>
    </xf>
    <xf numFmtId="182" fontId="5" fillId="0" borderId="19" xfId="0" applyNumberFormat="1" applyFont="1" applyFill="1" applyBorder="1" applyAlignment="1">
      <alignment horizontal="center" vertical="top" wrapText="1"/>
    </xf>
    <xf numFmtId="182" fontId="5" fillId="0" borderId="20" xfId="0" applyNumberFormat="1" applyFont="1" applyFill="1" applyBorder="1" applyAlignment="1">
      <alignment horizontal="center" vertical="top" wrapText="1"/>
    </xf>
    <xf numFmtId="182" fontId="5" fillId="0" borderId="21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top"/>
    </xf>
    <xf numFmtId="0" fontId="63" fillId="0" borderId="20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4" fontId="5" fillId="0" borderId="2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63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61" fillId="0" borderId="0" xfId="0" applyFont="1" applyAlignment="1">
      <alignment horizontal="center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Хороши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zoomScale="70" zoomScaleNormal="70" zoomScalePageLayoutView="0" workbookViewId="0" topLeftCell="A83">
      <selection activeCell="J99" sqref="J99"/>
    </sheetView>
  </sheetViews>
  <sheetFormatPr defaultColWidth="9.140625" defaultRowHeight="15"/>
  <cols>
    <col min="1" max="1" width="3.421875" style="1" customWidth="1"/>
    <col min="2" max="2" width="26.00390625" style="1" customWidth="1"/>
    <col min="3" max="3" width="17.7109375" style="237" customWidth="1"/>
    <col min="4" max="4" width="18.8515625" style="237" customWidth="1"/>
    <col min="5" max="5" width="16.7109375" style="24" customWidth="1"/>
    <col min="6" max="6" width="17.421875" style="24" customWidth="1"/>
    <col min="7" max="7" width="11.8515625" style="24" customWidth="1"/>
    <col min="8" max="8" width="11.28125" style="26" customWidth="1"/>
    <col min="9" max="9" width="14.421875" style="26" customWidth="1"/>
    <col min="10" max="10" width="12.57421875" style="26" customWidth="1"/>
    <col min="11" max="11" width="9.57421875" style="26" customWidth="1"/>
    <col min="12" max="12" width="8.8515625" style="26" customWidth="1"/>
    <col min="13" max="13" width="25.00390625" style="26" customWidth="1"/>
    <col min="14" max="14" width="17.140625" style="26" customWidth="1"/>
    <col min="15" max="15" width="9.140625" style="124" customWidth="1"/>
    <col min="16" max="16" width="0" style="124" hidden="1" customWidth="1"/>
    <col min="17" max="17" width="26.00390625" style="1" hidden="1" customWidth="1"/>
    <col min="18" max="18" width="14.140625" style="7" hidden="1" customWidth="1"/>
    <col min="19" max="19" width="0" style="7" hidden="1" customWidth="1"/>
    <col min="20" max="20" width="10.421875" style="24" hidden="1" customWidth="1"/>
    <col min="21" max="21" width="9.7109375" style="24" hidden="1" customWidth="1"/>
    <col min="22" max="22" width="10.140625" style="24" hidden="1" customWidth="1"/>
    <col min="23" max="23" width="9.00390625" style="25" hidden="1" customWidth="1"/>
    <col min="24" max="24" width="9.8515625" style="25" hidden="1" customWidth="1"/>
    <col min="25" max="25" width="0" style="25" hidden="1" customWidth="1"/>
    <col min="26" max="26" width="9.57421875" style="25" hidden="1" customWidth="1"/>
    <col min="27" max="27" width="8.8515625" style="25" hidden="1" customWidth="1"/>
    <col min="28" max="28" width="26.140625" style="26" hidden="1" customWidth="1"/>
    <col min="29" max="29" width="21.421875" style="26" hidden="1" customWidth="1"/>
    <col min="30" max="31" width="0" style="101" hidden="1" customWidth="1"/>
    <col min="32" max="32" width="26.00390625" style="1" hidden="1" customWidth="1"/>
    <col min="33" max="33" width="14.140625" style="7" hidden="1" customWidth="1"/>
    <col min="34" max="34" width="16.140625" style="7" hidden="1" customWidth="1"/>
    <col min="35" max="35" width="10.421875" style="24" hidden="1" customWidth="1"/>
    <col min="36" max="36" width="9.7109375" style="24" hidden="1" customWidth="1"/>
    <col min="37" max="37" width="10.140625" style="24" hidden="1" customWidth="1"/>
    <col min="38" max="38" width="9.00390625" style="25" hidden="1" customWidth="1"/>
    <col min="39" max="39" width="9.8515625" style="25" hidden="1" customWidth="1"/>
    <col min="40" max="40" width="0" style="25" hidden="1" customWidth="1"/>
    <col min="41" max="41" width="9.57421875" style="25" hidden="1" customWidth="1"/>
    <col min="42" max="42" width="8.8515625" style="25" hidden="1" customWidth="1"/>
    <col min="43" max="43" width="26.140625" style="26" hidden="1" customWidth="1"/>
    <col min="44" max="44" width="21.421875" style="26" hidden="1" customWidth="1"/>
    <col min="45" max="46" width="0" style="101" hidden="1" customWidth="1"/>
    <col min="47" max="47" width="26.00390625" style="1" hidden="1" customWidth="1"/>
    <col min="48" max="48" width="14.140625" style="7" hidden="1" customWidth="1"/>
    <col min="49" max="49" width="12.8515625" style="7" hidden="1" customWidth="1"/>
    <col min="50" max="50" width="10.421875" style="24" hidden="1" customWidth="1"/>
    <col min="51" max="51" width="9.7109375" style="24" hidden="1" customWidth="1"/>
    <col min="52" max="52" width="10.140625" style="24" hidden="1" customWidth="1"/>
    <col min="53" max="53" width="9.00390625" style="25" hidden="1" customWidth="1"/>
    <col min="54" max="54" width="9.8515625" style="25" hidden="1" customWidth="1"/>
    <col min="55" max="55" width="0" style="25" hidden="1" customWidth="1"/>
    <col min="56" max="56" width="9.57421875" style="25" hidden="1" customWidth="1"/>
    <col min="57" max="57" width="8.8515625" style="25" hidden="1" customWidth="1"/>
    <col min="58" max="58" width="26.140625" style="26" hidden="1" customWidth="1"/>
    <col min="59" max="59" width="21.421875" style="26" hidden="1" customWidth="1"/>
    <col min="60" max="61" width="0" style="101" hidden="1" customWidth="1"/>
    <col min="62" max="62" width="26.00390625" style="1" hidden="1" customWidth="1"/>
    <col min="63" max="63" width="14.140625" style="7" hidden="1" customWidth="1"/>
    <col min="64" max="64" width="13.28125" style="7" hidden="1" customWidth="1"/>
    <col min="65" max="65" width="10.421875" style="24" hidden="1" customWidth="1"/>
    <col min="66" max="66" width="9.7109375" style="24" hidden="1" customWidth="1"/>
    <col min="67" max="67" width="10.140625" style="24" hidden="1" customWidth="1"/>
    <col min="68" max="68" width="9.00390625" style="25" hidden="1" customWidth="1"/>
    <col min="69" max="69" width="9.8515625" style="25" hidden="1" customWidth="1"/>
    <col min="70" max="70" width="0" style="25" hidden="1" customWidth="1"/>
    <col min="71" max="71" width="9.57421875" style="25" hidden="1" customWidth="1"/>
    <col min="72" max="72" width="8.8515625" style="25" hidden="1" customWidth="1"/>
    <col min="73" max="73" width="27.00390625" style="26" hidden="1" customWidth="1"/>
    <col min="74" max="74" width="21.421875" style="26" hidden="1" customWidth="1"/>
    <col min="75" max="76" width="0" style="101" hidden="1" customWidth="1"/>
    <col min="77" max="77" width="26.00390625" style="1" hidden="1" customWidth="1"/>
    <col min="78" max="78" width="14.140625" style="7" hidden="1" customWidth="1"/>
    <col min="79" max="79" width="11.421875" style="7" hidden="1" customWidth="1"/>
    <col min="80" max="80" width="10.421875" style="24" hidden="1" customWidth="1"/>
    <col min="81" max="81" width="9.7109375" style="24" hidden="1" customWidth="1"/>
    <col min="82" max="82" width="10.140625" style="24" hidden="1" customWidth="1"/>
    <col min="83" max="83" width="9.00390625" style="25" hidden="1" customWidth="1"/>
    <col min="84" max="84" width="9.8515625" style="25" hidden="1" customWidth="1"/>
    <col min="85" max="85" width="0" style="25" hidden="1" customWidth="1"/>
    <col min="86" max="86" width="9.57421875" style="25" hidden="1" customWidth="1"/>
    <col min="87" max="87" width="8.8515625" style="25" hidden="1" customWidth="1"/>
    <col min="88" max="88" width="26.140625" style="26" hidden="1" customWidth="1"/>
    <col min="89" max="89" width="21.421875" style="26" hidden="1" customWidth="1"/>
    <col min="90" max="16384" width="9.140625" style="101" customWidth="1"/>
  </cols>
  <sheetData>
    <row r="1" spans="2:89" ht="15.75">
      <c r="B1" s="327" t="s">
        <v>196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</row>
    <row r="2" spans="2:89" ht="15.75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</row>
    <row r="3" spans="2:89" ht="29.25" customHeight="1">
      <c r="B3" s="329" t="s">
        <v>347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</row>
    <row r="4" spans="1:89" ht="28.5" customHeight="1">
      <c r="A4" s="5"/>
      <c r="B4" s="333" t="s">
        <v>135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84"/>
      <c r="P4" s="84"/>
      <c r="Q4" s="370">
        <v>2021</v>
      </c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F4" s="370">
        <v>2020</v>
      </c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U4" s="370">
        <v>2019</v>
      </c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J4" s="370">
        <v>2018</v>
      </c>
      <c r="BK4" s="370"/>
      <c r="BL4" s="370"/>
      <c r="BM4" s="370"/>
      <c r="BN4" s="370"/>
      <c r="BO4" s="370"/>
      <c r="BP4" s="370"/>
      <c r="BQ4" s="370"/>
      <c r="BR4" s="370"/>
      <c r="BS4" s="370"/>
      <c r="BT4" s="370"/>
      <c r="BU4" s="370"/>
      <c r="BV4" s="370"/>
      <c r="BY4" s="370">
        <v>2017</v>
      </c>
      <c r="BZ4" s="370"/>
      <c r="CA4" s="370"/>
      <c r="CB4" s="370"/>
      <c r="CC4" s="370"/>
      <c r="CD4" s="370"/>
      <c r="CE4" s="370"/>
      <c r="CF4" s="370"/>
      <c r="CG4" s="370"/>
      <c r="CH4" s="370"/>
      <c r="CI4" s="370"/>
      <c r="CJ4" s="370"/>
      <c r="CK4" s="370"/>
    </row>
    <row r="5" spans="1:89" s="132" customFormat="1" ht="15.75" customHeight="1">
      <c r="A5" s="5"/>
      <c r="B5" s="33"/>
      <c r="C5" s="33"/>
      <c r="D5" s="33"/>
      <c r="E5" s="34"/>
      <c r="F5" s="34"/>
      <c r="G5" s="34"/>
      <c r="H5" s="35"/>
      <c r="I5" s="35"/>
      <c r="J5" s="35"/>
      <c r="K5" s="35"/>
      <c r="L5" s="35"/>
      <c r="M5" s="35"/>
      <c r="N5" s="35"/>
      <c r="O5" s="29"/>
      <c r="P5" s="29"/>
      <c r="Q5" s="33"/>
      <c r="R5" s="33"/>
      <c r="S5" s="33"/>
      <c r="T5" s="34"/>
      <c r="U5" s="34"/>
      <c r="V5" s="34"/>
      <c r="W5" s="29"/>
      <c r="X5" s="29"/>
      <c r="Y5" s="29"/>
      <c r="Z5" s="29"/>
      <c r="AA5" s="29"/>
      <c r="AB5" s="35"/>
      <c r="AC5" s="35"/>
      <c r="AF5" s="33"/>
      <c r="AG5" s="33"/>
      <c r="AH5" s="33"/>
      <c r="AI5" s="34"/>
      <c r="AJ5" s="34"/>
      <c r="AK5" s="34"/>
      <c r="AL5" s="29"/>
      <c r="AM5" s="29"/>
      <c r="AN5" s="29"/>
      <c r="AO5" s="29"/>
      <c r="AP5" s="29"/>
      <c r="AQ5" s="35"/>
      <c r="AR5" s="35"/>
      <c r="AU5" s="33"/>
      <c r="AV5" s="33"/>
      <c r="AW5" s="33"/>
      <c r="AX5" s="34"/>
      <c r="AY5" s="34"/>
      <c r="AZ5" s="34"/>
      <c r="BA5" s="29"/>
      <c r="BB5" s="29"/>
      <c r="BC5" s="29"/>
      <c r="BD5" s="29"/>
      <c r="BE5" s="29"/>
      <c r="BF5" s="35"/>
      <c r="BG5" s="35"/>
      <c r="BJ5" s="33"/>
      <c r="BK5" s="33"/>
      <c r="BL5" s="33"/>
      <c r="BM5" s="34"/>
      <c r="BN5" s="34"/>
      <c r="BO5" s="34"/>
      <c r="BP5" s="29"/>
      <c r="BQ5" s="29"/>
      <c r="BR5" s="29"/>
      <c r="BS5" s="29"/>
      <c r="BT5" s="29"/>
      <c r="BU5" s="35"/>
      <c r="BV5" s="35"/>
      <c r="BY5" s="33"/>
      <c r="BZ5" s="33"/>
      <c r="CA5" s="33"/>
      <c r="CB5" s="34"/>
      <c r="CC5" s="34"/>
      <c r="CD5" s="34"/>
      <c r="CE5" s="29"/>
      <c r="CF5" s="29"/>
      <c r="CG5" s="29"/>
      <c r="CH5" s="29"/>
      <c r="CI5" s="29"/>
      <c r="CJ5" s="35"/>
      <c r="CK5" s="35"/>
    </row>
    <row r="6" spans="1:89" s="132" customFormat="1" ht="23.25" customHeight="1">
      <c r="A6" s="3"/>
      <c r="B6" s="311" t="s">
        <v>0</v>
      </c>
      <c r="C6" s="311" t="s">
        <v>1</v>
      </c>
      <c r="D6" s="311" t="s">
        <v>2</v>
      </c>
      <c r="E6" s="311" t="s">
        <v>3</v>
      </c>
      <c r="F6" s="311"/>
      <c r="G6" s="311"/>
      <c r="H6" s="311"/>
      <c r="I6" s="311" t="s">
        <v>4</v>
      </c>
      <c r="J6" s="311"/>
      <c r="K6" s="311"/>
      <c r="L6" s="311"/>
      <c r="M6" s="311" t="s">
        <v>11</v>
      </c>
      <c r="N6" s="311" t="s">
        <v>10</v>
      </c>
      <c r="O6" s="29"/>
      <c r="P6" s="29"/>
      <c r="Q6" s="311" t="s">
        <v>0</v>
      </c>
      <c r="R6" s="311" t="s">
        <v>1</v>
      </c>
      <c r="S6" s="311" t="s">
        <v>2</v>
      </c>
      <c r="T6" s="311" t="s">
        <v>3</v>
      </c>
      <c r="U6" s="311"/>
      <c r="V6" s="311"/>
      <c r="W6" s="311"/>
      <c r="X6" s="311" t="s">
        <v>4</v>
      </c>
      <c r="Y6" s="311"/>
      <c r="Z6" s="311"/>
      <c r="AA6" s="311"/>
      <c r="AB6" s="311" t="s">
        <v>11</v>
      </c>
      <c r="AC6" s="311" t="s">
        <v>10</v>
      </c>
      <c r="AF6" s="311" t="s">
        <v>0</v>
      </c>
      <c r="AG6" s="311" t="s">
        <v>1</v>
      </c>
      <c r="AH6" s="311" t="s">
        <v>2</v>
      </c>
      <c r="AI6" s="311" t="s">
        <v>3</v>
      </c>
      <c r="AJ6" s="311"/>
      <c r="AK6" s="311"/>
      <c r="AL6" s="311"/>
      <c r="AM6" s="311" t="s">
        <v>4</v>
      </c>
      <c r="AN6" s="311"/>
      <c r="AO6" s="311"/>
      <c r="AP6" s="311"/>
      <c r="AQ6" s="311" t="s">
        <v>11</v>
      </c>
      <c r="AR6" s="311" t="s">
        <v>10</v>
      </c>
      <c r="AU6" s="311" t="s">
        <v>0</v>
      </c>
      <c r="AV6" s="311" t="s">
        <v>1</v>
      </c>
      <c r="AW6" s="311" t="s">
        <v>2</v>
      </c>
      <c r="AX6" s="311" t="s">
        <v>3</v>
      </c>
      <c r="AY6" s="311"/>
      <c r="AZ6" s="311"/>
      <c r="BA6" s="311"/>
      <c r="BB6" s="311" t="s">
        <v>4</v>
      </c>
      <c r="BC6" s="311"/>
      <c r="BD6" s="311"/>
      <c r="BE6" s="311"/>
      <c r="BF6" s="311" t="s">
        <v>11</v>
      </c>
      <c r="BG6" s="311" t="s">
        <v>10</v>
      </c>
      <c r="BJ6" s="311" t="s">
        <v>0</v>
      </c>
      <c r="BK6" s="311" t="s">
        <v>1</v>
      </c>
      <c r="BL6" s="311" t="s">
        <v>2</v>
      </c>
      <c r="BM6" s="311" t="s">
        <v>3</v>
      </c>
      <c r="BN6" s="311"/>
      <c r="BO6" s="311"/>
      <c r="BP6" s="311"/>
      <c r="BQ6" s="311" t="s">
        <v>4</v>
      </c>
      <c r="BR6" s="311"/>
      <c r="BS6" s="311"/>
      <c r="BT6" s="311"/>
      <c r="BU6" s="311" t="s">
        <v>11</v>
      </c>
      <c r="BV6" s="311" t="s">
        <v>10</v>
      </c>
      <c r="BY6" s="311" t="s">
        <v>0</v>
      </c>
      <c r="BZ6" s="311" t="s">
        <v>1</v>
      </c>
      <c r="CA6" s="311" t="s">
        <v>2</v>
      </c>
      <c r="CB6" s="311" t="s">
        <v>3</v>
      </c>
      <c r="CC6" s="311"/>
      <c r="CD6" s="311"/>
      <c r="CE6" s="311"/>
      <c r="CF6" s="311" t="s">
        <v>4</v>
      </c>
      <c r="CG6" s="311"/>
      <c r="CH6" s="311"/>
      <c r="CI6" s="311"/>
      <c r="CJ6" s="311" t="s">
        <v>11</v>
      </c>
      <c r="CK6" s="311" t="s">
        <v>10</v>
      </c>
    </row>
    <row r="7" spans="1:89" s="132" customFormat="1" ht="15" customHeight="1">
      <c r="A7" s="3"/>
      <c r="B7" s="311"/>
      <c r="C7" s="311"/>
      <c r="D7" s="311"/>
      <c r="E7" s="311" t="s">
        <v>5</v>
      </c>
      <c r="F7" s="311" t="s">
        <v>6</v>
      </c>
      <c r="G7" s="311"/>
      <c r="H7" s="311"/>
      <c r="I7" s="311" t="s">
        <v>5</v>
      </c>
      <c r="J7" s="311" t="s">
        <v>6</v>
      </c>
      <c r="K7" s="311"/>
      <c r="L7" s="311"/>
      <c r="M7" s="311"/>
      <c r="N7" s="311"/>
      <c r="O7" s="29"/>
      <c r="P7" s="29"/>
      <c r="Q7" s="311"/>
      <c r="R7" s="311"/>
      <c r="S7" s="311"/>
      <c r="T7" s="311" t="s">
        <v>5</v>
      </c>
      <c r="U7" s="311" t="s">
        <v>6</v>
      </c>
      <c r="V7" s="311"/>
      <c r="W7" s="311"/>
      <c r="X7" s="311" t="s">
        <v>5</v>
      </c>
      <c r="Y7" s="311" t="s">
        <v>6</v>
      </c>
      <c r="Z7" s="311"/>
      <c r="AA7" s="311"/>
      <c r="AB7" s="311"/>
      <c r="AC7" s="311"/>
      <c r="AF7" s="311"/>
      <c r="AG7" s="311"/>
      <c r="AH7" s="311"/>
      <c r="AI7" s="311" t="s">
        <v>5</v>
      </c>
      <c r="AJ7" s="311" t="s">
        <v>6</v>
      </c>
      <c r="AK7" s="311"/>
      <c r="AL7" s="311"/>
      <c r="AM7" s="311" t="s">
        <v>5</v>
      </c>
      <c r="AN7" s="311" t="s">
        <v>6</v>
      </c>
      <c r="AO7" s="311"/>
      <c r="AP7" s="311"/>
      <c r="AQ7" s="311"/>
      <c r="AR7" s="311"/>
      <c r="AU7" s="311"/>
      <c r="AV7" s="311"/>
      <c r="AW7" s="311"/>
      <c r="AX7" s="311" t="s">
        <v>5</v>
      </c>
      <c r="AY7" s="311" t="s">
        <v>6</v>
      </c>
      <c r="AZ7" s="311"/>
      <c r="BA7" s="311"/>
      <c r="BB7" s="311" t="s">
        <v>5</v>
      </c>
      <c r="BC7" s="311" t="s">
        <v>6</v>
      </c>
      <c r="BD7" s="311"/>
      <c r="BE7" s="311"/>
      <c r="BF7" s="311"/>
      <c r="BG7" s="311"/>
      <c r="BJ7" s="311"/>
      <c r="BK7" s="311"/>
      <c r="BL7" s="311"/>
      <c r="BM7" s="311" t="s">
        <v>5</v>
      </c>
      <c r="BN7" s="311" t="s">
        <v>6</v>
      </c>
      <c r="BO7" s="311"/>
      <c r="BP7" s="311"/>
      <c r="BQ7" s="311" t="s">
        <v>5</v>
      </c>
      <c r="BR7" s="311" t="s">
        <v>6</v>
      </c>
      <c r="BS7" s="311"/>
      <c r="BT7" s="311"/>
      <c r="BU7" s="311"/>
      <c r="BV7" s="311"/>
      <c r="BY7" s="311"/>
      <c r="BZ7" s="311"/>
      <c r="CA7" s="311"/>
      <c r="CB7" s="311" t="s">
        <v>5</v>
      </c>
      <c r="CC7" s="311" t="s">
        <v>6</v>
      </c>
      <c r="CD7" s="311"/>
      <c r="CE7" s="311"/>
      <c r="CF7" s="311" t="s">
        <v>5</v>
      </c>
      <c r="CG7" s="311" t="s">
        <v>6</v>
      </c>
      <c r="CH7" s="311"/>
      <c r="CI7" s="311"/>
      <c r="CJ7" s="311"/>
      <c r="CK7" s="311"/>
    </row>
    <row r="8" spans="1:89" s="132" customFormat="1" ht="52.5" customHeight="1">
      <c r="A8" s="6"/>
      <c r="B8" s="311"/>
      <c r="C8" s="311"/>
      <c r="D8" s="311"/>
      <c r="E8" s="311"/>
      <c r="F8" s="36" t="s">
        <v>7</v>
      </c>
      <c r="G8" s="36" t="s">
        <v>9</v>
      </c>
      <c r="H8" s="36" t="s">
        <v>8</v>
      </c>
      <c r="I8" s="311"/>
      <c r="J8" s="36" t="s">
        <v>7</v>
      </c>
      <c r="K8" s="36" t="s">
        <v>9</v>
      </c>
      <c r="L8" s="36" t="s">
        <v>8</v>
      </c>
      <c r="M8" s="311"/>
      <c r="N8" s="311"/>
      <c r="O8" s="29"/>
      <c r="P8" s="29"/>
      <c r="Q8" s="311"/>
      <c r="R8" s="311"/>
      <c r="S8" s="311"/>
      <c r="T8" s="311"/>
      <c r="U8" s="36" t="s">
        <v>7</v>
      </c>
      <c r="V8" s="36" t="s">
        <v>9</v>
      </c>
      <c r="W8" s="36" t="s">
        <v>8</v>
      </c>
      <c r="X8" s="311"/>
      <c r="Y8" s="36" t="s">
        <v>7</v>
      </c>
      <c r="Z8" s="36" t="s">
        <v>9</v>
      </c>
      <c r="AA8" s="36" t="s">
        <v>8</v>
      </c>
      <c r="AB8" s="311"/>
      <c r="AC8" s="311"/>
      <c r="AF8" s="311"/>
      <c r="AG8" s="311"/>
      <c r="AH8" s="311"/>
      <c r="AI8" s="311"/>
      <c r="AJ8" s="36" t="s">
        <v>7</v>
      </c>
      <c r="AK8" s="36" t="s">
        <v>9</v>
      </c>
      <c r="AL8" s="36" t="s">
        <v>8</v>
      </c>
      <c r="AM8" s="311"/>
      <c r="AN8" s="36" t="s">
        <v>7</v>
      </c>
      <c r="AO8" s="36" t="s">
        <v>9</v>
      </c>
      <c r="AP8" s="36" t="s">
        <v>8</v>
      </c>
      <c r="AQ8" s="311"/>
      <c r="AR8" s="311"/>
      <c r="AU8" s="311"/>
      <c r="AV8" s="311"/>
      <c r="AW8" s="311"/>
      <c r="AX8" s="311"/>
      <c r="AY8" s="36" t="s">
        <v>7</v>
      </c>
      <c r="AZ8" s="36" t="s">
        <v>9</v>
      </c>
      <c r="BA8" s="36" t="s">
        <v>8</v>
      </c>
      <c r="BB8" s="311"/>
      <c r="BC8" s="36" t="s">
        <v>7</v>
      </c>
      <c r="BD8" s="36" t="s">
        <v>9</v>
      </c>
      <c r="BE8" s="36" t="s">
        <v>8</v>
      </c>
      <c r="BF8" s="311"/>
      <c r="BG8" s="311"/>
      <c r="BJ8" s="311"/>
      <c r="BK8" s="311"/>
      <c r="BL8" s="311"/>
      <c r="BM8" s="311"/>
      <c r="BN8" s="36" t="s">
        <v>7</v>
      </c>
      <c r="BO8" s="36" t="s">
        <v>9</v>
      </c>
      <c r="BP8" s="36" t="s">
        <v>8</v>
      </c>
      <c r="BQ8" s="311"/>
      <c r="BR8" s="36" t="s">
        <v>7</v>
      </c>
      <c r="BS8" s="36" t="s">
        <v>9</v>
      </c>
      <c r="BT8" s="36" t="s">
        <v>8</v>
      </c>
      <c r="BU8" s="311"/>
      <c r="BV8" s="311"/>
      <c r="BY8" s="311"/>
      <c r="BZ8" s="311"/>
      <c r="CA8" s="311"/>
      <c r="CB8" s="311"/>
      <c r="CC8" s="36" t="s">
        <v>7</v>
      </c>
      <c r="CD8" s="36" t="s">
        <v>9</v>
      </c>
      <c r="CE8" s="36" t="s">
        <v>8</v>
      </c>
      <c r="CF8" s="311"/>
      <c r="CG8" s="36" t="s">
        <v>7</v>
      </c>
      <c r="CH8" s="36" t="s">
        <v>9</v>
      </c>
      <c r="CI8" s="36" t="s">
        <v>8</v>
      </c>
      <c r="CJ8" s="311"/>
      <c r="CK8" s="311"/>
    </row>
    <row r="9" spans="1:89" s="132" customFormat="1" ht="15" customHeight="1">
      <c r="A9" s="3"/>
      <c r="B9" s="37">
        <v>1</v>
      </c>
      <c r="C9" s="38">
        <v>2</v>
      </c>
      <c r="D9" s="38">
        <v>3</v>
      </c>
      <c r="E9" s="39">
        <v>4</v>
      </c>
      <c r="F9" s="39">
        <v>5</v>
      </c>
      <c r="G9" s="39">
        <v>6</v>
      </c>
      <c r="H9" s="39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  <c r="N9" s="39">
        <v>13</v>
      </c>
      <c r="O9" s="29"/>
      <c r="P9" s="29"/>
      <c r="Q9" s="37">
        <v>1</v>
      </c>
      <c r="R9" s="38">
        <v>2</v>
      </c>
      <c r="S9" s="38">
        <v>3</v>
      </c>
      <c r="T9" s="39">
        <v>4</v>
      </c>
      <c r="U9" s="39">
        <v>5</v>
      </c>
      <c r="V9" s="39">
        <v>6</v>
      </c>
      <c r="W9" s="39">
        <v>7</v>
      </c>
      <c r="X9" s="39">
        <v>8</v>
      </c>
      <c r="Y9" s="39">
        <v>9</v>
      </c>
      <c r="Z9" s="39">
        <v>10</v>
      </c>
      <c r="AA9" s="39">
        <v>11</v>
      </c>
      <c r="AB9" s="39">
        <v>12</v>
      </c>
      <c r="AC9" s="39">
        <v>13</v>
      </c>
      <c r="AF9" s="37">
        <v>1</v>
      </c>
      <c r="AG9" s="38">
        <v>2</v>
      </c>
      <c r="AH9" s="38">
        <v>3</v>
      </c>
      <c r="AI9" s="39">
        <v>4</v>
      </c>
      <c r="AJ9" s="39">
        <v>5</v>
      </c>
      <c r="AK9" s="39">
        <v>6</v>
      </c>
      <c r="AL9" s="39">
        <v>7</v>
      </c>
      <c r="AM9" s="39">
        <v>8</v>
      </c>
      <c r="AN9" s="39">
        <v>9</v>
      </c>
      <c r="AO9" s="39">
        <v>10</v>
      </c>
      <c r="AP9" s="39">
        <v>11</v>
      </c>
      <c r="AQ9" s="39">
        <v>12</v>
      </c>
      <c r="AR9" s="39">
        <v>13</v>
      </c>
      <c r="AU9" s="37">
        <v>1</v>
      </c>
      <c r="AV9" s="38">
        <v>2</v>
      </c>
      <c r="AW9" s="38">
        <v>3</v>
      </c>
      <c r="AX9" s="39">
        <v>4</v>
      </c>
      <c r="AY9" s="39">
        <v>5</v>
      </c>
      <c r="AZ9" s="39">
        <v>6</v>
      </c>
      <c r="BA9" s="39">
        <v>7</v>
      </c>
      <c r="BB9" s="39">
        <v>8</v>
      </c>
      <c r="BC9" s="39">
        <v>9</v>
      </c>
      <c r="BD9" s="39">
        <v>10</v>
      </c>
      <c r="BE9" s="39">
        <v>11</v>
      </c>
      <c r="BF9" s="39">
        <v>12</v>
      </c>
      <c r="BG9" s="39">
        <v>13</v>
      </c>
      <c r="BJ9" s="37">
        <v>1</v>
      </c>
      <c r="BK9" s="38">
        <v>2</v>
      </c>
      <c r="BL9" s="38">
        <v>3</v>
      </c>
      <c r="BM9" s="39">
        <v>4</v>
      </c>
      <c r="BN9" s="39">
        <v>5</v>
      </c>
      <c r="BO9" s="39">
        <v>6</v>
      </c>
      <c r="BP9" s="39">
        <v>7</v>
      </c>
      <c r="BQ9" s="39">
        <v>8</v>
      </c>
      <c r="BR9" s="39">
        <v>9</v>
      </c>
      <c r="BS9" s="39">
        <v>10</v>
      </c>
      <c r="BT9" s="39">
        <v>11</v>
      </c>
      <c r="BU9" s="39">
        <v>12</v>
      </c>
      <c r="BV9" s="39">
        <v>13</v>
      </c>
      <c r="BY9" s="37">
        <v>1</v>
      </c>
      <c r="BZ9" s="38">
        <v>2</v>
      </c>
      <c r="CA9" s="38">
        <v>3</v>
      </c>
      <c r="CB9" s="39">
        <v>4</v>
      </c>
      <c r="CC9" s="39">
        <v>5</v>
      </c>
      <c r="CD9" s="39">
        <v>6</v>
      </c>
      <c r="CE9" s="39">
        <v>7</v>
      </c>
      <c r="CF9" s="39">
        <v>8</v>
      </c>
      <c r="CG9" s="39">
        <v>9</v>
      </c>
      <c r="CH9" s="39">
        <v>10</v>
      </c>
      <c r="CI9" s="39">
        <v>11</v>
      </c>
      <c r="CJ9" s="39">
        <v>12</v>
      </c>
      <c r="CK9" s="39">
        <v>13</v>
      </c>
    </row>
    <row r="10" spans="1:89" s="132" customFormat="1" ht="24.75" customHeight="1">
      <c r="A10" s="3"/>
      <c r="B10" s="313" t="s">
        <v>181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  <c r="O10" s="29"/>
      <c r="P10" s="29"/>
      <c r="Q10" s="313" t="s">
        <v>181</v>
      </c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F10" s="313" t="s">
        <v>181</v>
      </c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5"/>
      <c r="AU10" s="313" t="s">
        <v>181</v>
      </c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5"/>
      <c r="BJ10" s="313" t="s">
        <v>181</v>
      </c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5"/>
      <c r="BY10" s="313" t="s">
        <v>181</v>
      </c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5"/>
    </row>
    <row r="11" spans="1:89" ht="34.5" customHeight="1">
      <c r="A11" s="4"/>
      <c r="B11" s="312" t="s">
        <v>164</v>
      </c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"/>
      <c r="P11" s="31"/>
      <c r="Q11" s="312" t="s">
        <v>164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F11" s="312" t="s">
        <v>164</v>
      </c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U11" s="312" t="s">
        <v>164</v>
      </c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J11" s="312" t="s">
        <v>164</v>
      </c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Y11" s="312" t="s">
        <v>164</v>
      </c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</row>
    <row r="12" spans="2:89" ht="195.75" customHeight="1">
      <c r="B12" s="76" t="s">
        <v>35</v>
      </c>
      <c r="C12" s="121" t="s">
        <v>163</v>
      </c>
      <c r="D12" s="238" t="s">
        <v>121</v>
      </c>
      <c r="E12" s="40">
        <f>F12+G12+H12</f>
        <v>0</v>
      </c>
      <c r="F12" s="40">
        <f>U12+AJ12+AY12+BN12+CC12</f>
        <v>0</v>
      </c>
      <c r="G12" s="40">
        <f aca="true" t="shared" si="0" ref="G12:L12">V12+AK12+AZ12+BO12+CD12</f>
        <v>0</v>
      </c>
      <c r="H12" s="40">
        <f t="shared" si="0"/>
        <v>0</v>
      </c>
      <c r="I12" s="40">
        <f>J12+K12+L12</f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246" t="s">
        <v>352</v>
      </c>
      <c r="N12" s="80"/>
      <c r="O12" s="31"/>
      <c r="P12" s="31"/>
      <c r="Q12" s="76" t="s">
        <v>35</v>
      </c>
      <c r="R12" s="77" t="s">
        <v>163</v>
      </c>
      <c r="S12" s="114" t="s">
        <v>121</v>
      </c>
      <c r="T12" s="82" t="s">
        <v>245</v>
      </c>
      <c r="U12" s="40"/>
      <c r="V12" s="40"/>
      <c r="W12" s="27"/>
      <c r="X12" s="27"/>
      <c r="Y12" s="27"/>
      <c r="Z12" s="27"/>
      <c r="AA12" s="27"/>
      <c r="AB12" s="80" t="s">
        <v>246</v>
      </c>
      <c r="AC12" s="80"/>
      <c r="AF12" s="76" t="s">
        <v>35</v>
      </c>
      <c r="AG12" s="77" t="s">
        <v>163</v>
      </c>
      <c r="AH12" s="114" t="s">
        <v>121</v>
      </c>
      <c r="AI12" s="82"/>
      <c r="AJ12" s="40"/>
      <c r="AK12" s="40"/>
      <c r="AL12" s="27"/>
      <c r="AM12" s="27"/>
      <c r="AN12" s="27"/>
      <c r="AO12" s="27"/>
      <c r="AP12" s="27"/>
      <c r="AQ12" s="80" t="s">
        <v>223</v>
      </c>
      <c r="AR12" s="80"/>
      <c r="AU12" s="76" t="s">
        <v>35</v>
      </c>
      <c r="AV12" s="77" t="s">
        <v>163</v>
      </c>
      <c r="AW12" s="114" t="s">
        <v>121</v>
      </c>
      <c r="AX12" s="82"/>
      <c r="AY12" s="40"/>
      <c r="AZ12" s="40"/>
      <c r="BA12" s="27"/>
      <c r="BB12" s="27"/>
      <c r="BC12" s="27"/>
      <c r="BD12" s="27"/>
      <c r="BE12" s="27"/>
      <c r="BF12" s="80"/>
      <c r="BG12" s="80"/>
      <c r="BJ12" s="76" t="s">
        <v>35</v>
      </c>
      <c r="BK12" s="77" t="s">
        <v>163</v>
      </c>
      <c r="BL12" s="114" t="s">
        <v>121</v>
      </c>
      <c r="BM12" s="82"/>
      <c r="BN12" s="40"/>
      <c r="BO12" s="40"/>
      <c r="BP12" s="27"/>
      <c r="BQ12" s="27"/>
      <c r="BR12" s="27"/>
      <c r="BS12" s="27"/>
      <c r="BT12" s="27"/>
      <c r="BU12" s="80"/>
      <c r="BV12" s="80"/>
      <c r="BY12" s="76" t="s">
        <v>35</v>
      </c>
      <c r="BZ12" s="77" t="s">
        <v>163</v>
      </c>
      <c r="CA12" s="114" t="s">
        <v>121</v>
      </c>
      <c r="CB12" s="82"/>
      <c r="CC12" s="40"/>
      <c r="CD12" s="40"/>
      <c r="CE12" s="27"/>
      <c r="CF12" s="27"/>
      <c r="CG12" s="27"/>
      <c r="CH12" s="27"/>
      <c r="CI12" s="27"/>
      <c r="CJ12" s="80"/>
      <c r="CK12" s="80"/>
    </row>
    <row r="13" spans="2:89" ht="153.75" customHeight="1">
      <c r="B13" s="75" t="s">
        <v>37</v>
      </c>
      <c r="C13" s="121" t="s">
        <v>163</v>
      </c>
      <c r="D13" s="241" t="s">
        <v>121</v>
      </c>
      <c r="E13" s="40">
        <f>F13+G13+H13</f>
        <v>11500</v>
      </c>
      <c r="F13" s="40">
        <f>U13+AJ13+AY13+BN13+CC13</f>
        <v>0</v>
      </c>
      <c r="G13" s="40">
        <f>V13+AK13+AZ13+BO13+CD13</f>
        <v>11500</v>
      </c>
      <c r="H13" s="40">
        <f>W13+AL13+BA13+BP13+CE13</f>
        <v>0</v>
      </c>
      <c r="I13" s="40">
        <f>J13+K13+L13</f>
        <v>6480</v>
      </c>
      <c r="J13" s="40">
        <f>Y13+AN13+BC13+BR13+CG13</f>
        <v>0</v>
      </c>
      <c r="K13" s="40">
        <f>Z13+AO13+BD13+BS13+CH13</f>
        <v>6480</v>
      </c>
      <c r="L13" s="40">
        <f>AA13+AP13+BE13+BT13+CI13</f>
        <v>0</v>
      </c>
      <c r="M13" s="246" t="s">
        <v>358</v>
      </c>
      <c r="N13" s="41"/>
      <c r="O13" s="31"/>
      <c r="P13" s="31"/>
      <c r="Q13" s="75" t="s">
        <v>37</v>
      </c>
      <c r="R13" s="77" t="s">
        <v>163</v>
      </c>
      <c r="S13" s="142" t="s">
        <v>121</v>
      </c>
      <c r="T13" s="143">
        <v>0</v>
      </c>
      <c r="U13" s="40"/>
      <c r="V13" s="40"/>
      <c r="W13" s="27"/>
      <c r="X13" s="27"/>
      <c r="Y13" s="27"/>
      <c r="Z13" s="27"/>
      <c r="AA13" s="27"/>
      <c r="AB13" s="80" t="s">
        <v>247</v>
      </c>
      <c r="AC13" s="41"/>
      <c r="AF13" s="75" t="s">
        <v>37</v>
      </c>
      <c r="AG13" s="77" t="s">
        <v>163</v>
      </c>
      <c r="AH13" s="142" t="s">
        <v>121</v>
      </c>
      <c r="AI13" s="96"/>
      <c r="AJ13" s="40"/>
      <c r="AK13" s="90"/>
      <c r="AL13" s="27"/>
      <c r="AM13" s="90"/>
      <c r="AN13" s="27"/>
      <c r="AO13" s="90"/>
      <c r="AP13" s="27"/>
      <c r="AQ13" s="80" t="s">
        <v>224</v>
      </c>
      <c r="AR13" s="41"/>
      <c r="AU13" s="75" t="s">
        <v>37</v>
      </c>
      <c r="AV13" s="77" t="s">
        <v>163</v>
      </c>
      <c r="AW13" s="142" t="s">
        <v>121</v>
      </c>
      <c r="AX13" s="96"/>
      <c r="AY13" s="40"/>
      <c r="AZ13" s="90"/>
      <c r="BA13" s="27"/>
      <c r="BB13" s="90"/>
      <c r="BC13" s="27"/>
      <c r="BD13" s="90"/>
      <c r="BE13" s="27"/>
      <c r="BF13" s="80"/>
      <c r="BG13" s="41"/>
      <c r="BJ13" s="75" t="s">
        <v>37</v>
      </c>
      <c r="BK13" s="77" t="s">
        <v>163</v>
      </c>
      <c r="BL13" s="142" t="s">
        <v>121</v>
      </c>
      <c r="BM13" s="96">
        <v>6000</v>
      </c>
      <c r="BN13" s="40"/>
      <c r="BO13" s="90">
        <v>6000</v>
      </c>
      <c r="BP13" s="27"/>
      <c r="BQ13" s="90">
        <v>1490</v>
      </c>
      <c r="BR13" s="27"/>
      <c r="BS13" s="90">
        <v>1490</v>
      </c>
      <c r="BT13" s="27"/>
      <c r="BU13" s="80" t="s">
        <v>211</v>
      </c>
      <c r="BV13" s="41"/>
      <c r="BY13" s="75" t="s">
        <v>37</v>
      </c>
      <c r="BZ13" s="77" t="s">
        <v>163</v>
      </c>
      <c r="CA13" s="142" t="s">
        <v>121</v>
      </c>
      <c r="CB13" s="96">
        <v>5500</v>
      </c>
      <c r="CC13" s="40"/>
      <c r="CD13" s="90">
        <v>5500</v>
      </c>
      <c r="CE13" s="27"/>
      <c r="CF13" s="96">
        <v>4990</v>
      </c>
      <c r="CG13" s="90"/>
      <c r="CH13" s="96">
        <v>4990</v>
      </c>
      <c r="CJ13" s="80" t="s">
        <v>204</v>
      </c>
      <c r="CK13" s="41"/>
    </row>
    <row r="14" spans="2:89" ht="18" customHeight="1">
      <c r="B14" s="299" t="s">
        <v>15</v>
      </c>
      <c r="C14" s="300"/>
      <c r="D14" s="239"/>
      <c r="E14" s="259">
        <f>SUM(E12:E13)</f>
        <v>11500</v>
      </c>
      <c r="F14" s="259">
        <f aca="true" t="shared" si="1" ref="F14:L14">SUM(F12:F13)</f>
        <v>0</v>
      </c>
      <c r="G14" s="259">
        <f t="shared" si="1"/>
        <v>11500</v>
      </c>
      <c r="H14" s="259">
        <f t="shared" si="1"/>
        <v>0</v>
      </c>
      <c r="I14" s="259">
        <f t="shared" si="1"/>
        <v>6480</v>
      </c>
      <c r="J14" s="259">
        <f t="shared" si="1"/>
        <v>0</v>
      </c>
      <c r="K14" s="259">
        <f t="shared" si="1"/>
        <v>6480</v>
      </c>
      <c r="L14" s="259">
        <f t="shared" si="1"/>
        <v>0</v>
      </c>
      <c r="M14" s="267"/>
      <c r="N14" s="265"/>
      <c r="O14" s="31"/>
      <c r="P14" s="31"/>
      <c r="Q14" s="309" t="s">
        <v>15</v>
      </c>
      <c r="R14" s="310"/>
      <c r="S14" s="142"/>
      <c r="T14" s="336"/>
      <c r="U14" s="339"/>
      <c r="V14" s="339"/>
      <c r="W14" s="342"/>
      <c r="X14" s="342"/>
      <c r="Y14" s="342"/>
      <c r="Z14" s="342"/>
      <c r="AA14" s="342"/>
      <c r="AB14" s="294"/>
      <c r="AC14" s="264"/>
      <c r="AF14" s="309" t="s">
        <v>15</v>
      </c>
      <c r="AG14" s="310"/>
      <c r="AH14" s="142"/>
      <c r="AI14" s="357"/>
      <c r="AJ14" s="339"/>
      <c r="AK14" s="345"/>
      <c r="AL14" s="342"/>
      <c r="AM14" s="345"/>
      <c r="AN14" s="342"/>
      <c r="AO14" s="345"/>
      <c r="AP14" s="342"/>
      <c r="AQ14" s="294"/>
      <c r="AR14" s="264"/>
      <c r="AU14" s="309" t="s">
        <v>15</v>
      </c>
      <c r="AV14" s="310"/>
      <c r="AW14" s="142"/>
      <c r="AX14" s="357"/>
      <c r="AY14" s="339"/>
      <c r="AZ14" s="345"/>
      <c r="BA14" s="342"/>
      <c r="BB14" s="345"/>
      <c r="BC14" s="342"/>
      <c r="BD14" s="345"/>
      <c r="BE14" s="342"/>
      <c r="BF14" s="294"/>
      <c r="BG14" s="264"/>
      <c r="BJ14" s="309" t="s">
        <v>15</v>
      </c>
      <c r="BK14" s="310"/>
      <c r="BL14" s="142"/>
      <c r="BM14" s="357">
        <f>BM13</f>
        <v>6000</v>
      </c>
      <c r="BN14" s="357">
        <f aca="true" t="shared" si="2" ref="BN14:BT14">BN13</f>
        <v>0</v>
      </c>
      <c r="BO14" s="357">
        <f t="shared" si="2"/>
        <v>6000</v>
      </c>
      <c r="BP14" s="357">
        <f t="shared" si="2"/>
        <v>0</v>
      </c>
      <c r="BQ14" s="357">
        <f t="shared" si="2"/>
        <v>1490</v>
      </c>
      <c r="BR14" s="357">
        <f t="shared" si="2"/>
        <v>0</v>
      </c>
      <c r="BS14" s="357">
        <f t="shared" si="2"/>
        <v>1490</v>
      </c>
      <c r="BT14" s="357">
        <f t="shared" si="2"/>
        <v>0</v>
      </c>
      <c r="BU14" s="294"/>
      <c r="BV14" s="264"/>
      <c r="BY14" s="309" t="s">
        <v>15</v>
      </c>
      <c r="BZ14" s="310"/>
      <c r="CA14" s="142"/>
      <c r="CB14" s="357">
        <f>CB13</f>
        <v>5500</v>
      </c>
      <c r="CC14" s="357">
        <f aca="true" t="shared" si="3" ref="CC14:CI14">CC13</f>
        <v>0</v>
      </c>
      <c r="CD14" s="357">
        <f t="shared" si="3"/>
        <v>5500</v>
      </c>
      <c r="CE14" s="357">
        <f t="shared" si="3"/>
        <v>0</v>
      </c>
      <c r="CF14" s="357">
        <f t="shared" si="3"/>
        <v>4990</v>
      </c>
      <c r="CG14" s="357">
        <f t="shared" si="3"/>
        <v>0</v>
      </c>
      <c r="CH14" s="357">
        <f t="shared" si="3"/>
        <v>4990</v>
      </c>
      <c r="CI14" s="357">
        <f t="shared" si="3"/>
        <v>0</v>
      </c>
      <c r="CJ14" s="294"/>
      <c r="CK14" s="264"/>
    </row>
    <row r="15" spans="2:89" ht="17.25" customHeight="1">
      <c r="B15" s="299" t="s">
        <v>17</v>
      </c>
      <c r="C15" s="300"/>
      <c r="D15" s="239"/>
      <c r="E15" s="259"/>
      <c r="F15" s="259"/>
      <c r="G15" s="259"/>
      <c r="H15" s="259"/>
      <c r="I15" s="259"/>
      <c r="J15" s="259"/>
      <c r="K15" s="259"/>
      <c r="L15" s="259"/>
      <c r="M15" s="268"/>
      <c r="N15" s="265"/>
      <c r="O15" s="31"/>
      <c r="P15" s="31"/>
      <c r="Q15" s="299" t="s">
        <v>17</v>
      </c>
      <c r="R15" s="334"/>
      <c r="S15" s="142"/>
      <c r="T15" s="337"/>
      <c r="U15" s="340"/>
      <c r="V15" s="340"/>
      <c r="W15" s="343"/>
      <c r="X15" s="343"/>
      <c r="Y15" s="343"/>
      <c r="Z15" s="343"/>
      <c r="AA15" s="343"/>
      <c r="AB15" s="295"/>
      <c r="AC15" s="265"/>
      <c r="AF15" s="299" t="s">
        <v>17</v>
      </c>
      <c r="AG15" s="300"/>
      <c r="AH15" s="142"/>
      <c r="AI15" s="358"/>
      <c r="AJ15" s="340"/>
      <c r="AK15" s="346"/>
      <c r="AL15" s="343"/>
      <c r="AM15" s="346"/>
      <c r="AN15" s="343"/>
      <c r="AO15" s="346"/>
      <c r="AP15" s="343"/>
      <c r="AQ15" s="295"/>
      <c r="AR15" s="265"/>
      <c r="AU15" s="299" t="s">
        <v>17</v>
      </c>
      <c r="AV15" s="300"/>
      <c r="AW15" s="142"/>
      <c r="AX15" s="358"/>
      <c r="AY15" s="340"/>
      <c r="AZ15" s="346"/>
      <c r="BA15" s="343"/>
      <c r="BB15" s="346"/>
      <c r="BC15" s="343"/>
      <c r="BD15" s="346"/>
      <c r="BE15" s="343"/>
      <c r="BF15" s="295"/>
      <c r="BG15" s="265"/>
      <c r="BJ15" s="299" t="s">
        <v>17</v>
      </c>
      <c r="BK15" s="300"/>
      <c r="BL15" s="142"/>
      <c r="BM15" s="358"/>
      <c r="BN15" s="358"/>
      <c r="BO15" s="358"/>
      <c r="BP15" s="358"/>
      <c r="BQ15" s="358"/>
      <c r="BR15" s="358"/>
      <c r="BS15" s="358"/>
      <c r="BT15" s="358"/>
      <c r="BU15" s="295"/>
      <c r="BV15" s="265"/>
      <c r="BY15" s="299" t="s">
        <v>17</v>
      </c>
      <c r="BZ15" s="300"/>
      <c r="CA15" s="142"/>
      <c r="CB15" s="358"/>
      <c r="CC15" s="358"/>
      <c r="CD15" s="358"/>
      <c r="CE15" s="358"/>
      <c r="CF15" s="358"/>
      <c r="CG15" s="358"/>
      <c r="CH15" s="358"/>
      <c r="CI15" s="358"/>
      <c r="CJ15" s="295"/>
      <c r="CK15" s="265"/>
    </row>
    <row r="16" spans="2:89" ht="18" customHeight="1">
      <c r="B16" s="304" t="s">
        <v>142</v>
      </c>
      <c r="C16" s="305"/>
      <c r="D16" s="239"/>
      <c r="E16" s="259"/>
      <c r="F16" s="259"/>
      <c r="G16" s="259"/>
      <c r="H16" s="259"/>
      <c r="I16" s="259"/>
      <c r="J16" s="259"/>
      <c r="K16" s="259"/>
      <c r="L16" s="259"/>
      <c r="M16" s="268"/>
      <c r="N16" s="265"/>
      <c r="O16" s="31"/>
      <c r="P16" s="31"/>
      <c r="Q16" s="304" t="s">
        <v>142</v>
      </c>
      <c r="R16" s="335"/>
      <c r="S16" s="142"/>
      <c r="T16" s="337"/>
      <c r="U16" s="340"/>
      <c r="V16" s="340"/>
      <c r="W16" s="343"/>
      <c r="X16" s="343"/>
      <c r="Y16" s="343"/>
      <c r="Z16" s="343"/>
      <c r="AA16" s="343"/>
      <c r="AB16" s="295"/>
      <c r="AC16" s="265"/>
      <c r="AF16" s="304" t="s">
        <v>142</v>
      </c>
      <c r="AG16" s="305"/>
      <c r="AH16" s="142"/>
      <c r="AI16" s="358"/>
      <c r="AJ16" s="340"/>
      <c r="AK16" s="346"/>
      <c r="AL16" s="343"/>
      <c r="AM16" s="346"/>
      <c r="AN16" s="343"/>
      <c r="AO16" s="346"/>
      <c r="AP16" s="343"/>
      <c r="AQ16" s="295"/>
      <c r="AR16" s="265"/>
      <c r="AU16" s="304" t="s">
        <v>142</v>
      </c>
      <c r="AV16" s="305"/>
      <c r="AW16" s="142"/>
      <c r="AX16" s="358"/>
      <c r="AY16" s="340"/>
      <c r="AZ16" s="346"/>
      <c r="BA16" s="343"/>
      <c r="BB16" s="346"/>
      <c r="BC16" s="343"/>
      <c r="BD16" s="346"/>
      <c r="BE16" s="343"/>
      <c r="BF16" s="295"/>
      <c r="BG16" s="265"/>
      <c r="BJ16" s="304" t="s">
        <v>142</v>
      </c>
      <c r="BK16" s="305"/>
      <c r="BL16" s="142"/>
      <c r="BM16" s="358"/>
      <c r="BN16" s="358"/>
      <c r="BO16" s="358"/>
      <c r="BP16" s="358"/>
      <c r="BQ16" s="358"/>
      <c r="BR16" s="358"/>
      <c r="BS16" s="358"/>
      <c r="BT16" s="358"/>
      <c r="BU16" s="295"/>
      <c r="BV16" s="265"/>
      <c r="BY16" s="304" t="s">
        <v>142</v>
      </c>
      <c r="BZ16" s="305"/>
      <c r="CA16" s="142"/>
      <c r="CB16" s="358"/>
      <c r="CC16" s="358"/>
      <c r="CD16" s="358"/>
      <c r="CE16" s="358"/>
      <c r="CF16" s="358"/>
      <c r="CG16" s="358"/>
      <c r="CH16" s="358"/>
      <c r="CI16" s="358"/>
      <c r="CJ16" s="295"/>
      <c r="CK16" s="265"/>
    </row>
    <row r="17" spans="2:89" ht="61.5" customHeight="1">
      <c r="B17" s="297" t="s">
        <v>154</v>
      </c>
      <c r="C17" s="298"/>
      <c r="D17" s="239"/>
      <c r="E17" s="260"/>
      <c r="F17" s="260"/>
      <c r="G17" s="260"/>
      <c r="H17" s="260"/>
      <c r="I17" s="260"/>
      <c r="J17" s="260"/>
      <c r="K17" s="260"/>
      <c r="L17" s="260"/>
      <c r="M17" s="269"/>
      <c r="N17" s="266"/>
      <c r="O17" s="31"/>
      <c r="P17" s="31"/>
      <c r="Q17" s="297" t="s">
        <v>154</v>
      </c>
      <c r="R17" s="298"/>
      <c r="S17" s="142"/>
      <c r="T17" s="338"/>
      <c r="U17" s="341"/>
      <c r="V17" s="341"/>
      <c r="W17" s="344"/>
      <c r="X17" s="344"/>
      <c r="Y17" s="344"/>
      <c r="Z17" s="344"/>
      <c r="AA17" s="344"/>
      <c r="AB17" s="296"/>
      <c r="AC17" s="266"/>
      <c r="AF17" s="297" t="s">
        <v>154</v>
      </c>
      <c r="AG17" s="298"/>
      <c r="AH17" s="142"/>
      <c r="AI17" s="359"/>
      <c r="AJ17" s="341"/>
      <c r="AK17" s="347"/>
      <c r="AL17" s="344"/>
      <c r="AM17" s="347"/>
      <c r="AN17" s="344"/>
      <c r="AO17" s="347"/>
      <c r="AP17" s="344"/>
      <c r="AQ17" s="296"/>
      <c r="AR17" s="266"/>
      <c r="AU17" s="297" t="s">
        <v>154</v>
      </c>
      <c r="AV17" s="298"/>
      <c r="AW17" s="142"/>
      <c r="AX17" s="359"/>
      <c r="AY17" s="341"/>
      <c r="AZ17" s="347"/>
      <c r="BA17" s="344"/>
      <c r="BB17" s="347"/>
      <c r="BC17" s="344"/>
      <c r="BD17" s="347"/>
      <c r="BE17" s="344"/>
      <c r="BF17" s="296"/>
      <c r="BG17" s="266"/>
      <c r="BJ17" s="297" t="s">
        <v>154</v>
      </c>
      <c r="BK17" s="298"/>
      <c r="BL17" s="142"/>
      <c r="BM17" s="359"/>
      <c r="BN17" s="359"/>
      <c r="BO17" s="359"/>
      <c r="BP17" s="359"/>
      <c r="BQ17" s="359"/>
      <c r="BR17" s="359"/>
      <c r="BS17" s="359"/>
      <c r="BT17" s="359"/>
      <c r="BU17" s="296"/>
      <c r="BV17" s="266"/>
      <c r="BY17" s="297" t="s">
        <v>154</v>
      </c>
      <c r="BZ17" s="298"/>
      <c r="CA17" s="142"/>
      <c r="CB17" s="359"/>
      <c r="CC17" s="359"/>
      <c r="CD17" s="359"/>
      <c r="CE17" s="359"/>
      <c r="CF17" s="359"/>
      <c r="CG17" s="359"/>
      <c r="CH17" s="359"/>
      <c r="CI17" s="359"/>
      <c r="CJ17" s="296"/>
      <c r="CK17" s="266"/>
    </row>
    <row r="18" spans="2:89" ht="15">
      <c r="B18" s="291" t="s">
        <v>42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31"/>
      <c r="P18" s="31"/>
      <c r="Q18" s="291" t="s">
        <v>42</v>
      </c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3"/>
      <c r="AF18" s="291" t="s">
        <v>42</v>
      </c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3"/>
      <c r="AU18" s="291" t="s">
        <v>42</v>
      </c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3"/>
      <c r="BJ18" s="291" t="s">
        <v>42</v>
      </c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3"/>
      <c r="BY18" s="291" t="s">
        <v>42</v>
      </c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3"/>
    </row>
    <row r="19" spans="2:89" ht="99.75" customHeight="1">
      <c r="B19" s="76" t="s">
        <v>43</v>
      </c>
      <c r="C19" s="121" t="s">
        <v>165</v>
      </c>
      <c r="D19" s="239" t="s">
        <v>121</v>
      </c>
      <c r="E19" s="40">
        <f aca="true" t="shared" si="4" ref="E19:E24">F19+G19+H19</f>
        <v>0</v>
      </c>
      <c r="F19" s="40">
        <f aca="true" t="shared" si="5" ref="F19:F24">U19+AJ19+AY19+BN19+CC19</f>
        <v>0</v>
      </c>
      <c r="G19" s="40">
        <f aca="true" t="shared" si="6" ref="G19:G24">V19+AK19+AZ19+BO19+CD19</f>
        <v>0</v>
      </c>
      <c r="H19" s="40">
        <f aca="true" t="shared" si="7" ref="H19:H24">W19+AL19+BA19+BP19+CE19</f>
        <v>0</v>
      </c>
      <c r="I19" s="40">
        <f aca="true" t="shared" si="8" ref="I19:I24">J19+K19+L19</f>
        <v>0</v>
      </c>
      <c r="J19" s="40">
        <f aca="true" t="shared" si="9" ref="J19:J24">Y19+AN19+BC19+BR19+CG19</f>
        <v>0</v>
      </c>
      <c r="K19" s="40">
        <f aca="true" t="shared" si="10" ref="K19:K24">Z19+AO19+BD19+BS19+CH19</f>
        <v>0</v>
      </c>
      <c r="L19" s="40">
        <f aca="true" t="shared" si="11" ref="L19:L24">AA19+AP19+BE19+BT19+CI19</f>
        <v>0</v>
      </c>
      <c r="M19" s="246" t="s">
        <v>124</v>
      </c>
      <c r="N19" s="41"/>
      <c r="O19" s="31"/>
      <c r="P19" s="31"/>
      <c r="Q19" s="76" t="s">
        <v>43</v>
      </c>
      <c r="R19" s="77" t="s">
        <v>165</v>
      </c>
      <c r="S19" s="142" t="s">
        <v>121</v>
      </c>
      <c r="T19" s="82" t="s">
        <v>245</v>
      </c>
      <c r="U19" s="40"/>
      <c r="V19" s="40"/>
      <c r="W19" s="27"/>
      <c r="X19" s="27"/>
      <c r="Y19" s="27"/>
      <c r="Z19" s="27"/>
      <c r="AA19" s="27"/>
      <c r="AB19" s="80" t="s">
        <v>124</v>
      </c>
      <c r="AC19" s="41"/>
      <c r="AF19" s="76" t="s">
        <v>43</v>
      </c>
      <c r="AG19" s="77" t="s">
        <v>165</v>
      </c>
      <c r="AH19" s="142" t="s">
        <v>121</v>
      </c>
      <c r="AI19" s="82"/>
      <c r="AJ19" s="40"/>
      <c r="AK19" s="40"/>
      <c r="AL19" s="27"/>
      <c r="AM19" s="27"/>
      <c r="AN19" s="27"/>
      <c r="AO19" s="27"/>
      <c r="AP19" s="27"/>
      <c r="AQ19" s="80" t="s">
        <v>124</v>
      </c>
      <c r="AR19" s="41"/>
      <c r="AU19" s="76" t="s">
        <v>43</v>
      </c>
      <c r="AV19" s="77" t="s">
        <v>165</v>
      </c>
      <c r="AW19" s="142" t="s">
        <v>121</v>
      </c>
      <c r="AX19" s="82"/>
      <c r="AY19" s="40"/>
      <c r="AZ19" s="40"/>
      <c r="BA19" s="27"/>
      <c r="BB19" s="27"/>
      <c r="BC19" s="27"/>
      <c r="BD19" s="27"/>
      <c r="BE19" s="27"/>
      <c r="BF19" s="80"/>
      <c r="BG19" s="41"/>
      <c r="BJ19" s="76" t="s">
        <v>43</v>
      </c>
      <c r="BK19" s="77" t="s">
        <v>165</v>
      </c>
      <c r="BL19" s="142" t="s">
        <v>121</v>
      </c>
      <c r="BM19" s="82"/>
      <c r="BN19" s="40"/>
      <c r="BO19" s="40"/>
      <c r="BP19" s="27"/>
      <c r="BQ19" s="27"/>
      <c r="BR19" s="27"/>
      <c r="BS19" s="27"/>
      <c r="BT19" s="27"/>
      <c r="BU19" s="80"/>
      <c r="BV19" s="41"/>
      <c r="BY19" s="76" t="s">
        <v>43</v>
      </c>
      <c r="BZ19" s="77" t="s">
        <v>165</v>
      </c>
      <c r="CA19" s="142" t="s">
        <v>121</v>
      </c>
      <c r="CB19" s="82"/>
      <c r="CC19" s="40"/>
      <c r="CD19" s="40"/>
      <c r="CE19" s="27"/>
      <c r="CF19" s="27"/>
      <c r="CG19" s="27"/>
      <c r="CH19" s="27"/>
      <c r="CI19" s="27"/>
      <c r="CJ19" s="80"/>
      <c r="CK19" s="41"/>
    </row>
    <row r="20" spans="2:89" ht="84" customHeight="1">
      <c r="B20" s="76" t="s">
        <v>45</v>
      </c>
      <c r="C20" s="121" t="s">
        <v>166</v>
      </c>
      <c r="D20" s="164" t="s">
        <v>121</v>
      </c>
      <c r="E20" s="40">
        <f t="shared" si="4"/>
        <v>0</v>
      </c>
      <c r="F20" s="40">
        <f t="shared" si="5"/>
        <v>0</v>
      </c>
      <c r="G20" s="40">
        <f t="shared" si="6"/>
        <v>0</v>
      </c>
      <c r="H20" s="40">
        <f t="shared" si="7"/>
        <v>0</v>
      </c>
      <c r="I20" s="40">
        <f t="shared" si="8"/>
        <v>0</v>
      </c>
      <c r="J20" s="40">
        <f t="shared" si="9"/>
        <v>0</v>
      </c>
      <c r="K20" s="40">
        <f t="shared" si="10"/>
        <v>0</v>
      </c>
      <c r="L20" s="40">
        <f t="shared" si="11"/>
        <v>0</v>
      </c>
      <c r="M20" s="246" t="s">
        <v>183</v>
      </c>
      <c r="N20" s="80"/>
      <c r="O20" s="31"/>
      <c r="P20" s="31"/>
      <c r="Q20" s="76" t="s">
        <v>45</v>
      </c>
      <c r="R20" s="77" t="s">
        <v>166</v>
      </c>
      <c r="S20" s="114" t="s">
        <v>121</v>
      </c>
      <c r="T20" s="82" t="s">
        <v>245</v>
      </c>
      <c r="U20" s="40"/>
      <c r="V20" s="40"/>
      <c r="W20" s="27"/>
      <c r="X20" s="27"/>
      <c r="Y20" s="27"/>
      <c r="Z20" s="27"/>
      <c r="AA20" s="27"/>
      <c r="AB20" s="80" t="s">
        <v>183</v>
      </c>
      <c r="AC20" s="80"/>
      <c r="AF20" s="76" t="s">
        <v>45</v>
      </c>
      <c r="AG20" s="77" t="s">
        <v>166</v>
      </c>
      <c r="AH20" s="114" t="s">
        <v>121</v>
      </c>
      <c r="AI20" s="82"/>
      <c r="AJ20" s="40"/>
      <c r="AK20" s="40"/>
      <c r="AL20" s="27"/>
      <c r="AM20" s="27"/>
      <c r="AN20" s="27"/>
      <c r="AO20" s="27"/>
      <c r="AP20" s="27"/>
      <c r="AQ20" s="80" t="s">
        <v>225</v>
      </c>
      <c r="AR20" s="80"/>
      <c r="AU20" s="76" t="s">
        <v>45</v>
      </c>
      <c r="AV20" s="77" t="s">
        <v>166</v>
      </c>
      <c r="AW20" s="114" t="s">
        <v>121</v>
      </c>
      <c r="AX20" s="82"/>
      <c r="AY20" s="40"/>
      <c r="AZ20" s="40"/>
      <c r="BA20" s="27"/>
      <c r="BB20" s="27"/>
      <c r="BC20" s="27"/>
      <c r="BD20" s="27"/>
      <c r="BE20" s="27"/>
      <c r="BF20" s="80"/>
      <c r="BG20" s="80"/>
      <c r="BJ20" s="76" t="s">
        <v>45</v>
      </c>
      <c r="BK20" s="77" t="s">
        <v>166</v>
      </c>
      <c r="BL20" s="114" t="s">
        <v>121</v>
      </c>
      <c r="BM20" s="82"/>
      <c r="BN20" s="40"/>
      <c r="BO20" s="40"/>
      <c r="BP20" s="27"/>
      <c r="BQ20" s="27"/>
      <c r="BR20" s="27"/>
      <c r="BS20" s="27"/>
      <c r="BT20" s="27"/>
      <c r="BU20" s="80"/>
      <c r="BV20" s="80"/>
      <c r="BY20" s="76" t="s">
        <v>45</v>
      </c>
      <c r="BZ20" s="77" t="s">
        <v>166</v>
      </c>
      <c r="CA20" s="114" t="s">
        <v>121</v>
      </c>
      <c r="CB20" s="82"/>
      <c r="CC20" s="40"/>
      <c r="CD20" s="40"/>
      <c r="CE20" s="27"/>
      <c r="CF20" s="27"/>
      <c r="CG20" s="27"/>
      <c r="CH20" s="27"/>
      <c r="CI20" s="27"/>
      <c r="CJ20" s="80"/>
      <c r="CK20" s="80"/>
    </row>
    <row r="21" spans="2:89" ht="178.5" customHeight="1">
      <c r="B21" s="75" t="s">
        <v>161</v>
      </c>
      <c r="C21" s="121" t="s">
        <v>167</v>
      </c>
      <c r="D21" s="239" t="s">
        <v>121</v>
      </c>
      <c r="E21" s="40">
        <f t="shared" si="4"/>
        <v>6776.999999999999</v>
      </c>
      <c r="F21" s="40">
        <f t="shared" si="5"/>
        <v>0</v>
      </c>
      <c r="G21" s="40">
        <f t="shared" si="6"/>
        <v>6776.999999999999</v>
      </c>
      <c r="H21" s="40">
        <f t="shared" si="7"/>
        <v>0</v>
      </c>
      <c r="I21" s="40">
        <f t="shared" si="8"/>
        <v>5708.9</v>
      </c>
      <c r="J21" s="40">
        <f t="shared" si="9"/>
        <v>0</v>
      </c>
      <c r="K21" s="40">
        <f t="shared" si="10"/>
        <v>5708.9</v>
      </c>
      <c r="L21" s="40">
        <f t="shared" si="11"/>
        <v>0</v>
      </c>
      <c r="M21" s="246" t="s">
        <v>359</v>
      </c>
      <c r="N21" s="80"/>
      <c r="O21" s="31"/>
      <c r="P21" s="31"/>
      <c r="Q21" s="75" t="s">
        <v>161</v>
      </c>
      <c r="R21" s="77" t="s">
        <v>167</v>
      </c>
      <c r="S21" s="142" t="s">
        <v>121</v>
      </c>
      <c r="T21" s="90">
        <v>1910.2</v>
      </c>
      <c r="U21" s="90"/>
      <c r="V21" s="90">
        <v>1910.2</v>
      </c>
      <c r="W21" s="27"/>
      <c r="X21" s="144">
        <v>1903.1</v>
      </c>
      <c r="Y21" s="27"/>
      <c r="Z21" s="144">
        <v>1903.1</v>
      </c>
      <c r="AA21" s="27"/>
      <c r="AB21" s="80" t="s">
        <v>248</v>
      </c>
      <c r="AC21" s="80"/>
      <c r="AF21" s="75" t="s">
        <v>161</v>
      </c>
      <c r="AG21" s="77" t="s">
        <v>167</v>
      </c>
      <c r="AH21" s="142" t="s">
        <v>121</v>
      </c>
      <c r="AI21" s="90">
        <v>2116.7</v>
      </c>
      <c r="AJ21" s="90"/>
      <c r="AK21" s="90">
        <v>2116.7</v>
      </c>
      <c r="AL21" s="27"/>
      <c r="AM21" s="90">
        <v>1080.3</v>
      </c>
      <c r="AN21" s="90"/>
      <c r="AO21" s="90">
        <v>1080.3</v>
      </c>
      <c r="AP21" s="90"/>
      <c r="AQ21" s="80" t="s">
        <v>226</v>
      </c>
      <c r="AR21" s="80"/>
      <c r="AU21" s="75" t="s">
        <v>161</v>
      </c>
      <c r="AV21" s="77" t="s">
        <v>167</v>
      </c>
      <c r="AW21" s="142" t="s">
        <v>121</v>
      </c>
      <c r="AX21" s="90">
        <v>1005.4</v>
      </c>
      <c r="AY21" s="90"/>
      <c r="AZ21" s="90">
        <v>1005.4</v>
      </c>
      <c r="BA21" s="27"/>
      <c r="BB21" s="90">
        <v>1000.3</v>
      </c>
      <c r="BC21" s="27"/>
      <c r="BD21" s="90">
        <v>1000.3</v>
      </c>
      <c r="BE21" s="27"/>
      <c r="BF21" s="80" t="s">
        <v>218</v>
      </c>
      <c r="BG21" s="80"/>
      <c r="BJ21" s="75" t="s">
        <v>161</v>
      </c>
      <c r="BK21" s="77" t="s">
        <v>167</v>
      </c>
      <c r="BL21" s="142" t="s">
        <v>121</v>
      </c>
      <c r="BM21" s="90">
        <v>913.9</v>
      </c>
      <c r="BN21" s="90"/>
      <c r="BO21" s="90">
        <v>913.9</v>
      </c>
      <c r="BP21" s="27"/>
      <c r="BQ21" s="90">
        <v>895.2</v>
      </c>
      <c r="BR21" s="27"/>
      <c r="BS21" s="90">
        <v>895.2</v>
      </c>
      <c r="BT21" s="27"/>
      <c r="BU21" s="80" t="s">
        <v>212</v>
      </c>
      <c r="BV21" s="80"/>
      <c r="BY21" s="75" t="s">
        <v>161</v>
      </c>
      <c r="BZ21" s="77" t="s">
        <v>167</v>
      </c>
      <c r="CA21" s="142" t="s">
        <v>121</v>
      </c>
      <c r="CB21" s="90">
        <v>830.8</v>
      </c>
      <c r="CC21" s="90"/>
      <c r="CD21" s="90">
        <v>830.8</v>
      </c>
      <c r="CE21" s="27"/>
      <c r="CF21" s="90">
        <v>830</v>
      </c>
      <c r="CG21" s="27"/>
      <c r="CH21" s="90">
        <v>830</v>
      </c>
      <c r="CI21" s="27"/>
      <c r="CJ21" s="80" t="s">
        <v>205</v>
      </c>
      <c r="CK21" s="80"/>
    </row>
    <row r="22" spans="2:89" ht="77.25" customHeight="1">
      <c r="B22" s="76" t="s">
        <v>50</v>
      </c>
      <c r="C22" s="121" t="s">
        <v>168</v>
      </c>
      <c r="D22" s="164" t="s">
        <v>121</v>
      </c>
      <c r="E22" s="40">
        <f t="shared" si="4"/>
        <v>0</v>
      </c>
      <c r="F22" s="40">
        <f t="shared" si="5"/>
        <v>0</v>
      </c>
      <c r="G22" s="40">
        <f t="shared" si="6"/>
        <v>0</v>
      </c>
      <c r="H22" s="40">
        <f t="shared" si="7"/>
        <v>0</v>
      </c>
      <c r="I22" s="40">
        <f t="shared" si="8"/>
        <v>0</v>
      </c>
      <c r="J22" s="40">
        <f t="shared" si="9"/>
        <v>0</v>
      </c>
      <c r="K22" s="40">
        <f t="shared" si="10"/>
        <v>0</v>
      </c>
      <c r="L22" s="40">
        <f t="shared" si="11"/>
        <v>0</v>
      </c>
      <c r="M22" s="246" t="s">
        <v>188</v>
      </c>
      <c r="N22" s="41"/>
      <c r="O22" s="31"/>
      <c r="P22" s="31"/>
      <c r="Q22" s="76" t="s">
        <v>50</v>
      </c>
      <c r="R22" s="77" t="s">
        <v>168</v>
      </c>
      <c r="S22" s="114" t="s">
        <v>121</v>
      </c>
      <c r="T22" s="82" t="s">
        <v>245</v>
      </c>
      <c r="U22" s="40"/>
      <c r="V22" s="40"/>
      <c r="W22" s="27"/>
      <c r="X22" s="27"/>
      <c r="Y22" s="27"/>
      <c r="Z22" s="27"/>
      <c r="AA22" s="27"/>
      <c r="AB22" s="80" t="s">
        <v>188</v>
      </c>
      <c r="AC22" s="41"/>
      <c r="AF22" s="76" t="s">
        <v>50</v>
      </c>
      <c r="AG22" s="77" t="s">
        <v>168</v>
      </c>
      <c r="AH22" s="114" t="s">
        <v>121</v>
      </c>
      <c r="AI22" s="82"/>
      <c r="AJ22" s="40"/>
      <c r="AK22" s="40"/>
      <c r="AL22" s="27"/>
      <c r="AM22" s="27"/>
      <c r="AN22" s="27"/>
      <c r="AO22" s="27"/>
      <c r="AP22" s="27"/>
      <c r="AQ22" s="80" t="s">
        <v>233</v>
      </c>
      <c r="AR22" s="41"/>
      <c r="AU22" s="76" t="s">
        <v>50</v>
      </c>
      <c r="AV22" s="77" t="s">
        <v>168</v>
      </c>
      <c r="AW22" s="114" t="s">
        <v>121</v>
      </c>
      <c r="AX22" s="82"/>
      <c r="AY22" s="40"/>
      <c r="AZ22" s="40"/>
      <c r="BA22" s="27"/>
      <c r="BB22" s="27"/>
      <c r="BC22" s="27"/>
      <c r="BD22" s="27"/>
      <c r="BE22" s="27"/>
      <c r="BF22" s="80"/>
      <c r="BG22" s="41"/>
      <c r="BJ22" s="76" t="s">
        <v>50</v>
      </c>
      <c r="BK22" s="77" t="s">
        <v>168</v>
      </c>
      <c r="BL22" s="114" t="s">
        <v>121</v>
      </c>
      <c r="BM22" s="82"/>
      <c r="BN22" s="40"/>
      <c r="BO22" s="40"/>
      <c r="BP22" s="27"/>
      <c r="BQ22" s="27"/>
      <c r="BR22" s="27"/>
      <c r="BS22" s="27"/>
      <c r="BT22" s="27"/>
      <c r="BU22" s="80"/>
      <c r="BV22" s="41"/>
      <c r="BY22" s="76" t="s">
        <v>50</v>
      </c>
      <c r="BZ22" s="77" t="s">
        <v>168</v>
      </c>
      <c r="CA22" s="114" t="s">
        <v>121</v>
      </c>
      <c r="CB22" s="82"/>
      <c r="CC22" s="40"/>
      <c r="CD22" s="40"/>
      <c r="CE22" s="27"/>
      <c r="CF22" s="27"/>
      <c r="CG22" s="27"/>
      <c r="CH22" s="27"/>
      <c r="CI22" s="27"/>
      <c r="CJ22" s="80"/>
      <c r="CK22" s="41"/>
    </row>
    <row r="23" spans="2:89" ht="80.25" customHeight="1">
      <c r="B23" s="76" t="s">
        <v>51</v>
      </c>
      <c r="C23" s="121" t="s">
        <v>169</v>
      </c>
      <c r="D23" s="164" t="s">
        <v>121</v>
      </c>
      <c r="E23" s="40">
        <f t="shared" si="4"/>
        <v>0</v>
      </c>
      <c r="F23" s="40">
        <f t="shared" si="5"/>
        <v>0</v>
      </c>
      <c r="G23" s="40">
        <f t="shared" si="6"/>
        <v>0</v>
      </c>
      <c r="H23" s="40">
        <f t="shared" si="7"/>
        <v>0</v>
      </c>
      <c r="I23" s="40">
        <f t="shared" si="8"/>
        <v>0</v>
      </c>
      <c r="J23" s="40">
        <f t="shared" si="9"/>
        <v>0</v>
      </c>
      <c r="K23" s="40">
        <f t="shared" si="10"/>
        <v>0</v>
      </c>
      <c r="L23" s="40">
        <f t="shared" si="11"/>
        <v>0</v>
      </c>
      <c r="M23" s="246" t="s">
        <v>155</v>
      </c>
      <c r="N23" s="41"/>
      <c r="O23" s="31"/>
      <c r="P23" s="31"/>
      <c r="Q23" s="76" t="s">
        <v>51</v>
      </c>
      <c r="R23" s="77" t="s">
        <v>169</v>
      </c>
      <c r="S23" s="114" t="s">
        <v>121</v>
      </c>
      <c r="T23" s="82" t="s">
        <v>245</v>
      </c>
      <c r="U23" s="40"/>
      <c r="V23" s="40"/>
      <c r="W23" s="27"/>
      <c r="X23" s="27"/>
      <c r="Y23" s="27"/>
      <c r="Z23" s="27"/>
      <c r="AA23" s="27"/>
      <c r="AB23" s="80" t="s">
        <v>155</v>
      </c>
      <c r="AC23" s="41"/>
      <c r="AF23" s="76" t="s">
        <v>51</v>
      </c>
      <c r="AG23" s="77" t="s">
        <v>169</v>
      </c>
      <c r="AH23" s="114" t="s">
        <v>121</v>
      </c>
      <c r="AI23" s="90"/>
      <c r="AJ23" s="90"/>
      <c r="AK23" s="90"/>
      <c r="AL23" s="27"/>
      <c r="AM23" s="90"/>
      <c r="AN23" s="90"/>
      <c r="AO23" s="90"/>
      <c r="AP23" s="27"/>
      <c r="AQ23" s="80" t="s">
        <v>155</v>
      </c>
      <c r="AR23" s="41"/>
      <c r="AU23" s="76" t="s">
        <v>51</v>
      </c>
      <c r="AV23" s="77" t="s">
        <v>169</v>
      </c>
      <c r="AW23" s="114" t="s">
        <v>121</v>
      </c>
      <c r="AX23" s="82"/>
      <c r="AY23" s="40"/>
      <c r="AZ23" s="40"/>
      <c r="BA23" s="27"/>
      <c r="BB23" s="27"/>
      <c r="BC23" s="27"/>
      <c r="BD23" s="27"/>
      <c r="BE23" s="27"/>
      <c r="BF23" s="80"/>
      <c r="BG23" s="41"/>
      <c r="BJ23" s="76" t="s">
        <v>51</v>
      </c>
      <c r="BK23" s="77" t="s">
        <v>169</v>
      </c>
      <c r="BL23" s="114" t="s">
        <v>121</v>
      </c>
      <c r="BM23" s="82"/>
      <c r="BN23" s="40"/>
      <c r="BO23" s="40"/>
      <c r="BP23" s="27"/>
      <c r="BQ23" s="27"/>
      <c r="BR23" s="27"/>
      <c r="BS23" s="27"/>
      <c r="BT23" s="27"/>
      <c r="BU23" s="80"/>
      <c r="BV23" s="41"/>
      <c r="BY23" s="76" t="s">
        <v>51</v>
      </c>
      <c r="BZ23" s="77" t="s">
        <v>169</v>
      </c>
      <c r="CA23" s="114" t="s">
        <v>121</v>
      </c>
      <c r="CB23" s="82"/>
      <c r="CC23" s="40"/>
      <c r="CD23" s="40"/>
      <c r="CE23" s="27"/>
      <c r="CF23" s="27"/>
      <c r="CG23" s="27"/>
      <c r="CH23" s="27"/>
      <c r="CI23" s="27"/>
      <c r="CJ23" s="80"/>
      <c r="CK23" s="41"/>
    </row>
    <row r="24" spans="2:89" ht="240.75" customHeight="1">
      <c r="B24" s="76" t="s">
        <v>119</v>
      </c>
      <c r="C24" s="121" t="s">
        <v>166</v>
      </c>
      <c r="D24" s="239" t="s">
        <v>121</v>
      </c>
      <c r="E24" s="40">
        <f t="shared" si="4"/>
        <v>2629.4</v>
      </c>
      <c r="F24" s="40">
        <f t="shared" si="5"/>
        <v>0</v>
      </c>
      <c r="G24" s="40">
        <f t="shared" si="6"/>
        <v>2629.4</v>
      </c>
      <c r="H24" s="40">
        <f t="shared" si="7"/>
        <v>0</v>
      </c>
      <c r="I24" s="40">
        <f t="shared" si="8"/>
        <v>2097.6299999999997</v>
      </c>
      <c r="J24" s="40">
        <f t="shared" si="9"/>
        <v>0</v>
      </c>
      <c r="K24" s="40">
        <f t="shared" si="10"/>
        <v>2097.6299999999997</v>
      </c>
      <c r="L24" s="40">
        <f t="shared" si="11"/>
        <v>0</v>
      </c>
      <c r="M24" s="246" t="s">
        <v>360</v>
      </c>
      <c r="N24" s="145"/>
      <c r="O24" s="31"/>
      <c r="P24" s="31"/>
      <c r="Q24" s="76" t="s">
        <v>119</v>
      </c>
      <c r="R24" s="77" t="s">
        <v>166</v>
      </c>
      <c r="S24" s="142" t="s">
        <v>121</v>
      </c>
      <c r="T24" s="90">
        <v>630.5</v>
      </c>
      <c r="U24" s="90"/>
      <c r="V24" s="90">
        <v>630.5</v>
      </c>
      <c r="W24" s="27"/>
      <c r="X24" s="146">
        <v>232</v>
      </c>
      <c r="Y24" s="27"/>
      <c r="Z24" s="146">
        <v>232</v>
      </c>
      <c r="AA24" s="27"/>
      <c r="AB24" s="80" t="s">
        <v>249</v>
      </c>
      <c r="AC24" s="145"/>
      <c r="AF24" s="76" t="s">
        <v>119</v>
      </c>
      <c r="AG24" s="77" t="s">
        <v>166</v>
      </c>
      <c r="AH24" s="142" t="s">
        <v>121</v>
      </c>
      <c r="AI24" s="90">
        <v>573.3</v>
      </c>
      <c r="AJ24" s="90"/>
      <c r="AK24" s="90">
        <v>573.3</v>
      </c>
      <c r="AL24" s="27"/>
      <c r="AM24" s="90">
        <v>533.2</v>
      </c>
      <c r="AN24" s="27"/>
      <c r="AO24" s="90">
        <v>533.2</v>
      </c>
      <c r="AP24" s="27"/>
      <c r="AQ24" s="42" t="s">
        <v>234</v>
      </c>
      <c r="AR24" s="145"/>
      <c r="AU24" s="76" t="s">
        <v>119</v>
      </c>
      <c r="AV24" s="77" t="s">
        <v>166</v>
      </c>
      <c r="AW24" s="142" t="s">
        <v>121</v>
      </c>
      <c r="AX24" s="90">
        <v>521.1</v>
      </c>
      <c r="AY24" s="90"/>
      <c r="AZ24" s="90">
        <v>521.1</v>
      </c>
      <c r="BA24" s="27"/>
      <c r="BB24" s="90">
        <v>496.9</v>
      </c>
      <c r="BC24" s="27"/>
      <c r="BD24" s="90">
        <v>496.9</v>
      </c>
      <c r="BE24" s="27"/>
      <c r="BF24" s="80" t="s">
        <v>219</v>
      </c>
      <c r="BG24" s="145"/>
      <c r="BJ24" s="76" t="s">
        <v>119</v>
      </c>
      <c r="BK24" s="77" t="s">
        <v>166</v>
      </c>
      <c r="BL24" s="142" t="s">
        <v>121</v>
      </c>
      <c r="BM24" s="90">
        <v>473.8</v>
      </c>
      <c r="BN24" s="90"/>
      <c r="BO24" s="90">
        <v>473.8</v>
      </c>
      <c r="BP24" s="27"/>
      <c r="BQ24" s="90">
        <v>434.33</v>
      </c>
      <c r="BR24" s="27"/>
      <c r="BS24" s="90">
        <v>434.33</v>
      </c>
      <c r="BT24" s="27"/>
      <c r="BU24" s="80" t="s">
        <v>213</v>
      </c>
      <c r="BV24" s="145"/>
      <c r="BY24" s="76" t="s">
        <v>119</v>
      </c>
      <c r="BZ24" s="77" t="s">
        <v>166</v>
      </c>
      <c r="CA24" s="142" t="s">
        <v>121</v>
      </c>
      <c r="CB24" s="90">
        <v>430.7</v>
      </c>
      <c r="CC24" s="90"/>
      <c r="CD24" s="90">
        <v>430.7</v>
      </c>
      <c r="CE24" s="27"/>
      <c r="CF24" s="90">
        <v>401.2</v>
      </c>
      <c r="CG24" s="27"/>
      <c r="CH24" s="90">
        <v>401.2</v>
      </c>
      <c r="CI24" s="27"/>
      <c r="CJ24" s="80" t="s">
        <v>206</v>
      </c>
      <c r="CK24" s="145"/>
    </row>
    <row r="25" spans="2:89" ht="20.25" customHeight="1">
      <c r="B25" s="309" t="s">
        <v>15</v>
      </c>
      <c r="C25" s="310"/>
      <c r="D25" s="240"/>
      <c r="E25" s="258">
        <f>SUM(E19:E24)</f>
        <v>9406.4</v>
      </c>
      <c r="F25" s="258">
        <f aca="true" t="shared" si="12" ref="F25:L25">SUM(F19:F24)</f>
        <v>0</v>
      </c>
      <c r="G25" s="258">
        <f t="shared" si="12"/>
        <v>9406.4</v>
      </c>
      <c r="H25" s="258">
        <f t="shared" si="12"/>
        <v>0</v>
      </c>
      <c r="I25" s="258">
        <f t="shared" si="12"/>
        <v>7806.529999999999</v>
      </c>
      <c r="J25" s="258">
        <f t="shared" si="12"/>
        <v>0</v>
      </c>
      <c r="K25" s="258">
        <f t="shared" si="12"/>
        <v>7806.529999999999</v>
      </c>
      <c r="L25" s="258">
        <f t="shared" si="12"/>
        <v>0</v>
      </c>
      <c r="M25" s="270"/>
      <c r="N25" s="273"/>
      <c r="O25" s="31"/>
      <c r="P25" s="31"/>
      <c r="Q25" s="309" t="s">
        <v>15</v>
      </c>
      <c r="R25" s="310"/>
      <c r="S25" s="142"/>
      <c r="T25" s="357">
        <f>V25</f>
        <v>2540.7</v>
      </c>
      <c r="U25" s="301"/>
      <c r="V25" s="345">
        <f>V24+V21</f>
        <v>2540.7</v>
      </c>
      <c r="W25" s="342"/>
      <c r="X25" s="348">
        <f>Z25</f>
        <v>2135.1</v>
      </c>
      <c r="Y25" s="348"/>
      <c r="Z25" s="348">
        <f>Z24+Z21</f>
        <v>2135.1</v>
      </c>
      <c r="AA25" s="351"/>
      <c r="AB25" s="354"/>
      <c r="AC25" s="273"/>
      <c r="AF25" s="309" t="s">
        <v>15</v>
      </c>
      <c r="AG25" s="310"/>
      <c r="AH25" s="147"/>
      <c r="AI25" s="357">
        <f>AK25</f>
        <v>2690</v>
      </c>
      <c r="AJ25" s="301"/>
      <c r="AK25" s="345">
        <f>AK24+AK21</f>
        <v>2690</v>
      </c>
      <c r="AL25" s="342"/>
      <c r="AM25" s="348">
        <f>AO25</f>
        <v>1613.5</v>
      </c>
      <c r="AN25" s="348"/>
      <c r="AO25" s="348">
        <f>AO24+AO21</f>
        <v>1613.5</v>
      </c>
      <c r="AP25" s="351"/>
      <c r="AQ25" s="354"/>
      <c r="AR25" s="273"/>
      <c r="AU25" s="309" t="s">
        <v>15</v>
      </c>
      <c r="AV25" s="310"/>
      <c r="AW25" s="147"/>
      <c r="AX25" s="357">
        <f>AZ25</f>
        <v>1526.5</v>
      </c>
      <c r="AY25" s="301"/>
      <c r="AZ25" s="345">
        <f>AZ24+AZ21</f>
        <v>1526.5</v>
      </c>
      <c r="BA25" s="342"/>
      <c r="BB25" s="348">
        <f>BD25</f>
        <v>1497.1999999999998</v>
      </c>
      <c r="BC25" s="348"/>
      <c r="BD25" s="348">
        <f>BD24+BD21</f>
        <v>1497.1999999999998</v>
      </c>
      <c r="BE25" s="351"/>
      <c r="BF25" s="354"/>
      <c r="BG25" s="273"/>
      <c r="BJ25" s="309" t="s">
        <v>15</v>
      </c>
      <c r="BK25" s="310"/>
      <c r="BL25" s="147"/>
      <c r="BM25" s="357">
        <f>BO25</f>
        <v>1387.7</v>
      </c>
      <c r="BN25" s="301"/>
      <c r="BO25" s="345">
        <f>BO24+BO21</f>
        <v>1387.7</v>
      </c>
      <c r="BP25" s="342"/>
      <c r="BQ25" s="348">
        <f>BS25</f>
        <v>1329.53</v>
      </c>
      <c r="BR25" s="348"/>
      <c r="BS25" s="348">
        <f>BS24+BS21</f>
        <v>1329.53</v>
      </c>
      <c r="BT25" s="351"/>
      <c r="BU25" s="354"/>
      <c r="BV25" s="273"/>
      <c r="BY25" s="309" t="s">
        <v>15</v>
      </c>
      <c r="BZ25" s="310"/>
      <c r="CA25" s="147"/>
      <c r="CB25" s="357">
        <f>CD25</f>
        <v>1261.5</v>
      </c>
      <c r="CC25" s="301"/>
      <c r="CD25" s="345">
        <f>CD24+CD21</f>
        <v>1261.5</v>
      </c>
      <c r="CE25" s="342"/>
      <c r="CF25" s="348">
        <f>CH25</f>
        <v>1231.2</v>
      </c>
      <c r="CG25" s="348"/>
      <c r="CH25" s="348">
        <f>CH24+CH21</f>
        <v>1231.2</v>
      </c>
      <c r="CI25" s="351"/>
      <c r="CJ25" s="354"/>
      <c r="CK25" s="273"/>
    </row>
    <row r="26" spans="2:89" ht="21" customHeight="1">
      <c r="B26" s="299" t="s">
        <v>17</v>
      </c>
      <c r="C26" s="300"/>
      <c r="D26" s="240"/>
      <c r="E26" s="259"/>
      <c r="F26" s="259"/>
      <c r="G26" s="259"/>
      <c r="H26" s="259"/>
      <c r="I26" s="259"/>
      <c r="J26" s="259"/>
      <c r="K26" s="259"/>
      <c r="L26" s="259"/>
      <c r="M26" s="271"/>
      <c r="N26" s="274"/>
      <c r="O26" s="31"/>
      <c r="P26" s="31"/>
      <c r="Q26" s="299" t="s">
        <v>17</v>
      </c>
      <c r="R26" s="334"/>
      <c r="S26" s="142"/>
      <c r="T26" s="358"/>
      <c r="U26" s="302"/>
      <c r="V26" s="346"/>
      <c r="W26" s="343"/>
      <c r="X26" s="349"/>
      <c r="Y26" s="349"/>
      <c r="Z26" s="349"/>
      <c r="AA26" s="352"/>
      <c r="AB26" s="355"/>
      <c r="AC26" s="274"/>
      <c r="AF26" s="299" t="s">
        <v>17</v>
      </c>
      <c r="AG26" s="300"/>
      <c r="AH26" s="147"/>
      <c r="AI26" s="358"/>
      <c r="AJ26" s="302"/>
      <c r="AK26" s="346"/>
      <c r="AL26" s="343"/>
      <c r="AM26" s="349"/>
      <c r="AN26" s="349"/>
      <c r="AO26" s="349"/>
      <c r="AP26" s="352"/>
      <c r="AQ26" s="355"/>
      <c r="AR26" s="274"/>
      <c r="AU26" s="299" t="s">
        <v>17</v>
      </c>
      <c r="AV26" s="300"/>
      <c r="AW26" s="147"/>
      <c r="AX26" s="358"/>
      <c r="AY26" s="302"/>
      <c r="AZ26" s="346"/>
      <c r="BA26" s="343"/>
      <c r="BB26" s="349"/>
      <c r="BC26" s="349"/>
      <c r="BD26" s="349"/>
      <c r="BE26" s="352"/>
      <c r="BF26" s="355"/>
      <c r="BG26" s="274"/>
      <c r="BJ26" s="299" t="s">
        <v>17</v>
      </c>
      <c r="BK26" s="300"/>
      <c r="BL26" s="147"/>
      <c r="BM26" s="358"/>
      <c r="BN26" s="302"/>
      <c r="BO26" s="346"/>
      <c r="BP26" s="343"/>
      <c r="BQ26" s="349"/>
      <c r="BR26" s="349"/>
      <c r="BS26" s="349"/>
      <c r="BT26" s="352"/>
      <c r="BU26" s="355"/>
      <c r="BV26" s="274"/>
      <c r="BY26" s="299" t="s">
        <v>17</v>
      </c>
      <c r="BZ26" s="300"/>
      <c r="CA26" s="147"/>
      <c r="CB26" s="358"/>
      <c r="CC26" s="302"/>
      <c r="CD26" s="346"/>
      <c r="CE26" s="343"/>
      <c r="CF26" s="349"/>
      <c r="CG26" s="349"/>
      <c r="CH26" s="349"/>
      <c r="CI26" s="352"/>
      <c r="CJ26" s="355"/>
      <c r="CK26" s="274"/>
    </row>
    <row r="27" spans="2:89" ht="20.25" customHeight="1">
      <c r="B27" s="304" t="s">
        <v>197</v>
      </c>
      <c r="C27" s="305"/>
      <c r="D27" s="240"/>
      <c r="E27" s="259"/>
      <c r="F27" s="259"/>
      <c r="G27" s="259"/>
      <c r="H27" s="259"/>
      <c r="I27" s="259"/>
      <c r="J27" s="259"/>
      <c r="K27" s="259"/>
      <c r="L27" s="259"/>
      <c r="M27" s="271"/>
      <c r="N27" s="274"/>
      <c r="O27" s="31"/>
      <c r="P27" s="31"/>
      <c r="Q27" s="304" t="s">
        <v>250</v>
      </c>
      <c r="R27" s="335"/>
      <c r="S27" s="142"/>
      <c r="T27" s="358"/>
      <c r="U27" s="302"/>
      <c r="V27" s="346"/>
      <c r="W27" s="343"/>
      <c r="X27" s="349"/>
      <c r="Y27" s="349"/>
      <c r="Z27" s="349"/>
      <c r="AA27" s="352"/>
      <c r="AB27" s="355"/>
      <c r="AC27" s="274"/>
      <c r="AF27" s="304" t="s">
        <v>197</v>
      </c>
      <c r="AG27" s="305"/>
      <c r="AH27" s="147"/>
      <c r="AI27" s="358"/>
      <c r="AJ27" s="302"/>
      <c r="AK27" s="346"/>
      <c r="AL27" s="343"/>
      <c r="AM27" s="349"/>
      <c r="AN27" s="349"/>
      <c r="AO27" s="349"/>
      <c r="AP27" s="352"/>
      <c r="AQ27" s="355"/>
      <c r="AR27" s="274"/>
      <c r="AU27" s="304" t="s">
        <v>197</v>
      </c>
      <c r="AV27" s="305"/>
      <c r="AW27" s="147"/>
      <c r="AX27" s="358"/>
      <c r="AY27" s="302"/>
      <c r="AZ27" s="346"/>
      <c r="BA27" s="343"/>
      <c r="BB27" s="349"/>
      <c r="BC27" s="349"/>
      <c r="BD27" s="349"/>
      <c r="BE27" s="352"/>
      <c r="BF27" s="355"/>
      <c r="BG27" s="274"/>
      <c r="BJ27" s="304" t="s">
        <v>197</v>
      </c>
      <c r="BK27" s="305"/>
      <c r="BL27" s="147"/>
      <c r="BM27" s="358"/>
      <c r="BN27" s="302"/>
      <c r="BO27" s="346"/>
      <c r="BP27" s="343"/>
      <c r="BQ27" s="349"/>
      <c r="BR27" s="349"/>
      <c r="BS27" s="349"/>
      <c r="BT27" s="352"/>
      <c r="BU27" s="355"/>
      <c r="BV27" s="274"/>
      <c r="BY27" s="304" t="s">
        <v>197</v>
      </c>
      <c r="BZ27" s="305"/>
      <c r="CA27" s="147"/>
      <c r="CB27" s="358"/>
      <c r="CC27" s="302"/>
      <c r="CD27" s="346"/>
      <c r="CE27" s="343"/>
      <c r="CF27" s="349"/>
      <c r="CG27" s="349"/>
      <c r="CH27" s="349"/>
      <c r="CI27" s="352"/>
      <c r="CJ27" s="355"/>
      <c r="CK27" s="274"/>
    </row>
    <row r="28" spans="2:89" ht="21.75" customHeight="1">
      <c r="B28" s="297" t="s">
        <v>198</v>
      </c>
      <c r="C28" s="298"/>
      <c r="D28" s="239"/>
      <c r="E28" s="260"/>
      <c r="F28" s="260"/>
      <c r="G28" s="260"/>
      <c r="H28" s="260"/>
      <c r="I28" s="260"/>
      <c r="J28" s="260"/>
      <c r="K28" s="260"/>
      <c r="L28" s="260"/>
      <c r="M28" s="272"/>
      <c r="N28" s="275"/>
      <c r="O28" s="31"/>
      <c r="P28" s="31"/>
      <c r="Q28" s="297" t="s">
        <v>251</v>
      </c>
      <c r="R28" s="298"/>
      <c r="S28" s="142"/>
      <c r="T28" s="359"/>
      <c r="U28" s="303"/>
      <c r="V28" s="347"/>
      <c r="W28" s="344"/>
      <c r="X28" s="350"/>
      <c r="Y28" s="350"/>
      <c r="Z28" s="350"/>
      <c r="AA28" s="353"/>
      <c r="AB28" s="356"/>
      <c r="AC28" s="275"/>
      <c r="AF28" s="297" t="s">
        <v>198</v>
      </c>
      <c r="AG28" s="298"/>
      <c r="AH28" s="142"/>
      <c r="AI28" s="359"/>
      <c r="AJ28" s="303"/>
      <c r="AK28" s="347"/>
      <c r="AL28" s="344"/>
      <c r="AM28" s="350"/>
      <c r="AN28" s="350"/>
      <c r="AO28" s="350"/>
      <c r="AP28" s="353"/>
      <c r="AQ28" s="356"/>
      <c r="AR28" s="275"/>
      <c r="AU28" s="297" t="s">
        <v>198</v>
      </c>
      <c r="AV28" s="298"/>
      <c r="AW28" s="142"/>
      <c r="AX28" s="359"/>
      <c r="AY28" s="303"/>
      <c r="AZ28" s="347"/>
      <c r="BA28" s="344"/>
      <c r="BB28" s="350"/>
      <c r="BC28" s="350"/>
      <c r="BD28" s="350"/>
      <c r="BE28" s="353"/>
      <c r="BF28" s="356"/>
      <c r="BG28" s="275"/>
      <c r="BJ28" s="297" t="s">
        <v>198</v>
      </c>
      <c r="BK28" s="298"/>
      <c r="BL28" s="142"/>
      <c r="BM28" s="359"/>
      <c r="BN28" s="303"/>
      <c r="BO28" s="347"/>
      <c r="BP28" s="344"/>
      <c r="BQ28" s="350"/>
      <c r="BR28" s="350"/>
      <c r="BS28" s="350"/>
      <c r="BT28" s="353"/>
      <c r="BU28" s="356"/>
      <c r="BV28" s="275"/>
      <c r="BY28" s="297" t="s">
        <v>198</v>
      </c>
      <c r="BZ28" s="298"/>
      <c r="CA28" s="142"/>
      <c r="CB28" s="359"/>
      <c r="CC28" s="303"/>
      <c r="CD28" s="347"/>
      <c r="CE28" s="344"/>
      <c r="CF28" s="350"/>
      <c r="CG28" s="350"/>
      <c r="CH28" s="350"/>
      <c r="CI28" s="353"/>
      <c r="CJ28" s="356"/>
      <c r="CK28" s="275"/>
    </row>
    <row r="29" spans="2:89" ht="27" customHeight="1" thickBot="1">
      <c r="B29" s="316" t="s">
        <v>56</v>
      </c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8"/>
      <c r="O29" s="31"/>
      <c r="P29" s="31"/>
      <c r="Q29" s="316" t="s">
        <v>56</v>
      </c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8"/>
      <c r="AF29" s="316" t="s">
        <v>56</v>
      </c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8"/>
      <c r="AU29" s="316" t="s">
        <v>56</v>
      </c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8"/>
      <c r="BJ29" s="316" t="s">
        <v>56</v>
      </c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8"/>
      <c r="BY29" s="316" t="s">
        <v>56</v>
      </c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8"/>
    </row>
    <row r="30" spans="2:89" ht="170.25" customHeight="1" thickBot="1">
      <c r="B30" s="76" t="s">
        <v>57</v>
      </c>
      <c r="C30" s="121" t="s">
        <v>166</v>
      </c>
      <c r="D30" s="164" t="s">
        <v>121</v>
      </c>
      <c r="E30" s="40">
        <f aca="true" t="shared" si="13" ref="E30:E37">F30+G30+H30</f>
        <v>1860.8</v>
      </c>
      <c r="F30" s="40">
        <f aca="true" t="shared" si="14" ref="F30:F37">U30+AJ30+AY30+BN30+CC30</f>
        <v>0</v>
      </c>
      <c r="G30" s="40">
        <f aca="true" t="shared" si="15" ref="G30:G37">V30+AK30+AZ30+BO30+CD30</f>
        <v>1860.8</v>
      </c>
      <c r="H30" s="40">
        <f aca="true" t="shared" si="16" ref="H30:H37">W30+AL30+BA30+BP30+CE30</f>
        <v>0</v>
      </c>
      <c r="I30" s="40">
        <f aca="true" t="shared" si="17" ref="I30:I37">J30+K30+L30</f>
        <v>637.55</v>
      </c>
      <c r="J30" s="40">
        <f aca="true" t="shared" si="18" ref="J30:J37">Y30+AN30+BC30+BR30+CG30</f>
        <v>0</v>
      </c>
      <c r="K30" s="40">
        <f aca="true" t="shared" si="19" ref="K30:K37">Z30+AO30+BD30+BS30+CH30</f>
        <v>637.55</v>
      </c>
      <c r="L30" s="40">
        <f aca="true" t="shared" si="20" ref="L30:L37">AA30+AP30+BE30+BT30+CI30</f>
        <v>0</v>
      </c>
      <c r="M30" s="246" t="s">
        <v>185</v>
      </c>
      <c r="N30" s="80"/>
      <c r="O30" s="31"/>
      <c r="P30" s="31"/>
      <c r="Q30" s="76" t="s">
        <v>57</v>
      </c>
      <c r="R30" s="77" t="s">
        <v>166</v>
      </c>
      <c r="S30" s="114" t="s">
        <v>121</v>
      </c>
      <c r="T30" s="90">
        <v>79.1</v>
      </c>
      <c r="U30" s="78"/>
      <c r="V30" s="90">
        <v>79.1</v>
      </c>
      <c r="W30" s="27"/>
      <c r="X30" s="81">
        <v>71.5</v>
      </c>
      <c r="Y30" s="27"/>
      <c r="Z30" s="81">
        <v>71.5</v>
      </c>
      <c r="AA30" s="27"/>
      <c r="AB30" s="80" t="s">
        <v>185</v>
      </c>
      <c r="AC30" s="80"/>
      <c r="AF30" s="76" t="s">
        <v>57</v>
      </c>
      <c r="AG30" s="77" t="s">
        <v>166</v>
      </c>
      <c r="AH30" s="114" t="s">
        <v>121</v>
      </c>
      <c r="AI30" s="90">
        <v>34.2</v>
      </c>
      <c r="AJ30" s="78"/>
      <c r="AK30" s="90">
        <v>34.2</v>
      </c>
      <c r="AL30" s="27"/>
      <c r="AM30" s="83">
        <v>33.8</v>
      </c>
      <c r="AN30" s="27"/>
      <c r="AO30" s="83">
        <v>33.8</v>
      </c>
      <c r="AP30" s="27"/>
      <c r="AQ30" s="80" t="s">
        <v>235</v>
      </c>
      <c r="AR30" s="80"/>
      <c r="AU30" s="76" t="s">
        <v>57</v>
      </c>
      <c r="AV30" s="77" t="s">
        <v>166</v>
      </c>
      <c r="AW30" s="114" t="s">
        <v>121</v>
      </c>
      <c r="AX30" s="90">
        <v>638.8</v>
      </c>
      <c r="AY30" s="78"/>
      <c r="AZ30" s="90">
        <v>638.8</v>
      </c>
      <c r="BA30" s="27"/>
      <c r="BB30" s="83">
        <v>74.4</v>
      </c>
      <c r="BC30" s="27"/>
      <c r="BD30" s="83">
        <v>74.4</v>
      </c>
      <c r="BE30" s="27"/>
      <c r="BF30" s="148" t="s">
        <v>220</v>
      </c>
      <c r="BG30" s="80"/>
      <c r="BJ30" s="76" t="s">
        <v>57</v>
      </c>
      <c r="BK30" s="77" t="s">
        <v>166</v>
      </c>
      <c r="BL30" s="114" t="s">
        <v>121</v>
      </c>
      <c r="BM30" s="90">
        <v>580.7</v>
      </c>
      <c r="BN30" s="78"/>
      <c r="BO30" s="90">
        <v>580.7</v>
      </c>
      <c r="BP30" s="27"/>
      <c r="BQ30" s="83">
        <v>115.25</v>
      </c>
      <c r="BR30" s="27"/>
      <c r="BS30" s="83">
        <v>115.25</v>
      </c>
      <c r="BT30" s="27"/>
      <c r="BU30" s="80" t="s">
        <v>214</v>
      </c>
      <c r="BV30" s="80"/>
      <c r="BY30" s="76" t="s">
        <v>57</v>
      </c>
      <c r="BZ30" s="77" t="s">
        <v>166</v>
      </c>
      <c r="CA30" s="114" t="s">
        <v>121</v>
      </c>
      <c r="CB30" s="90">
        <v>528</v>
      </c>
      <c r="CC30" s="78"/>
      <c r="CD30" s="90">
        <v>528</v>
      </c>
      <c r="CE30" s="27"/>
      <c r="CF30" s="83">
        <v>342.6</v>
      </c>
      <c r="CG30" s="27"/>
      <c r="CH30" s="83">
        <v>342.6</v>
      </c>
      <c r="CI30" s="27"/>
      <c r="CJ30" s="80" t="s">
        <v>207</v>
      </c>
      <c r="CK30" s="80"/>
    </row>
    <row r="31" spans="2:89" ht="162" customHeight="1">
      <c r="B31" s="76" t="s">
        <v>61</v>
      </c>
      <c r="C31" s="121" t="s">
        <v>167</v>
      </c>
      <c r="D31" s="239" t="s">
        <v>121</v>
      </c>
      <c r="E31" s="40">
        <f t="shared" si="13"/>
        <v>0</v>
      </c>
      <c r="F31" s="40">
        <f t="shared" si="14"/>
        <v>0</v>
      </c>
      <c r="G31" s="40">
        <f t="shared" si="15"/>
        <v>0</v>
      </c>
      <c r="H31" s="40">
        <f t="shared" si="16"/>
        <v>0</v>
      </c>
      <c r="I31" s="40">
        <f t="shared" si="17"/>
        <v>0</v>
      </c>
      <c r="J31" s="40">
        <f t="shared" si="18"/>
        <v>0</v>
      </c>
      <c r="K31" s="40">
        <f t="shared" si="19"/>
        <v>0</v>
      </c>
      <c r="L31" s="40">
        <f t="shared" si="20"/>
        <v>0</v>
      </c>
      <c r="M31" s="246" t="s">
        <v>187</v>
      </c>
      <c r="N31" s="83"/>
      <c r="O31" s="31"/>
      <c r="P31" s="31"/>
      <c r="Q31" s="76" t="s">
        <v>61</v>
      </c>
      <c r="R31" s="77" t="s">
        <v>167</v>
      </c>
      <c r="S31" s="142" t="s">
        <v>121</v>
      </c>
      <c r="T31" s="82" t="s">
        <v>245</v>
      </c>
      <c r="U31" s="40"/>
      <c r="V31" s="40"/>
      <c r="W31" s="27"/>
      <c r="X31" s="27"/>
      <c r="Y31" s="27"/>
      <c r="Z31" s="27"/>
      <c r="AA31" s="27"/>
      <c r="AB31" s="80" t="s">
        <v>187</v>
      </c>
      <c r="AC31" s="83"/>
      <c r="AF31" s="76" t="s">
        <v>61</v>
      </c>
      <c r="AG31" s="77" t="s">
        <v>167</v>
      </c>
      <c r="AH31" s="142" t="s">
        <v>121</v>
      </c>
      <c r="AI31" s="82"/>
      <c r="AJ31" s="40"/>
      <c r="AK31" s="40"/>
      <c r="AL31" s="27"/>
      <c r="AM31" s="27"/>
      <c r="AN31" s="27"/>
      <c r="AO31" s="27"/>
      <c r="AP31" s="27"/>
      <c r="AQ31" s="80" t="s">
        <v>236</v>
      </c>
      <c r="AR31" s="83"/>
      <c r="AU31" s="76" t="s">
        <v>61</v>
      </c>
      <c r="AV31" s="77" t="s">
        <v>167</v>
      </c>
      <c r="AW31" s="142" t="s">
        <v>121</v>
      </c>
      <c r="AX31" s="82"/>
      <c r="AY31" s="40"/>
      <c r="AZ31" s="40"/>
      <c r="BA31" s="27"/>
      <c r="BB31" s="27"/>
      <c r="BC31" s="27"/>
      <c r="BD31" s="27"/>
      <c r="BE31" s="27"/>
      <c r="BF31" s="80"/>
      <c r="BG31" s="83"/>
      <c r="BJ31" s="76" t="s">
        <v>61</v>
      </c>
      <c r="BK31" s="77" t="s">
        <v>167</v>
      </c>
      <c r="BL31" s="142" t="s">
        <v>121</v>
      </c>
      <c r="BM31" s="82"/>
      <c r="BN31" s="40"/>
      <c r="BO31" s="40"/>
      <c r="BP31" s="27"/>
      <c r="BQ31" s="27"/>
      <c r="BR31" s="27"/>
      <c r="BS31" s="27"/>
      <c r="BT31" s="27"/>
      <c r="BU31" s="80"/>
      <c r="BV31" s="83"/>
      <c r="BY31" s="76" t="s">
        <v>61</v>
      </c>
      <c r="BZ31" s="77" t="s">
        <v>167</v>
      </c>
      <c r="CA31" s="142" t="s">
        <v>121</v>
      </c>
      <c r="CB31" s="82"/>
      <c r="CC31" s="40"/>
      <c r="CD31" s="40"/>
      <c r="CE31" s="27"/>
      <c r="CF31" s="27"/>
      <c r="CG31" s="27"/>
      <c r="CH31" s="27"/>
      <c r="CI31" s="27"/>
      <c r="CJ31" s="80"/>
      <c r="CK31" s="83"/>
    </row>
    <row r="32" spans="2:89" ht="156.75" customHeight="1">
      <c r="B32" s="76" t="s">
        <v>63</v>
      </c>
      <c r="C32" s="121" t="s">
        <v>170</v>
      </c>
      <c r="D32" s="164" t="s">
        <v>121</v>
      </c>
      <c r="E32" s="40">
        <f t="shared" si="13"/>
        <v>0</v>
      </c>
      <c r="F32" s="40">
        <f t="shared" si="14"/>
        <v>0</v>
      </c>
      <c r="G32" s="40">
        <f t="shared" si="15"/>
        <v>0</v>
      </c>
      <c r="H32" s="40">
        <f t="shared" si="16"/>
        <v>0</v>
      </c>
      <c r="I32" s="40">
        <f t="shared" si="17"/>
        <v>0</v>
      </c>
      <c r="J32" s="40">
        <f t="shared" si="18"/>
        <v>0</v>
      </c>
      <c r="K32" s="40">
        <f t="shared" si="19"/>
        <v>0</v>
      </c>
      <c r="L32" s="40">
        <f t="shared" si="20"/>
        <v>0</v>
      </c>
      <c r="M32" s="246" t="s">
        <v>125</v>
      </c>
      <c r="N32" s="41"/>
      <c r="O32" s="31"/>
      <c r="P32" s="31"/>
      <c r="Q32" s="76" t="s">
        <v>63</v>
      </c>
      <c r="R32" s="77" t="s">
        <v>170</v>
      </c>
      <c r="S32" s="114" t="s">
        <v>121</v>
      </c>
      <c r="T32" s="82" t="s">
        <v>245</v>
      </c>
      <c r="U32" s="40"/>
      <c r="V32" s="40"/>
      <c r="W32" s="27"/>
      <c r="X32" s="27"/>
      <c r="Y32" s="27"/>
      <c r="Z32" s="27"/>
      <c r="AA32" s="27"/>
      <c r="AB32" s="80" t="s">
        <v>125</v>
      </c>
      <c r="AC32" s="41"/>
      <c r="AF32" s="76" t="s">
        <v>63</v>
      </c>
      <c r="AG32" s="77" t="s">
        <v>170</v>
      </c>
      <c r="AH32" s="114" t="s">
        <v>121</v>
      </c>
      <c r="AI32" s="82"/>
      <c r="AJ32" s="40"/>
      <c r="AK32" s="40"/>
      <c r="AL32" s="27"/>
      <c r="AM32" s="27"/>
      <c r="AN32" s="27"/>
      <c r="AO32" s="27"/>
      <c r="AP32" s="27"/>
      <c r="AQ32" s="80" t="s">
        <v>125</v>
      </c>
      <c r="AR32" s="41"/>
      <c r="AU32" s="76" t="s">
        <v>63</v>
      </c>
      <c r="AV32" s="77" t="s">
        <v>170</v>
      </c>
      <c r="AW32" s="114" t="s">
        <v>121</v>
      </c>
      <c r="AX32" s="82"/>
      <c r="AY32" s="40"/>
      <c r="AZ32" s="40"/>
      <c r="BA32" s="27"/>
      <c r="BB32" s="27"/>
      <c r="BC32" s="27"/>
      <c r="BD32" s="27"/>
      <c r="BE32" s="27"/>
      <c r="BF32" s="80"/>
      <c r="BG32" s="41"/>
      <c r="BJ32" s="76" t="s">
        <v>63</v>
      </c>
      <c r="BK32" s="77" t="s">
        <v>170</v>
      </c>
      <c r="BL32" s="114" t="s">
        <v>121</v>
      </c>
      <c r="BM32" s="82"/>
      <c r="BN32" s="40"/>
      <c r="BO32" s="40"/>
      <c r="BP32" s="27"/>
      <c r="BQ32" s="27"/>
      <c r="BR32" s="27"/>
      <c r="BS32" s="27"/>
      <c r="BT32" s="27"/>
      <c r="BU32" s="80"/>
      <c r="BV32" s="41"/>
      <c r="BY32" s="76" t="s">
        <v>63</v>
      </c>
      <c r="BZ32" s="77" t="s">
        <v>170</v>
      </c>
      <c r="CA32" s="114" t="s">
        <v>121</v>
      </c>
      <c r="CB32" s="82"/>
      <c r="CC32" s="40"/>
      <c r="CD32" s="40"/>
      <c r="CE32" s="27"/>
      <c r="CF32" s="27"/>
      <c r="CG32" s="27"/>
      <c r="CH32" s="27"/>
      <c r="CI32" s="27"/>
      <c r="CJ32" s="80"/>
      <c r="CK32" s="41"/>
    </row>
    <row r="33" spans="2:89" ht="124.5" customHeight="1">
      <c r="B33" s="76" t="s">
        <v>65</v>
      </c>
      <c r="C33" s="121" t="s">
        <v>168</v>
      </c>
      <c r="D33" s="239" t="s">
        <v>121</v>
      </c>
      <c r="E33" s="40">
        <f t="shared" si="13"/>
        <v>17416</v>
      </c>
      <c r="F33" s="40">
        <f t="shared" si="14"/>
        <v>0</v>
      </c>
      <c r="G33" s="40">
        <f t="shared" si="15"/>
        <v>17416</v>
      </c>
      <c r="H33" s="40">
        <f t="shared" si="16"/>
        <v>0</v>
      </c>
      <c r="I33" s="40">
        <f t="shared" si="17"/>
        <v>15282.699999999999</v>
      </c>
      <c r="J33" s="40">
        <f t="shared" si="18"/>
        <v>0</v>
      </c>
      <c r="K33" s="40">
        <f t="shared" si="19"/>
        <v>15282.699999999999</v>
      </c>
      <c r="L33" s="40">
        <f t="shared" si="20"/>
        <v>0</v>
      </c>
      <c r="M33" s="246" t="s">
        <v>361</v>
      </c>
      <c r="N33" s="145"/>
      <c r="O33" s="31"/>
      <c r="P33" s="31"/>
      <c r="Q33" s="76" t="s">
        <v>65</v>
      </c>
      <c r="R33" s="77" t="s">
        <v>168</v>
      </c>
      <c r="S33" s="142" t="s">
        <v>121</v>
      </c>
      <c r="T33" s="90">
        <v>4258.8</v>
      </c>
      <c r="U33" s="78"/>
      <c r="V33" s="90">
        <v>4258.7</v>
      </c>
      <c r="W33" s="81"/>
      <c r="X33" s="90">
        <v>3000</v>
      </c>
      <c r="Y33" s="81"/>
      <c r="Z33" s="90">
        <v>3000</v>
      </c>
      <c r="AA33" s="81"/>
      <c r="AB33" s="80" t="s">
        <v>252</v>
      </c>
      <c r="AC33" s="145"/>
      <c r="AF33" s="76" t="s">
        <v>65</v>
      </c>
      <c r="AG33" s="77" t="s">
        <v>168</v>
      </c>
      <c r="AH33" s="142" t="s">
        <v>121</v>
      </c>
      <c r="AI33" s="90">
        <v>3529.1</v>
      </c>
      <c r="AJ33" s="78"/>
      <c r="AK33" s="90">
        <v>3529.1</v>
      </c>
      <c r="AL33" s="81">
        <v>0</v>
      </c>
      <c r="AM33" s="90">
        <v>3458.1</v>
      </c>
      <c r="AN33" s="81"/>
      <c r="AO33" s="90">
        <v>3458.1</v>
      </c>
      <c r="AP33" s="81"/>
      <c r="AQ33" s="80" t="s">
        <v>237</v>
      </c>
      <c r="AR33" s="145"/>
      <c r="AU33" s="76" t="s">
        <v>65</v>
      </c>
      <c r="AV33" s="77" t="s">
        <v>168</v>
      </c>
      <c r="AW33" s="142" t="s">
        <v>121</v>
      </c>
      <c r="AX33" s="90">
        <v>3519.6</v>
      </c>
      <c r="AY33" s="78"/>
      <c r="AZ33" s="90">
        <v>3519.6</v>
      </c>
      <c r="BA33" s="81"/>
      <c r="BB33" s="90">
        <v>2787.2</v>
      </c>
      <c r="BC33" s="81"/>
      <c r="BD33" s="90">
        <v>2787.2</v>
      </c>
      <c r="BE33" s="81"/>
      <c r="BF33" s="80" t="s">
        <v>221</v>
      </c>
      <c r="BG33" s="145"/>
      <c r="BJ33" s="76" t="s">
        <v>65</v>
      </c>
      <c r="BK33" s="77" t="s">
        <v>168</v>
      </c>
      <c r="BL33" s="142" t="s">
        <v>121</v>
      </c>
      <c r="BM33" s="90">
        <v>3199.7</v>
      </c>
      <c r="BN33" s="78"/>
      <c r="BO33" s="90">
        <v>3199.8</v>
      </c>
      <c r="BP33" s="81"/>
      <c r="BQ33" s="90">
        <v>3136.4</v>
      </c>
      <c r="BR33" s="81"/>
      <c r="BS33" s="90">
        <v>3136.4</v>
      </c>
      <c r="BT33" s="81"/>
      <c r="BU33" s="80" t="s">
        <v>215</v>
      </c>
      <c r="BV33" s="145"/>
      <c r="BY33" s="76" t="s">
        <v>65</v>
      </c>
      <c r="BZ33" s="77" t="s">
        <v>168</v>
      </c>
      <c r="CA33" s="142" t="s">
        <v>121</v>
      </c>
      <c r="CB33" s="90">
        <v>2908.8</v>
      </c>
      <c r="CC33" s="78"/>
      <c r="CD33" s="90">
        <v>2908.8</v>
      </c>
      <c r="CE33" s="81"/>
      <c r="CF33" s="90">
        <v>2901</v>
      </c>
      <c r="CG33" s="81"/>
      <c r="CH33" s="90">
        <v>2901</v>
      </c>
      <c r="CI33" s="81"/>
      <c r="CJ33" s="80" t="s">
        <v>208</v>
      </c>
      <c r="CK33" s="145"/>
    </row>
    <row r="34" spans="2:89" ht="170.25" customHeight="1">
      <c r="B34" s="76" t="s">
        <v>69</v>
      </c>
      <c r="C34" s="121" t="s">
        <v>171</v>
      </c>
      <c r="D34" s="164" t="s">
        <v>121</v>
      </c>
      <c r="E34" s="40">
        <f t="shared" si="13"/>
        <v>0</v>
      </c>
      <c r="F34" s="40">
        <f t="shared" si="14"/>
        <v>0</v>
      </c>
      <c r="G34" s="40">
        <f t="shared" si="15"/>
        <v>0</v>
      </c>
      <c r="H34" s="40">
        <f t="shared" si="16"/>
        <v>0</v>
      </c>
      <c r="I34" s="40">
        <f t="shared" si="17"/>
        <v>0</v>
      </c>
      <c r="J34" s="40">
        <f t="shared" si="18"/>
        <v>0</v>
      </c>
      <c r="K34" s="40">
        <f t="shared" si="19"/>
        <v>0</v>
      </c>
      <c r="L34" s="40">
        <f t="shared" si="20"/>
        <v>0</v>
      </c>
      <c r="M34" s="246" t="s">
        <v>186</v>
      </c>
      <c r="N34" s="80"/>
      <c r="O34" s="31"/>
      <c r="P34" s="31"/>
      <c r="Q34" s="76" t="s">
        <v>69</v>
      </c>
      <c r="R34" s="77" t="s">
        <v>171</v>
      </c>
      <c r="S34" s="114" t="s">
        <v>121</v>
      </c>
      <c r="T34" s="82" t="s">
        <v>245</v>
      </c>
      <c r="U34" s="40"/>
      <c r="V34" s="40"/>
      <c r="W34" s="27"/>
      <c r="X34" s="27"/>
      <c r="Y34" s="27"/>
      <c r="Z34" s="27"/>
      <c r="AA34" s="27"/>
      <c r="AB34" s="80" t="s">
        <v>186</v>
      </c>
      <c r="AC34" s="80"/>
      <c r="AF34" s="76" t="s">
        <v>69</v>
      </c>
      <c r="AG34" s="77" t="s">
        <v>171</v>
      </c>
      <c r="AH34" s="114" t="s">
        <v>121</v>
      </c>
      <c r="AI34" s="82"/>
      <c r="AJ34" s="40"/>
      <c r="AK34" s="40"/>
      <c r="AL34" s="27"/>
      <c r="AM34" s="27"/>
      <c r="AN34" s="27"/>
      <c r="AO34" s="27"/>
      <c r="AP34" s="27"/>
      <c r="AQ34" s="80" t="s">
        <v>238</v>
      </c>
      <c r="AR34" s="80"/>
      <c r="AU34" s="76" t="s">
        <v>69</v>
      </c>
      <c r="AV34" s="77" t="s">
        <v>171</v>
      </c>
      <c r="AW34" s="114" t="s">
        <v>121</v>
      </c>
      <c r="AX34" s="82"/>
      <c r="AY34" s="40"/>
      <c r="AZ34" s="40"/>
      <c r="BA34" s="27"/>
      <c r="BB34" s="27"/>
      <c r="BC34" s="27"/>
      <c r="BD34" s="27"/>
      <c r="BE34" s="27"/>
      <c r="BF34" s="80"/>
      <c r="BG34" s="80"/>
      <c r="BJ34" s="76" t="s">
        <v>69</v>
      </c>
      <c r="BK34" s="77" t="s">
        <v>171</v>
      </c>
      <c r="BL34" s="114" t="s">
        <v>121</v>
      </c>
      <c r="BM34" s="82"/>
      <c r="BN34" s="40"/>
      <c r="BO34" s="40"/>
      <c r="BP34" s="27"/>
      <c r="BQ34" s="27"/>
      <c r="BR34" s="27"/>
      <c r="BS34" s="27"/>
      <c r="BT34" s="27"/>
      <c r="BU34" s="80"/>
      <c r="BV34" s="80"/>
      <c r="BY34" s="76" t="s">
        <v>69</v>
      </c>
      <c r="BZ34" s="77" t="s">
        <v>171</v>
      </c>
      <c r="CA34" s="114" t="s">
        <v>121</v>
      </c>
      <c r="CB34" s="82"/>
      <c r="CC34" s="40"/>
      <c r="CD34" s="40"/>
      <c r="CE34" s="27"/>
      <c r="CF34" s="27"/>
      <c r="CG34" s="27"/>
      <c r="CH34" s="27"/>
      <c r="CI34" s="27"/>
      <c r="CJ34" s="80"/>
      <c r="CK34" s="80"/>
    </row>
    <row r="35" spans="2:89" ht="121.5" customHeight="1">
      <c r="B35" s="76" t="s">
        <v>71</v>
      </c>
      <c r="C35" s="121" t="s">
        <v>166</v>
      </c>
      <c r="D35" s="164" t="s">
        <v>121</v>
      </c>
      <c r="E35" s="40">
        <f t="shared" si="13"/>
        <v>0</v>
      </c>
      <c r="F35" s="40">
        <f t="shared" si="14"/>
        <v>0</v>
      </c>
      <c r="G35" s="40">
        <f t="shared" si="15"/>
        <v>0</v>
      </c>
      <c r="H35" s="40">
        <f t="shared" si="16"/>
        <v>0</v>
      </c>
      <c r="I35" s="40">
        <f t="shared" si="17"/>
        <v>0</v>
      </c>
      <c r="J35" s="40">
        <f t="shared" si="18"/>
        <v>0</v>
      </c>
      <c r="K35" s="40">
        <f t="shared" si="19"/>
        <v>0</v>
      </c>
      <c r="L35" s="40">
        <f t="shared" si="20"/>
        <v>0</v>
      </c>
      <c r="M35" s="247" t="s">
        <v>156</v>
      </c>
      <c r="N35" s="41"/>
      <c r="O35" s="31"/>
      <c r="P35" s="31"/>
      <c r="Q35" s="76" t="s">
        <v>71</v>
      </c>
      <c r="R35" s="77" t="s">
        <v>166</v>
      </c>
      <c r="S35" s="114" t="s">
        <v>121</v>
      </c>
      <c r="T35" s="82" t="s">
        <v>245</v>
      </c>
      <c r="U35" s="40"/>
      <c r="V35" s="40"/>
      <c r="W35" s="27"/>
      <c r="X35" s="27"/>
      <c r="Y35" s="27"/>
      <c r="Z35" s="27"/>
      <c r="AA35" s="27"/>
      <c r="AB35" s="79" t="s">
        <v>156</v>
      </c>
      <c r="AC35" s="41"/>
      <c r="AF35" s="76" t="s">
        <v>71</v>
      </c>
      <c r="AG35" s="77" t="s">
        <v>166</v>
      </c>
      <c r="AH35" s="114" t="s">
        <v>121</v>
      </c>
      <c r="AI35" s="82"/>
      <c r="AJ35" s="40"/>
      <c r="AK35" s="40"/>
      <c r="AL35" s="27"/>
      <c r="AM35" s="27"/>
      <c r="AN35" s="27"/>
      <c r="AO35" s="27"/>
      <c r="AP35" s="27"/>
      <c r="AQ35" s="79" t="s">
        <v>156</v>
      </c>
      <c r="AR35" s="41"/>
      <c r="AU35" s="76" t="s">
        <v>71</v>
      </c>
      <c r="AV35" s="77" t="s">
        <v>166</v>
      </c>
      <c r="AW35" s="114" t="s">
        <v>121</v>
      </c>
      <c r="AX35" s="82"/>
      <c r="AY35" s="40"/>
      <c r="AZ35" s="40"/>
      <c r="BA35" s="27"/>
      <c r="BB35" s="27"/>
      <c r="BC35" s="27"/>
      <c r="BD35" s="27"/>
      <c r="BE35" s="27"/>
      <c r="BF35" s="79"/>
      <c r="BG35" s="41"/>
      <c r="BJ35" s="76" t="s">
        <v>71</v>
      </c>
      <c r="BK35" s="77" t="s">
        <v>166</v>
      </c>
      <c r="BL35" s="114" t="s">
        <v>121</v>
      </c>
      <c r="BM35" s="82"/>
      <c r="BN35" s="40"/>
      <c r="BO35" s="40"/>
      <c r="BP35" s="27"/>
      <c r="BQ35" s="27"/>
      <c r="BR35" s="27"/>
      <c r="BS35" s="27"/>
      <c r="BT35" s="27"/>
      <c r="BU35" s="79"/>
      <c r="BV35" s="41"/>
      <c r="BY35" s="76" t="s">
        <v>71</v>
      </c>
      <c r="BZ35" s="77" t="s">
        <v>166</v>
      </c>
      <c r="CA35" s="114" t="s">
        <v>121</v>
      </c>
      <c r="CB35" s="82"/>
      <c r="CC35" s="40"/>
      <c r="CD35" s="40"/>
      <c r="CE35" s="27"/>
      <c r="CF35" s="27"/>
      <c r="CG35" s="27"/>
      <c r="CH35" s="27"/>
      <c r="CI35" s="27"/>
      <c r="CJ35" s="79"/>
      <c r="CK35" s="41"/>
    </row>
    <row r="36" spans="2:89" ht="135" customHeight="1">
      <c r="B36" s="75" t="s">
        <v>74</v>
      </c>
      <c r="C36" s="121" t="s">
        <v>172</v>
      </c>
      <c r="D36" s="164" t="s">
        <v>121</v>
      </c>
      <c r="E36" s="40">
        <f t="shared" si="13"/>
        <v>0</v>
      </c>
      <c r="F36" s="40">
        <f t="shared" si="14"/>
        <v>0</v>
      </c>
      <c r="G36" s="40">
        <f t="shared" si="15"/>
        <v>0</v>
      </c>
      <c r="H36" s="40">
        <f t="shared" si="16"/>
        <v>0</v>
      </c>
      <c r="I36" s="40">
        <f t="shared" si="17"/>
        <v>0</v>
      </c>
      <c r="J36" s="40">
        <f t="shared" si="18"/>
        <v>0</v>
      </c>
      <c r="K36" s="40">
        <f t="shared" si="19"/>
        <v>0</v>
      </c>
      <c r="L36" s="40">
        <f t="shared" si="20"/>
        <v>0</v>
      </c>
      <c r="M36" s="246" t="s">
        <v>143</v>
      </c>
      <c r="N36" s="41"/>
      <c r="O36" s="31"/>
      <c r="P36" s="31"/>
      <c r="Q36" s="75" t="s">
        <v>74</v>
      </c>
      <c r="R36" s="77" t="s">
        <v>172</v>
      </c>
      <c r="S36" s="114" t="s">
        <v>121</v>
      </c>
      <c r="T36" s="82" t="s">
        <v>245</v>
      </c>
      <c r="U36" s="40"/>
      <c r="V36" s="40"/>
      <c r="W36" s="27"/>
      <c r="X36" s="27"/>
      <c r="Y36" s="27"/>
      <c r="Z36" s="27"/>
      <c r="AA36" s="27"/>
      <c r="AB36" s="80" t="s">
        <v>143</v>
      </c>
      <c r="AC36" s="41"/>
      <c r="AF36" s="75" t="s">
        <v>74</v>
      </c>
      <c r="AG36" s="77" t="s">
        <v>172</v>
      </c>
      <c r="AH36" s="114" t="s">
        <v>121</v>
      </c>
      <c r="AI36" s="82"/>
      <c r="AJ36" s="40"/>
      <c r="AK36" s="40"/>
      <c r="AL36" s="27"/>
      <c r="AM36" s="27"/>
      <c r="AN36" s="27"/>
      <c r="AO36" s="27"/>
      <c r="AP36" s="27"/>
      <c r="AQ36" s="80" t="s">
        <v>143</v>
      </c>
      <c r="AR36" s="41"/>
      <c r="AU36" s="75" t="s">
        <v>74</v>
      </c>
      <c r="AV36" s="77" t="s">
        <v>172</v>
      </c>
      <c r="AW36" s="114" t="s">
        <v>121</v>
      </c>
      <c r="AX36" s="82"/>
      <c r="AY36" s="40"/>
      <c r="AZ36" s="40"/>
      <c r="BA36" s="27"/>
      <c r="BB36" s="27"/>
      <c r="BC36" s="27"/>
      <c r="BD36" s="27"/>
      <c r="BE36" s="27"/>
      <c r="BF36" s="80"/>
      <c r="BG36" s="41"/>
      <c r="BJ36" s="75" t="s">
        <v>74</v>
      </c>
      <c r="BK36" s="77" t="s">
        <v>172</v>
      </c>
      <c r="BL36" s="114" t="s">
        <v>121</v>
      </c>
      <c r="BM36" s="82"/>
      <c r="BN36" s="40"/>
      <c r="BO36" s="40"/>
      <c r="BP36" s="27"/>
      <c r="BQ36" s="27"/>
      <c r="BR36" s="27"/>
      <c r="BS36" s="27"/>
      <c r="BT36" s="27"/>
      <c r="BU36" s="80"/>
      <c r="BV36" s="41"/>
      <c r="BY36" s="75" t="s">
        <v>74</v>
      </c>
      <c r="BZ36" s="77" t="s">
        <v>172</v>
      </c>
      <c r="CA36" s="114" t="s">
        <v>121</v>
      </c>
      <c r="CB36" s="82"/>
      <c r="CC36" s="40"/>
      <c r="CD36" s="40"/>
      <c r="CE36" s="27"/>
      <c r="CF36" s="27"/>
      <c r="CG36" s="27"/>
      <c r="CH36" s="27"/>
      <c r="CI36" s="27"/>
      <c r="CJ36" s="80"/>
      <c r="CK36" s="41"/>
    </row>
    <row r="37" spans="2:89" ht="82.5" customHeight="1">
      <c r="B37" s="76" t="s">
        <v>75</v>
      </c>
      <c r="C37" s="121" t="s">
        <v>166</v>
      </c>
      <c r="D37" s="239" t="s">
        <v>121</v>
      </c>
      <c r="E37" s="40">
        <f t="shared" si="13"/>
        <v>0</v>
      </c>
      <c r="F37" s="40">
        <f t="shared" si="14"/>
        <v>0</v>
      </c>
      <c r="G37" s="40">
        <f t="shared" si="15"/>
        <v>0</v>
      </c>
      <c r="H37" s="40">
        <f t="shared" si="16"/>
        <v>0</v>
      </c>
      <c r="I37" s="40">
        <f t="shared" si="17"/>
        <v>0</v>
      </c>
      <c r="J37" s="40">
        <f t="shared" si="18"/>
        <v>0</v>
      </c>
      <c r="K37" s="40">
        <f t="shared" si="19"/>
        <v>0</v>
      </c>
      <c r="L37" s="40">
        <f t="shared" si="20"/>
        <v>0</v>
      </c>
      <c r="M37" s="246" t="s">
        <v>144</v>
      </c>
      <c r="N37" s="41"/>
      <c r="O37" s="31"/>
      <c r="P37" s="31"/>
      <c r="Q37" s="76" t="s">
        <v>75</v>
      </c>
      <c r="R37" s="77" t="s">
        <v>166</v>
      </c>
      <c r="S37" s="142" t="s">
        <v>121</v>
      </c>
      <c r="T37" s="82" t="s">
        <v>245</v>
      </c>
      <c r="U37" s="40"/>
      <c r="V37" s="40"/>
      <c r="W37" s="27"/>
      <c r="X37" s="27"/>
      <c r="Y37" s="27"/>
      <c r="Z37" s="27"/>
      <c r="AA37" s="27"/>
      <c r="AB37" s="80" t="s">
        <v>144</v>
      </c>
      <c r="AC37" s="41"/>
      <c r="AF37" s="76" t="s">
        <v>75</v>
      </c>
      <c r="AG37" s="77" t="s">
        <v>166</v>
      </c>
      <c r="AH37" s="142" t="s">
        <v>121</v>
      </c>
      <c r="AI37" s="82"/>
      <c r="AJ37" s="40"/>
      <c r="AK37" s="40"/>
      <c r="AL37" s="27"/>
      <c r="AM37" s="27"/>
      <c r="AN37" s="27"/>
      <c r="AO37" s="27"/>
      <c r="AP37" s="27"/>
      <c r="AQ37" s="80" t="s">
        <v>144</v>
      </c>
      <c r="AR37" s="41"/>
      <c r="AU37" s="76" t="s">
        <v>75</v>
      </c>
      <c r="AV37" s="77" t="s">
        <v>166</v>
      </c>
      <c r="AW37" s="142" t="s">
        <v>121</v>
      </c>
      <c r="AX37" s="82"/>
      <c r="AY37" s="40"/>
      <c r="AZ37" s="40"/>
      <c r="BA37" s="27"/>
      <c r="BB37" s="27"/>
      <c r="BC37" s="27"/>
      <c r="BD37" s="27"/>
      <c r="BE37" s="27"/>
      <c r="BF37" s="80"/>
      <c r="BG37" s="41"/>
      <c r="BJ37" s="76" t="s">
        <v>75</v>
      </c>
      <c r="BK37" s="77" t="s">
        <v>166</v>
      </c>
      <c r="BL37" s="142" t="s">
        <v>121</v>
      </c>
      <c r="BM37" s="82"/>
      <c r="BN37" s="40"/>
      <c r="BO37" s="40"/>
      <c r="BP37" s="27"/>
      <c r="BQ37" s="27"/>
      <c r="BR37" s="27"/>
      <c r="BS37" s="27"/>
      <c r="BT37" s="27"/>
      <c r="BU37" s="80"/>
      <c r="BV37" s="41"/>
      <c r="BY37" s="76" t="s">
        <v>75</v>
      </c>
      <c r="BZ37" s="77" t="s">
        <v>166</v>
      </c>
      <c r="CA37" s="142" t="s">
        <v>121</v>
      </c>
      <c r="CB37" s="82"/>
      <c r="CC37" s="40"/>
      <c r="CD37" s="40"/>
      <c r="CE37" s="27"/>
      <c r="CF37" s="27"/>
      <c r="CG37" s="27"/>
      <c r="CH37" s="27"/>
      <c r="CI37" s="27"/>
      <c r="CJ37" s="80"/>
      <c r="CK37" s="41"/>
    </row>
    <row r="38" spans="2:89" ht="18.75" customHeight="1">
      <c r="B38" s="309" t="s">
        <v>15</v>
      </c>
      <c r="C38" s="310"/>
      <c r="D38" s="152"/>
      <c r="E38" s="157">
        <f>SUM(E30:E37)</f>
        <v>19276.8</v>
      </c>
      <c r="F38" s="157">
        <f aca="true" t="shared" si="21" ref="F38:L38">SUM(F30:F37)</f>
        <v>0</v>
      </c>
      <c r="G38" s="157">
        <f t="shared" si="21"/>
        <v>19276.8</v>
      </c>
      <c r="H38" s="157">
        <f t="shared" si="21"/>
        <v>0</v>
      </c>
      <c r="I38" s="157">
        <f>SUM(I30:I37)</f>
        <v>15920.249999999998</v>
      </c>
      <c r="J38" s="157">
        <f t="shared" si="21"/>
        <v>0</v>
      </c>
      <c r="K38" s="157">
        <f t="shared" si="21"/>
        <v>15920.249999999998</v>
      </c>
      <c r="L38" s="157">
        <f t="shared" si="21"/>
        <v>0</v>
      </c>
      <c r="M38" s="44"/>
      <c r="N38" s="45"/>
      <c r="O38" s="31"/>
      <c r="P38" s="31"/>
      <c r="Q38" s="309" t="s">
        <v>15</v>
      </c>
      <c r="R38" s="310"/>
      <c r="S38" s="42"/>
      <c r="T38" s="91">
        <v>4337.900000000001</v>
      </c>
      <c r="U38" s="92"/>
      <c r="V38" s="91">
        <v>4337.900000000001</v>
      </c>
      <c r="W38" s="92"/>
      <c r="X38" s="91">
        <v>3071.5</v>
      </c>
      <c r="Y38" s="92"/>
      <c r="Z38" s="91">
        <v>3071.5</v>
      </c>
      <c r="AA38" s="87"/>
      <c r="AB38" s="44"/>
      <c r="AC38" s="45"/>
      <c r="AF38" s="309" t="s">
        <v>15</v>
      </c>
      <c r="AG38" s="310"/>
      <c r="AH38" s="42"/>
      <c r="AI38" s="91"/>
      <c r="AJ38" s="92"/>
      <c r="AK38" s="91"/>
      <c r="AL38" s="92"/>
      <c r="AM38" s="91"/>
      <c r="AN38" s="92"/>
      <c r="AO38" s="91"/>
      <c r="AP38" s="87"/>
      <c r="AQ38" s="44"/>
      <c r="AR38" s="45"/>
      <c r="AU38" s="309" t="s">
        <v>15</v>
      </c>
      <c r="AV38" s="310"/>
      <c r="AW38" s="42"/>
      <c r="AX38" s="91"/>
      <c r="AY38" s="92"/>
      <c r="AZ38" s="91"/>
      <c r="BA38" s="92"/>
      <c r="BB38" s="91"/>
      <c r="BC38" s="92"/>
      <c r="BD38" s="91"/>
      <c r="BE38" s="87"/>
      <c r="BF38" s="44"/>
      <c r="BG38" s="45"/>
      <c r="BJ38" s="309" t="s">
        <v>15</v>
      </c>
      <c r="BK38" s="310"/>
      <c r="BL38" s="42"/>
      <c r="BM38" s="91"/>
      <c r="BN38" s="92"/>
      <c r="BO38" s="91"/>
      <c r="BP38" s="92"/>
      <c r="BQ38" s="91"/>
      <c r="BR38" s="92"/>
      <c r="BS38" s="91"/>
      <c r="BT38" s="87"/>
      <c r="BU38" s="44"/>
      <c r="BV38" s="45"/>
      <c r="BY38" s="309" t="s">
        <v>15</v>
      </c>
      <c r="BZ38" s="310"/>
      <c r="CA38" s="42"/>
      <c r="CB38" s="91"/>
      <c r="CC38" s="92"/>
      <c r="CD38" s="91"/>
      <c r="CE38" s="92"/>
      <c r="CF38" s="91"/>
      <c r="CG38" s="92"/>
      <c r="CH38" s="91"/>
      <c r="CI38" s="87"/>
      <c r="CJ38" s="44"/>
      <c r="CK38" s="45"/>
    </row>
    <row r="39" spans="2:89" ht="19.5" customHeight="1">
      <c r="B39" s="299" t="s">
        <v>17</v>
      </c>
      <c r="C39" s="300"/>
      <c r="D39" s="153"/>
      <c r="E39" s="155"/>
      <c r="F39" s="34"/>
      <c r="G39" s="155"/>
      <c r="H39" s="35"/>
      <c r="I39" s="51"/>
      <c r="J39" s="35"/>
      <c r="K39" s="51"/>
      <c r="L39" s="35"/>
      <c r="M39" s="51"/>
      <c r="N39" s="52"/>
      <c r="O39" s="31"/>
      <c r="P39" s="31"/>
      <c r="Q39" s="299" t="s">
        <v>17</v>
      </c>
      <c r="R39" s="334"/>
      <c r="S39" s="46"/>
      <c r="T39" s="47"/>
      <c r="U39" s="149"/>
      <c r="V39" s="47"/>
      <c r="W39" s="150"/>
      <c r="X39" s="50"/>
      <c r="Y39" s="150"/>
      <c r="Z39" s="50"/>
      <c r="AA39" s="150"/>
      <c r="AB39" s="51"/>
      <c r="AC39" s="52"/>
      <c r="AF39" s="299" t="s">
        <v>17</v>
      </c>
      <c r="AG39" s="300"/>
      <c r="AH39" s="46"/>
      <c r="AI39" s="47"/>
      <c r="AJ39" s="48"/>
      <c r="AK39" s="47"/>
      <c r="AL39" s="49"/>
      <c r="AM39" s="50"/>
      <c r="AN39" s="49"/>
      <c r="AO39" s="50"/>
      <c r="AP39" s="49"/>
      <c r="AQ39" s="51"/>
      <c r="AR39" s="52"/>
      <c r="AU39" s="299" t="s">
        <v>17</v>
      </c>
      <c r="AV39" s="300"/>
      <c r="AW39" s="46"/>
      <c r="AX39" s="47"/>
      <c r="AY39" s="48"/>
      <c r="AZ39" s="47"/>
      <c r="BA39" s="49"/>
      <c r="BB39" s="50"/>
      <c r="BC39" s="49"/>
      <c r="BD39" s="50"/>
      <c r="BE39" s="49"/>
      <c r="BF39" s="51"/>
      <c r="BG39" s="52"/>
      <c r="BJ39" s="299" t="s">
        <v>17</v>
      </c>
      <c r="BK39" s="300"/>
      <c r="BL39" s="46"/>
      <c r="BM39" s="47"/>
      <c r="BN39" s="48"/>
      <c r="BO39" s="47"/>
      <c r="BP39" s="49"/>
      <c r="BQ39" s="50"/>
      <c r="BR39" s="49"/>
      <c r="BS39" s="50"/>
      <c r="BT39" s="49"/>
      <c r="BU39" s="51"/>
      <c r="BV39" s="52"/>
      <c r="BY39" s="299" t="s">
        <v>17</v>
      </c>
      <c r="BZ39" s="300"/>
      <c r="CA39" s="46"/>
      <c r="CB39" s="47"/>
      <c r="CC39" s="48"/>
      <c r="CD39" s="47"/>
      <c r="CE39" s="49"/>
      <c r="CF39" s="50"/>
      <c r="CG39" s="49"/>
      <c r="CH39" s="50"/>
      <c r="CI39" s="49"/>
      <c r="CJ39" s="51"/>
      <c r="CK39" s="52"/>
    </row>
    <row r="40" spans="2:89" ht="18" customHeight="1">
      <c r="B40" s="304" t="s">
        <v>199</v>
      </c>
      <c r="C40" s="305"/>
      <c r="D40" s="153"/>
      <c r="E40" s="155"/>
      <c r="F40" s="34"/>
      <c r="G40" s="155"/>
      <c r="H40" s="35"/>
      <c r="I40" s="51"/>
      <c r="J40" s="35"/>
      <c r="K40" s="51"/>
      <c r="L40" s="35"/>
      <c r="M40" s="51"/>
      <c r="N40" s="52"/>
      <c r="O40" s="31"/>
      <c r="P40" s="31"/>
      <c r="Q40" s="304" t="s">
        <v>253</v>
      </c>
      <c r="R40" s="335"/>
      <c r="S40" s="46"/>
      <c r="T40" s="47"/>
      <c r="U40" s="149"/>
      <c r="V40" s="47"/>
      <c r="W40" s="150"/>
      <c r="X40" s="50"/>
      <c r="Y40" s="150"/>
      <c r="Z40" s="50"/>
      <c r="AA40" s="150"/>
      <c r="AB40" s="51"/>
      <c r="AC40" s="52"/>
      <c r="AF40" s="304" t="s">
        <v>199</v>
      </c>
      <c r="AG40" s="305"/>
      <c r="AH40" s="46"/>
      <c r="AI40" s="47"/>
      <c r="AJ40" s="48"/>
      <c r="AK40" s="47"/>
      <c r="AL40" s="49"/>
      <c r="AM40" s="50"/>
      <c r="AN40" s="49"/>
      <c r="AO40" s="50"/>
      <c r="AP40" s="49"/>
      <c r="AQ40" s="51"/>
      <c r="AR40" s="52"/>
      <c r="AU40" s="304" t="s">
        <v>199</v>
      </c>
      <c r="AV40" s="305"/>
      <c r="AW40" s="46"/>
      <c r="AX40" s="47"/>
      <c r="AY40" s="48"/>
      <c r="AZ40" s="47"/>
      <c r="BA40" s="49"/>
      <c r="BB40" s="50"/>
      <c r="BC40" s="49"/>
      <c r="BD40" s="50"/>
      <c r="BE40" s="49"/>
      <c r="BF40" s="51"/>
      <c r="BG40" s="52"/>
      <c r="BJ40" s="304" t="s">
        <v>199</v>
      </c>
      <c r="BK40" s="305"/>
      <c r="BL40" s="46"/>
      <c r="BM40" s="47"/>
      <c r="BN40" s="48"/>
      <c r="BO40" s="47"/>
      <c r="BP40" s="49"/>
      <c r="BQ40" s="50"/>
      <c r="BR40" s="49"/>
      <c r="BS40" s="50"/>
      <c r="BT40" s="49"/>
      <c r="BU40" s="51"/>
      <c r="BV40" s="52"/>
      <c r="BY40" s="304" t="s">
        <v>199</v>
      </c>
      <c r="BZ40" s="305"/>
      <c r="CA40" s="46"/>
      <c r="CB40" s="47"/>
      <c r="CC40" s="48"/>
      <c r="CD40" s="47"/>
      <c r="CE40" s="49"/>
      <c r="CF40" s="50"/>
      <c r="CG40" s="49"/>
      <c r="CH40" s="50"/>
      <c r="CI40" s="49"/>
      <c r="CJ40" s="51"/>
      <c r="CK40" s="52"/>
    </row>
    <row r="41" spans="2:89" ht="21" customHeight="1">
      <c r="B41" s="297" t="s">
        <v>200</v>
      </c>
      <c r="C41" s="298"/>
      <c r="D41" s="154"/>
      <c r="E41" s="156"/>
      <c r="F41" s="234"/>
      <c r="G41" s="156"/>
      <c r="H41" s="235"/>
      <c r="I41" s="58"/>
      <c r="J41" s="235"/>
      <c r="K41" s="58"/>
      <c r="L41" s="235"/>
      <c r="M41" s="58"/>
      <c r="N41" s="59"/>
      <c r="O41" s="31"/>
      <c r="P41" s="31"/>
      <c r="Q41" s="297" t="s">
        <v>254</v>
      </c>
      <c r="R41" s="298"/>
      <c r="S41" s="53"/>
      <c r="T41" s="54"/>
      <c r="U41" s="55"/>
      <c r="V41" s="54"/>
      <c r="W41" s="56"/>
      <c r="X41" s="57"/>
      <c r="Y41" s="56"/>
      <c r="Z41" s="57"/>
      <c r="AA41" s="56"/>
      <c r="AB41" s="58"/>
      <c r="AC41" s="59"/>
      <c r="AF41" s="297" t="s">
        <v>200</v>
      </c>
      <c r="AG41" s="298"/>
      <c r="AH41" s="53"/>
      <c r="AI41" s="54"/>
      <c r="AJ41" s="55"/>
      <c r="AK41" s="54"/>
      <c r="AL41" s="56"/>
      <c r="AM41" s="57"/>
      <c r="AN41" s="56"/>
      <c r="AO41" s="57"/>
      <c r="AP41" s="56"/>
      <c r="AQ41" s="58"/>
      <c r="AR41" s="59"/>
      <c r="AU41" s="297" t="s">
        <v>200</v>
      </c>
      <c r="AV41" s="298"/>
      <c r="AW41" s="53"/>
      <c r="AX41" s="54"/>
      <c r="AY41" s="55"/>
      <c r="AZ41" s="54"/>
      <c r="BA41" s="56"/>
      <c r="BB41" s="57"/>
      <c r="BC41" s="56"/>
      <c r="BD41" s="57"/>
      <c r="BE41" s="56"/>
      <c r="BF41" s="58"/>
      <c r="BG41" s="59"/>
      <c r="BJ41" s="297" t="s">
        <v>200</v>
      </c>
      <c r="BK41" s="298"/>
      <c r="BL41" s="53"/>
      <c r="BM41" s="54"/>
      <c r="BN41" s="55"/>
      <c r="BO41" s="54"/>
      <c r="BP41" s="56"/>
      <c r="BQ41" s="57"/>
      <c r="BR41" s="56"/>
      <c r="BS41" s="57"/>
      <c r="BT41" s="56"/>
      <c r="BU41" s="58"/>
      <c r="BV41" s="59"/>
      <c r="BY41" s="297" t="s">
        <v>200</v>
      </c>
      <c r="BZ41" s="298"/>
      <c r="CA41" s="53"/>
      <c r="CB41" s="54"/>
      <c r="CC41" s="55"/>
      <c r="CD41" s="54"/>
      <c r="CE41" s="56"/>
      <c r="CF41" s="57"/>
      <c r="CG41" s="56"/>
      <c r="CH41" s="57"/>
      <c r="CI41" s="56"/>
      <c r="CJ41" s="58"/>
      <c r="CK41" s="59"/>
    </row>
    <row r="42" spans="2:89" ht="15">
      <c r="B42" s="291" t="s">
        <v>77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31"/>
      <c r="P42" s="31"/>
      <c r="Q42" s="291" t="s">
        <v>77</v>
      </c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3"/>
      <c r="AF42" s="291" t="s">
        <v>77</v>
      </c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3"/>
      <c r="AU42" s="291" t="s">
        <v>77</v>
      </c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3"/>
      <c r="BJ42" s="291" t="s">
        <v>77</v>
      </c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3"/>
      <c r="BY42" s="291" t="s">
        <v>77</v>
      </c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3"/>
    </row>
    <row r="43" spans="2:89" ht="120.75" customHeight="1">
      <c r="B43" s="76" t="s">
        <v>78</v>
      </c>
      <c r="C43" s="121" t="s">
        <v>173</v>
      </c>
      <c r="D43" s="164" t="s">
        <v>121</v>
      </c>
      <c r="E43" s="40">
        <f>F43+G43+H43</f>
        <v>0</v>
      </c>
      <c r="F43" s="40">
        <f aca="true" t="shared" si="22" ref="F43:H45">U43+AJ43+AY43+BN43+CC43</f>
        <v>0</v>
      </c>
      <c r="G43" s="40">
        <f t="shared" si="22"/>
        <v>0</v>
      </c>
      <c r="H43" s="40">
        <f t="shared" si="22"/>
        <v>0</v>
      </c>
      <c r="I43" s="40">
        <f>J43+K43+L43</f>
        <v>0</v>
      </c>
      <c r="J43" s="40">
        <f aca="true" t="shared" si="23" ref="J43:L45">Y43+AN43+BC43+BR43+CG43</f>
        <v>0</v>
      </c>
      <c r="K43" s="40">
        <f t="shared" si="23"/>
        <v>0</v>
      </c>
      <c r="L43" s="40">
        <f t="shared" si="23"/>
        <v>0</v>
      </c>
      <c r="M43" s="246" t="s">
        <v>129</v>
      </c>
      <c r="N43" s="41"/>
      <c r="O43" s="31"/>
      <c r="P43" s="31"/>
      <c r="Q43" s="76" t="s">
        <v>78</v>
      </c>
      <c r="R43" s="77" t="s">
        <v>173</v>
      </c>
      <c r="S43" s="114" t="s">
        <v>121</v>
      </c>
      <c r="T43" s="82" t="s">
        <v>245</v>
      </c>
      <c r="U43" s="40"/>
      <c r="V43" s="40"/>
      <c r="W43" s="27"/>
      <c r="X43" s="27"/>
      <c r="Y43" s="27"/>
      <c r="Z43" s="27"/>
      <c r="AA43" s="27"/>
      <c r="AB43" s="80" t="s">
        <v>129</v>
      </c>
      <c r="AC43" s="41"/>
      <c r="AF43" s="76" t="s">
        <v>78</v>
      </c>
      <c r="AG43" s="77" t="s">
        <v>173</v>
      </c>
      <c r="AH43" s="114" t="s">
        <v>121</v>
      </c>
      <c r="AI43" s="82"/>
      <c r="AJ43" s="40"/>
      <c r="AK43" s="40"/>
      <c r="AL43" s="27"/>
      <c r="AM43" s="27"/>
      <c r="AN43" s="27"/>
      <c r="AO43" s="27"/>
      <c r="AP43" s="27"/>
      <c r="AQ43" s="80" t="s">
        <v>129</v>
      </c>
      <c r="AR43" s="41"/>
      <c r="AU43" s="76" t="s">
        <v>78</v>
      </c>
      <c r="AV43" s="77" t="s">
        <v>173</v>
      </c>
      <c r="AW43" s="114" t="s">
        <v>121</v>
      </c>
      <c r="AX43" s="82"/>
      <c r="AY43" s="40"/>
      <c r="AZ43" s="40"/>
      <c r="BA43" s="27"/>
      <c r="BB43" s="27"/>
      <c r="BC43" s="27"/>
      <c r="BD43" s="27"/>
      <c r="BE43" s="27"/>
      <c r="BF43" s="80"/>
      <c r="BG43" s="41"/>
      <c r="BJ43" s="76" t="s">
        <v>78</v>
      </c>
      <c r="BK43" s="77" t="s">
        <v>173</v>
      </c>
      <c r="BL43" s="114" t="s">
        <v>121</v>
      </c>
      <c r="BM43" s="82"/>
      <c r="BN43" s="40"/>
      <c r="BO43" s="40"/>
      <c r="BP43" s="27"/>
      <c r="BQ43" s="27"/>
      <c r="BR43" s="27"/>
      <c r="BS43" s="27"/>
      <c r="BT43" s="27"/>
      <c r="BU43" s="80"/>
      <c r="BV43" s="41"/>
      <c r="BY43" s="76" t="s">
        <v>78</v>
      </c>
      <c r="BZ43" s="77" t="s">
        <v>173</v>
      </c>
      <c r="CA43" s="114" t="s">
        <v>121</v>
      </c>
      <c r="CB43" s="82"/>
      <c r="CC43" s="40"/>
      <c r="CD43" s="40"/>
      <c r="CE43" s="27"/>
      <c r="CF43" s="27"/>
      <c r="CG43" s="27"/>
      <c r="CH43" s="27"/>
      <c r="CI43" s="27"/>
      <c r="CJ43" s="80"/>
      <c r="CK43" s="41"/>
    </row>
    <row r="44" spans="2:89" ht="81.75" customHeight="1">
      <c r="B44" s="76" t="s">
        <v>79</v>
      </c>
      <c r="C44" s="121" t="s">
        <v>166</v>
      </c>
      <c r="D44" s="239" t="s">
        <v>121</v>
      </c>
      <c r="E44" s="40">
        <f>F44+G44+H44</f>
        <v>0</v>
      </c>
      <c r="F44" s="40">
        <f t="shared" si="22"/>
        <v>0</v>
      </c>
      <c r="G44" s="40">
        <f t="shared" si="22"/>
        <v>0</v>
      </c>
      <c r="H44" s="40">
        <f t="shared" si="22"/>
        <v>0</v>
      </c>
      <c r="I44" s="40">
        <f>J44+K44+L44</f>
        <v>0</v>
      </c>
      <c r="J44" s="40">
        <f t="shared" si="23"/>
        <v>0</v>
      </c>
      <c r="K44" s="40">
        <f t="shared" si="23"/>
        <v>0</v>
      </c>
      <c r="L44" s="40">
        <f t="shared" si="23"/>
        <v>0</v>
      </c>
      <c r="M44" s="246" t="s">
        <v>145</v>
      </c>
      <c r="N44" s="41"/>
      <c r="O44" s="31"/>
      <c r="P44" s="31"/>
      <c r="Q44" s="76" t="s">
        <v>79</v>
      </c>
      <c r="R44" s="77" t="s">
        <v>166</v>
      </c>
      <c r="S44" s="142" t="s">
        <v>121</v>
      </c>
      <c r="T44" s="82" t="s">
        <v>245</v>
      </c>
      <c r="U44" s="40"/>
      <c r="V44" s="40"/>
      <c r="W44" s="27"/>
      <c r="X44" s="27"/>
      <c r="Y44" s="27"/>
      <c r="Z44" s="27"/>
      <c r="AA44" s="27"/>
      <c r="AB44" s="80" t="s">
        <v>145</v>
      </c>
      <c r="AC44" s="41"/>
      <c r="AF44" s="76" t="s">
        <v>79</v>
      </c>
      <c r="AG44" s="77" t="s">
        <v>166</v>
      </c>
      <c r="AH44" s="142" t="s">
        <v>121</v>
      </c>
      <c r="AI44" s="82"/>
      <c r="AJ44" s="40"/>
      <c r="AK44" s="40"/>
      <c r="AL44" s="27"/>
      <c r="AM44" s="27"/>
      <c r="AN44" s="27"/>
      <c r="AO44" s="27"/>
      <c r="AP44" s="27"/>
      <c r="AQ44" s="80" t="s">
        <v>145</v>
      </c>
      <c r="AR44" s="41"/>
      <c r="AU44" s="76" t="s">
        <v>79</v>
      </c>
      <c r="AV44" s="77" t="s">
        <v>166</v>
      </c>
      <c r="AW44" s="142" t="s">
        <v>121</v>
      </c>
      <c r="AX44" s="82"/>
      <c r="AY44" s="40"/>
      <c r="AZ44" s="40"/>
      <c r="BA44" s="27"/>
      <c r="BB44" s="27"/>
      <c r="BC44" s="27"/>
      <c r="BD44" s="27"/>
      <c r="BE44" s="27"/>
      <c r="BF44" s="80"/>
      <c r="BG44" s="41"/>
      <c r="BJ44" s="76" t="s">
        <v>79</v>
      </c>
      <c r="BK44" s="77" t="s">
        <v>166</v>
      </c>
      <c r="BL44" s="142" t="s">
        <v>121</v>
      </c>
      <c r="BM44" s="82"/>
      <c r="BN44" s="40"/>
      <c r="BO44" s="40"/>
      <c r="BP44" s="27"/>
      <c r="BQ44" s="27"/>
      <c r="BR44" s="27"/>
      <c r="BS44" s="27"/>
      <c r="BT44" s="27"/>
      <c r="BU44" s="80"/>
      <c r="BV44" s="41"/>
      <c r="BY44" s="76" t="s">
        <v>79</v>
      </c>
      <c r="BZ44" s="77" t="s">
        <v>166</v>
      </c>
      <c r="CA44" s="142" t="s">
        <v>121</v>
      </c>
      <c r="CB44" s="82"/>
      <c r="CC44" s="40"/>
      <c r="CD44" s="40"/>
      <c r="CE44" s="27"/>
      <c r="CF44" s="27"/>
      <c r="CG44" s="27"/>
      <c r="CH44" s="27"/>
      <c r="CI44" s="27"/>
      <c r="CJ44" s="80"/>
      <c r="CK44" s="41"/>
    </row>
    <row r="45" spans="2:89" ht="90" customHeight="1">
      <c r="B45" s="75" t="s">
        <v>81</v>
      </c>
      <c r="C45" s="121" t="s">
        <v>166</v>
      </c>
      <c r="D45" s="164" t="s">
        <v>121</v>
      </c>
      <c r="E45" s="40">
        <f>F45+G45+H45</f>
        <v>0</v>
      </c>
      <c r="F45" s="40">
        <f t="shared" si="22"/>
        <v>0</v>
      </c>
      <c r="G45" s="40">
        <f t="shared" si="22"/>
        <v>0</v>
      </c>
      <c r="H45" s="40">
        <f t="shared" si="22"/>
        <v>0</v>
      </c>
      <c r="I45" s="40">
        <f>J45+K45+L45</f>
        <v>0</v>
      </c>
      <c r="J45" s="40">
        <f t="shared" si="23"/>
        <v>0</v>
      </c>
      <c r="K45" s="40">
        <f t="shared" si="23"/>
        <v>0</v>
      </c>
      <c r="L45" s="40">
        <f t="shared" si="23"/>
        <v>0</v>
      </c>
      <c r="M45" s="246" t="s">
        <v>131</v>
      </c>
      <c r="N45" s="41"/>
      <c r="O45" s="31"/>
      <c r="P45" s="31"/>
      <c r="Q45" s="75" t="s">
        <v>81</v>
      </c>
      <c r="R45" s="77" t="s">
        <v>166</v>
      </c>
      <c r="S45" s="114" t="s">
        <v>121</v>
      </c>
      <c r="T45" s="82" t="s">
        <v>245</v>
      </c>
      <c r="U45" s="40"/>
      <c r="V45" s="40"/>
      <c r="W45" s="27"/>
      <c r="X45" s="27"/>
      <c r="Y45" s="27"/>
      <c r="Z45" s="27"/>
      <c r="AA45" s="27"/>
      <c r="AB45" s="80" t="s">
        <v>131</v>
      </c>
      <c r="AC45" s="41"/>
      <c r="AF45" s="75" t="s">
        <v>81</v>
      </c>
      <c r="AG45" s="77" t="s">
        <v>166</v>
      </c>
      <c r="AH45" s="114" t="s">
        <v>121</v>
      </c>
      <c r="AI45" s="82"/>
      <c r="AJ45" s="40"/>
      <c r="AK45" s="40"/>
      <c r="AL45" s="27"/>
      <c r="AM45" s="27"/>
      <c r="AN45" s="27"/>
      <c r="AO45" s="27"/>
      <c r="AP45" s="27"/>
      <c r="AQ45" s="80" t="s">
        <v>131</v>
      </c>
      <c r="AR45" s="41"/>
      <c r="AU45" s="75" t="s">
        <v>81</v>
      </c>
      <c r="AV45" s="77" t="s">
        <v>166</v>
      </c>
      <c r="AW45" s="114" t="s">
        <v>121</v>
      </c>
      <c r="AX45" s="82"/>
      <c r="AY45" s="40"/>
      <c r="AZ45" s="40"/>
      <c r="BA45" s="27"/>
      <c r="BB45" s="27"/>
      <c r="BC45" s="27"/>
      <c r="BD45" s="27"/>
      <c r="BE45" s="27"/>
      <c r="BF45" s="80"/>
      <c r="BG45" s="41"/>
      <c r="BJ45" s="75" t="s">
        <v>81</v>
      </c>
      <c r="BK45" s="77" t="s">
        <v>166</v>
      </c>
      <c r="BL45" s="114" t="s">
        <v>121</v>
      </c>
      <c r="BM45" s="82"/>
      <c r="BN45" s="40"/>
      <c r="BO45" s="40"/>
      <c r="BP45" s="27"/>
      <c r="BQ45" s="27"/>
      <c r="BR45" s="27"/>
      <c r="BS45" s="27"/>
      <c r="BT45" s="27"/>
      <c r="BU45" s="80"/>
      <c r="BV45" s="41"/>
      <c r="BY45" s="75" t="s">
        <v>81</v>
      </c>
      <c r="BZ45" s="77" t="s">
        <v>166</v>
      </c>
      <c r="CA45" s="114" t="s">
        <v>121</v>
      </c>
      <c r="CB45" s="82"/>
      <c r="CC45" s="40"/>
      <c r="CD45" s="40"/>
      <c r="CE45" s="27"/>
      <c r="CF45" s="27"/>
      <c r="CG45" s="27"/>
      <c r="CH45" s="27"/>
      <c r="CI45" s="27"/>
      <c r="CJ45" s="80"/>
      <c r="CK45" s="41"/>
    </row>
    <row r="46" spans="2:89" ht="19.5" customHeight="1">
      <c r="B46" s="309" t="s">
        <v>15</v>
      </c>
      <c r="C46" s="310"/>
      <c r="D46" s="279"/>
      <c r="E46" s="276">
        <f>SUM(E43:E45)</f>
        <v>0</v>
      </c>
      <c r="F46" s="276">
        <f aca="true" t="shared" si="24" ref="F46:L46">SUM(F43:F45)</f>
        <v>0</v>
      </c>
      <c r="G46" s="276">
        <f t="shared" si="24"/>
        <v>0</v>
      </c>
      <c r="H46" s="276">
        <f t="shared" si="24"/>
        <v>0</v>
      </c>
      <c r="I46" s="276">
        <f t="shared" si="24"/>
        <v>0</v>
      </c>
      <c r="J46" s="276">
        <f t="shared" si="24"/>
        <v>0</v>
      </c>
      <c r="K46" s="276">
        <f t="shared" si="24"/>
        <v>0</v>
      </c>
      <c r="L46" s="276">
        <f t="shared" si="24"/>
        <v>0</v>
      </c>
      <c r="M46" s="261"/>
      <c r="N46" s="264"/>
      <c r="O46" s="31"/>
      <c r="P46" s="31"/>
      <c r="Q46" s="309" t="s">
        <v>15</v>
      </c>
      <c r="R46" s="310"/>
      <c r="S46" s="360"/>
      <c r="T46" s="336"/>
      <c r="U46" s="339"/>
      <c r="V46" s="339"/>
      <c r="W46" s="342"/>
      <c r="X46" s="342"/>
      <c r="Y46" s="342"/>
      <c r="Z46" s="342"/>
      <c r="AA46" s="342"/>
      <c r="AB46" s="363"/>
      <c r="AC46" s="264"/>
      <c r="AF46" s="309" t="s">
        <v>15</v>
      </c>
      <c r="AG46" s="310"/>
      <c r="AH46" s="360"/>
      <c r="AI46" s="336"/>
      <c r="AJ46" s="339"/>
      <c r="AK46" s="339"/>
      <c r="AL46" s="342"/>
      <c r="AM46" s="342"/>
      <c r="AN46" s="342"/>
      <c r="AO46" s="342"/>
      <c r="AP46" s="342"/>
      <c r="AQ46" s="363"/>
      <c r="AR46" s="264"/>
      <c r="AU46" s="309" t="s">
        <v>15</v>
      </c>
      <c r="AV46" s="310"/>
      <c r="AW46" s="360"/>
      <c r="AX46" s="336"/>
      <c r="AY46" s="339"/>
      <c r="AZ46" s="339"/>
      <c r="BA46" s="342"/>
      <c r="BB46" s="342"/>
      <c r="BC46" s="342"/>
      <c r="BD46" s="342"/>
      <c r="BE46" s="342"/>
      <c r="BF46" s="363"/>
      <c r="BG46" s="264"/>
      <c r="BJ46" s="309" t="s">
        <v>15</v>
      </c>
      <c r="BK46" s="310"/>
      <c r="BL46" s="360"/>
      <c r="BM46" s="336"/>
      <c r="BN46" s="339"/>
      <c r="BO46" s="339"/>
      <c r="BP46" s="342"/>
      <c r="BQ46" s="342"/>
      <c r="BR46" s="342"/>
      <c r="BS46" s="342"/>
      <c r="BT46" s="342"/>
      <c r="BU46" s="363"/>
      <c r="BV46" s="264"/>
      <c r="BY46" s="309" t="s">
        <v>15</v>
      </c>
      <c r="BZ46" s="310"/>
      <c r="CA46" s="360"/>
      <c r="CB46" s="336"/>
      <c r="CC46" s="339"/>
      <c r="CD46" s="339"/>
      <c r="CE46" s="342"/>
      <c r="CF46" s="342"/>
      <c r="CG46" s="342"/>
      <c r="CH46" s="342"/>
      <c r="CI46" s="342"/>
      <c r="CJ46" s="363"/>
      <c r="CK46" s="264"/>
    </row>
    <row r="47" spans="2:89" ht="18" customHeight="1">
      <c r="B47" s="299" t="s">
        <v>17</v>
      </c>
      <c r="C47" s="300"/>
      <c r="D47" s="280"/>
      <c r="E47" s="277"/>
      <c r="F47" s="277"/>
      <c r="G47" s="277"/>
      <c r="H47" s="277"/>
      <c r="I47" s="277"/>
      <c r="J47" s="277"/>
      <c r="K47" s="277"/>
      <c r="L47" s="277"/>
      <c r="M47" s="262"/>
      <c r="N47" s="265"/>
      <c r="O47" s="31"/>
      <c r="P47" s="31"/>
      <c r="Q47" s="299" t="s">
        <v>17</v>
      </c>
      <c r="R47" s="334"/>
      <c r="S47" s="361"/>
      <c r="T47" s="337"/>
      <c r="U47" s="340"/>
      <c r="V47" s="340"/>
      <c r="W47" s="343"/>
      <c r="X47" s="343"/>
      <c r="Y47" s="343"/>
      <c r="Z47" s="343"/>
      <c r="AA47" s="343"/>
      <c r="AB47" s="364"/>
      <c r="AC47" s="265"/>
      <c r="AF47" s="299" t="s">
        <v>17</v>
      </c>
      <c r="AG47" s="300"/>
      <c r="AH47" s="361"/>
      <c r="AI47" s="337"/>
      <c r="AJ47" s="340"/>
      <c r="AK47" s="340"/>
      <c r="AL47" s="343"/>
      <c r="AM47" s="343"/>
      <c r="AN47" s="343"/>
      <c r="AO47" s="343"/>
      <c r="AP47" s="343"/>
      <c r="AQ47" s="364"/>
      <c r="AR47" s="265"/>
      <c r="AU47" s="299" t="s">
        <v>17</v>
      </c>
      <c r="AV47" s="300"/>
      <c r="AW47" s="361"/>
      <c r="AX47" s="337"/>
      <c r="AY47" s="340"/>
      <c r="AZ47" s="340"/>
      <c r="BA47" s="343"/>
      <c r="BB47" s="343"/>
      <c r="BC47" s="343"/>
      <c r="BD47" s="343"/>
      <c r="BE47" s="343"/>
      <c r="BF47" s="364"/>
      <c r="BG47" s="265"/>
      <c r="BJ47" s="299" t="s">
        <v>17</v>
      </c>
      <c r="BK47" s="300"/>
      <c r="BL47" s="361"/>
      <c r="BM47" s="337"/>
      <c r="BN47" s="340"/>
      <c r="BO47" s="340"/>
      <c r="BP47" s="343"/>
      <c r="BQ47" s="343"/>
      <c r="BR47" s="343"/>
      <c r="BS47" s="343"/>
      <c r="BT47" s="343"/>
      <c r="BU47" s="364"/>
      <c r="BV47" s="265"/>
      <c r="BY47" s="299" t="s">
        <v>17</v>
      </c>
      <c r="BZ47" s="300"/>
      <c r="CA47" s="361"/>
      <c r="CB47" s="337"/>
      <c r="CC47" s="340"/>
      <c r="CD47" s="340"/>
      <c r="CE47" s="343"/>
      <c r="CF47" s="343"/>
      <c r="CG47" s="343"/>
      <c r="CH47" s="343"/>
      <c r="CI47" s="343"/>
      <c r="CJ47" s="364"/>
      <c r="CK47" s="265"/>
    </row>
    <row r="48" spans="2:89" ht="20.25" customHeight="1">
      <c r="B48" s="304" t="s">
        <v>140</v>
      </c>
      <c r="C48" s="305"/>
      <c r="D48" s="280"/>
      <c r="E48" s="277"/>
      <c r="F48" s="277"/>
      <c r="G48" s="277"/>
      <c r="H48" s="277"/>
      <c r="I48" s="277"/>
      <c r="J48" s="277"/>
      <c r="K48" s="277"/>
      <c r="L48" s="277"/>
      <c r="M48" s="262"/>
      <c r="N48" s="265"/>
      <c r="O48" s="31"/>
      <c r="P48" s="31"/>
      <c r="Q48" s="304" t="s">
        <v>140</v>
      </c>
      <c r="R48" s="335"/>
      <c r="S48" s="361"/>
      <c r="T48" s="337"/>
      <c r="U48" s="340"/>
      <c r="V48" s="340"/>
      <c r="W48" s="343"/>
      <c r="X48" s="343"/>
      <c r="Y48" s="343"/>
      <c r="Z48" s="343"/>
      <c r="AA48" s="343"/>
      <c r="AB48" s="364"/>
      <c r="AC48" s="265"/>
      <c r="AF48" s="304" t="s">
        <v>140</v>
      </c>
      <c r="AG48" s="305"/>
      <c r="AH48" s="361"/>
      <c r="AI48" s="337"/>
      <c r="AJ48" s="340"/>
      <c r="AK48" s="340"/>
      <c r="AL48" s="343"/>
      <c r="AM48" s="343"/>
      <c r="AN48" s="343"/>
      <c r="AO48" s="343"/>
      <c r="AP48" s="343"/>
      <c r="AQ48" s="364"/>
      <c r="AR48" s="265"/>
      <c r="AU48" s="304" t="s">
        <v>140</v>
      </c>
      <c r="AV48" s="305"/>
      <c r="AW48" s="361"/>
      <c r="AX48" s="337"/>
      <c r="AY48" s="340"/>
      <c r="AZ48" s="340"/>
      <c r="BA48" s="343"/>
      <c r="BB48" s="343"/>
      <c r="BC48" s="343"/>
      <c r="BD48" s="343"/>
      <c r="BE48" s="343"/>
      <c r="BF48" s="364"/>
      <c r="BG48" s="265"/>
      <c r="BJ48" s="304" t="s">
        <v>140</v>
      </c>
      <c r="BK48" s="305"/>
      <c r="BL48" s="361"/>
      <c r="BM48" s="337"/>
      <c r="BN48" s="340"/>
      <c r="BO48" s="340"/>
      <c r="BP48" s="343"/>
      <c r="BQ48" s="343"/>
      <c r="BR48" s="343"/>
      <c r="BS48" s="343"/>
      <c r="BT48" s="343"/>
      <c r="BU48" s="364"/>
      <c r="BV48" s="265"/>
      <c r="BY48" s="304" t="s">
        <v>140</v>
      </c>
      <c r="BZ48" s="305"/>
      <c r="CA48" s="361"/>
      <c r="CB48" s="337"/>
      <c r="CC48" s="340"/>
      <c r="CD48" s="340"/>
      <c r="CE48" s="343"/>
      <c r="CF48" s="343"/>
      <c r="CG48" s="343"/>
      <c r="CH48" s="343"/>
      <c r="CI48" s="343"/>
      <c r="CJ48" s="364"/>
      <c r="CK48" s="265"/>
    </row>
    <row r="49" spans="2:89" ht="23.25" customHeight="1">
      <c r="B49" s="297" t="s">
        <v>141</v>
      </c>
      <c r="C49" s="298"/>
      <c r="D49" s="281"/>
      <c r="E49" s="278"/>
      <c r="F49" s="278"/>
      <c r="G49" s="278"/>
      <c r="H49" s="278"/>
      <c r="I49" s="278"/>
      <c r="J49" s="278"/>
      <c r="K49" s="278"/>
      <c r="L49" s="278"/>
      <c r="M49" s="263"/>
      <c r="N49" s="266"/>
      <c r="O49" s="31"/>
      <c r="P49" s="31"/>
      <c r="Q49" s="297" t="s">
        <v>141</v>
      </c>
      <c r="R49" s="298"/>
      <c r="S49" s="362"/>
      <c r="T49" s="338"/>
      <c r="U49" s="341"/>
      <c r="V49" s="341"/>
      <c r="W49" s="344"/>
      <c r="X49" s="344"/>
      <c r="Y49" s="344"/>
      <c r="Z49" s="344"/>
      <c r="AA49" s="344"/>
      <c r="AB49" s="365"/>
      <c r="AC49" s="266"/>
      <c r="AF49" s="297" t="s">
        <v>141</v>
      </c>
      <c r="AG49" s="298"/>
      <c r="AH49" s="362"/>
      <c r="AI49" s="338"/>
      <c r="AJ49" s="341"/>
      <c r="AK49" s="341"/>
      <c r="AL49" s="344"/>
      <c r="AM49" s="344"/>
      <c r="AN49" s="344"/>
      <c r="AO49" s="344"/>
      <c r="AP49" s="344"/>
      <c r="AQ49" s="365"/>
      <c r="AR49" s="266"/>
      <c r="AU49" s="297" t="s">
        <v>141</v>
      </c>
      <c r="AV49" s="298"/>
      <c r="AW49" s="362"/>
      <c r="AX49" s="338"/>
      <c r="AY49" s="341"/>
      <c r="AZ49" s="341"/>
      <c r="BA49" s="344"/>
      <c r="BB49" s="344"/>
      <c r="BC49" s="344"/>
      <c r="BD49" s="344"/>
      <c r="BE49" s="344"/>
      <c r="BF49" s="365"/>
      <c r="BG49" s="266"/>
      <c r="BJ49" s="297" t="s">
        <v>141</v>
      </c>
      <c r="BK49" s="298"/>
      <c r="BL49" s="362"/>
      <c r="BM49" s="338"/>
      <c r="BN49" s="341"/>
      <c r="BO49" s="341"/>
      <c r="BP49" s="344"/>
      <c r="BQ49" s="344"/>
      <c r="BR49" s="344"/>
      <c r="BS49" s="344"/>
      <c r="BT49" s="344"/>
      <c r="BU49" s="365"/>
      <c r="BV49" s="266"/>
      <c r="BY49" s="297" t="s">
        <v>141</v>
      </c>
      <c r="BZ49" s="298"/>
      <c r="CA49" s="362"/>
      <c r="CB49" s="338"/>
      <c r="CC49" s="341"/>
      <c r="CD49" s="341"/>
      <c r="CE49" s="344"/>
      <c r="CF49" s="344"/>
      <c r="CG49" s="344"/>
      <c r="CH49" s="344"/>
      <c r="CI49" s="344"/>
      <c r="CJ49" s="365"/>
      <c r="CK49" s="266"/>
    </row>
    <row r="50" spans="2:89" ht="34.5" customHeight="1">
      <c r="B50" s="319" t="s">
        <v>120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1"/>
      <c r="O50" s="31"/>
      <c r="P50" s="31"/>
      <c r="Q50" s="319" t="s">
        <v>120</v>
      </c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1"/>
      <c r="AF50" s="319" t="s">
        <v>120</v>
      </c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1"/>
      <c r="AU50" s="319" t="s">
        <v>120</v>
      </c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1"/>
      <c r="BJ50" s="319" t="s">
        <v>120</v>
      </c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1"/>
      <c r="BY50" s="319" t="s">
        <v>120</v>
      </c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1"/>
    </row>
    <row r="51" spans="2:89" ht="129" customHeight="1">
      <c r="B51" s="75" t="s">
        <v>84</v>
      </c>
      <c r="C51" s="121" t="s">
        <v>174</v>
      </c>
      <c r="D51" s="164" t="s">
        <v>121</v>
      </c>
      <c r="E51" s="40">
        <f>F51+G51+H51</f>
        <v>0</v>
      </c>
      <c r="F51" s="40">
        <f aca="true" t="shared" si="25" ref="F51:H55">U51+AJ51+AY51+BN51+CC51</f>
        <v>0</v>
      </c>
      <c r="G51" s="40">
        <f t="shared" si="25"/>
        <v>0</v>
      </c>
      <c r="H51" s="40">
        <f t="shared" si="25"/>
        <v>0</v>
      </c>
      <c r="I51" s="40">
        <f>J51+K51+L51</f>
        <v>0</v>
      </c>
      <c r="J51" s="40">
        <f aca="true" t="shared" si="26" ref="J51:L55">Y51+AN51+BC51+BR51+CG51</f>
        <v>0</v>
      </c>
      <c r="K51" s="40">
        <f t="shared" si="26"/>
        <v>0</v>
      </c>
      <c r="L51" s="40">
        <f t="shared" si="26"/>
        <v>0</v>
      </c>
      <c r="M51" s="246" t="s">
        <v>146</v>
      </c>
      <c r="N51" s="41"/>
      <c r="O51" s="31"/>
      <c r="P51" s="31"/>
      <c r="Q51" s="75" t="s">
        <v>84</v>
      </c>
      <c r="R51" s="77" t="s">
        <v>174</v>
      </c>
      <c r="S51" s="114" t="s">
        <v>121</v>
      </c>
      <c r="T51" s="82" t="s">
        <v>245</v>
      </c>
      <c r="U51" s="40"/>
      <c r="V51" s="40"/>
      <c r="W51" s="27"/>
      <c r="X51" s="27"/>
      <c r="Y51" s="27"/>
      <c r="Z51" s="27"/>
      <c r="AA51" s="27"/>
      <c r="AB51" s="80" t="s">
        <v>146</v>
      </c>
      <c r="AC51" s="41"/>
      <c r="AF51" s="75" t="s">
        <v>84</v>
      </c>
      <c r="AG51" s="77" t="s">
        <v>174</v>
      </c>
      <c r="AH51" s="114" t="s">
        <v>121</v>
      </c>
      <c r="AI51" s="82"/>
      <c r="AJ51" s="40"/>
      <c r="AK51" s="40"/>
      <c r="AL51" s="27"/>
      <c r="AM51" s="27"/>
      <c r="AN51" s="27"/>
      <c r="AO51" s="27"/>
      <c r="AP51" s="27"/>
      <c r="AQ51" s="80" t="s">
        <v>146</v>
      </c>
      <c r="AR51" s="41"/>
      <c r="AU51" s="75" t="s">
        <v>84</v>
      </c>
      <c r="AV51" s="77" t="s">
        <v>174</v>
      </c>
      <c r="AW51" s="114" t="s">
        <v>121</v>
      </c>
      <c r="AX51" s="82"/>
      <c r="AY51" s="40"/>
      <c r="AZ51" s="40"/>
      <c r="BA51" s="27"/>
      <c r="BB51" s="27"/>
      <c r="BC51" s="27"/>
      <c r="BD51" s="27"/>
      <c r="BE51" s="27"/>
      <c r="BF51" s="80"/>
      <c r="BG51" s="41"/>
      <c r="BJ51" s="75" t="s">
        <v>84</v>
      </c>
      <c r="BK51" s="77" t="s">
        <v>174</v>
      </c>
      <c r="BL51" s="114" t="s">
        <v>121</v>
      </c>
      <c r="BM51" s="82"/>
      <c r="BN51" s="40"/>
      <c r="BO51" s="40"/>
      <c r="BP51" s="27"/>
      <c r="BQ51" s="27"/>
      <c r="BR51" s="27"/>
      <c r="BS51" s="27"/>
      <c r="BT51" s="27"/>
      <c r="BU51" s="80"/>
      <c r="BV51" s="41"/>
      <c r="BY51" s="75" t="s">
        <v>84</v>
      </c>
      <c r="BZ51" s="77" t="s">
        <v>174</v>
      </c>
      <c r="CA51" s="114" t="s">
        <v>121</v>
      </c>
      <c r="CB51" s="82"/>
      <c r="CC51" s="40"/>
      <c r="CD51" s="40"/>
      <c r="CE51" s="27"/>
      <c r="CF51" s="27"/>
      <c r="CG51" s="27"/>
      <c r="CH51" s="27"/>
      <c r="CI51" s="27"/>
      <c r="CJ51" s="80"/>
      <c r="CK51" s="41"/>
    </row>
    <row r="52" spans="2:89" ht="122.25" customHeight="1">
      <c r="B52" s="75" t="s">
        <v>86</v>
      </c>
      <c r="C52" s="121" t="s">
        <v>174</v>
      </c>
      <c r="D52" s="164" t="s">
        <v>121</v>
      </c>
      <c r="E52" s="40">
        <f>F52+G52+H52</f>
        <v>0</v>
      </c>
      <c r="F52" s="40">
        <f t="shared" si="25"/>
        <v>0</v>
      </c>
      <c r="G52" s="40">
        <f t="shared" si="25"/>
        <v>0</v>
      </c>
      <c r="H52" s="40">
        <f t="shared" si="25"/>
        <v>0</v>
      </c>
      <c r="I52" s="40">
        <f>J52+K52+L52</f>
        <v>0</v>
      </c>
      <c r="J52" s="40">
        <f t="shared" si="26"/>
        <v>0</v>
      </c>
      <c r="K52" s="40">
        <f t="shared" si="26"/>
        <v>0</v>
      </c>
      <c r="L52" s="40">
        <f t="shared" si="26"/>
        <v>0</v>
      </c>
      <c r="M52" s="246" t="s">
        <v>193</v>
      </c>
      <c r="N52" s="41"/>
      <c r="O52" s="31"/>
      <c r="P52" s="31"/>
      <c r="Q52" s="75" t="s">
        <v>86</v>
      </c>
      <c r="R52" s="77" t="s">
        <v>174</v>
      </c>
      <c r="S52" s="114" t="s">
        <v>121</v>
      </c>
      <c r="T52" s="82" t="s">
        <v>245</v>
      </c>
      <c r="U52" s="40"/>
      <c r="V52" s="40"/>
      <c r="W52" s="27"/>
      <c r="X52" s="27"/>
      <c r="Y52" s="27"/>
      <c r="Z52" s="27"/>
      <c r="AA52" s="27"/>
      <c r="AB52" s="80" t="s">
        <v>193</v>
      </c>
      <c r="AC52" s="41"/>
      <c r="AF52" s="75" t="s">
        <v>86</v>
      </c>
      <c r="AG52" s="77" t="s">
        <v>174</v>
      </c>
      <c r="AH52" s="114" t="s">
        <v>121</v>
      </c>
      <c r="AI52" s="82"/>
      <c r="AJ52" s="40"/>
      <c r="AK52" s="40"/>
      <c r="AL52" s="27"/>
      <c r="AM52" s="27"/>
      <c r="AN52" s="27"/>
      <c r="AO52" s="27"/>
      <c r="AP52" s="27"/>
      <c r="AQ52" s="80" t="s">
        <v>239</v>
      </c>
      <c r="AR52" s="41"/>
      <c r="AU52" s="75" t="s">
        <v>86</v>
      </c>
      <c r="AV52" s="77" t="s">
        <v>174</v>
      </c>
      <c r="AW52" s="114" t="s">
        <v>121</v>
      </c>
      <c r="AX52" s="82"/>
      <c r="AY52" s="40"/>
      <c r="AZ52" s="40"/>
      <c r="BA52" s="27"/>
      <c r="BB52" s="27"/>
      <c r="BC52" s="27"/>
      <c r="BD52" s="27"/>
      <c r="BE52" s="27"/>
      <c r="BF52" s="80"/>
      <c r="BG52" s="41"/>
      <c r="BJ52" s="75" t="s">
        <v>86</v>
      </c>
      <c r="BK52" s="77" t="s">
        <v>174</v>
      </c>
      <c r="BL52" s="114" t="s">
        <v>121</v>
      </c>
      <c r="BM52" s="82"/>
      <c r="BN52" s="40"/>
      <c r="BO52" s="40"/>
      <c r="BP52" s="27"/>
      <c r="BQ52" s="27"/>
      <c r="BR52" s="27"/>
      <c r="BS52" s="27"/>
      <c r="BT52" s="27"/>
      <c r="BU52" s="80"/>
      <c r="BV52" s="41"/>
      <c r="BY52" s="75" t="s">
        <v>86</v>
      </c>
      <c r="BZ52" s="77" t="s">
        <v>174</v>
      </c>
      <c r="CA52" s="114" t="s">
        <v>121</v>
      </c>
      <c r="CB52" s="82"/>
      <c r="CC52" s="40"/>
      <c r="CD52" s="40"/>
      <c r="CE52" s="27"/>
      <c r="CF52" s="27"/>
      <c r="CG52" s="27"/>
      <c r="CH52" s="27"/>
      <c r="CI52" s="27"/>
      <c r="CJ52" s="80"/>
      <c r="CK52" s="41"/>
    </row>
    <row r="53" spans="2:89" ht="93" customHeight="1">
      <c r="B53" s="75" t="s">
        <v>88</v>
      </c>
      <c r="C53" s="121" t="s">
        <v>174</v>
      </c>
      <c r="D53" s="164" t="s">
        <v>121</v>
      </c>
      <c r="E53" s="40">
        <f>F53+G53+H53</f>
        <v>0</v>
      </c>
      <c r="F53" s="40">
        <f t="shared" si="25"/>
        <v>0</v>
      </c>
      <c r="G53" s="40">
        <f t="shared" si="25"/>
        <v>0</v>
      </c>
      <c r="H53" s="40">
        <f t="shared" si="25"/>
        <v>0</v>
      </c>
      <c r="I53" s="40">
        <f>J53+K53+L53</f>
        <v>0</v>
      </c>
      <c r="J53" s="40">
        <f t="shared" si="26"/>
        <v>0</v>
      </c>
      <c r="K53" s="40">
        <f t="shared" si="26"/>
        <v>0</v>
      </c>
      <c r="L53" s="40">
        <f t="shared" si="26"/>
        <v>0</v>
      </c>
      <c r="M53" s="246" t="s">
        <v>157</v>
      </c>
      <c r="N53" s="41"/>
      <c r="O53" s="31"/>
      <c r="P53" s="31"/>
      <c r="Q53" s="75" t="s">
        <v>88</v>
      </c>
      <c r="R53" s="77" t="s">
        <v>174</v>
      </c>
      <c r="S53" s="114" t="s">
        <v>121</v>
      </c>
      <c r="T53" s="82" t="s">
        <v>245</v>
      </c>
      <c r="U53" s="40"/>
      <c r="V53" s="40"/>
      <c r="W53" s="27"/>
      <c r="X53" s="27"/>
      <c r="Y53" s="27"/>
      <c r="Z53" s="27"/>
      <c r="AA53" s="27"/>
      <c r="AB53" s="80" t="s">
        <v>157</v>
      </c>
      <c r="AC53" s="41"/>
      <c r="AF53" s="75" t="s">
        <v>88</v>
      </c>
      <c r="AG53" s="77" t="s">
        <v>174</v>
      </c>
      <c r="AH53" s="114" t="s">
        <v>121</v>
      </c>
      <c r="AI53" s="82"/>
      <c r="AJ53" s="40"/>
      <c r="AK53" s="40"/>
      <c r="AL53" s="27"/>
      <c r="AM53" s="27"/>
      <c r="AN53" s="27"/>
      <c r="AO53" s="27"/>
      <c r="AP53" s="27"/>
      <c r="AQ53" s="80" t="s">
        <v>157</v>
      </c>
      <c r="AR53" s="41"/>
      <c r="AU53" s="75" t="s">
        <v>88</v>
      </c>
      <c r="AV53" s="77" t="s">
        <v>174</v>
      </c>
      <c r="AW53" s="114" t="s">
        <v>121</v>
      </c>
      <c r="AX53" s="82"/>
      <c r="AY53" s="40"/>
      <c r="AZ53" s="40"/>
      <c r="BA53" s="27"/>
      <c r="BB53" s="27"/>
      <c r="BC53" s="27"/>
      <c r="BD53" s="27"/>
      <c r="BE53" s="27"/>
      <c r="BF53" s="80"/>
      <c r="BG53" s="41"/>
      <c r="BJ53" s="75" t="s">
        <v>88</v>
      </c>
      <c r="BK53" s="77" t="s">
        <v>174</v>
      </c>
      <c r="BL53" s="114" t="s">
        <v>121</v>
      </c>
      <c r="BM53" s="82"/>
      <c r="BN53" s="40"/>
      <c r="BO53" s="40"/>
      <c r="BP53" s="27"/>
      <c r="BQ53" s="27"/>
      <c r="BR53" s="27"/>
      <c r="BS53" s="27"/>
      <c r="BT53" s="27"/>
      <c r="BU53" s="80"/>
      <c r="BV53" s="41"/>
      <c r="BY53" s="75" t="s">
        <v>88</v>
      </c>
      <c r="BZ53" s="77" t="s">
        <v>174</v>
      </c>
      <c r="CA53" s="114" t="s">
        <v>121</v>
      </c>
      <c r="CB53" s="82"/>
      <c r="CC53" s="40"/>
      <c r="CD53" s="40"/>
      <c r="CE53" s="27"/>
      <c r="CF53" s="27"/>
      <c r="CG53" s="27"/>
      <c r="CH53" s="27"/>
      <c r="CI53" s="27"/>
      <c r="CJ53" s="80"/>
      <c r="CK53" s="41"/>
    </row>
    <row r="54" spans="2:89" ht="94.5" customHeight="1">
      <c r="B54" s="75" t="s">
        <v>90</v>
      </c>
      <c r="C54" s="121" t="s">
        <v>174</v>
      </c>
      <c r="D54" s="164" t="s">
        <v>121</v>
      </c>
      <c r="E54" s="40">
        <f>F54+G54+H54</f>
        <v>0</v>
      </c>
      <c r="F54" s="40">
        <f t="shared" si="25"/>
        <v>0</v>
      </c>
      <c r="G54" s="40">
        <f t="shared" si="25"/>
        <v>0</v>
      </c>
      <c r="H54" s="40">
        <f t="shared" si="25"/>
        <v>0</v>
      </c>
      <c r="I54" s="40">
        <f>J54+K54+L54</f>
        <v>0</v>
      </c>
      <c r="J54" s="40">
        <f t="shared" si="26"/>
        <v>0</v>
      </c>
      <c r="K54" s="40">
        <f t="shared" si="26"/>
        <v>0</v>
      </c>
      <c r="L54" s="40">
        <f t="shared" si="26"/>
        <v>0</v>
      </c>
      <c r="M54" s="246" t="s">
        <v>353</v>
      </c>
      <c r="N54" s="79"/>
      <c r="O54" s="31"/>
      <c r="P54" s="31"/>
      <c r="Q54" s="75" t="s">
        <v>90</v>
      </c>
      <c r="R54" s="77" t="s">
        <v>174</v>
      </c>
      <c r="S54" s="114" t="s">
        <v>121</v>
      </c>
      <c r="T54" s="82" t="s">
        <v>245</v>
      </c>
      <c r="U54" s="40"/>
      <c r="V54" s="40"/>
      <c r="W54" s="27"/>
      <c r="X54" s="27"/>
      <c r="Y54" s="27"/>
      <c r="Z54" s="27"/>
      <c r="AA54" s="27"/>
      <c r="AB54" s="80" t="s">
        <v>255</v>
      </c>
      <c r="AC54" s="79"/>
      <c r="AF54" s="75" t="s">
        <v>90</v>
      </c>
      <c r="AG54" s="77" t="s">
        <v>174</v>
      </c>
      <c r="AH54" s="114" t="s">
        <v>121</v>
      </c>
      <c r="AI54" s="82"/>
      <c r="AJ54" s="40"/>
      <c r="AK54" s="40"/>
      <c r="AL54" s="27"/>
      <c r="AM54" s="27"/>
      <c r="AN54" s="27"/>
      <c r="AO54" s="27"/>
      <c r="AP54" s="27"/>
      <c r="AQ54" s="80" t="s">
        <v>240</v>
      </c>
      <c r="AR54" s="79"/>
      <c r="AU54" s="75" t="s">
        <v>90</v>
      </c>
      <c r="AV54" s="77" t="s">
        <v>174</v>
      </c>
      <c r="AW54" s="114" t="s">
        <v>121</v>
      </c>
      <c r="AX54" s="82"/>
      <c r="AY54" s="40"/>
      <c r="AZ54" s="40"/>
      <c r="BA54" s="27"/>
      <c r="BB54" s="27"/>
      <c r="BC54" s="27"/>
      <c r="BD54" s="27"/>
      <c r="BE54" s="27"/>
      <c r="BF54" s="80"/>
      <c r="BG54" s="79"/>
      <c r="BJ54" s="75" t="s">
        <v>90</v>
      </c>
      <c r="BK54" s="77" t="s">
        <v>174</v>
      </c>
      <c r="BL54" s="114" t="s">
        <v>121</v>
      </c>
      <c r="BM54" s="82"/>
      <c r="BN54" s="40"/>
      <c r="BO54" s="40"/>
      <c r="BP54" s="27"/>
      <c r="BQ54" s="27"/>
      <c r="BR54" s="27"/>
      <c r="BS54" s="27"/>
      <c r="BT54" s="27"/>
      <c r="BU54" s="80"/>
      <c r="BV54" s="79"/>
      <c r="BY54" s="75" t="s">
        <v>90</v>
      </c>
      <c r="BZ54" s="77" t="s">
        <v>174</v>
      </c>
      <c r="CA54" s="114" t="s">
        <v>121</v>
      </c>
      <c r="CB54" s="82"/>
      <c r="CC54" s="40"/>
      <c r="CD54" s="40"/>
      <c r="CE54" s="27"/>
      <c r="CF54" s="27"/>
      <c r="CG54" s="27"/>
      <c r="CH54" s="27"/>
      <c r="CI54" s="27"/>
      <c r="CJ54" s="80"/>
      <c r="CK54" s="79"/>
    </row>
    <row r="55" spans="2:89" ht="207.75" customHeight="1">
      <c r="B55" s="75" t="s">
        <v>92</v>
      </c>
      <c r="C55" s="121" t="s">
        <v>175</v>
      </c>
      <c r="D55" s="164" t="s">
        <v>121</v>
      </c>
      <c r="E55" s="40">
        <f>F55+G55+H55</f>
        <v>0</v>
      </c>
      <c r="F55" s="40">
        <f t="shared" si="25"/>
        <v>0</v>
      </c>
      <c r="G55" s="40">
        <f t="shared" si="25"/>
        <v>0</v>
      </c>
      <c r="H55" s="40">
        <f t="shared" si="25"/>
        <v>0</v>
      </c>
      <c r="I55" s="40">
        <f>J55+K55+L55</f>
        <v>0</v>
      </c>
      <c r="J55" s="40">
        <f t="shared" si="26"/>
        <v>0</v>
      </c>
      <c r="K55" s="40">
        <f t="shared" si="26"/>
        <v>0</v>
      </c>
      <c r="L55" s="40">
        <f t="shared" si="26"/>
        <v>0</v>
      </c>
      <c r="M55" s="246" t="s">
        <v>147</v>
      </c>
      <c r="N55" s="41"/>
      <c r="O55" s="31"/>
      <c r="P55" s="31"/>
      <c r="Q55" s="75" t="s">
        <v>92</v>
      </c>
      <c r="R55" s="77" t="s">
        <v>175</v>
      </c>
      <c r="S55" s="114" t="s">
        <v>121</v>
      </c>
      <c r="T55" s="82" t="s">
        <v>245</v>
      </c>
      <c r="U55" s="78"/>
      <c r="V55" s="40"/>
      <c r="W55" s="27"/>
      <c r="X55" s="27"/>
      <c r="Y55" s="27"/>
      <c r="Z55" s="27"/>
      <c r="AA55" s="27"/>
      <c r="AB55" s="80" t="s">
        <v>147</v>
      </c>
      <c r="AC55" s="41"/>
      <c r="AF55" s="75" t="s">
        <v>92</v>
      </c>
      <c r="AG55" s="77" t="s">
        <v>175</v>
      </c>
      <c r="AH55" s="114" t="s">
        <v>121</v>
      </c>
      <c r="AI55" s="82"/>
      <c r="AJ55" s="78"/>
      <c r="AK55" s="40"/>
      <c r="AL55" s="27"/>
      <c r="AM55" s="27"/>
      <c r="AN55" s="27"/>
      <c r="AO55" s="27"/>
      <c r="AP55" s="27"/>
      <c r="AQ55" s="80" t="s">
        <v>147</v>
      </c>
      <c r="AR55" s="41"/>
      <c r="AU55" s="75" t="s">
        <v>92</v>
      </c>
      <c r="AV55" s="77" t="s">
        <v>175</v>
      </c>
      <c r="AW55" s="114" t="s">
        <v>121</v>
      </c>
      <c r="AX55" s="82"/>
      <c r="AY55" s="78"/>
      <c r="AZ55" s="40"/>
      <c r="BA55" s="27"/>
      <c r="BB55" s="27"/>
      <c r="BC55" s="27"/>
      <c r="BD55" s="27"/>
      <c r="BE55" s="27"/>
      <c r="BF55" s="80"/>
      <c r="BG55" s="41"/>
      <c r="BJ55" s="75" t="s">
        <v>92</v>
      </c>
      <c r="BK55" s="77" t="s">
        <v>175</v>
      </c>
      <c r="BL55" s="114" t="s">
        <v>121</v>
      </c>
      <c r="BM55" s="82"/>
      <c r="BN55" s="78"/>
      <c r="BO55" s="40"/>
      <c r="BP55" s="27"/>
      <c r="BQ55" s="27"/>
      <c r="BR55" s="27"/>
      <c r="BS55" s="27"/>
      <c r="BT55" s="27"/>
      <c r="BU55" s="80"/>
      <c r="BV55" s="41"/>
      <c r="BY55" s="75" t="s">
        <v>92</v>
      </c>
      <c r="BZ55" s="77" t="s">
        <v>175</v>
      </c>
      <c r="CA55" s="114" t="s">
        <v>121</v>
      </c>
      <c r="CB55" s="82"/>
      <c r="CC55" s="78"/>
      <c r="CD55" s="40"/>
      <c r="CE55" s="27"/>
      <c r="CF55" s="27"/>
      <c r="CG55" s="27"/>
      <c r="CH55" s="27"/>
      <c r="CI55" s="27"/>
      <c r="CJ55" s="80"/>
      <c r="CK55" s="41"/>
    </row>
    <row r="56" spans="2:89" ht="18.75" customHeight="1">
      <c r="B56" s="309" t="s">
        <v>15</v>
      </c>
      <c r="C56" s="310"/>
      <c r="D56" s="279"/>
      <c r="E56" s="276">
        <f>SUM(E51:E55)</f>
        <v>0</v>
      </c>
      <c r="F56" s="276">
        <f aca="true" t="shared" si="27" ref="F56:L56">SUM(F51:F55)</f>
        <v>0</v>
      </c>
      <c r="G56" s="276">
        <f t="shared" si="27"/>
        <v>0</v>
      </c>
      <c r="H56" s="276">
        <f t="shared" si="27"/>
        <v>0</v>
      </c>
      <c r="I56" s="276">
        <f t="shared" si="27"/>
        <v>0</v>
      </c>
      <c r="J56" s="276">
        <f t="shared" si="27"/>
        <v>0</v>
      </c>
      <c r="K56" s="276">
        <f t="shared" si="27"/>
        <v>0</v>
      </c>
      <c r="L56" s="276">
        <f t="shared" si="27"/>
        <v>0</v>
      </c>
      <c r="M56" s="267"/>
      <c r="N56" s="264"/>
      <c r="O56" s="31"/>
      <c r="P56" s="31"/>
      <c r="Q56" s="309" t="s">
        <v>15</v>
      </c>
      <c r="R56" s="310"/>
      <c r="S56" s="360"/>
      <c r="T56" s="336"/>
      <c r="U56" s="366"/>
      <c r="V56" s="339"/>
      <c r="W56" s="342"/>
      <c r="X56" s="342"/>
      <c r="Y56" s="342"/>
      <c r="Z56" s="342"/>
      <c r="AA56" s="342"/>
      <c r="AB56" s="294"/>
      <c r="AC56" s="264"/>
      <c r="AF56" s="309" t="s">
        <v>15</v>
      </c>
      <c r="AG56" s="310"/>
      <c r="AH56" s="360"/>
      <c r="AI56" s="336"/>
      <c r="AJ56" s="366"/>
      <c r="AK56" s="339"/>
      <c r="AL56" s="342"/>
      <c r="AM56" s="342"/>
      <c r="AN56" s="342"/>
      <c r="AO56" s="342"/>
      <c r="AP56" s="342"/>
      <c r="AQ56" s="294"/>
      <c r="AR56" s="264"/>
      <c r="AU56" s="309" t="s">
        <v>15</v>
      </c>
      <c r="AV56" s="310"/>
      <c r="AW56" s="360"/>
      <c r="AX56" s="336"/>
      <c r="AY56" s="366"/>
      <c r="AZ56" s="339"/>
      <c r="BA56" s="342"/>
      <c r="BB56" s="342"/>
      <c r="BC56" s="342"/>
      <c r="BD56" s="342"/>
      <c r="BE56" s="342"/>
      <c r="BF56" s="294"/>
      <c r="BG56" s="264"/>
      <c r="BJ56" s="309" t="s">
        <v>15</v>
      </c>
      <c r="BK56" s="310"/>
      <c r="BL56" s="360"/>
      <c r="BM56" s="336"/>
      <c r="BN56" s="366"/>
      <c r="BO56" s="339"/>
      <c r="BP56" s="342"/>
      <c r="BQ56" s="342"/>
      <c r="BR56" s="342"/>
      <c r="BS56" s="342"/>
      <c r="BT56" s="342"/>
      <c r="BU56" s="294"/>
      <c r="BV56" s="264"/>
      <c r="BY56" s="309" t="s">
        <v>15</v>
      </c>
      <c r="BZ56" s="310"/>
      <c r="CA56" s="360"/>
      <c r="CB56" s="336"/>
      <c r="CC56" s="366"/>
      <c r="CD56" s="339"/>
      <c r="CE56" s="342"/>
      <c r="CF56" s="342"/>
      <c r="CG56" s="342"/>
      <c r="CH56" s="342"/>
      <c r="CI56" s="342"/>
      <c r="CJ56" s="294"/>
      <c r="CK56" s="264"/>
    </row>
    <row r="57" spans="2:89" ht="18" customHeight="1">
      <c r="B57" s="299" t="s">
        <v>17</v>
      </c>
      <c r="C57" s="300"/>
      <c r="D57" s="280"/>
      <c r="E57" s="277"/>
      <c r="F57" s="277"/>
      <c r="G57" s="277"/>
      <c r="H57" s="277"/>
      <c r="I57" s="277"/>
      <c r="J57" s="277"/>
      <c r="K57" s="277"/>
      <c r="L57" s="277"/>
      <c r="M57" s="268"/>
      <c r="N57" s="265"/>
      <c r="O57" s="31"/>
      <c r="P57" s="31"/>
      <c r="Q57" s="299" t="s">
        <v>17</v>
      </c>
      <c r="R57" s="334"/>
      <c r="S57" s="361"/>
      <c r="T57" s="337"/>
      <c r="U57" s="367"/>
      <c r="V57" s="340"/>
      <c r="W57" s="343"/>
      <c r="X57" s="343"/>
      <c r="Y57" s="343"/>
      <c r="Z57" s="343"/>
      <c r="AA57" s="343"/>
      <c r="AB57" s="295"/>
      <c r="AC57" s="265"/>
      <c r="AF57" s="299" t="s">
        <v>17</v>
      </c>
      <c r="AG57" s="300"/>
      <c r="AH57" s="361"/>
      <c r="AI57" s="337"/>
      <c r="AJ57" s="367"/>
      <c r="AK57" s="340"/>
      <c r="AL57" s="343"/>
      <c r="AM57" s="343"/>
      <c r="AN57" s="343"/>
      <c r="AO57" s="343"/>
      <c r="AP57" s="343"/>
      <c r="AQ57" s="295"/>
      <c r="AR57" s="265"/>
      <c r="AU57" s="299" t="s">
        <v>17</v>
      </c>
      <c r="AV57" s="300"/>
      <c r="AW57" s="361"/>
      <c r="AX57" s="337"/>
      <c r="AY57" s="367"/>
      <c r="AZ57" s="340"/>
      <c r="BA57" s="343"/>
      <c r="BB57" s="343"/>
      <c r="BC57" s="343"/>
      <c r="BD57" s="343"/>
      <c r="BE57" s="343"/>
      <c r="BF57" s="295"/>
      <c r="BG57" s="265"/>
      <c r="BJ57" s="299" t="s">
        <v>17</v>
      </c>
      <c r="BK57" s="300"/>
      <c r="BL57" s="361"/>
      <c r="BM57" s="337"/>
      <c r="BN57" s="367"/>
      <c r="BO57" s="340"/>
      <c r="BP57" s="343"/>
      <c r="BQ57" s="343"/>
      <c r="BR57" s="343"/>
      <c r="BS57" s="343"/>
      <c r="BT57" s="343"/>
      <c r="BU57" s="295"/>
      <c r="BV57" s="265"/>
      <c r="BY57" s="299" t="s">
        <v>17</v>
      </c>
      <c r="BZ57" s="300"/>
      <c r="CA57" s="361"/>
      <c r="CB57" s="337"/>
      <c r="CC57" s="367"/>
      <c r="CD57" s="340"/>
      <c r="CE57" s="343"/>
      <c r="CF57" s="343"/>
      <c r="CG57" s="343"/>
      <c r="CH57" s="343"/>
      <c r="CI57" s="343"/>
      <c r="CJ57" s="295"/>
      <c r="CK57" s="265"/>
    </row>
    <row r="58" spans="2:89" ht="18" customHeight="1">
      <c r="B58" s="304" t="s">
        <v>199</v>
      </c>
      <c r="C58" s="305"/>
      <c r="D58" s="280"/>
      <c r="E58" s="277"/>
      <c r="F58" s="277"/>
      <c r="G58" s="277"/>
      <c r="H58" s="277"/>
      <c r="I58" s="277"/>
      <c r="J58" s="277"/>
      <c r="K58" s="277"/>
      <c r="L58" s="277"/>
      <c r="M58" s="268"/>
      <c r="N58" s="265"/>
      <c r="O58" s="31"/>
      <c r="P58" s="31"/>
      <c r="Q58" s="304" t="s">
        <v>136</v>
      </c>
      <c r="R58" s="335"/>
      <c r="S58" s="361"/>
      <c r="T58" s="337"/>
      <c r="U58" s="367"/>
      <c r="V58" s="340"/>
      <c r="W58" s="343"/>
      <c r="X58" s="343"/>
      <c r="Y58" s="343"/>
      <c r="Z58" s="343"/>
      <c r="AA58" s="343"/>
      <c r="AB58" s="295"/>
      <c r="AC58" s="265"/>
      <c r="AF58" s="304" t="s">
        <v>199</v>
      </c>
      <c r="AG58" s="305"/>
      <c r="AH58" s="361"/>
      <c r="AI58" s="337"/>
      <c r="AJ58" s="367"/>
      <c r="AK58" s="340"/>
      <c r="AL58" s="343"/>
      <c r="AM58" s="343"/>
      <c r="AN58" s="343"/>
      <c r="AO58" s="343"/>
      <c r="AP58" s="343"/>
      <c r="AQ58" s="295"/>
      <c r="AR58" s="265"/>
      <c r="AU58" s="304" t="s">
        <v>199</v>
      </c>
      <c r="AV58" s="305"/>
      <c r="AW58" s="361"/>
      <c r="AX58" s="337"/>
      <c r="AY58" s="367"/>
      <c r="AZ58" s="340"/>
      <c r="BA58" s="343"/>
      <c r="BB58" s="343"/>
      <c r="BC58" s="343"/>
      <c r="BD58" s="343"/>
      <c r="BE58" s="343"/>
      <c r="BF58" s="295"/>
      <c r="BG58" s="265"/>
      <c r="BJ58" s="304" t="s">
        <v>199</v>
      </c>
      <c r="BK58" s="305"/>
      <c r="BL58" s="361"/>
      <c r="BM58" s="337"/>
      <c r="BN58" s="367"/>
      <c r="BO58" s="340"/>
      <c r="BP58" s="343"/>
      <c r="BQ58" s="343"/>
      <c r="BR58" s="343"/>
      <c r="BS58" s="343"/>
      <c r="BT58" s="343"/>
      <c r="BU58" s="295"/>
      <c r="BV58" s="265"/>
      <c r="BY58" s="304" t="s">
        <v>199</v>
      </c>
      <c r="BZ58" s="305"/>
      <c r="CA58" s="361"/>
      <c r="CB58" s="337"/>
      <c r="CC58" s="367"/>
      <c r="CD58" s="340"/>
      <c r="CE58" s="343"/>
      <c r="CF58" s="343"/>
      <c r="CG58" s="343"/>
      <c r="CH58" s="343"/>
      <c r="CI58" s="343"/>
      <c r="CJ58" s="295"/>
      <c r="CK58" s="265"/>
    </row>
    <row r="59" spans="2:89" ht="18.75" customHeight="1">
      <c r="B59" s="297" t="s">
        <v>201</v>
      </c>
      <c r="C59" s="298"/>
      <c r="D59" s="281"/>
      <c r="E59" s="278"/>
      <c r="F59" s="278"/>
      <c r="G59" s="278"/>
      <c r="H59" s="278"/>
      <c r="I59" s="278"/>
      <c r="J59" s="278"/>
      <c r="K59" s="278"/>
      <c r="L59" s="278"/>
      <c r="M59" s="269"/>
      <c r="N59" s="266"/>
      <c r="O59" s="31"/>
      <c r="P59" s="31"/>
      <c r="Q59" s="297" t="s">
        <v>137</v>
      </c>
      <c r="R59" s="298"/>
      <c r="S59" s="362"/>
      <c r="T59" s="338"/>
      <c r="U59" s="368"/>
      <c r="V59" s="341"/>
      <c r="W59" s="344"/>
      <c r="X59" s="344"/>
      <c r="Y59" s="344"/>
      <c r="Z59" s="344"/>
      <c r="AA59" s="344"/>
      <c r="AB59" s="296"/>
      <c r="AC59" s="266"/>
      <c r="AF59" s="297" t="s">
        <v>201</v>
      </c>
      <c r="AG59" s="298"/>
      <c r="AH59" s="362"/>
      <c r="AI59" s="338"/>
      <c r="AJ59" s="368"/>
      <c r="AK59" s="341"/>
      <c r="AL59" s="344"/>
      <c r="AM59" s="344"/>
      <c r="AN59" s="344"/>
      <c r="AO59" s="344"/>
      <c r="AP59" s="344"/>
      <c r="AQ59" s="296"/>
      <c r="AR59" s="266"/>
      <c r="AU59" s="297" t="s">
        <v>201</v>
      </c>
      <c r="AV59" s="298"/>
      <c r="AW59" s="362"/>
      <c r="AX59" s="338"/>
      <c r="AY59" s="368"/>
      <c r="AZ59" s="341"/>
      <c r="BA59" s="344"/>
      <c r="BB59" s="344"/>
      <c r="BC59" s="344"/>
      <c r="BD59" s="344"/>
      <c r="BE59" s="344"/>
      <c r="BF59" s="296"/>
      <c r="BG59" s="266"/>
      <c r="BJ59" s="297" t="s">
        <v>201</v>
      </c>
      <c r="BK59" s="298"/>
      <c r="BL59" s="362"/>
      <c r="BM59" s="338"/>
      <c r="BN59" s="368"/>
      <c r="BO59" s="341"/>
      <c r="BP59" s="344"/>
      <c r="BQ59" s="344"/>
      <c r="BR59" s="344"/>
      <c r="BS59" s="344"/>
      <c r="BT59" s="344"/>
      <c r="BU59" s="296"/>
      <c r="BV59" s="266"/>
      <c r="BY59" s="297" t="s">
        <v>201</v>
      </c>
      <c r="BZ59" s="298"/>
      <c r="CA59" s="362"/>
      <c r="CB59" s="338"/>
      <c r="CC59" s="368"/>
      <c r="CD59" s="341"/>
      <c r="CE59" s="344"/>
      <c r="CF59" s="344"/>
      <c r="CG59" s="344"/>
      <c r="CH59" s="344"/>
      <c r="CI59" s="344"/>
      <c r="CJ59" s="296"/>
      <c r="CK59" s="266"/>
    </row>
    <row r="60" spans="2:89" ht="15">
      <c r="B60" s="306" t="s">
        <v>94</v>
      </c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8"/>
      <c r="O60" s="31"/>
      <c r="P60" s="31"/>
      <c r="Q60" s="306" t="s">
        <v>94</v>
      </c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8"/>
      <c r="AF60" s="306" t="s">
        <v>94</v>
      </c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8"/>
      <c r="AU60" s="306" t="s">
        <v>94</v>
      </c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7"/>
      <c r="BG60" s="308"/>
      <c r="BJ60" s="306" t="s">
        <v>94</v>
      </c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08"/>
      <c r="BY60" s="306" t="s">
        <v>94</v>
      </c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8"/>
    </row>
    <row r="61" spans="2:89" ht="120" customHeight="1">
      <c r="B61" s="76" t="s">
        <v>95</v>
      </c>
      <c r="C61" s="121" t="s">
        <v>166</v>
      </c>
      <c r="D61" s="164" t="s">
        <v>121</v>
      </c>
      <c r="E61" s="40">
        <f>F61+G61+H61</f>
        <v>0</v>
      </c>
      <c r="F61" s="40">
        <f>U61+AJ61+AY61+BN61+CC61</f>
        <v>0</v>
      </c>
      <c r="G61" s="40">
        <f>V61+AK61+AZ61+BO61+CD61</f>
        <v>0</v>
      </c>
      <c r="H61" s="40">
        <f>W61+AL61+BA61+BP61+CE61</f>
        <v>0</v>
      </c>
      <c r="I61" s="40">
        <f>J61+K61+L61</f>
        <v>0</v>
      </c>
      <c r="J61" s="40">
        <f>Y61+AN61+BC61+BR61+CG61</f>
        <v>0</v>
      </c>
      <c r="K61" s="40">
        <f>Z61+AO61+BD61+BS61+CH61</f>
        <v>0</v>
      </c>
      <c r="L61" s="40">
        <f>AA61+AP61+BE61+BT61+CI61</f>
        <v>0</v>
      </c>
      <c r="M61" s="246" t="s">
        <v>128</v>
      </c>
      <c r="N61" s="41"/>
      <c r="O61" s="31"/>
      <c r="P61" s="31"/>
      <c r="Q61" s="76" t="s">
        <v>95</v>
      </c>
      <c r="R61" s="77" t="s">
        <v>166</v>
      </c>
      <c r="S61" s="114" t="s">
        <v>121</v>
      </c>
      <c r="T61" s="82" t="s">
        <v>245</v>
      </c>
      <c r="U61" s="40"/>
      <c r="V61" s="40"/>
      <c r="W61" s="27"/>
      <c r="X61" s="27"/>
      <c r="Y61" s="27"/>
      <c r="Z61" s="27"/>
      <c r="AA61" s="27"/>
      <c r="AB61" s="80" t="s">
        <v>128</v>
      </c>
      <c r="AC61" s="41"/>
      <c r="AF61" s="76" t="s">
        <v>95</v>
      </c>
      <c r="AG61" s="77" t="s">
        <v>166</v>
      </c>
      <c r="AH61" s="114" t="s">
        <v>121</v>
      </c>
      <c r="AI61" s="82"/>
      <c r="AJ61" s="40"/>
      <c r="AK61" s="40"/>
      <c r="AL61" s="27"/>
      <c r="AM61" s="27"/>
      <c r="AN61" s="27"/>
      <c r="AO61" s="27"/>
      <c r="AP61" s="27"/>
      <c r="AQ61" s="80" t="s">
        <v>128</v>
      </c>
      <c r="AR61" s="41"/>
      <c r="AU61" s="76" t="s">
        <v>95</v>
      </c>
      <c r="AV61" s="77" t="s">
        <v>166</v>
      </c>
      <c r="AW61" s="114" t="s">
        <v>121</v>
      </c>
      <c r="AX61" s="82"/>
      <c r="AY61" s="40"/>
      <c r="AZ61" s="40"/>
      <c r="BA61" s="27"/>
      <c r="BB61" s="27"/>
      <c r="BC61" s="27"/>
      <c r="BD61" s="27"/>
      <c r="BE61" s="27"/>
      <c r="BF61" s="80"/>
      <c r="BG61" s="41"/>
      <c r="BJ61" s="76" t="s">
        <v>95</v>
      </c>
      <c r="BK61" s="77" t="s">
        <v>166</v>
      </c>
      <c r="BL61" s="114" t="s">
        <v>121</v>
      </c>
      <c r="BM61" s="82"/>
      <c r="BN61" s="40"/>
      <c r="BO61" s="40"/>
      <c r="BP61" s="27"/>
      <c r="BQ61" s="27"/>
      <c r="BR61" s="27"/>
      <c r="BS61" s="27"/>
      <c r="BT61" s="27"/>
      <c r="BU61" s="80"/>
      <c r="BV61" s="41"/>
      <c r="BY61" s="76" t="s">
        <v>95</v>
      </c>
      <c r="BZ61" s="77" t="s">
        <v>166</v>
      </c>
      <c r="CA61" s="114" t="s">
        <v>121</v>
      </c>
      <c r="CB61" s="82"/>
      <c r="CC61" s="40"/>
      <c r="CD61" s="40"/>
      <c r="CE61" s="27"/>
      <c r="CF61" s="27"/>
      <c r="CG61" s="27"/>
      <c r="CH61" s="27"/>
      <c r="CI61" s="27"/>
      <c r="CJ61" s="80"/>
      <c r="CK61" s="41"/>
    </row>
    <row r="62" spans="2:89" ht="20.25" customHeight="1">
      <c r="B62" s="309" t="s">
        <v>15</v>
      </c>
      <c r="C62" s="310"/>
      <c r="D62" s="282"/>
      <c r="E62" s="282"/>
      <c r="F62" s="282"/>
      <c r="G62" s="282"/>
      <c r="H62" s="282"/>
      <c r="I62" s="282"/>
      <c r="J62" s="282"/>
      <c r="K62" s="282"/>
      <c r="L62" s="282"/>
      <c r="M62" s="288"/>
      <c r="N62" s="285"/>
      <c r="O62" s="31"/>
      <c r="P62" s="31"/>
      <c r="Q62" s="309" t="s">
        <v>15</v>
      </c>
      <c r="R62" s="310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5"/>
      <c r="AF62" s="309" t="s">
        <v>15</v>
      </c>
      <c r="AG62" s="310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5"/>
      <c r="AU62" s="309" t="s">
        <v>15</v>
      </c>
      <c r="AV62" s="310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5"/>
      <c r="BJ62" s="309" t="s">
        <v>15</v>
      </c>
      <c r="BK62" s="310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5"/>
      <c r="BY62" s="309" t="s">
        <v>15</v>
      </c>
      <c r="BZ62" s="310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5"/>
    </row>
    <row r="63" spans="2:89" ht="20.25" customHeight="1">
      <c r="B63" s="299" t="s">
        <v>17</v>
      </c>
      <c r="C63" s="300"/>
      <c r="D63" s="283"/>
      <c r="E63" s="283"/>
      <c r="F63" s="283"/>
      <c r="G63" s="283"/>
      <c r="H63" s="283"/>
      <c r="I63" s="283"/>
      <c r="J63" s="283"/>
      <c r="K63" s="283"/>
      <c r="L63" s="283"/>
      <c r="M63" s="289"/>
      <c r="N63" s="286"/>
      <c r="O63" s="31"/>
      <c r="P63" s="31"/>
      <c r="Q63" s="299" t="s">
        <v>17</v>
      </c>
      <c r="R63" s="334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286"/>
      <c r="AF63" s="299" t="s">
        <v>17</v>
      </c>
      <c r="AG63" s="300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6"/>
      <c r="AU63" s="299" t="s">
        <v>17</v>
      </c>
      <c r="AV63" s="300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6"/>
      <c r="BJ63" s="299" t="s">
        <v>17</v>
      </c>
      <c r="BK63" s="300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6"/>
      <c r="BY63" s="299" t="s">
        <v>17</v>
      </c>
      <c r="BZ63" s="300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6"/>
    </row>
    <row r="64" spans="2:89" ht="23.25" customHeight="1">
      <c r="B64" s="304" t="s">
        <v>138</v>
      </c>
      <c r="C64" s="305"/>
      <c r="D64" s="283"/>
      <c r="E64" s="283"/>
      <c r="F64" s="283"/>
      <c r="G64" s="283"/>
      <c r="H64" s="283"/>
      <c r="I64" s="283"/>
      <c r="J64" s="283"/>
      <c r="K64" s="283"/>
      <c r="L64" s="283"/>
      <c r="M64" s="289"/>
      <c r="N64" s="286"/>
      <c r="O64" s="31"/>
      <c r="P64" s="31"/>
      <c r="Q64" s="304" t="s">
        <v>138</v>
      </c>
      <c r="R64" s="335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286"/>
      <c r="AF64" s="304" t="s">
        <v>138</v>
      </c>
      <c r="AG64" s="305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6"/>
      <c r="AU64" s="304" t="s">
        <v>138</v>
      </c>
      <c r="AV64" s="305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6"/>
      <c r="BJ64" s="304" t="s">
        <v>138</v>
      </c>
      <c r="BK64" s="305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6"/>
      <c r="BY64" s="304" t="s">
        <v>138</v>
      </c>
      <c r="BZ64" s="305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6"/>
    </row>
    <row r="65" spans="2:89" ht="22.5" customHeight="1">
      <c r="B65" s="297" t="s">
        <v>139</v>
      </c>
      <c r="C65" s="298"/>
      <c r="D65" s="284"/>
      <c r="E65" s="284"/>
      <c r="F65" s="284"/>
      <c r="G65" s="284"/>
      <c r="H65" s="284"/>
      <c r="I65" s="284"/>
      <c r="J65" s="284"/>
      <c r="K65" s="284"/>
      <c r="L65" s="284"/>
      <c r="M65" s="290"/>
      <c r="N65" s="287"/>
      <c r="O65" s="31"/>
      <c r="P65" s="31"/>
      <c r="Q65" s="297" t="s">
        <v>139</v>
      </c>
      <c r="R65" s="298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87"/>
      <c r="AF65" s="297" t="s">
        <v>139</v>
      </c>
      <c r="AG65" s="298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87"/>
      <c r="AU65" s="297" t="s">
        <v>139</v>
      </c>
      <c r="AV65" s="298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87"/>
      <c r="BJ65" s="297" t="s">
        <v>139</v>
      </c>
      <c r="BK65" s="298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87"/>
      <c r="BY65" s="297" t="s">
        <v>139</v>
      </c>
      <c r="BZ65" s="298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87"/>
    </row>
    <row r="66" spans="2:89" ht="18" customHeight="1">
      <c r="B66" s="291" t="s">
        <v>97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3"/>
      <c r="O66" s="31"/>
      <c r="P66" s="31"/>
      <c r="Q66" s="291" t="s">
        <v>97</v>
      </c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3"/>
      <c r="AF66" s="291" t="s">
        <v>97</v>
      </c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3"/>
      <c r="AU66" s="291" t="s">
        <v>97</v>
      </c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3"/>
      <c r="BJ66" s="291" t="s">
        <v>97</v>
      </c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3"/>
      <c r="BY66" s="291" t="s">
        <v>97</v>
      </c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3"/>
    </row>
    <row r="67" spans="2:89" ht="141" customHeight="1">
      <c r="B67" s="76" t="s">
        <v>98</v>
      </c>
      <c r="C67" s="121" t="s">
        <v>176</v>
      </c>
      <c r="D67" s="164" t="s">
        <v>121</v>
      </c>
      <c r="E67" s="40">
        <f>F67+G67+H67</f>
        <v>7805.7</v>
      </c>
      <c r="F67" s="40">
        <f>U67+AJ67+AY67+BN67+CC67</f>
        <v>0</v>
      </c>
      <c r="G67" s="40">
        <f>V67+AK67+AZ67+BO67+CD67</f>
        <v>7805.7</v>
      </c>
      <c r="H67" s="40">
        <f>W67+AL67+BA67+BP67+CE67</f>
        <v>0</v>
      </c>
      <c r="I67" s="233">
        <f>J67+K67+L67</f>
        <v>6656.099999999999</v>
      </c>
      <c r="J67" s="40">
        <f>Y67+AN67+BC67+BR67+CG67</f>
        <v>0</v>
      </c>
      <c r="K67" s="233">
        <f>Z67+AO67+BD67+BS67+CH67</f>
        <v>6656.099999999999</v>
      </c>
      <c r="L67" s="40">
        <f>AA67+AP67+BE67+BT67+CI67</f>
        <v>0</v>
      </c>
      <c r="M67" s="246" t="s">
        <v>354</v>
      </c>
      <c r="N67" s="145"/>
      <c r="O67" s="31"/>
      <c r="P67" s="31"/>
      <c r="Q67" s="76" t="s">
        <v>98</v>
      </c>
      <c r="R67" s="77" t="s">
        <v>176</v>
      </c>
      <c r="S67" s="114" t="s">
        <v>121</v>
      </c>
      <c r="T67" s="90">
        <v>1859.8</v>
      </c>
      <c r="U67" s="78"/>
      <c r="V67" s="90">
        <v>1859.8</v>
      </c>
      <c r="W67" s="81"/>
      <c r="X67" s="90">
        <v>1385</v>
      </c>
      <c r="Y67" s="83"/>
      <c r="Z67" s="90">
        <v>1385</v>
      </c>
      <c r="AA67" s="81"/>
      <c r="AB67" s="80" t="s">
        <v>256</v>
      </c>
      <c r="AC67" s="145"/>
      <c r="AF67" s="76" t="s">
        <v>98</v>
      </c>
      <c r="AG67" s="77" t="s">
        <v>176</v>
      </c>
      <c r="AH67" s="114" t="s">
        <v>121</v>
      </c>
      <c r="AI67" s="90">
        <v>1697.8</v>
      </c>
      <c r="AJ67" s="78"/>
      <c r="AK67" s="90">
        <v>1697.8</v>
      </c>
      <c r="AL67" s="81">
        <v>0</v>
      </c>
      <c r="AM67" s="90">
        <v>1683.9</v>
      </c>
      <c r="AN67" s="83"/>
      <c r="AO67" s="90">
        <v>1683.9</v>
      </c>
      <c r="AP67" s="81"/>
      <c r="AQ67" s="80" t="s">
        <v>241</v>
      </c>
      <c r="AR67" s="145"/>
      <c r="AU67" s="76" t="s">
        <v>98</v>
      </c>
      <c r="AV67" s="77" t="s">
        <v>176</v>
      </c>
      <c r="AW67" s="114" t="s">
        <v>121</v>
      </c>
      <c r="AX67" s="90">
        <v>1537.1</v>
      </c>
      <c r="AY67" s="78"/>
      <c r="AZ67" s="90">
        <v>1537.1</v>
      </c>
      <c r="BA67" s="81"/>
      <c r="BB67" s="90">
        <v>1417.8</v>
      </c>
      <c r="BC67" s="83"/>
      <c r="BD67" s="90">
        <v>1417.8</v>
      </c>
      <c r="BE67" s="81"/>
      <c r="BF67" s="80" t="s">
        <v>222</v>
      </c>
      <c r="BG67" s="145"/>
      <c r="BJ67" s="76" t="s">
        <v>98</v>
      </c>
      <c r="BK67" s="77" t="s">
        <v>176</v>
      </c>
      <c r="BL67" s="114" t="s">
        <v>121</v>
      </c>
      <c r="BM67" s="90">
        <v>1419.2</v>
      </c>
      <c r="BN67" s="78"/>
      <c r="BO67" s="90">
        <v>1419.2</v>
      </c>
      <c r="BP67" s="81"/>
      <c r="BQ67" s="90">
        <v>921.5</v>
      </c>
      <c r="BR67" s="83"/>
      <c r="BS67" s="90">
        <v>921.5</v>
      </c>
      <c r="BT67" s="81"/>
      <c r="BU67" s="80" t="s">
        <v>216</v>
      </c>
      <c r="BV67" s="145"/>
      <c r="BY67" s="76" t="s">
        <v>98</v>
      </c>
      <c r="BZ67" s="77" t="s">
        <v>176</v>
      </c>
      <c r="CA67" s="114" t="s">
        <v>121</v>
      </c>
      <c r="CB67" s="90">
        <v>1291.8000000000002</v>
      </c>
      <c r="CC67" s="78"/>
      <c r="CD67" s="90">
        <v>1291.8000000000002</v>
      </c>
      <c r="CE67" s="81"/>
      <c r="CF67" s="90">
        <v>1247.8999999999999</v>
      </c>
      <c r="CG67" s="83"/>
      <c r="CH67" s="90">
        <v>1247.8999999999999</v>
      </c>
      <c r="CI67" s="81"/>
      <c r="CJ67" s="80" t="s">
        <v>209</v>
      </c>
      <c r="CK67" s="145"/>
    </row>
    <row r="68" spans="2:89" ht="18" customHeight="1">
      <c r="B68" s="309" t="s">
        <v>15</v>
      </c>
      <c r="C68" s="310"/>
      <c r="D68" s="279"/>
      <c r="E68" s="301">
        <f>E67</f>
        <v>7805.7</v>
      </c>
      <c r="F68" s="301">
        <f aca="true" t="shared" si="28" ref="F68:L68">F67</f>
        <v>0</v>
      </c>
      <c r="G68" s="301">
        <f>G67</f>
        <v>7805.7</v>
      </c>
      <c r="H68" s="301">
        <f t="shared" si="28"/>
        <v>0</v>
      </c>
      <c r="I68" s="301">
        <f t="shared" si="28"/>
        <v>6656.099999999999</v>
      </c>
      <c r="J68" s="301">
        <f t="shared" si="28"/>
        <v>0</v>
      </c>
      <c r="K68" s="301">
        <f t="shared" si="28"/>
        <v>6656.099999999999</v>
      </c>
      <c r="L68" s="301">
        <f t="shared" si="28"/>
        <v>0</v>
      </c>
      <c r="M68" s="294"/>
      <c r="N68" s="294"/>
      <c r="O68" s="31"/>
      <c r="P68" s="31"/>
      <c r="Q68" s="309" t="s">
        <v>15</v>
      </c>
      <c r="R68" s="310"/>
      <c r="S68" s="360"/>
      <c r="T68" s="345">
        <f>V68</f>
        <v>1859.8</v>
      </c>
      <c r="U68" s="366"/>
      <c r="V68" s="345">
        <f>V67</f>
        <v>1859.8</v>
      </c>
      <c r="W68" s="348"/>
      <c r="X68" s="345">
        <f>Z68</f>
        <v>1385</v>
      </c>
      <c r="Y68" s="348"/>
      <c r="Z68" s="345">
        <f>Z67</f>
        <v>1385</v>
      </c>
      <c r="AA68" s="348"/>
      <c r="AB68" s="294"/>
      <c r="AC68" s="294"/>
      <c r="AF68" s="309" t="s">
        <v>15</v>
      </c>
      <c r="AG68" s="310"/>
      <c r="AH68" s="360"/>
      <c r="AI68" s="345">
        <f>AK68</f>
        <v>1697.8</v>
      </c>
      <c r="AJ68" s="366"/>
      <c r="AK68" s="345">
        <f>AK67</f>
        <v>1697.8</v>
      </c>
      <c r="AL68" s="348"/>
      <c r="AM68" s="345">
        <f>AO68</f>
        <v>1683.9</v>
      </c>
      <c r="AN68" s="348"/>
      <c r="AO68" s="345">
        <f>AO67</f>
        <v>1683.9</v>
      </c>
      <c r="AP68" s="348"/>
      <c r="AQ68" s="294"/>
      <c r="AR68" s="294"/>
      <c r="AU68" s="309" t="s">
        <v>15</v>
      </c>
      <c r="AV68" s="310"/>
      <c r="AW68" s="360"/>
      <c r="AX68" s="345">
        <f>AZ68</f>
        <v>1537.1</v>
      </c>
      <c r="AY68" s="366"/>
      <c r="AZ68" s="345">
        <f>AZ67</f>
        <v>1537.1</v>
      </c>
      <c r="BA68" s="348"/>
      <c r="BB68" s="345">
        <f>BD68</f>
        <v>1417.8</v>
      </c>
      <c r="BC68" s="348"/>
      <c r="BD68" s="345">
        <f>BD67</f>
        <v>1417.8</v>
      </c>
      <c r="BE68" s="348"/>
      <c r="BF68" s="294"/>
      <c r="BG68" s="294"/>
      <c r="BJ68" s="309" t="s">
        <v>15</v>
      </c>
      <c r="BK68" s="310"/>
      <c r="BL68" s="360"/>
      <c r="BM68" s="345">
        <f>BO68</f>
        <v>1419.2</v>
      </c>
      <c r="BN68" s="366"/>
      <c r="BO68" s="345">
        <f>BO67</f>
        <v>1419.2</v>
      </c>
      <c r="BP68" s="348"/>
      <c r="BQ68" s="345">
        <f>BS68</f>
        <v>921.5</v>
      </c>
      <c r="BR68" s="348"/>
      <c r="BS68" s="345">
        <f>BS67</f>
        <v>921.5</v>
      </c>
      <c r="BT68" s="348"/>
      <c r="BU68" s="294"/>
      <c r="BV68" s="294"/>
      <c r="BY68" s="309" t="s">
        <v>15</v>
      </c>
      <c r="BZ68" s="310"/>
      <c r="CA68" s="360"/>
      <c r="CB68" s="345">
        <f>CD68</f>
        <v>1291.8000000000002</v>
      </c>
      <c r="CC68" s="366"/>
      <c r="CD68" s="345">
        <f>CD67</f>
        <v>1291.8000000000002</v>
      </c>
      <c r="CE68" s="348"/>
      <c r="CF68" s="345">
        <f>CH68</f>
        <v>1247.8999999999999</v>
      </c>
      <c r="CG68" s="348"/>
      <c r="CH68" s="345">
        <f>CH67</f>
        <v>1247.8999999999999</v>
      </c>
      <c r="CI68" s="348"/>
      <c r="CJ68" s="294"/>
      <c r="CK68" s="294"/>
    </row>
    <row r="69" spans="2:89" ht="17.25" customHeight="1">
      <c r="B69" s="299" t="s">
        <v>17</v>
      </c>
      <c r="C69" s="300"/>
      <c r="D69" s="280"/>
      <c r="E69" s="302"/>
      <c r="F69" s="302"/>
      <c r="G69" s="302"/>
      <c r="H69" s="302"/>
      <c r="I69" s="302"/>
      <c r="J69" s="302"/>
      <c r="K69" s="302"/>
      <c r="L69" s="302"/>
      <c r="M69" s="295"/>
      <c r="N69" s="295"/>
      <c r="O69" s="31"/>
      <c r="P69" s="31"/>
      <c r="Q69" s="299" t="s">
        <v>17</v>
      </c>
      <c r="R69" s="334"/>
      <c r="S69" s="361"/>
      <c r="T69" s="346"/>
      <c r="U69" s="367"/>
      <c r="V69" s="346"/>
      <c r="W69" s="349"/>
      <c r="X69" s="346"/>
      <c r="Y69" s="349"/>
      <c r="Z69" s="346"/>
      <c r="AA69" s="349"/>
      <c r="AB69" s="295"/>
      <c r="AC69" s="295"/>
      <c r="AF69" s="299" t="s">
        <v>17</v>
      </c>
      <c r="AG69" s="300"/>
      <c r="AH69" s="361"/>
      <c r="AI69" s="346"/>
      <c r="AJ69" s="367"/>
      <c r="AK69" s="346"/>
      <c r="AL69" s="349"/>
      <c r="AM69" s="346"/>
      <c r="AN69" s="349"/>
      <c r="AO69" s="346"/>
      <c r="AP69" s="349"/>
      <c r="AQ69" s="295"/>
      <c r="AR69" s="295"/>
      <c r="AU69" s="299" t="s">
        <v>17</v>
      </c>
      <c r="AV69" s="300"/>
      <c r="AW69" s="361"/>
      <c r="AX69" s="346"/>
      <c r="AY69" s="367"/>
      <c r="AZ69" s="346"/>
      <c r="BA69" s="349"/>
      <c r="BB69" s="346"/>
      <c r="BC69" s="349"/>
      <c r="BD69" s="346"/>
      <c r="BE69" s="349"/>
      <c r="BF69" s="295"/>
      <c r="BG69" s="295"/>
      <c r="BJ69" s="299" t="s">
        <v>17</v>
      </c>
      <c r="BK69" s="300"/>
      <c r="BL69" s="361"/>
      <c r="BM69" s="346"/>
      <c r="BN69" s="367"/>
      <c r="BO69" s="346"/>
      <c r="BP69" s="349"/>
      <c r="BQ69" s="346"/>
      <c r="BR69" s="349"/>
      <c r="BS69" s="346"/>
      <c r="BT69" s="349"/>
      <c r="BU69" s="295"/>
      <c r="BV69" s="295"/>
      <c r="BY69" s="299" t="s">
        <v>17</v>
      </c>
      <c r="BZ69" s="300"/>
      <c r="CA69" s="361"/>
      <c r="CB69" s="346"/>
      <c r="CC69" s="367"/>
      <c r="CD69" s="346"/>
      <c r="CE69" s="349"/>
      <c r="CF69" s="346"/>
      <c r="CG69" s="349"/>
      <c r="CH69" s="346"/>
      <c r="CI69" s="349"/>
      <c r="CJ69" s="295"/>
      <c r="CK69" s="295"/>
    </row>
    <row r="70" spans="2:89" ht="19.5" customHeight="1">
      <c r="B70" s="304" t="s">
        <v>138</v>
      </c>
      <c r="C70" s="305"/>
      <c r="D70" s="280"/>
      <c r="E70" s="302"/>
      <c r="F70" s="302"/>
      <c r="G70" s="302"/>
      <c r="H70" s="302"/>
      <c r="I70" s="302"/>
      <c r="J70" s="302"/>
      <c r="K70" s="302"/>
      <c r="L70" s="302"/>
      <c r="M70" s="295"/>
      <c r="N70" s="295"/>
      <c r="O70" s="31"/>
      <c r="P70" s="31"/>
      <c r="Q70" s="304" t="s">
        <v>138</v>
      </c>
      <c r="R70" s="335"/>
      <c r="S70" s="361"/>
      <c r="T70" s="346"/>
      <c r="U70" s="367"/>
      <c r="V70" s="346"/>
      <c r="W70" s="349"/>
      <c r="X70" s="346"/>
      <c r="Y70" s="349"/>
      <c r="Z70" s="346"/>
      <c r="AA70" s="349"/>
      <c r="AB70" s="295"/>
      <c r="AC70" s="295"/>
      <c r="AF70" s="304" t="s">
        <v>138</v>
      </c>
      <c r="AG70" s="305"/>
      <c r="AH70" s="361"/>
      <c r="AI70" s="346"/>
      <c r="AJ70" s="367"/>
      <c r="AK70" s="346"/>
      <c r="AL70" s="349"/>
      <c r="AM70" s="346"/>
      <c r="AN70" s="349"/>
      <c r="AO70" s="346"/>
      <c r="AP70" s="349"/>
      <c r="AQ70" s="295"/>
      <c r="AR70" s="295"/>
      <c r="AU70" s="304" t="s">
        <v>138</v>
      </c>
      <c r="AV70" s="305"/>
      <c r="AW70" s="361"/>
      <c r="AX70" s="346"/>
      <c r="AY70" s="367"/>
      <c r="AZ70" s="346"/>
      <c r="BA70" s="349"/>
      <c r="BB70" s="346"/>
      <c r="BC70" s="349"/>
      <c r="BD70" s="346"/>
      <c r="BE70" s="349"/>
      <c r="BF70" s="295"/>
      <c r="BG70" s="295"/>
      <c r="BJ70" s="304" t="s">
        <v>138</v>
      </c>
      <c r="BK70" s="305"/>
      <c r="BL70" s="361"/>
      <c r="BM70" s="346"/>
      <c r="BN70" s="367"/>
      <c r="BO70" s="346"/>
      <c r="BP70" s="349"/>
      <c r="BQ70" s="346"/>
      <c r="BR70" s="349"/>
      <c r="BS70" s="346"/>
      <c r="BT70" s="349"/>
      <c r="BU70" s="295"/>
      <c r="BV70" s="295"/>
      <c r="BY70" s="304" t="s">
        <v>138</v>
      </c>
      <c r="BZ70" s="305"/>
      <c r="CA70" s="361"/>
      <c r="CB70" s="346"/>
      <c r="CC70" s="367"/>
      <c r="CD70" s="346"/>
      <c r="CE70" s="349"/>
      <c r="CF70" s="346"/>
      <c r="CG70" s="349"/>
      <c r="CH70" s="346"/>
      <c r="CI70" s="349"/>
      <c r="CJ70" s="295"/>
      <c r="CK70" s="295"/>
    </row>
    <row r="71" spans="2:89" ht="26.25" customHeight="1">
      <c r="B71" s="297" t="s">
        <v>139</v>
      </c>
      <c r="C71" s="298"/>
      <c r="D71" s="281"/>
      <c r="E71" s="303"/>
      <c r="F71" s="303"/>
      <c r="G71" s="303"/>
      <c r="H71" s="303"/>
      <c r="I71" s="303"/>
      <c r="J71" s="303"/>
      <c r="K71" s="303"/>
      <c r="L71" s="303"/>
      <c r="M71" s="296"/>
      <c r="N71" s="296"/>
      <c r="O71" s="31"/>
      <c r="P71" s="31"/>
      <c r="Q71" s="297" t="s">
        <v>139</v>
      </c>
      <c r="R71" s="298"/>
      <c r="S71" s="362"/>
      <c r="T71" s="347"/>
      <c r="U71" s="368"/>
      <c r="V71" s="347"/>
      <c r="W71" s="350"/>
      <c r="X71" s="347"/>
      <c r="Y71" s="350"/>
      <c r="Z71" s="347"/>
      <c r="AA71" s="350"/>
      <c r="AB71" s="296"/>
      <c r="AC71" s="296"/>
      <c r="AF71" s="297" t="s">
        <v>139</v>
      </c>
      <c r="AG71" s="298"/>
      <c r="AH71" s="362"/>
      <c r="AI71" s="347"/>
      <c r="AJ71" s="368"/>
      <c r="AK71" s="347"/>
      <c r="AL71" s="350"/>
      <c r="AM71" s="347"/>
      <c r="AN71" s="350"/>
      <c r="AO71" s="347"/>
      <c r="AP71" s="350"/>
      <c r="AQ71" s="296"/>
      <c r="AR71" s="296"/>
      <c r="AU71" s="297" t="s">
        <v>139</v>
      </c>
      <c r="AV71" s="298"/>
      <c r="AW71" s="362"/>
      <c r="AX71" s="347"/>
      <c r="AY71" s="368"/>
      <c r="AZ71" s="347"/>
      <c r="BA71" s="350"/>
      <c r="BB71" s="347"/>
      <c r="BC71" s="350"/>
      <c r="BD71" s="347"/>
      <c r="BE71" s="350"/>
      <c r="BF71" s="296"/>
      <c r="BG71" s="296"/>
      <c r="BJ71" s="297" t="s">
        <v>139</v>
      </c>
      <c r="BK71" s="298"/>
      <c r="BL71" s="362"/>
      <c r="BM71" s="347"/>
      <c r="BN71" s="368"/>
      <c r="BO71" s="347"/>
      <c r="BP71" s="350"/>
      <c r="BQ71" s="347"/>
      <c r="BR71" s="350"/>
      <c r="BS71" s="347"/>
      <c r="BT71" s="350"/>
      <c r="BU71" s="296"/>
      <c r="BV71" s="296"/>
      <c r="BY71" s="297" t="s">
        <v>139</v>
      </c>
      <c r="BZ71" s="298"/>
      <c r="CA71" s="362"/>
      <c r="CB71" s="347"/>
      <c r="CC71" s="368"/>
      <c r="CD71" s="347"/>
      <c r="CE71" s="350"/>
      <c r="CF71" s="347"/>
      <c r="CG71" s="350"/>
      <c r="CH71" s="347"/>
      <c r="CI71" s="350"/>
      <c r="CJ71" s="296"/>
      <c r="CK71" s="296"/>
    </row>
    <row r="72" spans="2:89" ht="15">
      <c r="B72" s="291" t="s">
        <v>103</v>
      </c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3"/>
      <c r="O72" s="31"/>
      <c r="P72" s="31"/>
      <c r="Q72" s="291" t="s">
        <v>103</v>
      </c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3"/>
      <c r="AF72" s="291" t="s">
        <v>103</v>
      </c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3"/>
      <c r="AU72" s="291" t="s">
        <v>103</v>
      </c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3"/>
      <c r="BJ72" s="291" t="s">
        <v>103</v>
      </c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3"/>
      <c r="BY72" s="291" t="s">
        <v>103</v>
      </c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3"/>
    </row>
    <row r="73" spans="2:89" ht="195.75" customHeight="1">
      <c r="B73" s="75" t="s">
        <v>104</v>
      </c>
      <c r="C73" s="121" t="s">
        <v>177</v>
      </c>
      <c r="D73" s="164" t="s">
        <v>121</v>
      </c>
      <c r="E73" s="40">
        <f>F73+G73+H73</f>
        <v>0</v>
      </c>
      <c r="F73" s="40">
        <f aca="true" t="shared" si="29" ref="F73:H77">U73+AJ73+AY73+BN73+CC73</f>
        <v>0</v>
      </c>
      <c r="G73" s="40">
        <f t="shared" si="29"/>
        <v>0</v>
      </c>
      <c r="H73" s="40">
        <f t="shared" si="29"/>
        <v>0</v>
      </c>
      <c r="I73" s="40">
        <f>J73+K73+L73</f>
        <v>0</v>
      </c>
      <c r="J73" s="40">
        <f aca="true" t="shared" si="30" ref="J73:L77">Y73+AN73+BC73+BR73+CG73</f>
        <v>0</v>
      </c>
      <c r="K73" s="40">
        <f t="shared" si="30"/>
        <v>0</v>
      </c>
      <c r="L73" s="40">
        <f t="shared" si="30"/>
        <v>0</v>
      </c>
      <c r="M73" s="246" t="s">
        <v>126</v>
      </c>
      <c r="N73" s="41"/>
      <c r="O73" s="31"/>
      <c r="P73" s="31"/>
      <c r="Q73" s="75" t="s">
        <v>104</v>
      </c>
      <c r="R73" s="77" t="s">
        <v>177</v>
      </c>
      <c r="S73" s="114" t="s">
        <v>121</v>
      </c>
      <c r="T73" s="82" t="s">
        <v>245</v>
      </c>
      <c r="U73" s="40"/>
      <c r="V73" s="40"/>
      <c r="W73" s="27"/>
      <c r="X73" s="27"/>
      <c r="Y73" s="27"/>
      <c r="Z73" s="27"/>
      <c r="AA73" s="27"/>
      <c r="AB73" s="80" t="s">
        <v>126</v>
      </c>
      <c r="AC73" s="41"/>
      <c r="AF73" s="75" t="s">
        <v>104</v>
      </c>
      <c r="AG73" s="77" t="s">
        <v>177</v>
      </c>
      <c r="AH73" s="114" t="s">
        <v>121</v>
      </c>
      <c r="AI73" s="82"/>
      <c r="AJ73" s="40"/>
      <c r="AK73" s="40"/>
      <c r="AL73" s="27"/>
      <c r="AM73" s="27"/>
      <c r="AN73" s="27"/>
      <c r="AO73" s="27"/>
      <c r="AP73" s="27"/>
      <c r="AQ73" s="80" t="s">
        <v>126</v>
      </c>
      <c r="AR73" s="41"/>
      <c r="AU73" s="75" t="s">
        <v>104</v>
      </c>
      <c r="AV73" s="77" t="s">
        <v>177</v>
      </c>
      <c r="AW73" s="114" t="s">
        <v>121</v>
      </c>
      <c r="AX73" s="82"/>
      <c r="AY73" s="40"/>
      <c r="AZ73" s="40"/>
      <c r="BA73" s="27"/>
      <c r="BB73" s="27"/>
      <c r="BC73" s="27"/>
      <c r="BD73" s="27"/>
      <c r="BE73" s="27"/>
      <c r="BF73" s="80"/>
      <c r="BG73" s="41"/>
      <c r="BJ73" s="75" t="s">
        <v>104</v>
      </c>
      <c r="BK73" s="77" t="s">
        <v>177</v>
      </c>
      <c r="BL73" s="114" t="s">
        <v>121</v>
      </c>
      <c r="BM73" s="82"/>
      <c r="BN73" s="40"/>
      <c r="BO73" s="40"/>
      <c r="BP73" s="27"/>
      <c r="BQ73" s="27"/>
      <c r="BR73" s="27"/>
      <c r="BS73" s="27"/>
      <c r="BT73" s="27"/>
      <c r="BU73" s="80"/>
      <c r="BV73" s="41"/>
      <c r="BY73" s="75" t="s">
        <v>104</v>
      </c>
      <c r="BZ73" s="77" t="s">
        <v>177</v>
      </c>
      <c r="CA73" s="114" t="s">
        <v>121</v>
      </c>
      <c r="CB73" s="82"/>
      <c r="CC73" s="40"/>
      <c r="CD73" s="40"/>
      <c r="CE73" s="27"/>
      <c r="CF73" s="27"/>
      <c r="CG73" s="27"/>
      <c r="CH73" s="27"/>
      <c r="CI73" s="27"/>
      <c r="CJ73" s="80"/>
      <c r="CK73" s="41"/>
    </row>
    <row r="74" spans="2:89" ht="157.5" customHeight="1">
      <c r="B74" s="76" t="s">
        <v>106</v>
      </c>
      <c r="C74" s="121" t="s">
        <v>178</v>
      </c>
      <c r="D74" s="164" t="s">
        <v>121</v>
      </c>
      <c r="E74" s="40">
        <f>F74+G74+H74</f>
        <v>0</v>
      </c>
      <c r="F74" s="40">
        <f t="shared" si="29"/>
        <v>0</v>
      </c>
      <c r="G74" s="40">
        <f t="shared" si="29"/>
        <v>0</v>
      </c>
      <c r="H74" s="40">
        <f t="shared" si="29"/>
        <v>0</v>
      </c>
      <c r="I74" s="40">
        <f>J74+K74+L74</f>
        <v>0</v>
      </c>
      <c r="J74" s="40">
        <f t="shared" si="30"/>
        <v>0</v>
      </c>
      <c r="K74" s="40">
        <f t="shared" si="30"/>
        <v>0</v>
      </c>
      <c r="L74" s="40">
        <f t="shared" si="30"/>
        <v>0</v>
      </c>
      <c r="M74" s="246" t="s">
        <v>127</v>
      </c>
      <c r="N74" s="41"/>
      <c r="O74" s="31"/>
      <c r="P74" s="31"/>
      <c r="Q74" s="76" t="s">
        <v>106</v>
      </c>
      <c r="R74" s="77" t="s">
        <v>178</v>
      </c>
      <c r="S74" s="114" t="s">
        <v>121</v>
      </c>
      <c r="T74" s="82" t="s">
        <v>245</v>
      </c>
      <c r="U74" s="40"/>
      <c r="V74" s="40"/>
      <c r="W74" s="27"/>
      <c r="X74" s="27"/>
      <c r="Y74" s="27"/>
      <c r="Z74" s="27"/>
      <c r="AA74" s="27"/>
      <c r="AB74" s="80" t="s">
        <v>127</v>
      </c>
      <c r="AC74" s="41"/>
      <c r="AF74" s="76" t="s">
        <v>106</v>
      </c>
      <c r="AG74" s="77" t="s">
        <v>178</v>
      </c>
      <c r="AH74" s="114" t="s">
        <v>121</v>
      </c>
      <c r="AI74" s="82"/>
      <c r="AJ74" s="40"/>
      <c r="AK74" s="40"/>
      <c r="AL74" s="27"/>
      <c r="AM74" s="27"/>
      <c r="AN74" s="27"/>
      <c r="AO74" s="27"/>
      <c r="AP74" s="27"/>
      <c r="AQ74" s="80" t="s">
        <v>127</v>
      </c>
      <c r="AR74" s="41"/>
      <c r="AU74" s="76" t="s">
        <v>106</v>
      </c>
      <c r="AV74" s="77" t="s">
        <v>178</v>
      </c>
      <c r="AW74" s="114" t="s">
        <v>121</v>
      </c>
      <c r="AX74" s="82"/>
      <c r="AY74" s="40"/>
      <c r="AZ74" s="40"/>
      <c r="BA74" s="27"/>
      <c r="BB74" s="27"/>
      <c r="BC74" s="27"/>
      <c r="BD74" s="27"/>
      <c r="BE74" s="27"/>
      <c r="BF74" s="80"/>
      <c r="BG74" s="41"/>
      <c r="BJ74" s="76" t="s">
        <v>106</v>
      </c>
      <c r="BK74" s="77" t="s">
        <v>178</v>
      </c>
      <c r="BL74" s="114" t="s">
        <v>121</v>
      </c>
      <c r="BM74" s="82"/>
      <c r="BN74" s="40"/>
      <c r="BO74" s="40"/>
      <c r="BP74" s="27"/>
      <c r="BQ74" s="27"/>
      <c r="BR74" s="27"/>
      <c r="BS74" s="27"/>
      <c r="BT74" s="27"/>
      <c r="BU74" s="80"/>
      <c r="BV74" s="41"/>
      <c r="BY74" s="76" t="s">
        <v>106</v>
      </c>
      <c r="BZ74" s="77" t="s">
        <v>178</v>
      </c>
      <c r="CA74" s="114" t="s">
        <v>121</v>
      </c>
      <c r="CB74" s="82"/>
      <c r="CC74" s="40"/>
      <c r="CD74" s="40"/>
      <c r="CE74" s="27"/>
      <c r="CF74" s="27"/>
      <c r="CG74" s="27"/>
      <c r="CH74" s="27"/>
      <c r="CI74" s="27"/>
      <c r="CJ74" s="80"/>
      <c r="CK74" s="41"/>
    </row>
    <row r="75" spans="2:89" ht="133.5" customHeight="1">
      <c r="B75" s="76" t="s">
        <v>108</v>
      </c>
      <c r="C75" s="121" t="s">
        <v>178</v>
      </c>
      <c r="D75" s="164" t="s">
        <v>121</v>
      </c>
      <c r="E75" s="40">
        <f>F75+G75+H75</f>
        <v>0</v>
      </c>
      <c r="F75" s="40">
        <f t="shared" si="29"/>
        <v>0</v>
      </c>
      <c r="G75" s="40">
        <f t="shared" si="29"/>
        <v>0</v>
      </c>
      <c r="H75" s="40">
        <f t="shared" si="29"/>
        <v>0</v>
      </c>
      <c r="I75" s="40">
        <f>J75+K75+L75</f>
        <v>0</v>
      </c>
      <c r="J75" s="40">
        <f t="shared" si="30"/>
        <v>0</v>
      </c>
      <c r="K75" s="40">
        <f t="shared" si="30"/>
        <v>0</v>
      </c>
      <c r="L75" s="40">
        <f t="shared" si="30"/>
        <v>0</v>
      </c>
      <c r="M75" s="246" t="s">
        <v>192</v>
      </c>
      <c r="N75" s="41"/>
      <c r="O75" s="31"/>
      <c r="P75" s="31"/>
      <c r="Q75" s="76" t="s">
        <v>108</v>
      </c>
      <c r="R75" s="77" t="s">
        <v>178</v>
      </c>
      <c r="S75" s="114" t="s">
        <v>121</v>
      </c>
      <c r="T75" s="82" t="s">
        <v>245</v>
      </c>
      <c r="U75" s="40"/>
      <c r="V75" s="40"/>
      <c r="W75" s="27"/>
      <c r="X75" s="27"/>
      <c r="Y75" s="27"/>
      <c r="Z75" s="27"/>
      <c r="AA75" s="27"/>
      <c r="AB75" s="80" t="s">
        <v>192</v>
      </c>
      <c r="AC75" s="41"/>
      <c r="AF75" s="76" t="s">
        <v>108</v>
      </c>
      <c r="AG75" s="77" t="s">
        <v>178</v>
      </c>
      <c r="AH75" s="114" t="s">
        <v>121</v>
      </c>
      <c r="AI75" s="82"/>
      <c r="AJ75" s="40"/>
      <c r="AK75" s="40"/>
      <c r="AL75" s="27"/>
      <c r="AM75" s="27"/>
      <c r="AN75" s="27"/>
      <c r="AO75" s="27"/>
      <c r="AP75" s="27"/>
      <c r="AQ75" s="80" t="s">
        <v>242</v>
      </c>
      <c r="AR75" s="41"/>
      <c r="AU75" s="76" t="s">
        <v>108</v>
      </c>
      <c r="AV75" s="77" t="s">
        <v>178</v>
      </c>
      <c r="AW75" s="114" t="s">
        <v>121</v>
      </c>
      <c r="AX75" s="82"/>
      <c r="AY75" s="40"/>
      <c r="AZ75" s="40"/>
      <c r="BA75" s="27"/>
      <c r="BB75" s="27"/>
      <c r="BC75" s="27"/>
      <c r="BD75" s="27"/>
      <c r="BE75" s="27"/>
      <c r="BF75" s="80"/>
      <c r="BG75" s="41"/>
      <c r="BJ75" s="76" t="s">
        <v>108</v>
      </c>
      <c r="BK75" s="77" t="s">
        <v>178</v>
      </c>
      <c r="BL75" s="114" t="s">
        <v>121</v>
      </c>
      <c r="BM75" s="82"/>
      <c r="BN75" s="40"/>
      <c r="BO75" s="40"/>
      <c r="BP75" s="27"/>
      <c r="BQ75" s="27"/>
      <c r="BR75" s="27"/>
      <c r="BS75" s="27"/>
      <c r="BT75" s="27"/>
      <c r="BU75" s="80"/>
      <c r="BV75" s="41"/>
      <c r="BY75" s="76" t="s">
        <v>108</v>
      </c>
      <c r="BZ75" s="77" t="s">
        <v>178</v>
      </c>
      <c r="CA75" s="114" t="s">
        <v>121</v>
      </c>
      <c r="CB75" s="82"/>
      <c r="CC75" s="40"/>
      <c r="CD75" s="40"/>
      <c r="CE75" s="27"/>
      <c r="CF75" s="27"/>
      <c r="CG75" s="27"/>
      <c r="CH75" s="27"/>
      <c r="CI75" s="27"/>
      <c r="CJ75" s="80"/>
      <c r="CK75" s="41"/>
    </row>
    <row r="76" spans="2:89" ht="154.5" customHeight="1">
      <c r="B76" s="76" t="s">
        <v>111</v>
      </c>
      <c r="C76" s="121" t="s">
        <v>179</v>
      </c>
      <c r="D76" s="164" t="s">
        <v>121</v>
      </c>
      <c r="E76" s="40">
        <f>F76+G76+H76</f>
        <v>0</v>
      </c>
      <c r="F76" s="40">
        <f t="shared" si="29"/>
        <v>0</v>
      </c>
      <c r="G76" s="40">
        <f t="shared" si="29"/>
        <v>0</v>
      </c>
      <c r="H76" s="40">
        <f t="shared" si="29"/>
        <v>0</v>
      </c>
      <c r="I76" s="40">
        <f>J76+K76+L76</f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246" t="s">
        <v>182</v>
      </c>
      <c r="N76" s="41"/>
      <c r="O76" s="31"/>
      <c r="P76" s="31"/>
      <c r="Q76" s="76" t="s">
        <v>111</v>
      </c>
      <c r="R76" s="77" t="s">
        <v>179</v>
      </c>
      <c r="S76" s="114" t="s">
        <v>121</v>
      </c>
      <c r="T76" s="82" t="s">
        <v>245</v>
      </c>
      <c r="U76" s="40"/>
      <c r="V76" s="40"/>
      <c r="W76" s="27"/>
      <c r="X76" s="27"/>
      <c r="Y76" s="27"/>
      <c r="Z76" s="27"/>
      <c r="AA76" s="27"/>
      <c r="AB76" s="80" t="s">
        <v>182</v>
      </c>
      <c r="AC76" s="41"/>
      <c r="AF76" s="76" t="s">
        <v>111</v>
      </c>
      <c r="AG76" s="77" t="s">
        <v>179</v>
      </c>
      <c r="AH76" s="114" t="s">
        <v>121</v>
      </c>
      <c r="AI76" s="82"/>
      <c r="AJ76" s="40"/>
      <c r="AK76" s="40"/>
      <c r="AL76" s="27"/>
      <c r="AM76" s="27"/>
      <c r="AN76" s="27"/>
      <c r="AO76" s="27"/>
      <c r="AP76" s="27"/>
      <c r="AQ76" s="80" t="s">
        <v>243</v>
      </c>
      <c r="AR76" s="41"/>
      <c r="AU76" s="76" t="s">
        <v>111</v>
      </c>
      <c r="AV76" s="77" t="s">
        <v>179</v>
      </c>
      <c r="AW76" s="114" t="s">
        <v>121</v>
      </c>
      <c r="AX76" s="82"/>
      <c r="AY76" s="40"/>
      <c r="AZ76" s="40"/>
      <c r="BA76" s="27"/>
      <c r="BB76" s="27"/>
      <c r="BC76" s="27"/>
      <c r="BD76" s="27"/>
      <c r="BE76" s="27"/>
      <c r="BF76" s="80"/>
      <c r="BG76" s="41"/>
      <c r="BJ76" s="76" t="s">
        <v>111</v>
      </c>
      <c r="BK76" s="77" t="s">
        <v>179</v>
      </c>
      <c r="BL76" s="114" t="s">
        <v>121</v>
      </c>
      <c r="BM76" s="82"/>
      <c r="BN76" s="40"/>
      <c r="BO76" s="40"/>
      <c r="BP76" s="27"/>
      <c r="BQ76" s="27"/>
      <c r="BR76" s="27"/>
      <c r="BS76" s="27"/>
      <c r="BT76" s="27"/>
      <c r="BU76" s="80"/>
      <c r="BV76" s="41"/>
      <c r="BY76" s="76" t="s">
        <v>111</v>
      </c>
      <c r="BZ76" s="77" t="s">
        <v>179</v>
      </c>
      <c r="CA76" s="114" t="s">
        <v>121</v>
      </c>
      <c r="CB76" s="82"/>
      <c r="CC76" s="40"/>
      <c r="CD76" s="40"/>
      <c r="CE76" s="27"/>
      <c r="CF76" s="27"/>
      <c r="CG76" s="27"/>
      <c r="CH76" s="27"/>
      <c r="CI76" s="27"/>
      <c r="CJ76" s="80"/>
      <c r="CK76" s="41"/>
    </row>
    <row r="77" spans="2:89" ht="231.75" customHeight="1">
      <c r="B77" s="76" t="s">
        <v>112</v>
      </c>
      <c r="C77" s="121" t="s">
        <v>180</v>
      </c>
      <c r="D77" s="164" t="s">
        <v>121</v>
      </c>
      <c r="E77" s="40">
        <f>F77+G77+H77</f>
        <v>50</v>
      </c>
      <c r="F77" s="40">
        <f t="shared" si="29"/>
        <v>0</v>
      </c>
      <c r="G77" s="40">
        <f t="shared" si="29"/>
        <v>50</v>
      </c>
      <c r="H77" s="40">
        <f t="shared" si="29"/>
        <v>0</v>
      </c>
      <c r="I77" s="40">
        <f>J77+K77+L77</f>
        <v>50</v>
      </c>
      <c r="J77" s="40">
        <f t="shared" si="30"/>
        <v>0</v>
      </c>
      <c r="K77" s="40">
        <f t="shared" si="30"/>
        <v>50</v>
      </c>
      <c r="L77" s="40">
        <f t="shared" si="30"/>
        <v>0</v>
      </c>
      <c r="M77" s="246" t="s">
        <v>355</v>
      </c>
      <c r="N77" s="79"/>
      <c r="O77" s="31"/>
      <c r="P77" s="31"/>
      <c r="Q77" s="76" t="s">
        <v>112</v>
      </c>
      <c r="R77" s="77" t="s">
        <v>180</v>
      </c>
      <c r="S77" s="114" t="s">
        <v>121</v>
      </c>
      <c r="T77" s="90">
        <v>10</v>
      </c>
      <c r="U77" s="78"/>
      <c r="V77" s="90">
        <v>10</v>
      </c>
      <c r="W77" s="81"/>
      <c r="X77" s="90">
        <v>10</v>
      </c>
      <c r="Y77" s="81"/>
      <c r="Z77" s="90">
        <v>10</v>
      </c>
      <c r="AA77" s="81"/>
      <c r="AB77" s="80" t="s">
        <v>257</v>
      </c>
      <c r="AC77" s="79"/>
      <c r="AF77" s="76" t="s">
        <v>112</v>
      </c>
      <c r="AG77" s="77" t="s">
        <v>180</v>
      </c>
      <c r="AH77" s="114" t="s">
        <v>121</v>
      </c>
      <c r="AI77" s="90">
        <v>10</v>
      </c>
      <c r="AJ77" s="78"/>
      <c r="AK77" s="90">
        <v>10</v>
      </c>
      <c r="AL77" s="81"/>
      <c r="AM77" s="90">
        <v>10</v>
      </c>
      <c r="AN77" s="81"/>
      <c r="AO77" s="90">
        <v>10</v>
      </c>
      <c r="AP77" s="81"/>
      <c r="AQ77" s="80" t="s">
        <v>244</v>
      </c>
      <c r="AR77" s="79"/>
      <c r="AU77" s="76" t="s">
        <v>112</v>
      </c>
      <c r="AV77" s="77" t="s">
        <v>180</v>
      </c>
      <c r="AW77" s="114" t="s">
        <v>121</v>
      </c>
      <c r="AX77" s="90">
        <v>10</v>
      </c>
      <c r="AY77" s="78"/>
      <c r="AZ77" s="90">
        <v>10</v>
      </c>
      <c r="BA77" s="81"/>
      <c r="BB77" s="90">
        <v>10</v>
      </c>
      <c r="BC77" s="81"/>
      <c r="BD77" s="90">
        <v>10</v>
      </c>
      <c r="BE77" s="81"/>
      <c r="BF77" s="80" t="s">
        <v>217</v>
      </c>
      <c r="BG77" s="79"/>
      <c r="BJ77" s="76" t="s">
        <v>112</v>
      </c>
      <c r="BK77" s="77" t="s">
        <v>180</v>
      </c>
      <c r="BL77" s="114" t="s">
        <v>121</v>
      </c>
      <c r="BM77" s="90">
        <v>10</v>
      </c>
      <c r="BN77" s="78"/>
      <c r="BO77" s="90">
        <v>10</v>
      </c>
      <c r="BP77" s="81"/>
      <c r="BQ77" s="90">
        <v>10</v>
      </c>
      <c r="BR77" s="81"/>
      <c r="BS77" s="90">
        <v>10</v>
      </c>
      <c r="BT77" s="81"/>
      <c r="BU77" s="80" t="s">
        <v>217</v>
      </c>
      <c r="BV77" s="79"/>
      <c r="BY77" s="76" t="s">
        <v>112</v>
      </c>
      <c r="BZ77" s="77" t="s">
        <v>180</v>
      </c>
      <c r="CA77" s="114" t="s">
        <v>121</v>
      </c>
      <c r="CB77" s="90">
        <v>10</v>
      </c>
      <c r="CC77" s="78"/>
      <c r="CD77" s="90">
        <v>10</v>
      </c>
      <c r="CE77" s="81"/>
      <c r="CF77" s="90">
        <v>10</v>
      </c>
      <c r="CG77" s="81"/>
      <c r="CH77" s="90">
        <v>10</v>
      </c>
      <c r="CI77" s="81"/>
      <c r="CJ77" s="80" t="s">
        <v>210</v>
      </c>
      <c r="CK77" s="79"/>
    </row>
    <row r="78" spans="1:89" ht="18" customHeight="1">
      <c r="A78" s="2"/>
      <c r="B78" s="309" t="s">
        <v>15</v>
      </c>
      <c r="C78" s="310"/>
      <c r="D78" s="152"/>
      <c r="E78" s="157">
        <f>SUM(E73:E77)</f>
        <v>50</v>
      </c>
      <c r="F78" s="157">
        <f aca="true" t="shared" si="31" ref="F78:L78">SUM(F73:F77)</f>
        <v>0</v>
      </c>
      <c r="G78" s="157">
        <f t="shared" si="31"/>
        <v>50</v>
      </c>
      <c r="H78" s="157">
        <f t="shared" si="31"/>
        <v>0</v>
      </c>
      <c r="I78" s="157">
        <f t="shared" si="31"/>
        <v>50</v>
      </c>
      <c r="J78" s="157">
        <f t="shared" si="31"/>
        <v>0</v>
      </c>
      <c r="K78" s="157">
        <f t="shared" si="31"/>
        <v>50</v>
      </c>
      <c r="L78" s="157">
        <f t="shared" si="31"/>
        <v>0</v>
      </c>
      <c r="M78" s="44"/>
      <c r="N78" s="45"/>
      <c r="O78" s="31"/>
      <c r="P78" s="31"/>
      <c r="Q78" s="309" t="s">
        <v>15</v>
      </c>
      <c r="R78" s="310"/>
      <c r="S78" s="42"/>
      <c r="T78" s="91"/>
      <c r="U78" s="92"/>
      <c r="V78" s="91"/>
      <c r="W78" s="92"/>
      <c r="X78" s="91"/>
      <c r="Y78" s="43"/>
      <c r="Z78" s="91"/>
      <c r="AA78" s="43"/>
      <c r="AB78" s="44"/>
      <c r="AC78" s="45"/>
      <c r="AF78" s="309" t="s">
        <v>15</v>
      </c>
      <c r="AG78" s="310"/>
      <c r="AH78" s="42"/>
      <c r="AI78" s="91"/>
      <c r="AJ78" s="92"/>
      <c r="AK78" s="91"/>
      <c r="AL78" s="92"/>
      <c r="AM78" s="91"/>
      <c r="AN78" s="43"/>
      <c r="AO78" s="91"/>
      <c r="AP78" s="43"/>
      <c r="AQ78" s="44"/>
      <c r="AR78" s="45"/>
      <c r="AU78" s="309" t="s">
        <v>15</v>
      </c>
      <c r="AV78" s="310"/>
      <c r="AW78" s="42"/>
      <c r="AX78" s="91"/>
      <c r="AY78" s="92"/>
      <c r="AZ78" s="91"/>
      <c r="BA78" s="92"/>
      <c r="BB78" s="91"/>
      <c r="BC78" s="43"/>
      <c r="BD78" s="91"/>
      <c r="BE78" s="43"/>
      <c r="BF78" s="44"/>
      <c r="BG78" s="45"/>
      <c r="BJ78" s="309" t="s">
        <v>15</v>
      </c>
      <c r="BK78" s="310"/>
      <c r="BL78" s="42"/>
      <c r="BM78" s="91"/>
      <c r="BN78" s="92"/>
      <c r="BO78" s="91"/>
      <c r="BP78" s="92"/>
      <c r="BQ78" s="91"/>
      <c r="BR78" s="43"/>
      <c r="BS78" s="91"/>
      <c r="BT78" s="43"/>
      <c r="BU78" s="44"/>
      <c r="BV78" s="45"/>
      <c r="BY78" s="309" t="s">
        <v>15</v>
      </c>
      <c r="BZ78" s="310"/>
      <c r="CA78" s="42"/>
      <c r="CB78" s="91"/>
      <c r="CC78" s="92"/>
      <c r="CD78" s="91"/>
      <c r="CE78" s="92"/>
      <c r="CF78" s="91"/>
      <c r="CG78" s="43"/>
      <c r="CH78" s="91"/>
      <c r="CI78" s="43"/>
      <c r="CJ78" s="44"/>
      <c r="CK78" s="45"/>
    </row>
    <row r="79" spans="1:89" ht="19.5" customHeight="1">
      <c r="A79" s="2"/>
      <c r="B79" s="299" t="s">
        <v>17</v>
      </c>
      <c r="C79" s="300"/>
      <c r="D79" s="153"/>
      <c r="E79" s="155"/>
      <c r="F79" s="34"/>
      <c r="G79" s="155"/>
      <c r="H79" s="35"/>
      <c r="I79" s="51"/>
      <c r="J79" s="35"/>
      <c r="K79" s="51"/>
      <c r="L79" s="35"/>
      <c r="M79" s="51"/>
      <c r="N79" s="52"/>
      <c r="O79" s="31"/>
      <c r="P79" s="31"/>
      <c r="Q79" s="299" t="s">
        <v>17</v>
      </c>
      <c r="R79" s="300"/>
      <c r="S79" s="46"/>
      <c r="T79" s="47"/>
      <c r="U79" s="48"/>
      <c r="V79" s="47"/>
      <c r="W79" s="49"/>
      <c r="X79" s="50"/>
      <c r="Y79" s="49"/>
      <c r="Z79" s="50"/>
      <c r="AA79" s="49"/>
      <c r="AB79" s="51"/>
      <c r="AC79" s="52"/>
      <c r="AF79" s="299" t="s">
        <v>17</v>
      </c>
      <c r="AG79" s="300"/>
      <c r="AH79" s="46"/>
      <c r="AI79" s="47"/>
      <c r="AJ79" s="48"/>
      <c r="AK79" s="47"/>
      <c r="AL79" s="49"/>
      <c r="AM79" s="50"/>
      <c r="AN79" s="49"/>
      <c r="AO79" s="50"/>
      <c r="AP79" s="49"/>
      <c r="AQ79" s="51"/>
      <c r="AR79" s="52"/>
      <c r="AU79" s="299" t="s">
        <v>17</v>
      </c>
      <c r="AV79" s="300"/>
      <c r="AW79" s="46"/>
      <c r="AX79" s="47"/>
      <c r="AY79" s="48"/>
      <c r="AZ79" s="47"/>
      <c r="BA79" s="49"/>
      <c r="BB79" s="50"/>
      <c r="BC79" s="49"/>
      <c r="BD79" s="50"/>
      <c r="BE79" s="49"/>
      <c r="BF79" s="51"/>
      <c r="BG79" s="52"/>
      <c r="BJ79" s="299" t="s">
        <v>17</v>
      </c>
      <c r="BK79" s="300"/>
      <c r="BL79" s="46"/>
      <c r="BM79" s="47"/>
      <c r="BN79" s="48"/>
      <c r="BO79" s="47"/>
      <c r="BP79" s="49"/>
      <c r="BQ79" s="50"/>
      <c r="BR79" s="49"/>
      <c r="BS79" s="50"/>
      <c r="BT79" s="49"/>
      <c r="BU79" s="51"/>
      <c r="BV79" s="52"/>
      <c r="BY79" s="299" t="s">
        <v>17</v>
      </c>
      <c r="BZ79" s="300"/>
      <c r="CA79" s="46"/>
      <c r="CB79" s="47"/>
      <c r="CC79" s="48"/>
      <c r="CD79" s="47"/>
      <c r="CE79" s="49"/>
      <c r="CF79" s="50"/>
      <c r="CG79" s="49"/>
      <c r="CH79" s="50"/>
      <c r="CI79" s="49"/>
      <c r="CJ79" s="51"/>
      <c r="CK79" s="52"/>
    </row>
    <row r="80" spans="1:89" ht="19.5" customHeight="1">
      <c r="A80" s="2"/>
      <c r="B80" s="304" t="s">
        <v>136</v>
      </c>
      <c r="C80" s="305"/>
      <c r="D80" s="153"/>
      <c r="E80" s="155"/>
      <c r="F80" s="34"/>
      <c r="G80" s="155"/>
      <c r="H80" s="35"/>
      <c r="I80" s="51"/>
      <c r="J80" s="35"/>
      <c r="K80" s="51"/>
      <c r="L80" s="35"/>
      <c r="M80" s="51"/>
      <c r="N80" s="52"/>
      <c r="O80" s="31"/>
      <c r="P80" s="31"/>
      <c r="Q80" s="304" t="s">
        <v>136</v>
      </c>
      <c r="R80" s="305"/>
      <c r="S80" s="46"/>
      <c r="T80" s="47"/>
      <c r="U80" s="48"/>
      <c r="V80" s="47"/>
      <c r="W80" s="49"/>
      <c r="X80" s="50"/>
      <c r="Y80" s="49"/>
      <c r="Z80" s="50"/>
      <c r="AA80" s="49"/>
      <c r="AB80" s="51"/>
      <c r="AC80" s="52"/>
      <c r="AF80" s="304" t="s">
        <v>136</v>
      </c>
      <c r="AG80" s="305"/>
      <c r="AH80" s="46"/>
      <c r="AI80" s="47"/>
      <c r="AJ80" s="48"/>
      <c r="AK80" s="47"/>
      <c r="AL80" s="49"/>
      <c r="AM80" s="50"/>
      <c r="AN80" s="49"/>
      <c r="AO80" s="50"/>
      <c r="AP80" s="49"/>
      <c r="AQ80" s="51"/>
      <c r="AR80" s="52"/>
      <c r="AU80" s="304" t="s">
        <v>136</v>
      </c>
      <c r="AV80" s="305"/>
      <c r="AW80" s="46"/>
      <c r="AX80" s="47"/>
      <c r="AY80" s="48"/>
      <c r="AZ80" s="47"/>
      <c r="BA80" s="49"/>
      <c r="BB80" s="50"/>
      <c r="BC80" s="49"/>
      <c r="BD80" s="50"/>
      <c r="BE80" s="49"/>
      <c r="BF80" s="51"/>
      <c r="BG80" s="52"/>
      <c r="BJ80" s="304" t="s">
        <v>136</v>
      </c>
      <c r="BK80" s="305"/>
      <c r="BL80" s="46"/>
      <c r="BM80" s="47"/>
      <c r="BN80" s="48"/>
      <c r="BO80" s="47"/>
      <c r="BP80" s="49"/>
      <c r="BQ80" s="50"/>
      <c r="BR80" s="49"/>
      <c r="BS80" s="50"/>
      <c r="BT80" s="49"/>
      <c r="BU80" s="51"/>
      <c r="BV80" s="52"/>
      <c r="BY80" s="304" t="s">
        <v>136</v>
      </c>
      <c r="BZ80" s="305"/>
      <c r="CA80" s="46"/>
      <c r="CB80" s="47"/>
      <c r="CC80" s="48"/>
      <c r="CD80" s="47"/>
      <c r="CE80" s="49"/>
      <c r="CF80" s="50"/>
      <c r="CG80" s="49"/>
      <c r="CH80" s="50"/>
      <c r="CI80" s="49"/>
      <c r="CJ80" s="51"/>
      <c r="CK80" s="52"/>
    </row>
    <row r="81" spans="1:89" ht="20.25" customHeight="1">
      <c r="A81" s="2"/>
      <c r="B81" s="297" t="s">
        <v>137</v>
      </c>
      <c r="C81" s="298"/>
      <c r="D81" s="154"/>
      <c r="E81" s="156"/>
      <c r="F81" s="234"/>
      <c r="G81" s="156"/>
      <c r="H81" s="235"/>
      <c r="I81" s="58"/>
      <c r="J81" s="235"/>
      <c r="K81" s="58"/>
      <c r="L81" s="235"/>
      <c r="M81" s="58"/>
      <c r="N81" s="59"/>
      <c r="O81" s="31"/>
      <c r="P81" s="31"/>
      <c r="Q81" s="297" t="s">
        <v>137</v>
      </c>
      <c r="R81" s="298"/>
      <c r="S81" s="53"/>
      <c r="T81" s="54"/>
      <c r="U81" s="55"/>
      <c r="V81" s="54"/>
      <c r="W81" s="56"/>
      <c r="X81" s="57"/>
      <c r="Y81" s="56"/>
      <c r="Z81" s="57"/>
      <c r="AA81" s="56"/>
      <c r="AB81" s="58"/>
      <c r="AC81" s="59"/>
      <c r="AF81" s="297" t="s">
        <v>137</v>
      </c>
      <c r="AG81" s="298"/>
      <c r="AH81" s="53"/>
      <c r="AI81" s="54"/>
      <c r="AJ81" s="55"/>
      <c r="AK81" s="54"/>
      <c r="AL81" s="56"/>
      <c r="AM81" s="57"/>
      <c r="AN81" s="56"/>
      <c r="AO81" s="57"/>
      <c r="AP81" s="56"/>
      <c r="AQ81" s="58"/>
      <c r="AR81" s="59"/>
      <c r="AU81" s="297" t="s">
        <v>137</v>
      </c>
      <c r="AV81" s="298"/>
      <c r="AW81" s="53"/>
      <c r="AX81" s="54"/>
      <c r="AY81" s="55"/>
      <c r="AZ81" s="54"/>
      <c r="BA81" s="56"/>
      <c r="BB81" s="57"/>
      <c r="BC81" s="56"/>
      <c r="BD81" s="57"/>
      <c r="BE81" s="56"/>
      <c r="BF81" s="58"/>
      <c r="BG81" s="59"/>
      <c r="BJ81" s="297" t="s">
        <v>137</v>
      </c>
      <c r="BK81" s="298"/>
      <c r="BL81" s="53"/>
      <c r="BM81" s="54"/>
      <c r="BN81" s="55"/>
      <c r="BO81" s="54"/>
      <c r="BP81" s="56"/>
      <c r="BQ81" s="57"/>
      <c r="BR81" s="56"/>
      <c r="BS81" s="57"/>
      <c r="BT81" s="56"/>
      <c r="BU81" s="58"/>
      <c r="BV81" s="59"/>
      <c r="BY81" s="297" t="s">
        <v>137</v>
      </c>
      <c r="BZ81" s="298"/>
      <c r="CA81" s="53"/>
      <c r="CB81" s="54"/>
      <c r="CC81" s="55"/>
      <c r="CD81" s="54"/>
      <c r="CE81" s="56"/>
      <c r="CF81" s="57"/>
      <c r="CG81" s="56"/>
      <c r="CH81" s="57"/>
      <c r="CI81" s="56"/>
      <c r="CJ81" s="58"/>
      <c r="CK81" s="59"/>
    </row>
    <row r="82" spans="2:89" ht="26.25" customHeight="1">
      <c r="B82" s="330" t="s">
        <v>16</v>
      </c>
      <c r="C82" s="330"/>
      <c r="D82" s="41"/>
      <c r="E82" s="151">
        <f>E14+E25+E38+E46+E56+E62+E68+E78</f>
        <v>48038.899999999994</v>
      </c>
      <c r="F82" s="151">
        <f aca="true" t="shared" si="32" ref="F82:L82">F14+F25+F38+F46+F56+F62+F68+F78</f>
        <v>0</v>
      </c>
      <c r="G82" s="151">
        <f t="shared" si="32"/>
        <v>48038.899999999994</v>
      </c>
      <c r="H82" s="151">
        <f t="shared" si="32"/>
        <v>0</v>
      </c>
      <c r="I82" s="151">
        <f t="shared" si="32"/>
        <v>36912.88</v>
      </c>
      <c r="J82" s="151">
        <f t="shared" si="32"/>
        <v>0</v>
      </c>
      <c r="K82" s="151">
        <f t="shared" si="32"/>
        <v>36912.88</v>
      </c>
      <c r="L82" s="151">
        <f t="shared" si="32"/>
        <v>0</v>
      </c>
      <c r="M82" s="41"/>
      <c r="N82" s="41"/>
      <c r="O82" s="31"/>
      <c r="P82" s="31"/>
      <c r="Q82" s="330" t="s">
        <v>16</v>
      </c>
      <c r="R82" s="330"/>
      <c r="S82" s="28"/>
      <c r="T82" s="151">
        <f>T77+T68+T38+T25</f>
        <v>8748.400000000001</v>
      </c>
      <c r="U82" s="151">
        <f aca="true" t="shared" si="33" ref="U82:AA82">U77+U68+U38+U25</f>
        <v>0</v>
      </c>
      <c r="V82" s="151">
        <f t="shared" si="33"/>
        <v>8748.400000000001</v>
      </c>
      <c r="W82" s="151">
        <f t="shared" si="33"/>
        <v>0</v>
      </c>
      <c r="X82" s="151">
        <f t="shared" si="33"/>
        <v>6601.6</v>
      </c>
      <c r="Y82" s="151">
        <f t="shared" si="33"/>
        <v>0</v>
      </c>
      <c r="Z82" s="151">
        <f t="shared" si="33"/>
        <v>6601.6</v>
      </c>
      <c r="AA82" s="151">
        <f t="shared" si="33"/>
        <v>0</v>
      </c>
      <c r="AB82" s="41"/>
      <c r="AC82" s="41"/>
      <c r="AF82" s="330" t="s">
        <v>16</v>
      </c>
      <c r="AG82" s="330"/>
      <c r="AH82" s="28"/>
      <c r="AI82" s="151">
        <f>AI77+AI68+AI33+AI25+AI30</f>
        <v>7961.099999999999</v>
      </c>
      <c r="AJ82" s="151">
        <f aca="true" t="shared" si="34" ref="AJ82:AP82">AJ77+AJ68+AJ33+AJ25+AJ30</f>
        <v>0</v>
      </c>
      <c r="AK82" s="151">
        <f t="shared" si="34"/>
        <v>7961.099999999999</v>
      </c>
      <c r="AL82" s="151">
        <f t="shared" si="34"/>
        <v>0</v>
      </c>
      <c r="AM82" s="151">
        <f t="shared" si="34"/>
        <v>6799.3</v>
      </c>
      <c r="AN82" s="151">
        <f t="shared" si="34"/>
        <v>0</v>
      </c>
      <c r="AO82" s="151">
        <f t="shared" si="34"/>
        <v>6799.3</v>
      </c>
      <c r="AP82" s="151">
        <f t="shared" si="34"/>
        <v>0</v>
      </c>
      <c r="AQ82" s="41"/>
      <c r="AR82" s="41"/>
      <c r="AU82" s="330" t="s">
        <v>16</v>
      </c>
      <c r="AV82" s="330"/>
      <c r="AW82" s="28"/>
      <c r="AX82" s="151">
        <f>AX77+AX68+AX33+AX30+AX25</f>
        <v>7232</v>
      </c>
      <c r="AY82" s="151">
        <f aca="true" t="shared" si="35" ref="AY82:BE82">AY77+AY68+AY33+AY30+AY25</f>
        <v>0</v>
      </c>
      <c r="AZ82" s="151">
        <f t="shared" si="35"/>
        <v>7232</v>
      </c>
      <c r="BA82" s="151">
        <f t="shared" si="35"/>
        <v>0</v>
      </c>
      <c r="BB82" s="151">
        <f t="shared" si="35"/>
        <v>5786.599999999999</v>
      </c>
      <c r="BC82" s="151">
        <f t="shared" si="35"/>
        <v>0</v>
      </c>
      <c r="BD82" s="151">
        <f t="shared" si="35"/>
        <v>5786.599999999999</v>
      </c>
      <c r="BE82" s="151">
        <f t="shared" si="35"/>
        <v>0</v>
      </c>
      <c r="BF82" s="151"/>
      <c r="BG82" s="151"/>
      <c r="BJ82" s="330" t="s">
        <v>16</v>
      </c>
      <c r="BK82" s="330"/>
      <c r="BL82" s="28"/>
      <c r="BM82" s="151">
        <f>BM77+BM33+BM30+BM25+BM14+BM68</f>
        <v>12597.3</v>
      </c>
      <c r="BN82" s="151">
        <f aca="true" t="shared" si="36" ref="BN82:BT82">BN77+BN33+BN30+BN25+BN14+BN68</f>
        <v>0</v>
      </c>
      <c r="BO82" s="151">
        <f t="shared" si="36"/>
        <v>12597.400000000001</v>
      </c>
      <c r="BP82" s="151">
        <f t="shared" si="36"/>
        <v>0</v>
      </c>
      <c r="BQ82" s="151">
        <f t="shared" si="36"/>
        <v>7002.68</v>
      </c>
      <c r="BR82" s="151">
        <f t="shared" si="36"/>
        <v>0</v>
      </c>
      <c r="BS82" s="151">
        <f t="shared" si="36"/>
        <v>7002.68</v>
      </c>
      <c r="BT82" s="151">
        <f t="shared" si="36"/>
        <v>0</v>
      </c>
      <c r="BU82" s="41"/>
      <c r="BV82" s="41"/>
      <c r="BY82" s="330" t="s">
        <v>16</v>
      </c>
      <c r="BZ82" s="330"/>
      <c r="CA82" s="28"/>
      <c r="CB82" s="151">
        <f>CB77+CB68+CB33+CB30+CB14+CB25</f>
        <v>11500.1</v>
      </c>
      <c r="CC82" s="151">
        <f aca="true" t="shared" si="37" ref="CC82:CI82">CC77+CC68+CC33+CC30+CC14+CC25</f>
        <v>0</v>
      </c>
      <c r="CD82" s="151">
        <f t="shared" si="37"/>
        <v>11500.1</v>
      </c>
      <c r="CE82" s="151">
        <f t="shared" si="37"/>
        <v>0</v>
      </c>
      <c r="CF82" s="151">
        <f t="shared" si="37"/>
        <v>10722.7</v>
      </c>
      <c r="CG82" s="151">
        <f t="shared" si="37"/>
        <v>0</v>
      </c>
      <c r="CH82" s="151">
        <f t="shared" si="37"/>
        <v>10722.7</v>
      </c>
      <c r="CI82" s="151">
        <f t="shared" si="37"/>
        <v>0</v>
      </c>
      <c r="CJ82" s="41"/>
      <c r="CK82" s="41"/>
    </row>
    <row r="83" spans="1:89" s="132" customFormat="1" ht="4.5" customHeight="1">
      <c r="A83" s="2"/>
      <c r="B83" s="29"/>
      <c r="C83" s="35"/>
      <c r="D83" s="35"/>
      <c r="E83" s="34"/>
      <c r="F83" s="34"/>
      <c r="G83" s="34"/>
      <c r="H83" s="35"/>
      <c r="I83" s="35"/>
      <c r="J83" s="35"/>
      <c r="K83" s="35"/>
      <c r="L83" s="35"/>
      <c r="M83" s="35"/>
      <c r="N83" s="35"/>
      <c r="O83" s="29"/>
      <c r="P83" s="29"/>
      <c r="Q83" s="29"/>
      <c r="R83" s="30"/>
      <c r="S83" s="30"/>
      <c r="T83" s="34"/>
      <c r="U83" s="34"/>
      <c r="V83" s="34"/>
      <c r="W83" s="29"/>
      <c r="X83" s="29"/>
      <c r="Y83" s="29"/>
      <c r="Z83" s="29"/>
      <c r="AA83" s="29"/>
      <c r="AB83" s="35"/>
      <c r="AC83" s="35"/>
      <c r="AF83" s="29"/>
      <c r="AG83" s="30"/>
      <c r="AH83" s="30"/>
      <c r="AI83" s="34"/>
      <c r="AJ83" s="34"/>
      <c r="AK83" s="34"/>
      <c r="AL83" s="29"/>
      <c r="AM83" s="29"/>
      <c r="AN83" s="29"/>
      <c r="AO83" s="29"/>
      <c r="AP83" s="29"/>
      <c r="AQ83" s="35"/>
      <c r="AR83" s="35"/>
      <c r="AU83" s="29"/>
      <c r="AV83" s="30"/>
      <c r="AW83" s="30"/>
      <c r="AX83" s="34"/>
      <c r="AY83" s="34"/>
      <c r="AZ83" s="34"/>
      <c r="BA83" s="29"/>
      <c r="BB83" s="29"/>
      <c r="BC83" s="29"/>
      <c r="BD83" s="29"/>
      <c r="BE83" s="29"/>
      <c r="BF83" s="35"/>
      <c r="BG83" s="35"/>
      <c r="BJ83" s="29"/>
      <c r="BK83" s="30"/>
      <c r="BL83" s="30"/>
      <c r="BM83" s="34"/>
      <c r="BN83" s="34"/>
      <c r="BO83" s="34"/>
      <c r="BP83" s="29"/>
      <c r="BQ83" s="29"/>
      <c r="BR83" s="29"/>
      <c r="BS83" s="29"/>
      <c r="BT83" s="29"/>
      <c r="BU83" s="35"/>
      <c r="BV83" s="35"/>
      <c r="BY83" s="29"/>
      <c r="BZ83" s="30"/>
      <c r="CA83" s="30"/>
      <c r="CB83" s="34"/>
      <c r="CC83" s="34"/>
      <c r="CD83" s="34"/>
      <c r="CE83" s="29"/>
      <c r="CF83" s="29"/>
      <c r="CG83" s="29"/>
      <c r="CH83" s="29"/>
      <c r="CI83" s="29"/>
      <c r="CJ83" s="35"/>
      <c r="CK83" s="35"/>
    </row>
    <row r="84" spans="1:89" s="132" customFormat="1" ht="17.25" customHeight="1">
      <c r="A84" s="2"/>
      <c r="B84" s="29"/>
      <c r="C84" s="35"/>
      <c r="D84" s="35"/>
      <c r="E84" s="34"/>
      <c r="F84" s="34"/>
      <c r="G84" s="34"/>
      <c r="H84" s="35"/>
      <c r="I84" s="35"/>
      <c r="J84" s="35"/>
      <c r="K84" s="35"/>
      <c r="L84" s="35"/>
      <c r="M84" s="35"/>
      <c r="N84" s="35"/>
      <c r="O84" s="29"/>
      <c r="P84" s="29"/>
      <c r="Q84" s="29"/>
      <c r="R84" s="30"/>
      <c r="S84" s="30"/>
      <c r="T84" s="34"/>
      <c r="U84" s="34"/>
      <c r="V84" s="34"/>
      <c r="W84" s="29"/>
      <c r="X84" s="29"/>
      <c r="Y84" s="29"/>
      <c r="Z84" s="29"/>
      <c r="AA84" s="29"/>
      <c r="AB84" s="35"/>
      <c r="AC84" s="35"/>
      <c r="AF84" s="29"/>
      <c r="AG84" s="30"/>
      <c r="AH84" s="30"/>
      <c r="AI84" s="34"/>
      <c r="AJ84" s="34"/>
      <c r="AK84" s="34"/>
      <c r="AL84" s="29"/>
      <c r="AM84" s="29"/>
      <c r="AN84" s="29"/>
      <c r="AO84" s="29"/>
      <c r="AP84" s="29"/>
      <c r="AQ84" s="35"/>
      <c r="AR84" s="35"/>
      <c r="AU84" s="29"/>
      <c r="AV84" s="30"/>
      <c r="AW84" s="30"/>
      <c r="AX84" s="34"/>
      <c r="AY84" s="34"/>
      <c r="AZ84" s="34"/>
      <c r="BA84" s="29"/>
      <c r="BB84" s="29"/>
      <c r="BC84" s="29"/>
      <c r="BD84" s="29"/>
      <c r="BE84" s="29"/>
      <c r="BF84" s="35"/>
      <c r="BG84" s="35"/>
      <c r="BJ84" s="29"/>
      <c r="BK84" s="30"/>
      <c r="BL84" s="30"/>
      <c r="BM84" s="34"/>
      <c r="BN84" s="34"/>
      <c r="BO84" s="34"/>
      <c r="BP84" s="29"/>
      <c r="BQ84" s="29"/>
      <c r="BR84" s="29"/>
      <c r="BS84" s="29"/>
      <c r="BT84" s="29"/>
      <c r="BU84" s="35"/>
      <c r="BV84" s="35"/>
      <c r="BY84" s="29"/>
      <c r="BZ84" s="30"/>
      <c r="CA84" s="30"/>
      <c r="CB84" s="34"/>
      <c r="CC84" s="34"/>
      <c r="CD84" s="34"/>
      <c r="CE84" s="29"/>
      <c r="CF84" s="29"/>
      <c r="CG84" s="29"/>
      <c r="CH84" s="29"/>
      <c r="CI84" s="29"/>
      <c r="CJ84" s="35"/>
      <c r="CK84" s="35"/>
    </row>
    <row r="85" spans="1:89" s="132" customFormat="1" ht="15">
      <c r="A85" s="2"/>
      <c r="B85" s="29" t="s">
        <v>32</v>
      </c>
      <c r="C85" s="35"/>
      <c r="D85" s="35"/>
      <c r="E85" s="60"/>
      <c r="F85" s="34"/>
      <c r="G85" s="60"/>
      <c r="H85" s="35"/>
      <c r="I85" s="35"/>
      <c r="J85" s="35"/>
      <c r="K85" s="35"/>
      <c r="L85" s="35"/>
      <c r="M85" s="35"/>
      <c r="N85" s="35"/>
      <c r="O85" s="29"/>
      <c r="P85" s="29"/>
      <c r="Q85" s="29" t="s">
        <v>32</v>
      </c>
      <c r="R85" s="30"/>
      <c r="S85" s="30"/>
      <c r="T85" s="60"/>
      <c r="U85" s="34"/>
      <c r="V85" s="60"/>
      <c r="W85" s="29"/>
      <c r="X85" s="29"/>
      <c r="Y85" s="29"/>
      <c r="Z85" s="29"/>
      <c r="AA85" s="29"/>
      <c r="AB85" s="35"/>
      <c r="AC85" s="35"/>
      <c r="AF85" s="29" t="s">
        <v>32</v>
      </c>
      <c r="AG85" s="30"/>
      <c r="AH85" s="30"/>
      <c r="AI85" s="60"/>
      <c r="AJ85" s="34"/>
      <c r="AK85" s="60"/>
      <c r="AL85" s="29"/>
      <c r="AM85" s="29"/>
      <c r="AN85" s="29"/>
      <c r="AO85" s="29"/>
      <c r="AP85" s="29"/>
      <c r="AQ85" s="35"/>
      <c r="AR85" s="35"/>
      <c r="AU85" s="29" t="s">
        <v>32</v>
      </c>
      <c r="AV85" s="30"/>
      <c r="AW85" s="30"/>
      <c r="AX85" s="60"/>
      <c r="AY85" s="34"/>
      <c r="AZ85" s="60"/>
      <c r="BA85" s="29"/>
      <c r="BB85" s="29"/>
      <c r="BC85" s="29"/>
      <c r="BD85" s="29"/>
      <c r="BE85" s="29"/>
      <c r="BF85" s="35"/>
      <c r="BG85" s="35"/>
      <c r="BJ85" s="29" t="s">
        <v>32</v>
      </c>
      <c r="BK85" s="30"/>
      <c r="BL85" s="30"/>
      <c r="BM85" s="60"/>
      <c r="BN85" s="34"/>
      <c r="BO85" s="60"/>
      <c r="BP85" s="29"/>
      <c r="BQ85" s="29"/>
      <c r="BR85" s="29"/>
      <c r="BS85" s="29"/>
      <c r="BT85" s="29"/>
      <c r="BU85" s="35"/>
      <c r="BV85" s="35"/>
      <c r="BY85" s="29" t="s">
        <v>32</v>
      </c>
      <c r="BZ85" s="30"/>
      <c r="CA85" s="30"/>
      <c r="CB85" s="60"/>
      <c r="CC85" s="34"/>
      <c r="CD85" s="60"/>
      <c r="CE85" s="29"/>
      <c r="CF85" s="29"/>
      <c r="CG85" s="29"/>
      <c r="CH85" s="29"/>
      <c r="CI85" s="29"/>
      <c r="CJ85" s="35"/>
      <c r="CK85" s="35"/>
    </row>
    <row r="86" spans="1:89" s="132" customFormat="1" ht="6.75" customHeight="1">
      <c r="A86" s="2"/>
      <c r="B86" s="29"/>
      <c r="C86" s="35"/>
      <c r="D86" s="35"/>
      <c r="E86" s="34"/>
      <c r="F86" s="34"/>
      <c r="G86" s="34"/>
      <c r="H86" s="35"/>
      <c r="I86" s="35"/>
      <c r="J86" s="35"/>
      <c r="K86" s="35"/>
      <c r="L86" s="35"/>
      <c r="M86" s="35"/>
      <c r="N86" s="35"/>
      <c r="O86" s="29"/>
      <c r="P86" s="29"/>
      <c r="Q86" s="29"/>
      <c r="R86" s="30"/>
      <c r="S86" s="30"/>
      <c r="T86" s="34"/>
      <c r="U86" s="34"/>
      <c r="V86" s="34"/>
      <c r="W86" s="29"/>
      <c r="X86" s="29"/>
      <c r="Y86" s="29"/>
      <c r="Z86" s="29"/>
      <c r="AA86" s="29"/>
      <c r="AB86" s="35"/>
      <c r="AC86" s="35"/>
      <c r="AF86" s="29"/>
      <c r="AG86" s="30"/>
      <c r="AH86" s="30"/>
      <c r="AI86" s="34"/>
      <c r="AJ86" s="34"/>
      <c r="AK86" s="34"/>
      <c r="AL86" s="29"/>
      <c r="AM86" s="29"/>
      <c r="AN86" s="29"/>
      <c r="AO86" s="29"/>
      <c r="AP86" s="29"/>
      <c r="AQ86" s="35"/>
      <c r="AR86" s="35"/>
      <c r="AU86" s="29"/>
      <c r="AV86" s="30"/>
      <c r="AW86" s="30"/>
      <c r="AX86" s="34"/>
      <c r="AY86" s="34"/>
      <c r="AZ86" s="34"/>
      <c r="BA86" s="29"/>
      <c r="BB86" s="29"/>
      <c r="BC86" s="29"/>
      <c r="BD86" s="29"/>
      <c r="BE86" s="29"/>
      <c r="BF86" s="35"/>
      <c r="BG86" s="35"/>
      <c r="BJ86" s="29"/>
      <c r="BK86" s="30"/>
      <c r="BL86" s="30"/>
      <c r="BM86" s="34"/>
      <c r="BN86" s="34"/>
      <c r="BO86" s="34"/>
      <c r="BP86" s="29"/>
      <c r="BQ86" s="29"/>
      <c r="BR86" s="29"/>
      <c r="BS86" s="29"/>
      <c r="BT86" s="29"/>
      <c r="BU86" s="35"/>
      <c r="BV86" s="35"/>
      <c r="BY86" s="29"/>
      <c r="BZ86" s="30"/>
      <c r="CA86" s="30"/>
      <c r="CB86" s="34"/>
      <c r="CC86" s="34"/>
      <c r="CD86" s="34"/>
      <c r="CE86" s="29"/>
      <c r="CF86" s="29"/>
      <c r="CG86" s="29"/>
      <c r="CH86" s="29"/>
      <c r="CI86" s="29"/>
      <c r="CJ86" s="35"/>
      <c r="CK86" s="35"/>
    </row>
    <row r="87" spans="2:89" ht="6.75" customHeight="1">
      <c r="B87" s="31"/>
      <c r="C87" s="62"/>
      <c r="D87" s="62"/>
      <c r="E87" s="61"/>
      <c r="F87" s="61"/>
      <c r="G87" s="61"/>
      <c r="H87" s="62"/>
      <c r="I87" s="62"/>
      <c r="J87" s="62"/>
      <c r="K87" s="62"/>
      <c r="L87" s="62"/>
      <c r="M87" s="62"/>
      <c r="N87" s="62"/>
      <c r="O87" s="31"/>
      <c r="P87" s="31"/>
      <c r="Q87" s="31"/>
      <c r="R87" s="32"/>
      <c r="S87" s="32"/>
      <c r="T87" s="61"/>
      <c r="U87" s="61"/>
      <c r="V87" s="61"/>
      <c r="W87" s="31"/>
      <c r="X87" s="31"/>
      <c r="Y87" s="31"/>
      <c r="Z87" s="31"/>
      <c r="AA87" s="31"/>
      <c r="AB87" s="62"/>
      <c r="AC87" s="62"/>
      <c r="AF87" s="31"/>
      <c r="AG87" s="32"/>
      <c r="AH87" s="32"/>
      <c r="AI87" s="61"/>
      <c r="AJ87" s="61"/>
      <c r="AK87" s="61"/>
      <c r="AL87" s="31"/>
      <c r="AM87" s="31"/>
      <c r="AN87" s="31"/>
      <c r="AO87" s="31"/>
      <c r="AP87" s="31"/>
      <c r="AQ87" s="62"/>
      <c r="AR87" s="62"/>
      <c r="AU87" s="31"/>
      <c r="AV87" s="32"/>
      <c r="AW87" s="32"/>
      <c r="AX87" s="61"/>
      <c r="AY87" s="61"/>
      <c r="AZ87" s="61"/>
      <c r="BA87" s="31"/>
      <c r="BB87" s="31"/>
      <c r="BC87" s="31"/>
      <c r="BD87" s="31"/>
      <c r="BE87" s="31"/>
      <c r="BF87" s="62"/>
      <c r="BG87" s="62"/>
      <c r="BJ87" s="31"/>
      <c r="BK87" s="32"/>
      <c r="BL87" s="32"/>
      <c r="BM87" s="61"/>
      <c r="BN87" s="61"/>
      <c r="BO87" s="61"/>
      <c r="BP87" s="31"/>
      <c r="BQ87" s="31"/>
      <c r="BR87" s="31"/>
      <c r="BS87" s="31"/>
      <c r="BT87" s="31"/>
      <c r="BU87" s="62"/>
      <c r="BV87" s="62"/>
      <c r="BY87" s="31"/>
      <c r="BZ87" s="32"/>
      <c r="CA87" s="32"/>
      <c r="CB87" s="61"/>
      <c r="CC87" s="61"/>
      <c r="CD87" s="61"/>
      <c r="CE87" s="31"/>
      <c r="CF87" s="31"/>
      <c r="CG87" s="31"/>
      <c r="CH87" s="31"/>
      <c r="CI87" s="31"/>
      <c r="CJ87" s="62"/>
      <c r="CK87" s="62"/>
    </row>
    <row r="88" spans="2:89" ht="48.75" customHeight="1">
      <c r="B88" s="322" t="s">
        <v>202</v>
      </c>
      <c r="C88" s="322"/>
      <c r="D88" s="322"/>
      <c r="E88" s="323" t="s">
        <v>33</v>
      </c>
      <c r="F88" s="324"/>
      <c r="G88" s="325"/>
      <c r="H88" s="326" t="s">
        <v>34</v>
      </c>
      <c r="I88" s="326"/>
      <c r="J88" s="326"/>
      <c r="K88" s="62"/>
      <c r="L88" s="62"/>
      <c r="M88" s="62"/>
      <c r="N88" s="62"/>
      <c r="O88" s="31"/>
      <c r="P88" s="31"/>
      <c r="Q88" s="322" t="s">
        <v>203</v>
      </c>
      <c r="R88" s="322"/>
      <c r="S88" s="322"/>
      <c r="T88" s="323" t="s">
        <v>33</v>
      </c>
      <c r="U88" s="324"/>
      <c r="V88" s="325"/>
      <c r="W88" s="326" t="s">
        <v>34</v>
      </c>
      <c r="X88" s="326"/>
      <c r="Y88" s="326"/>
      <c r="Z88" s="31"/>
      <c r="AA88" s="31"/>
      <c r="AB88" s="62"/>
      <c r="AC88" s="62"/>
      <c r="AF88" s="322" t="s">
        <v>203</v>
      </c>
      <c r="AG88" s="322"/>
      <c r="AH88" s="322"/>
      <c r="AI88" s="323" t="s">
        <v>33</v>
      </c>
      <c r="AJ88" s="324"/>
      <c r="AK88" s="325"/>
      <c r="AL88" s="326" t="s">
        <v>34</v>
      </c>
      <c r="AM88" s="326"/>
      <c r="AN88" s="326"/>
      <c r="AO88" s="31"/>
      <c r="AP88" s="31"/>
      <c r="AQ88" s="62"/>
      <c r="AR88" s="62"/>
      <c r="AU88" s="322" t="s">
        <v>203</v>
      </c>
      <c r="AV88" s="322"/>
      <c r="AW88" s="322"/>
      <c r="AX88" s="323" t="s">
        <v>33</v>
      </c>
      <c r="AY88" s="324"/>
      <c r="AZ88" s="325"/>
      <c r="BA88" s="326" t="s">
        <v>34</v>
      </c>
      <c r="BB88" s="326"/>
      <c r="BC88" s="326"/>
      <c r="BD88" s="31"/>
      <c r="BE88" s="31"/>
      <c r="BF88" s="62"/>
      <c r="BG88" s="62"/>
      <c r="BJ88" s="322" t="s">
        <v>203</v>
      </c>
      <c r="BK88" s="322"/>
      <c r="BL88" s="322"/>
      <c r="BM88" s="323" t="s">
        <v>33</v>
      </c>
      <c r="BN88" s="324"/>
      <c r="BO88" s="325"/>
      <c r="BP88" s="326" t="s">
        <v>34</v>
      </c>
      <c r="BQ88" s="326"/>
      <c r="BR88" s="326"/>
      <c r="BS88" s="31"/>
      <c r="BT88" s="31"/>
      <c r="BU88" s="62"/>
      <c r="BV88" s="62"/>
      <c r="BY88" s="322" t="s">
        <v>203</v>
      </c>
      <c r="BZ88" s="322"/>
      <c r="CA88" s="322"/>
      <c r="CB88" s="323" t="s">
        <v>33</v>
      </c>
      <c r="CC88" s="324"/>
      <c r="CD88" s="325"/>
      <c r="CE88" s="326" t="s">
        <v>34</v>
      </c>
      <c r="CF88" s="326"/>
      <c r="CG88" s="326"/>
      <c r="CH88" s="31"/>
      <c r="CI88" s="31"/>
      <c r="CJ88" s="62"/>
      <c r="CK88" s="62"/>
    </row>
    <row r="89" spans="2:89" ht="42.75">
      <c r="B89" s="63" t="s">
        <v>12</v>
      </c>
      <c r="C89" s="63" t="s">
        <v>13</v>
      </c>
      <c r="D89" s="63" t="s">
        <v>14</v>
      </c>
      <c r="E89" s="64" t="s">
        <v>12</v>
      </c>
      <c r="F89" s="64" t="s">
        <v>13</v>
      </c>
      <c r="G89" s="64" t="s">
        <v>14</v>
      </c>
      <c r="H89" s="64" t="s">
        <v>12</v>
      </c>
      <c r="I89" s="64" t="s">
        <v>13</v>
      </c>
      <c r="J89" s="64" t="s">
        <v>14</v>
      </c>
      <c r="K89" s="62"/>
      <c r="L89" s="62"/>
      <c r="M89" s="62"/>
      <c r="N89" s="62"/>
      <c r="O89" s="31"/>
      <c r="P89" s="31"/>
      <c r="Q89" s="63" t="s">
        <v>12</v>
      </c>
      <c r="R89" s="63" t="s">
        <v>13</v>
      </c>
      <c r="S89" s="63" t="s">
        <v>14</v>
      </c>
      <c r="T89" s="64" t="s">
        <v>12</v>
      </c>
      <c r="U89" s="64" t="s">
        <v>13</v>
      </c>
      <c r="V89" s="64" t="s">
        <v>14</v>
      </c>
      <c r="W89" s="64" t="s">
        <v>12</v>
      </c>
      <c r="X89" s="64" t="s">
        <v>13</v>
      </c>
      <c r="Y89" s="64" t="s">
        <v>14</v>
      </c>
      <c r="Z89" s="31"/>
      <c r="AA89" s="31"/>
      <c r="AB89" s="62"/>
      <c r="AC89" s="62"/>
      <c r="AF89" s="63" t="s">
        <v>12</v>
      </c>
      <c r="AG89" s="63" t="s">
        <v>13</v>
      </c>
      <c r="AH89" s="63" t="s">
        <v>14</v>
      </c>
      <c r="AI89" s="64" t="s">
        <v>12</v>
      </c>
      <c r="AJ89" s="64" t="s">
        <v>13</v>
      </c>
      <c r="AK89" s="64" t="s">
        <v>14</v>
      </c>
      <c r="AL89" s="64" t="s">
        <v>12</v>
      </c>
      <c r="AM89" s="64" t="s">
        <v>13</v>
      </c>
      <c r="AN89" s="64" t="s">
        <v>14</v>
      </c>
      <c r="AO89" s="31"/>
      <c r="AP89" s="31"/>
      <c r="AQ89" s="62"/>
      <c r="AR89" s="62"/>
      <c r="AU89" s="63" t="s">
        <v>12</v>
      </c>
      <c r="AV89" s="63" t="s">
        <v>13</v>
      </c>
      <c r="AW89" s="63" t="s">
        <v>14</v>
      </c>
      <c r="AX89" s="64" t="s">
        <v>12</v>
      </c>
      <c r="AY89" s="64" t="s">
        <v>13</v>
      </c>
      <c r="AZ89" s="64" t="s">
        <v>14</v>
      </c>
      <c r="BA89" s="64" t="s">
        <v>12</v>
      </c>
      <c r="BB89" s="64" t="s">
        <v>13</v>
      </c>
      <c r="BC89" s="64" t="s">
        <v>14</v>
      </c>
      <c r="BD89" s="31"/>
      <c r="BE89" s="31"/>
      <c r="BF89" s="62"/>
      <c r="BG89" s="62"/>
      <c r="BJ89" s="63" t="s">
        <v>12</v>
      </c>
      <c r="BK89" s="63" t="s">
        <v>13</v>
      </c>
      <c r="BL89" s="63" t="s">
        <v>14</v>
      </c>
      <c r="BM89" s="64" t="s">
        <v>12</v>
      </c>
      <c r="BN89" s="64" t="s">
        <v>13</v>
      </c>
      <c r="BO89" s="64" t="s">
        <v>14</v>
      </c>
      <c r="BP89" s="64" t="s">
        <v>12</v>
      </c>
      <c r="BQ89" s="64" t="s">
        <v>13</v>
      </c>
      <c r="BR89" s="64" t="s">
        <v>14</v>
      </c>
      <c r="BS89" s="31"/>
      <c r="BT89" s="31"/>
      <c r="BU89" s="62"/>
      <c r="BV89" s="62"/>
      <c r="BY89" s="63" t="s">
        <v>12</v>
      </c>
      <c r="BZ89" s="63" t="s">
        <v>13</v>
      </c>
      <c r="CA89" s="63" t="s">
        <v>14</v>
      </c>
      <c r="CB89" s="64" t="s">
        <v>12</v>
      </c>
      <c r="CC89" s="64" t="s">
        <v>13</v>
      </c>
      <c r="CD89" s="64" t="s">
        <v>14</v>
      </c>
      <c r="CE89" s="64" t="s">
        <v>12</v>
      </c>
      <c r="CF89" s="64" t="s">
        <v>13</v>
      </c>
      <c r="CG89" s="64" t="s">
        <v>14</v>
      </c>
      <c r="CH89" s="31"/>
      <c r="CI89" s="31"/>
      <c r="CJ89" s="62"/>
      <c r="CK89" s="62"/>
    </row>
    <row r="90" spans="2:89" ht="15">
      <c r="B90" s="65">
        <f>Q90+AF90+AU90+BY90+BJ90</f>
        <v>48038.899999999994</v>
      </c>
      <c r="C90" s="151">
        <f>R90+AG90+AV90+BK90+BZ90</f>
        <v>37038.899999999994</v>
      </c>
      <c r="D90" s="151">
        <f>S90+AH90+AW90+BL90+CA90</f>
        <v>11000</v>
      </c>
      <c r="E90" s="151">
        <f>T90+AI90+AX90+BM90+CB90</f>
        <v>36912.880000000005</v>
      </c>
      <c r="F90" s="151">
        <f>U90+AJ90+AY90+BN90+CC90</f>
        <v>30432.88</v>
      </c>
      <c r="G90" s="236">
        <f>V90+AK90+AZ90+BO90+CD90</f>
        <v>6480</v>
      </c>
      <c r="H90" s="151">
        <f>SUM(I90:J90)+W90+AL90+BA90+BP90+CE90</f>
        <v>28858.259999999995</v>
      </c>
      <c r="I90" s="151">
        <f>C90-F90+X90+AM90+BB90+BQ90+CF90</f>
        <v>13212.139999999994</v>
      </c>
      <c r="J90" s="151">
        <f>Y90+AN90+BC90+BR90+CG90</f>
        <v>4520</v>
      </c>
      <c r="K90" s="62"/>
      <c r="L90" s="62"/>
      <c r="M90" s="62"/>
      <c r="N90" s="62"/>
      <c r="O90" s="31"/>
      <c r="P90" s="31"/>
      <c r="Q90" s="65">
        <f>SUM(R90:S90)</f>
        <v>8748.400000000001</v>
      </c>
      <c r="R90" s="65">
        <f>T82</f>
        <v>8748.400000000001</v>
      </c>
      <c r="S90" s="65"/>
      <c r="T90" s="65">
        <f>SUM(U90:V90)</f>
        <v>6601.6</v>
      </c>
      <c r="U90" s="65">
        <f>X82</f>
        <v>6601.6</v>
      </c>
      <c r="V90" s="66"/>
      <c r="W90" s="65">
        <f>SUM(X90:Y90)</f>
        <v>2146.800000000001</v>
      </c>
      <c r="X90" s="65">
        <f>R90-U90</f>
        <v>2146.800000000001</v>
      </c>
      <c r="Y90" s="65"/>
      <c r="Z90" s="31"/>
      <c r="AA90" s="31"/>
      <c r="AB90" s="62"/>
      <c r="AC90" s="62"/>
      <c r="AF90" s="65">
        <f>SUM(AG90:AH90)</f>
        <v>7961.099999999999</v>
      </c>
      <c r="AG90" s="65">
        <f>AI82</f>
        <v>7961.099999999999</v>
      </c>
      <c r="AH90" s="65"/>
      <c r="AI90" s="65">
        <f>SUM(AJ90:AK90)</f>
        <v>6799.3</v>
      </c>
      <c r="AJ90" s="65">
        <f>AM82</f>
        <v>6799.3</v>
      </c>
      <c r="AK90" s="66"/>
      <c r="AL90" s="65">
        <f>SUM(AM90:AN90)</f>
        <v>1161.7999999999993</v>
      </c>
      <c r="AM90" s="65">
        <f>AG90-AJ90</f>
        <v>1161.7999999999993</v>
      </c>
      <c r="AN90" s="65"/>
      <c r="AO90" s="31"/>
      <c r="AP90" s="31"/>
      <c r="AQ90" s="62"/>
      <c r="AR90" s="62"/>
      <c r="AU90" s="65">
        <v>7232.1</v>
      </c>
      <c r="AV90" s="65">
        <v>7232.1</v>
      </c>
      <c r="AW90" s="65"/>
      <c r="AX90" s="65">
        <v>5786.599999999999</v>
      </c>
      <c r="AY90" s="65">
        <v>5786.599999999999</v>
      </c>
      <c r="AZ90" s="66"/>
      <c r="BA90" s="65">
        <v>1445.500000000001</v>
      </c>
      <c r="BB90" s="65">
        <v>1445.500000000001</v>
      </c>
      <c r="BC90" s="65"/>
      <c r="BD90" s="31"/>
      <c r="BE90" s="31"/>
      <c r="BF90" s="62"/>
      <c r="BG90" s="62"/>
      <c r="BJ90" s="65">
        <v>12597.3</v>
      </c>
      <c r="BK90" s="65">
        <v>6597.3</v>
      </c>
      <c r="BL90" s="65">
        <v>6000</v>
      </c>
      <c r="BM90" s="65">
        <v>7002.68</v>
      </c>
      <c r="BN90" s="65">
        <v>5512.68</v>
      </c>
      <c r="BO90" s="66">
        <v>1490</v>
      </c>
      <c r="BP90" s="65">
        <v>5594.619999999999</v>
      </c>
      <c r="BQ90" s="65">
        <v>1084.62</v>
      </c>
      <c r="BR90" s="65">
        <v>4510</v>
      </c>
      <c r="BS90" s="31"/>
      <c r="BT90" s="31"/>
      <c r="BU90" s="62"/>
      <c r="BV90" s="62"/>
      <c r="BY90" s="65">
        <v>11500</v>
      </c>
      <c r="BZ90" s="65">
        <v>6500</v>
      </c>
      <c r="CA90" s="65">
        <v>5000</v>
      </c>
      <c r="CB90" s="65">
        <v>10722.7</v>
      </c>
      <c r="CC90" s="65">
        <v>5732.700000000001</v>
      </c>
      <c r="CD90" s="66">
        <v>4990</v>
      </c>
      <c r="CE90" s="65">
        <v>777.3999999999996</v>
      </c>
      <c r="CF90" s="65">
        <v>767.3999999999996</v>
      </c>
      <c r="CG90" s="65">
        <v>10</v>
      </c>
      <c r="CH90" s="31"/>
      <c r="CI90" s="31"/>
      <c r="CJ90" s="62"/>
      <c r="CK90" s="62"/>
    </row>
    <row r="91" spans="2:89" ht="15">
      <c r="B91" s="31"/>
      <c r="C91" s="62"/>
      <c r="D91" s="62"/>
      <c r="E91" s="61"/>
      <c r="F91" s="61"/>
      <c r="G91" s="61"/>
      <c r="H91" s="62"/>
      <c r="I91" s="62"/>
      <c r="J91" s="62"/>
      <c r="K91" s="62"/>
      <c r="L91" s="62"/>
      <c r="M91" s="62"/>
      <c r="N91" s="62"/>
      <c r="O91" s="31"/>
      <c r="P91" s="31"/>
      <c r="Q91" s="31"/>
      <c r="R91" s="32"/>
      <c r="S91" s="32"/>
      <c r="T91" s="61"/>
      <c r="U91" s="61"/>
      <c r="V91" s="61"/>
      <c r="W91" s="31"/>
      <c r="X91" s="31"/>
      <c r="Y91" s="31"/>
      <c r="Z91" s="31"/>
      <c r="AA91" s="31"/>
      <c r="AB91" s="62"/>
      <c r="AC91" s="62"/>
      <c r="AF91" s="31"/>
      <c r="AG91" s="32"/>
      <c r="AH91" s="32"/>
      <c r="AI91" s="61"/>
      <c r="AJ91" s="61"/>
      <c r="AK91" s="61"/>
      <c r="AL91" s="31"/>
      <c r="AM91" s="31"/>
      <c r="AN91" s="31"/>
      <c r="AO91" s="31"/>
      <c r="AP91" s="31"/>
      <c r="AQ91" s="62"/>
      <c r="AR91" s="62"/>
      <c r="AU91" s="31"/>
      <c r="AV91" s="32"/>
      <c r="AW91" s="32"/>
      <c r="AX91" s="61"/>
      <c r="AY91" s="61"/>
      <c r="AZ91" s="61"/>
      <c r="BA91" s="31"/>
      <c r="BB91" s="31"/>
      <c r="BC91" s="31"/>
      <c r="BD91" s="31"/>
      <c r="BE91" s="31"/>
      <c r="BF91" s="62"/>
      <c r="BG91" s="62"/>
      <c r="BJ91" s="31"/>
      <c r="BK91" s="32"/>
      <c r="BL91" s="32"/>
      <c r="BM91" s="61"/>
      <c r="BN91" s="61"/>
      <c r="BO91" s="61"/>
      <c r="BP91" s="31"/>
      <c r="BQ91" s="31"/>
      <c r="BR91" s="31"/>
      <c r="BS91" s="31"/>
      <c r="BT91" s="31"/>
      <c r="BU91" s="62"/>
      <c r="BV91" s="62"/>
      <c r="BY91" s="31"/>
      <c r="BZ91" s="32"/>
      <c r="CA91" s="32"/>
      <c r="CB91" s="61"/>
      <c r="CC91" s="61"/>
      <c r="CD91" s="61"/>
      <c r="CE91" s="31"/>
      <c r="CF91" s="31"/>
      <c r="CG91" s="31"/>
      <c r="CH91" s="31"/>
      <c r="CI91" s="31"/>
      <c r="CJ91" s="62"/>
      <c r="CK91" s="62"/>
    </row>
    <row r="92" spans="2:89" ht="15">
      <c r="B92" s="31"/>
      <c r="C92" s="62"/>
      <c r="D92" s="62"/>
      <c r="E92" s="61"/>
      <c r="F92" s="61"/>
      <c r="G92" s="61"/>
      <c r="H92" s="62"/>
      <c r="I92" s="62"/>
      <c r="J92" s="62"/>
      <c r="K92" s="62"/>
      <c r="L92" s="62"/>
      <c r="M92" s="62"/>
      <c r="N92" s="62"/>
      <c r="O92" s="31"/>
      <c r="P92" s="31"/>
      <c r="Q92" s="31"/>
      <c r="R92" s="32"/>
      <c r="S92" s="32"/>
      <c r="T92" s="61"/>
      <c r="U92" s="61"/>
      <c r="V92" s="61"/>
      <c r="W92" s="31"/>
      <c r="X92" s="31"/>
      <c r="Y92" s="31"/>
      <c r="Z92" s="31"/>
      <c r="AA92" s="31"/>
      <c r="AB92" s="62"/>
      <c r="AC92" s="62"/>
      <c r="AF92" s="31"/>
      <c r="AG92" s="32"/>
      <c r="AH92" s="32"/>
      <c r="AI92" s="61"/>
      <c r="AJ92" s="61"/>
      <c r="AK92" s="61"/>
      <c r="AL92" s="31"/>
      <c r="AM92" s="31"/>
      <c r="AN92" s="31"/>
      <c r="AO92" s="31"/>
      <c r="AP92" s="31"/>
      <c r="AQ92" s="62"/>
      <c r="AR92" s="62"/>
      <c r="AU92" s="31"/>
      <c r="AV92" s="32"/>
      <c r="AW92" s="32"/>
      <c r="AX92" s="61"/>
      <c r="AY92" s="61"/>
      <c r="AZ92" s="61"/>
      <c r="BA92" s="31"/>
      <c r="BB92" s="31"/>
      <c r="BC92" s="31"/>
      <c r="BD92" s="31"/>
      <c r="BE92" s="31"/>
      <c r="BF92" s="62"/>
      <c r="BG92" s="62"/>
      <c r="BJ92" s="31"/>
      <c r="BK92" s="32"/>
      <c r="BL92" s="32"/>
      <c r="BM92" s="61"/>
      <c r="BN92" s="61"/>
      <c r="BO92" s="61"/>
      <c r="BP92" s="31"/>
      <c r="BQ92" s="31"/>
      <c r="BR92" s="31"/>
      <c r="BS92" s="31">
        <v>5512.7</v>
      </c>
      <c r="BT92" s="31"/>
      <c r="BU92" s="62"/>
      <c r="BV92" s="62"/>
      <c r="BY92" s="31"/>
      <c r="BZ92" s="32"/>
      <c r="CA92" s="32"/>
      <c r="CB92" s="61"/>
      <c r="CC92" s="61"/>
      <c r="CD92" s="61"/>
      <c r="CE92" s="31"/>
      <c r="CF92" s="31"/>
      <c r="CG92" s="31"/>
      <c r="CH92" s="31"/>
      <c r="CI92" s="31"/>
      <c r="CJ92" s="62"/>
      <c r="CK92" s="62"/>
    </row>
    <row r="93" spans="2:89" ht="66" customHeight="1">
      <c r="B93" s="257" t="s">
        <v>382</v>
      </c>
      <c r="C93" s="257"/>
      <c r="D93" s="257"/>
      <c r="E93" s="254"/>
      <c r="F93" s="250"/>
      <c r="G93" s="250"/>
      <c r="H93" s="250"/>
      <c r="I93" s="250" t="s">
        <v>383</v>
      </c>
      <c r="J93" s="62"/>
      <c r="K93" s="62"/>
      <c r="L93" s="62"/>
      <c r="M93" s="62"/>
      <c r="N93" s="62"/>
      <c r="O93" s="31"/>
      <c r="P93" s="31"/>
      <c r="Q93" s="31"/>
      <c r="R93" s="32"/>
      <c r="S93" s="32"/>
      <c r="T93" s="61"/>
      <c r="U93" s="61"/>
      <c r="V93" s="61"/>
      <c r="W93" s="31"/>
      <c r="X93" s="31"/>
      <c r="Y93" s="31"/>
      <c r="Z93" s="31"/>
      <c r="AA93" s="31"/>
      <c r="AB93" s="62"/>
      <c r="AC93" s="62"/>
      <c r="AF93" s="31"/>
      <c r="AG93" s="32"/>
      <c r="AH93" s="32"/>
      <c r="AI93" s="61"/>
      <c r="AJ93" s="61"/>
      <c r="AK93" s="61"/>
      <c r="AL93" s="31"/>
      <c r="AM93" s="31"/>
      <c r="AN93" s="31"/>
      <c r="AO93" s="31"/>
      <c r="AP93" s="31"/>
      <c r="AQ93" s="62"/>
      <c r="AR93" s="62"/>
      <c r="AU93" s="31"/>
      <c r="AV93" s="32"/>
      <c r="AW93" s="32"/>
      <c r="AX93" s="61"/>
      <c r="AY93" s="61"/>
      <c r="AZ93" s="61"/>
      <c r="BA93" s="31"/>
      <c r="BB93" s="31"/>
      <c r="BC93" s="31"/>
      <c r="BD93" s="31"/>
      <c r="BE93" s="31"/>
      <c r="BF93" s="62"/>
      <c r="BG93" s="62"/>
      <c r="BJ93" s="31"/>
      <c r="BK93" s="32"/>
      <c r="BL93" s="32"/>
      <c r="BM93" s="61"/>
      <c r="BN93" s="61"/>
      <c r="BO93" s="61"/>
      <c r="BP93" s="31"/>
      <c r="BQ93" s="31"/>
      <c r="BR93" s="31"/>
      <c r="BS93" s="160">
        <f>BS82-BS92</f>
        <v>1489.9800000000005</v>
      </c>
      <c r="BT93" s="31"/>
      <c r="BU93" s="62"/>
      <c r="BV93" s="62"/>
      <c r="BY93" s="31"/>
      <c r="BZ93" s="32"/>
      <c r="CA93" s="32"/>
      <c r="CB93" s="61"/>
      <c r="CC93" s="61"/>
      <c r="CD93" s="61"/>
      <c r="CE93" s="31"/>
      <c r="CF93" s="31"/>
      <c r="CG93" s="31"/>
      <c r="CH93" s="31"/>
      <c r="CI93" s="31"/>
      <c r="CJ93" s="62"/>
      <c r="CK93" s="62"/>
    </row>
    <row r="94" spans="2:89" ht="18" customHeight="1">
      <c r="B94" s="252"/>
      <c r="C94" s="253"/>
      <c r="D94" s="253"/>
      <c r="E94" s="254"/>
      <c r="F94" s="255"/>
      <c r="G94" s="256"/>
      <c r="H94" s="161"/>
      <c r="I94" s="62"/>
      <c r="J94" s="62"/>
      <c r="K94" s="62"/>
      <c r="L94" s="62"/>
      <c r="M94" s="62"/>
      <c r="N94" s="62"/>
      <c r="O94" s="31"/>
      <c r="P94" s="31"/>
      <c r="Q94" s="31"/>
      <c r="R94" s="32"/>
      <c r="S94" s="32"/>
      <c r="T94" s="61"/>
      <c r="U94" s="61"/>
      <c r="V94" s="61"/>
      <c r="W94" s="31"/>
      <c r="X94" s="31"/>
      <c r="Y94" s="31"/>
      <c r="Z94" s="31"/>
      <c r="AA94" s="31"/>
      <c r="AB94" s="62"/>
      <c r="AC94" s="62"/>
      <c r="AF94" s="31"/>
      <c r="AG94" s="32"/>
      <c r="AH94" s="32"/>
      <c r="AI94" s="61"/>
      <c r="AJ94" s="61"/>
      <c r="AK94" s="61"/>
      <c r="AL94" s="31"/>
      <c r="AM94" s="31"/>
      <c r="AN94" s="31"/>
      <c r="AO94" s="31"/>
      <c r="AP94" s="31"/>
      <c r="AQ94" s="62"/>
      <c r="AR94" s="62"/>
      <c r="AU94" s="31"/>
      <c r="AV94" s="32"/>
      <c r="AW94" s="32"/>
      <c r="AX94" s="61"/>
      <c r="AY94" s="61"/>
      <c r="AZ94" s="61"/>
      <c r="BA94" s="31"/>
      <c r="BB94" s="31"/>
      <c r="BC94" s="31"/>
      <c r="BD94" s="31"/>
      <c r="BE94" s="31"/>
      <c r="BF94" s="62"/>
      <c r="BG94" s="62"/>
      <c r="BJ94" s="31"/>
      <c r="BK94" s="32"/>
      <c r="BL94" s="32"/>
      <c r="BM94" s="61">
        <f>BJ90-BM82</f>
        <v>0</v>
      </c>
      <c r="BN94" s="61"/>
      <c r="BO94" s="61"/>
      <c r="BP94" s="31"/>
      <c r="BQ94" s="31"/>
      <c r="BR94" s="31"/>
      <c r="BS94" s="31"/>
      <c r="BT94" s="31"/>
      <c r="BU94" s="62"/>
      <c r="BV94" s="62"/>
      <c r="BY94" s="31"/>
      <c r="BZ94" s="32"/>
      <c r="CA94" s="32"/>
      <c r="CB94" s="61">
        <f>BY90-CB82</f>
        <v>-0.1000000000003638</v>
      </c>
      <c r="CC94" s="61"/>
      <c r="CD94" s="61"/>
      <c r="CE94" s="31"/>
      <c r="CF94" s="31"/>
      <c r="CG94" s="31"/>
      <c r="CH94" s="31"/>
      <c r="CI94" s="31"/>
      <c r="CJ94" s="62"/>
      <c r="CK94" s="62"/>
    </row>
    <row r="95" spans="2:89" ht="47.25" customHeight="1">
      <c r="B95" s="257" t="s">
        <v>380</v>
      </c>
      <c r="C95" s="257"/>
      <c r="D95" s="253"/>
      <c r="E95" s="254"/>
      <c r="F95" s="250"/>
      <c r="G95" s="250"/>
      <c r="H95" s="250"/>
      <c r="I95" s="250" t="s">
        <v>381</v>
      </c>
      <c r="J95" s="62"/>
      <c r="K95" s="62"/>
      <c r="L95" s="62"/>
      <c r="M95" s="62"/>
      <c r="N95" s="62"/>
      <c r="O95" s="31"/>
      <c r="P95" s="31"/>
      <c r="Q95" s="31"/>
      <c r="R95" s="32"/>
      <c r="S95" s="32"/>
      <c r="T95" s="61"/>
      <c r="U95" s="61"/>
      <c r="V95" s="61"/>
      <c r="W95" s="31"/>
      <c r="X95" s="31"/>
      <c r="Y95" s="31"/>
      <c r="Z95" s="31"/>
      <c r="AA95" s="31"/>
      <c r="AB95" s="62"/>
      <c r="AC95" s="62"/>
      <c r="AF95" s="31"/>
      <c r="AG95" s="32"/>
      <c r="AH95" s="32"/>
      <c r="AI95" s="61"/>
      <c r="AJ95" s="61"/>
      <c r="AK95" s="61"/>
      <c r="AL95" s="31"/>
      <c r="AM95" s="31"/>
      <c r="AN95" s="31"/>
      <c r="AO95" s="31"/>
      <c r="AP95" s="31"/>
      <c r="AQ95" s="62"/>
      <c r="AR95" s="62"/>
      <c r="AU95" s="31"/>
      <c r="AV95" s="32"/>
      <c r="AW95" s="32"/>
      <c r="AX95" s="61"/>
      <c r="AY95" s="61"/>
      <c r="AZ95" s="61"/>
      <c r="BA95" s="31"/>
      <c r="BB95" s="31"/>
      <c r="BC95" s="31"/>
      <c r="BD95" s="31">
        <v>5732.7</v>
      </c>
      <c r="BE95" s="31"/>
      <c r="BF95" s="62"/>
      <c r="BG95" s="62"/>
      <c r="BJ95" s="31"/>
      <c r="BK95" s="32"/>
      <c r="BL95" s="32"/>
      <c r="BM95" s="61"/>
      <c r="BN95" s="61"/>
      <c r="BO95" s="61"/>
      <c r="BP95" s="31"/>
      <c r="BQ95" s="31"/>
      <c r="BR95" s="31"/>
      <c r="BS95" s="31"/>
      <c r="BT95" s="31"/>
      <c r="BU95" s="62"/>
      <c r="BV95" s="62"/>
      <c r="BY95" s="31"/>
      <c r="BZ95" s="32"/>
      <c r="CA95" s="32"/>
      <c r="CB95" s="61"/>
      <c r="CC95" s="61"/>
      <c r="CD95" s="61"/>
      <c r="CE95" s="31"/>
      <c r="CF95" s="31"/>
      <c r="CG95" s="31"/>
      <c r="CH95" s="31"/>
      <c r="CI95" s="31"/>
      <c r="CJ95" s="62"/>
      <c r="CK95" s="62"/>
    </row>
    <row r="96" spans="2:89" ht="15">
      <c r="B96" s="31"/>
      <c r="C96" s="331"/>
      <c r="D96" s="331"/>
      <c r="E96" s="331"/>
      <c r="F96" s="61"/>
      <c r="G96" s="61"/>
      <c r="H96" s="61"/>
      <c r="I96" s="62"/>
      <c r="J96" s="62"/>
      <c r="K96" s="62"/>
      <c r="L96" s="62"/>
      <c r="M96" s="62"/>
      <c r="N96" s="62"/>
      <c r="O96" s="31"/>
      <c r="P96" s="31"/>
      <c r="Q96" s="31"/>
      <c r="R96" s="331"/>
      <c r="S96" s="331"/>
      <c r="T96" s="331"/>
      <c r="U96" s="85"/>
      <c r="V96" s="85"/>
      <c r="W96" s="85"/>
      <c r="X96" s="31"/>
      <c r="Y96" s="31"/>
      <c r="Z96" s="31"/>
      <c r="AA96" s="31"/>
      <c r="AB96" s="62"/>
      <c r="AC96" s="62"/>
      <c r="AF96" s="31"/>
      <c r="AG96" s="331"/>
      <c r="AH96" s="331"/>
      <c r="AI96" s="331"/>
      <c r="AJ96" s="85"/>
      <c r="AK96" s="85"/>
      <c r="AL96" s="85"/>
      <c r="AM96" s="31"/>
      <c r="AN96" s="31"/>
      <c r="AO96" s="31"/>
      <c r="AP96" s="31"/>
      <c r="AQ96" s="62"/>
      <c r="AR96" s="62"/>
      <c r="AU96" s="31"/>
      <c r="AV96" s="331"/>
      <c r="AW96" s="331"/>
      <c r="AX96" s="331"/>
      <c r="AY96" s="85"/>
      <c r="AZ96" s="85"/>
      <c r="BA96" s="85"/>
      <c r="BB96" s="31"/>
      <c r="BC96" s="31"/>
      <c r="BD96" s="160">
        <f>BD95-BD82</f>
        <v>-53.899999999999636</v>
      </c>
      <c r="BE96" s="31"/>
      <c r="BF96" s="62"/>
      <c r="BG96" s="62"/>
      <c r="BJ96" s="31"/>
      <c r="BK96" s="331"/>
      <c r="BL96" s="331"/>
      <c r="BM96" s="331"/>
      <c r="BN96" s="85"/>
      <c r="BO96" s="85"/>
      <c r="BP96" s="85"/>
      <c r="BQ96" s="31"/>
      <c r="BR96" s="31"/>
      <c r="BS96" s="31"/>
      <c r="BT96" s="31"/>
      <c r="BU96" s="62"/>
      <c r="BV96" s="62"/>
      <c r="BY96" s="31"/>
      <c r="BZ96" s="331"/>
      <c r="CA96" s="331"/>
      <c r="CB96" s="331"/>
      <c r="CC96" s="85"/>
      <c r="CD96" s="85"/>
      <c r="CE96" s="85"/>
      <c r="CF96" s="31"/>
      <c r="CG96" s="31"/>
      <c r="CH96" s="31"/>
      <c r="CI96" s="31"/>
      <c r="CJ96" s="62"/>
      <c r="CK96" s="62"/>
    </row>
    <row r="97" spans="2:89" ht="15">
      <c r="B97" s="31"/>
      <c r="C97" s="331"/>
      <c r="D97" s="331"/>
      <c r="E97" s="331"/>
      <c r="F97" s="332"/>
      <c r="G97" s="332"/>
      <c r="H97" s="332"/>
      <c r="I97" s="62"/>
      <c r="J97" s="62"/>
      <c r="K97" s="62"/>
      <c r="L97" s="62"/>
      <c r="M97" s="62"/>
      <c r="N97" s="62"/>
      <c r="O97" s="31"/>
      <c r="P97" s="31"/>
      <c r="Q97" s="31"/>
      <c r="R97" s="331"/>
      <c r="S97" s="331"/>
      <c r="T97" s="331"/>
      <c r="U97" s="332"/>
      <c r="V97" s="332"/>
      <c r="W97" s="332"/>
      <c r="X97" s="31"/>
      <c r="Y97" s="31"/>
      <c r="Z97" s="31"/>
      <c r="AA97" s="31"/>
      <c r="AB97" s="62"/>
      <c r="AC97" s="62"/>
      <c r="AF97" s="31"/>
      <c r="AG97" s="331"/>
      <c r="AH97" s="331"/>
      <c r="AI97" s="331"/>
      <c r="AJ97" s="332"/>
      <c r="AK97" s="332"/>
      <c r="AL97" s="332"/>
      <c r="AM97" s="31"/>
      <c r="AN97" s="31"/>
      <c r="AO97" s="31"/>
      <c r="AP97" s="31"/>
      <c r="AQ97" s="62"/>
      <c r="AR97" s="62"/>
      <c r="AU97" s="31"/>
      <c r="AV97" s="331"/>
      <c r="AW97" s="331"/>
      <c r="AX97" s="331"/>
      <c r="AY97" s="332"/>
      <c r="AZ97" s="332"/>
      <c r="BA97" s="332"/>
      <c r="BB97" s="31"/>
      <c r="BC97" s="31"/>
      <c r="BD97" s="31"/>
      <c r="BE97" s="31"/>
      <c r="BF97" s="62"/>
      <c r="BG97" s="62"/>
      <c r="BJ97" s="31"/>
      <c r="BK97" s="331"/>
      <c r="BL97" s="331"/>
      <c r="BM97" s="331"/>
      <c r="BN97" s="332"/>
      <c r="BO97" s="332"/>
      <c r="BP97" s="332"/>
      <c r="BQ97" s="31"/>
      <c r="BR97" s="31"/>
      <c r="BS97" s="31"/>
      <c r="BT97" s="31"/>
      <c r="BU97" s="62"/>
      <c r="BV97" s="62"/>
      <c r="BY97" s="31"/>
      <c r="BZ97" s="331"/>
      <c r="CA97" s="331"/>
      <c r="CB97" s="331"/>
      <c r="CC97" s="332"/>
      <c r="CD97" s="332"/>
      <c r="CE97" s="332"/>
      <c r="CF97" s="31"/>
      <c r="CG97" s="31"/>
      <c r="CH97" s="31"/>
      <c r="CI97" s="31"/>
      <c r="CJ97" s="62"/>
      <c r="CK97" s="62"/>
    </row>
    <row r="98" spans="2:89" ht="15">
      <c r="B98" s="31"/>
      <c r="C98" s="62"/>
      <c r="D98" s="62"/>
      <c r="E98" s="61"/>
      <c r="F98" s="61"/>
      <c r="G98" s="61"/>
      <c r="H98" s="62"/>
      <c r="I98" s="62"/>
      <c r="J98" s="62"/>
      <c r="K98" s="62"/>
      <c r="L98" s="62"/>
      <c r="M98" s="62"/>
      <c r="N98" s="62"/>
      <c r="O98" s="31"/>
      <c r="P98" s="31"/>
      <c r="Q98" s="31"/>
      <c r="R98" s="32"/>
      <c r="S98" s="32"/>
      <c r="T98" s="61"/>
      <c r="U98" s="61"/>
      <c r="V98" s="61"/>
      <c r="W98" s="31"/>
      <c r="X98" s="31"/>
      <c r="Y98" s="31"/>
      <c r="Z98" s="31"/>
      <c r="AA98" s="31"/>
      <c r="AB98" s="62"/>
      <c r="AC98" s="62"/>
      <c r="AF98" s="31"/>
      <c r="AG98" s="32"/>
      <c r="AH98" s="32"/>
      <c r="AI98" s="61"/>
      <c r="AJ98" s="61"/>
      <c r="AK98" s="61"/>
      <c r="AL98" s="31"/>
      <c r="AM98" s="31"/>
      <c r="AN98" s="31"/>
      <c r="AO98" s="31"/>
      <c r="AP98" s="31"/>
      <c r="AQ98" s="62"/>
      <c r="AR98" s="62"/>
      <c r="AU98" s="31"/>
      <c r="AV98" s="32"/>
      <c r="AW98" s="32"/>
      <c r="AX98" s="61"/>
      <c r="AY98" s="61"/>
      <c r="AZ98" s="61"/>
      <c r="BA98" s="31"/>
      <c r="BB98" s="31"/>
      <c r="BC98" s="31"/>
      <c r="BD98" s="31"/>
      <c r="BE98" s="31"/>
      <c r="BF98" s="62"/>
      <c r="BG98" s="62"/>
      <c r="BJ98" s="31"/>
      <c r="BK98" s="32"/>
      <c r="BL98" s="32"/>
      <c r="BM98" s="61"/>
      <c r="BN98" s="61"/>
      <c r="BO98" s="61"/>
      <c r="BP98" s="31"/>
      <c r="BQ98" s="31"/>
      <c r="BR98" s="31"/>
      <c r="BS98" s="31"/>
      <c r="BT98" s="31"/>
      <c r="BU98" s="62"/>
      <c r="BV98" s="62"/>
      <c r="BY98" s="31"/>
      <c r="BZ98" s="32"/>
      <c r="CA98" s="32"/>
      <c r="CB98" s="61"/>
      <c r="CC98" s="61"/>
      <c r="CD98" s="61"/>
      <c r="CE98" s="31"/>
      <c r="CF98" s="31"/>
      <c r="CG98" s="31"/>
      <c r="CH98" s="31"/>
      <c r="CI98" s="31"/>
      <c r="CJ98" s="62"/>
      <c r="CK98" s="62"/>
    </row>
  </sheetData>
  <sheetProtection/>
  <mergeCells count="749">
    <mergeCell ref="CE88:CG88"/>
    <mergeCell ref="BZ96:CB96"/>
    <mergeCell ref="BZ97:CB97"/>
    <mergeCell ref="CC97:CE97"/>
    <mergeCell ref="BY79:BZ79"/>
    <mergeCell ref="BY80:BZ80"/>
    <mergeCell ref="BY81:BZ81"/>
    <mergeCell ref="BY82:BZ82"/>
    <mergeCell ref="BY88:CA88"/>
    <mergeCell ref="CB88:CD88"/>
    <mergeCell ref="CK68:CK71"/>
    <mergeCell ref="BY69:BZ69"/>
    <mergeCell ref="BY70:BZ70"/>
    <mergeCell ref="BY71:BZ71"/>
    <mergeCell ref="BY72:CK72"/>
    <mergeCell ref="BY78:BZ78"/>
    <mergeCell ref="CE68:CE71"/>
    <mergeCell ref="CF68:CF71"/>
    <mergeCell ref="CG68:CG71"/>
    <mergeCell ref="CH68:CH71"/>
    <mergeCell ref="CI68:CI71"/>
    <mergeCell ref="CJ68:CJ71"/>
    <mergeCell ref="CK62:CK65"/>
    <mergeCell ref="BY63:BZ63"/>
    <mergeCell ref="BY64:BZ64"/>
    <mergeCell ref="BY65:BZ65"/>
    <mergeCell ref="BY66:CK66"/>
    <mergeCell ref="BY68:BZ68"/>
    <mergeCell ref="CA68:CA71"/>
    <mergeCell ref="CB68:CB71"/>
    <mergeCell ref="CC68:CC71"/>
    <mergeCell ref="CD68:CD71"/>
    <mergeCell ref="CE62:CE65"/>
    <mergeCell ref="CF62:CF65"/>
    <mergeCell ref="CG62:CG65"/>
    <mergeCell ref="CH62:CH65"/>
    <mergeCell ref="CC62:CC65"/>
    <mergeCell ref="CD62:CD65"/>
    <mergeCell ref="CI62:CI65"/>
    <mergeCell ref="CJ62:CJ65"/>
    <mergeCell ref="CK56:CK59"/>
    <mergeCell ref="BY57:BZ57"/>
    <mergeCell ref="BY58:BZ58"/>
    <mergeCell ref="BY59:BZ59"/>
    <mergeCell ref="BY60:CK60"/>
    <mergeCell ref="BY62:BZ62"/>
    <mergeCell ref="CA62:CA65"/>
    <mergeCell ref="CB62:CB65"/>
    <mergeCell ref="CE56:CE59"/>
    <mergeCell ref="CF56:CF59"/>
    <mergeCell ref="CG56:CG59"/>
    <mergeCell ref="CH56:CH59"/>
    <mergeCell ref="CI56:CI59"/>
    <mergeCell ref="CJ56:CJ59"/>
    <mergeCell ref="CK46:CK49"/>
    <mergeCell ref="BY47:BZ47"/>
    <mergeCell ref="BY48:BZ48"/>
    <mergeCell ref="BY49:BZ49"/>
    <mergeCell ref="BY50:CK50"/>
    <mergeCell ref="BY56:BZ56"/>
    <mergeCell ref="CA56:CA59"/>
    <mergeCell ref="CB56:CB59"/>
    <mergeCell ref="CC56:CC59"/>
    <mergeCell ref="CD56:CD59"/>
    <mergeCell ref="CE46:CE49"/>
    <mergeCell ref="CF46:CF49"/>
    <mergeCell ref="CG46:CG49"/>
    <mergeCell ref="CH46:CH49"/>
    <mergeCell ref="CI46:CI49"/>
    <mergeCell ref="CJ46:CJ49"/>
    <mergeCell ref="BY38:BZ38"/>
    <mergeCell ref="BY39:BZ39"/>
    <mergeCell ref="BY40:BZ40"/>
    <mergeCell ref="BY41:BZ41"/>
    <mergeCell ref="BY42:CK42"/>
    <mergeCell ref="BY46:BZ46"/>
    <mergeCell ref="CA46:CA49"/>
    <mergeCell ref="CB46:CB49"/>
    <mergeCell ref="CC46:CC49"/>
    <mergeCell ref="CD46:CD49"/>
    <mergeCell ref="CJ25:CJ28"/>
    <mergeCell ref="CK25:CK28"/>
    <mergeCell ref="BY26:BZ26"/>
    <mergeCell ref="BY27:BZ27"/>
    <mergeCell ref="BY28:BZ28"/>
    <mergeCell ref="BY29:CK29"/>
    <mergeCell ref="BY18:CK18"/>
    <mergeCell ref="BY25:BZ25"/>
    <mergeCell ref="CB25:CB28"/>
    <mergeCell ref="CC25:CC28"/>
    <mergeCell ref="CD25:CD28"/>
    <mergeCell ref="CE25:CE28"/>
    <mergeCell ref="CF25:CF28"/>
    <mergeCell ref="CG25:CG28"/>
    <mergeCell ref="CH25:CH28"/>
    <mergeCell ref="CI25:CI28"/>
    <mergeCell ref="CI14:CI17"/>
    <mergeCell ref="CJ14:CJ17"/>
    <mergeCell ref="CK14:CK17"/>
    <mergeCell ref="BY15:BZ15"/>
    <mergeCell ref="BY16:BZ16"/>
    <mergeCell ref="BY17:BZ17"/>
    <mergeCell ref="BY10:CK10"/>
    <mergeCell ref="BY11:CK11"/>
    <mergeCell ref="BY14:BZ14"/>
    <mergeCell ref="CB14:CB17"/>
    <mergeCell ref="CC14:CC17"/>
    <mergeCell ref="CD14:CD17"/>
    <mergeCell ref="CE14:CE17"/>
    <mergeCell ref="CF14:CF17"/>
    <mergeCell ref="CG14:CG17"/>
    <mergeCell ref="CH14:CH17"/>
    <mergeCell ref="CJ6:CJ8"/>
    <mergeCell ref="CK6:CK8"/>
    <mergeCell ref="CB7:CB8"/>
    <mergeCell ref="CC7:CE7"/>
    <mergeCell ref="CF7:CF8"/>
    <mergeCell ref="CG7:CI7"/>
    <mergeCell ref="BP88:BR88"/>
    <mergeCell ref="BK96:BM96"/>
    <mergeCell ref="BK97:BM97"/>
    <mergeCell ref="BN97:BP97"/>
    <mergeCell ref="BY4:CK4"/>
    <mergeCell ref="BY6:BY8"/>
    <mergeCell ref="BZ6:BZ8"/>
    <mergeCell ref="CA6:CA8"/>
    <mergeCell ref="CB6:CE6"/>
    <mergeCell ref="CF6:CI6"/>
    <mergeCell ref="BJ79:BK79"/>
    <mergeCell ref="BJ80:BK80"/>
    <mergeCell ref="BJ81:BK81"/>
    <mergeCell ref="BJ82:BK82"/>
    <mergeCell ref="BJ88:BL88"/>
    <mergeCell ref="BM88:BO88"/>
    <mergeCell ref="BV68:BV71"/>
    <mergeCell ref="BJ69:BK69"/>
    <mergeCell ref="BJ70:BK70"/>
    <mergeCell ref="BJ71:BK71"/>
    <mergeCell ref="BJ72:BV72"/>
    <mergeCell ref="BJ78:BK78"/>
    <mergeCell ref="BP68:BP71"/>
    <mergeCell ref="BQ68:BQ71"/>
    <mergeCell ref="BR68:BR71"/>
    <mergeCell ref="BS68:BS71"/>
    <mergeCell ref="BT68:BT71"/>
    <mergeCell ref="BU68:BU71"/>
    <mergeCell ref="BV62:BV65"/>
    <mergeCell ref="BJ63:BK63"/>
    <mergeCell ref="BJ64:BK64"/>
    <mergeCell ref="BJ65:BK65"/>
    <mergeCell ref="BJ66:BV66"/>
    <mergeCell ref="BJ68:BK68"/>
    <mergeCell ref="BL68:BL71"/>
    <mergeCell ref="BM68:BM71"/>
    <mergeCell ref="BN68:BN71"/>
    <mergeCell ref="BO68:BO71"/>
    <mergeCell ref="BP62:BP65"/>
    <mergeCell ref="BQ62:BQ65"/>
    <mergeCell ref="BR62:BR65"/>
    <mergeCell ref="BS62:BS65"/>
    <mergeCell ref="BN62:BN65"/>
    <mergeCell ref="BO62:BO65"/>
    <mergeCell ref="BT62:BT65"/>
    <mergeCell ref="BU62:BU65"/>
    <mergeCell ref="BV56:BV59"/>
    <mergeCell ref="BJ57:BK57"/>
    <mergeCell ref="BJ58:BK58"/>
    <mergeCell ref="BJ59:BK59"/>
    <mergeCell ref="BJ60:BV60"/>
    <mergeCell ref="BJ62:BK62"/>
    <mergeCell ref="BL62:BL65"/>
    <mergeCell ref="BM62:BM65"/>
    <mergeCell ref="BP56:BP59"/>
    <mergeCell ref="BQ56:BQ59"/>
    <mergeCell ref="BR56:BR59"/>
    <mergeCell ref="BS56:BS59"/>
    <mergeCell ref="BT56:BT59"/>
    <mergeCell ref="BU56:BU59"/>
    <mergeCell ref="BV46:BV49"/>
    <mergeCell ref="BJ47:BK47"/>
    <mergeCell ref="BJ48:BK48"/>
    <mergeCell ref="BJ49:BK49"/>
    <mergeCell ref="BJ50:BV50"/>
    <mergeCell ref="BJ56:BK56"/>
    <mergeCell ref="BL56:BL59"/>
    <mergeCell ref="BM56:BM59"/>
    <mergeCell ref="BN56:BN59"/>
    <mergeCell ref="BO56:BO59"/>
    <mergeCell ref="BP46:BP49"/>
    <mergeCell ref="BQ46:BQ49"/>
    <mergeCell ref="BR46:BR49"/>
    <mergeCell ref="BS46:BS49"/>
    <mergeCell ref="BT46:BT49"/>
    <mergeCell ref="BU46:BU49"/>
    <mergeCell ref="BJ38:BK38"/>
    <mergeCell ref="BJ39:BK39"/>
    <mergeCell ref="BJ40:BK40"/>
    <mergeCell ref="BJ41:BK41"/>
    <mergeCell ref="BJ42:BV42"/>
    <mergeCell ref="BJ46:BK46"/>
    <mergeCell ref="BL46:BL49"/>
    <mergeCell ref="BM46:BM49"/>
    <mergeCell ref="BN46:BN49"/>
    <mergeCell ref="BO46:BO49"/>
    <mergeCell ref="BU25:BU28"/>
    <mergeCell ref="BV25:BV28"/>
    <mergeCell ref="BJ26:BK26"/>
    <mergeCell ref="BJ27:BK27"/>
    <mergeCell ref="BJ28:BK28"/>
    <mergeCell ref="BJ29:BV29"/>
    <mergeCell ref="BJ18:BV18"/>
    <mergeCell ref="BJ25:BK25"/>
    <mergeCell ref="BM25:BM28"/>
    <mergeCell ref="BN25:BN28"/>
    <mergeCell ref="BO25:BO28"/>
    <mergeCell ref="BP25:BP28"/>
    <mergeCell ref="BQ25:BQ28"/>
    <mergeCell ref="BR25:BR28"/>
    <mergeCell ref="BS25:BS28"/>
    <mergeCell ref="BT25:BT28"/>
    <mergeCell ref="BT14:BT17"/>
    <mergeCell ref="BU14:BU17"/>
    <mergeCell ref="BV14:BV17"/>
    <mergeCell ref="BJ15:BK15"/>
    <mergeCell ref="BJ16:BK16"/>
    <mergeCell ref="BJ17:BK17"/>
    <mergeCell ref="BJ10:BV10"/>
    <mergeCell ref="BJ11:BV11"/>
    <mergeCell ref="BJ14:BK14"/>
    <mergeCell ref="BM14:BM17"/>
    <mergeCell ref="BN14:BN17"/>
    <mergeCell ref="BO14:BO17"/>
    <mergeCell ref="BP14:BP17"/>
    <mergeCell ref="BQ14:BQ17"/>
    <mergeCell ref="BR14:BR17"/>
    <mergeCell ref="BS14:BS17"/>
    <mergeCell ref="BU6:BU8"/>
    <mergeCell ref="BV6:BV8"/>
    <mergeCell ref="BM7:BM8"/>
    <mergeCell ref="BN7:BP7"/>
    <mergeCell ref="BQ7:BQ8"/>
    <mergeCell ref="BR7:BT7"/>
    <mergeCell ref="BA88:BC88"/>
    <mergeCell ref="AV96:AX96"/>
    <mergeCell ref="AV97:AX97"/>
    <mergeCell ref="AY97:BA97"/>
    <mergeCell ref="BJ4:BV4"/>
    <mergeCell ref="BJ6:BJ8"/>
    <mergeCell ref="BK6:BK8"/>
    <mergeCell ref="BL6:BL8"/>
    <mergeCell ref="BM6:BP6"/>
    <mergeCell ref="BQ6:BT6"/>
    <mergeCell ref="AU79:AV79"/>
    <mergeCell ref="AU80:AV80"/>
    <mergeCell ref="AU81:AV81"/>
    <mergeCell ref="AU82:AV82"/>
    <mergeCell ref="AU88:AW88"/>
    <mergeCell ref="AX88:AZ88"/>
    <mergeCell ref="BG68:BG71"/>
    <mergeCell ref="AU69:AV69"/>
    <mergeCell ref="AU70:AV70"/>
    <mergeCell ref="AU71:AV71"/>
    <mergeCell ref="AU72:BG72"/>
    <mergeCell ref="AU78:AV78"/>
    <mergeCell ref="BA68:BA71"/>
    <mergeCell ref="BB68:BB71"/>
    <mergeCell ref="BC68:BC71"/>
    <mergeCell ref="BD68:BD71"/>
    <mergeCell ref="BE68:BE71"/>
    <mergeCell ref="BF68:BF71"/>
    <mergeCell ref="BG62:BG65"/>
    <mergeCell ref="AU63:AV63"/>
    <mergeCell ref="AU64:AV64"/>
    <mergeCell ref="AU65:AV65"/>
    <mergeCell ref="AU66:BG66"/>
    <mergeCell ref="AU68:AV68"/>
    <mergeCell ref="AW68:AW71"/>
    <mergeCell ref="AX68:AX71"/>
    <mergeCell ref="AY68:AY71"/>
    <mergeCell ref="AZ68:AZ71"/>
    <mergeCell ref="BA62:BA65"/>
    <mergeCell ref="BB62:BB65"/>
    <mergeCell ref="BC62:BC65"/>
    <mergeCell ref="BD62:BD65"/>
    <mergeCell ref="AY62:AY65"/>
    <mergeCell ref="AZ62:AZ65"/>
    <mergeCell ref="BE62:BE65"/>
    <mergeCell ref="BF62:BF65"/>
    <mergeCell ref="BG56:BG59"/>
    <mergeCell ref="AU57:AV57"/>
    <mergeCell ref="AU58:AV58"/>
    <mergeCell ref="AU59:AV59"/>
    <mergeCell ref="AU60:BG60"/>
    <mergeCell ref="AU62:AV62"/>
    <mergeCell ref="AW62:AW65"/>
    <mergeCell ref="AX62:AX65"/>
    <mergeCell ref="BA56:BA59"/>
    <mergeCell ref="BB56:BB59"/>
    <mergeCell ref="BC56:BC59"/>
    <mergeCell ref="BD56:BD59"/>
    <mergeCell ref="BE56:BE59"/>
    <mergeCell ref="BF56:BF59"/>
    <mergeCell ref="BG46:BG49"/>
    <mergeCell ref="AU47:AV47"/>
    <mergeCell ref="AU48:AV48"/>
    <mergeCell ref="AU49:AV49"/>
    <mergeCell ref="AU50:BG50"/>
    <mergeCell ref="AU56:AV56"/>
    <mergeCell ref="AW56:AW59"/>
    <mergeCell ref="AX56:AX59"/>
    <mergeCell ref="AY56:AY59"/>
    <mergeCell ref="AZ56:AZ59"/>
    <mergeCell ref="BA46:BA49"/>
    <mergeCell ref="BB46:BB49"/>
    <mergeCell ref="BC46:BC49"/>
    <mergeCell ref="BD46:BD49"/>
    <mergeCell ref="BE46:BE49"/>
    <mergeCell ref="BF46:BF49"/>
    <mergeCell ref="AU38:AV38"/>
    <mergeCell ref="AU39:AV39"/>
    <mergeCell ref="AU40:AV40"/>
    <mergeCell ref="AU41:AV41"/>
    <mergeCell ref="AU42:BG42"/>
    <mergeCell ref="AU46:AV46"/>
    <mergeCell ref="AW46:AW49"/>
    <mergeCell ref="AX46:AX49"/>
    <mergeCell ref="AY46:AY49"/>
    <mergeCell ref="AZ46:AZ49"/>
    <mergeCell ref="BF25:BF28"/>
    <mergeCell ref="BG25:BG28"/>
    <mergeCell ref="AU26:AV26"/>
    <mergeCell ref="AU27:AV27"/>
    <mergeCell ref="AU28:AV28"/>
    <mergeCell ref="AU29:BG29"/>
    <mergeCell ref="AU18:BG18"/>
    <mergeCell ref="AU25:AV25"/>
    <mergeCell ref="AX25:AX28"/>
    <mergeCell ref="AY25:AY28"/>
    <mergeCell ref="AZ25:AZ28"/>
    <mergeCell ref="BA25:BA28"/>
    <mergeCell ref="BB25:BB28"/>
    <mergeCell ref="BC25:BC28"/>
    <mergeCell ref="BD25:BD28"/>
    <mergeCell ref="BE25:BE28"/>
    <mergeCell ref="BE14:BE17"/>
    <mergeCell ref="BF14:BF17"/>
    <mergeCell ref="BG14:BG17"/>
    <mergeCell ref="AU15:AV15"/>
    <mergeCell ref="AU16:AV16"/>
    <mergeCell ref="AU17:AV17"/>
    <mergeCell ref="AU10:BG10"/>
    <mergeCell ref="AU11:BG11"/>
    <mergeCell ref="AU14:AV14"/>
    <mergeCell ref="AX14:AX17"/>
    <mergeCell ref="AY14:AY17"/>
    <mergeCell ref="AZ14:AZ17"/>
    <mergeCell ref="BA14:BA17"/>
    <mergeCell ref="BB14:BB17"/>
    <mergeCell ref="BC14:BC17"/>
    <mergeCell ref="BD14:BD17"/>
    <mergeCell ref="BF6:BF8"/>
    <mergeCell ref="BG6:BG8"/>
    <mergeCell ref="AX7:AX8"/>
    <mergeCell ref="AY7:BA7"/>
    <mergeCell ref="BB7:BB8"/>
    <mergeCell ref="BC7:BE7"/>
    <mergeCell ref="AL88:AN88"/>
    <mergeCell ref="AG96:AI96"/>
    <mergeCell ref="AG97:AI97"/>
    <mergeCell ref="AJ97:AL97"/>
    <mergeCell ref="AU4:BG4"/>
    <mergeCell ref="AU6:AU8"/>
    <mergeCell ref="AV6:AV8"/>
    <mergeCell ref="AW6:AW8"/>
    <mergeCell ref="AX6:BA6"/>
    <mergeCell ref="BB6:BE6"/>
    <mergeCell ref="AF79:AG79"/>
    <mergeCell ref="AF80:AG80"/>
    <mergeCell ref="AF81:AG81"/>
    <mergeCell ref="AF82:AG82"/>
    <mergeCell ref="AF88:AH88"/>
    <mergeCell ref="AI88:AK88"/>
    <mergeCell ref="AR68:AR71"/>
    <mergeCell ref="AF69:AG69"/>
    <mergeCell ref="AF70:AG70"/>
    <mergeCell ref="AF71:AG71"/>
    <mergeCell ref="AF72:AR72"/>
    <mergeCell ref="AF78:AG78"/>
    <mergeCell ref="AL68:AL71"/>
    <mergeCell ref="AM68:AM71"/>
    <mergeCell ref="AN68:AN71"/>
    <mergeCell ref="AO68:AO71"/>
    <mergeCell ref="AP68:AP71"/>
    <mergeCell ref="AQ68:AQ71"/>
    <mergeCell ref="AR62:AR65"/>
    <mergeCell ref="AF63:AG63"/>
    <mergeCell ref="AF64:AG64"/>
    <mergeCell ref="AF65:AG65"/>
    <mergeCell ref="AF66:AR66"/>
    <mergeCell ref="AF68:AG68"/>
    <mergeCell ref="AH68:AH71"/>
    <mergeCell ref="AI68:AI71"/>
    <mergeCell ref="AJ68:AJ71"/>
    <mergeCell ref="AK68:AK71"/>
    <mergeCell ref="AL62:AL65"/>
    <mergeCell ref="AM62:AM65"/>
    <mergeCell ref="AN62:AN65"/>
    <mergeCell ref="AO62:AO65"/>
    <mergeCell ref="AJ62:AJ65"/>
    <mergeCell ref="AK62:AK65"/>
    <mergeCell ref="AP62:AP65"/>
    <mergeCell ref="AQ62:AQ65"/>
    <mergeCell ref="AR56:AR59"/>
    <mergeCell ref="AF57:AG57"/>
    <mergeCell ref="AF58:AG58"/>
    <mergeCell ref="AF59:AG59"/>
    <mergeCell ref="AF60:AR60"/>
    <mergeCell ref="AF62:AG62"/>
    <mergeCell ref="AH62:AH65"/>
    <mergeCell ref="AI62:AI65"/>
    <mergeCell ref="AL56:AL59"/>
    <mergeCell ref="AM56:AM59"/>
    <mergeCell ref="AN56:AN59"/>
    <mergeCell ref="AO56:AO59"/>
    <mergeCell ref="AP56:AP59"/>
    <mergeCell ref="AQ56:AQ59"/>
    <mergeCell ref="AR46:AR49"/>
    <mergeCell ref="AF47:AG47"/>
    <mergeCell ref="AF48:AG48"/>
    <mergeCell ref="AF49:AG49"/>
    <mergeCell ref="AF50:AR50"/>
    <mergeCell ref="AF56:AG56"/>
    <mergeCell ref="AH56:AH59"/>
    <mergeCell ref="AI56:AI59"/>
    <mergeCell ref="AJ56:AJ59"/>
    <mergeCell ref="AK56:AK59"/>
    <mergeCell ref="AL46:AL49"/>
    <mergeCell ref="AM46:AM49"/>
    <mergeCell ref="AN46:AN49"/>
    <mergeCell ref="AO46:AO49"/>
    <mergeCell ref="AP46:AP49"/>
    <mergeCell ref="AQ46:AQ49"/>
    <mergeCell ref="AF38:AG38"/>
    <mergeCell ref="AF39:AG39"/>
    <mergeCell ref="AF40:AG40"/>
    <mergeCell ref="AF41:AG41"/>
    <mergeCell ref="AF42:AR42"/>
    <mergeCell ref="AF46:AG46"/>
    <mergeCell ref="AH46:AH49"/>
    <mergeCell ref="AI46:AI49"/>
    <mergeCell ref="AJ46:AJ49"/>
    <mergeCell ref="AK46:AK49"/>
    <mergeCell ref="AQ25:AQ28"/>
    <mergeCell ref="AR25:AR28"/>
    <mergeCell ref="AF26:AG26"/>
    <mergeCell ref="AF27:AG27"/>
    <mergeCell ref="AF28:AG28"/>
    <mergeCell ref="AF29:AR29"/>
    <mergeCell ref="AF18:AR18"/>
    <mergeCell ref="AF25:AG25"/>
    <mergeCell ref="AI25:AI28"/>
    <mergeCell ref="AJ25:AJ28"/>
    <mergeCell ref="AK25:AK28"/>
    <mergeCell ref="AL25:AL28"/>
    <mergeCell ref="AM25:AM28"/>
    <mergeCell ref="AN25:AN28"/>
    <mergeCell ref="AO25:AO28"/>
    <mergeCell ref="AP25:AP28"/>
    <mergeCell ref="AN14:AN17"/>
    <mergeCell ref="AO14:AO17"/>
    <mergeCell ref="AP14:AP17"/>
    <mergeCell ref="AQ14:AQ17"/>
    <mergeCell ref="AR14:AR17"/>
    <mergeCell ref="AF15:AG15"/>
    <mergeCell ref="AF16:AG16"/>
    <mergeCell ref="AF17:AG17"/>
    <mergeCell ref="AM7:AM8"/>
    <mergeCell ref="AN7:AP7"/>
    <mergeCell ref="AF10:AR10"/>
    <mergeCell ref="AF11:AR11"/>
    <mergeCell ref="AF14:AG14"/>
    <mergeCell ref="AI14:AI17"/>
    <mergeCell ref="AJ14:AJ17"/>
    <mergeCell ref="AK14:AK17"/>
    <mergeCell ref="AL14:AL17"/>
    <mergeCell ref="AM14:AM17"/>
    <mergeCell ref="AF4:AR4"/>
    <mergeCell ref="AF6:AF8"/>
    <mergeCell ref="AG6:AG8"/>
    <mergeCell ref="AH6:AH8"/>
    <mergeCell ref="AI6:AL6"/>
    <mergeCell ref="AM6:AP6"/>
    <mergeCell ref="AQ6:AQ8"/>
    <mergeCell ref="AR6:AR8"/>
    <mergeCell ref="AI7:AI8"/>
    <mergeCell ref="AJ7:AL7"/>
    <mergeCell ref="Q88:S88"/>
    <mergeCell ref="T88:V88"/>
    <mergeCell ref="W88:Y88"/>
    <mergeCell ref="Q4:AC4"/>
    <mergeCell ref="R96:T96"/>
    <mergeCell ref="R97:T97"/>
    <mergeCell ref="U97:W97"/>
    <mergeCell ref="Q72:AC72"/>
    <mergeCell ref="Q78:R78"/>
    <mergeCell ref="Q79:R79"/>
    <mergeCell ref="Q80:R80"/>
    <mergeCell ref="Q81:R81"/>
    <mergeCell ref="Q82:R82"/>
    <mergeCell ref="AA68:AA71"/>
    <mergeCell ref="AB68:AB71"/>
    <mergeCell ref="AC68:AC71"/>
    <mergeCell ref="Q69:R69"/>
    <mergeCell ref="Q70:R70"/>
    <mergeCell ref="Q71:R71"/>
    <mergeCell ref="Q66:AC66"/>
    <mergeCell ref="Q68:R68"/>
    <mergeCell ref="S68:S71"/>
    <mergeCell ref="T68:T71"/>
    <mergeCell ref="U68:U71"/>
    <mergeCell ref="V68:V71"/>
    <mergeCell ref="W68:W71"/>
    <mergeCell ref="X68:X71"/>
    <mergeCell ref="Y68:Y71"/>
    <mergeCell ref="Z68:Z71"/>
    <mergeCell ref="AA62:AA65"/>
    <mergeCell ref="AB62:AB65"/>
    <mergeCell ref="AC62:AC65"/>
    <mergeCell ref="Q63:R63"/>
    <mergeCell ref="Q64:R64"/>
    <mergeCell ref="Q65:R65"/>
    <mergeCell ref="Q60:AC60"/>
    <mergeCell ref="Q62:R62"/>
    <mergeCell ref="S62:S65"/>
    <mergeCell ref="T62:T65"/>
    <mergeCell ref="U62:U65"/>
    <mergeCell ref="V62:V65"/>
    <mergeCell ref="W62:W65"/>
    <mergeCell ref="X62:X65"/>
    <mergeCell ref="Y62:Y65"/>
    <mergeCell ref="Z62:Z65"/>
    <mergeCell ref="AA56:AA59"/>
    <mergeCell ref="AB56:AB59"/>
    <mergeCell ref="AC56:AC59"/>
    <mergeCell ref="Q57:R57"/>
    <mergeCell ref="Q58:R58"/>
    <mergeCell ref="Q59:R59"/>
    <mergeCell ref="Q50:AC50"/>
    <mergeCell ref="Q56:R56"/>
    <mergeCell ref="S56:S59"/>
    <mergeCell ref="T56:T59"/>
    <mergeCell ref="U56:U59"/>
    <mergeCell ref="V56:V59"/>
    <mergeCell ref="W56:W59"/>
    <mergeCell ref="X56:X59"/>
    <mergeCell ref="Y56:Y59"/>
    <mergeCell ref="Z56:Z59"/>
    <mergeCell ref="X46:X49"/>
    <mergeCell ref="Y46:Y49"/>
    <mergeCell ref="Z46:Z49"/>
    <mergeCell ref="AA46:AA49"/>
    <mergeCell ref="AB46:AB49"/>
    <mergeCell ref="AC46:AC49"/>
    <mergeCell ref="Q46:R46"/>
    <mergeCell ref="S46:S49"/>
    <mergeCell ref="T46:T49"/>
    <mergeCell ref="U46:U49"/>
    <mergeCell ref="V46:V49"/>
    <mergeCell ref="W46:W49"/>
    <mergeCell ref="Q47:R47"/>
    <mergeCell ref="Q48:R48"/>
    <mergeCell ref="Q49:R49"/>
    <mergeCell ref="Q29:AC29"/>
    <mergeCell ref="Q38:R38"/>
    <mergeCell ref="Q39:R39"/>
    <mergeCell ref="Q40:R40"/>
    <mergeCell ref="Q41:R41"/>
    <mergeCell ref="Q42:AC42"/>
    <mergeCell ref="Y25:Y28"/>
    <mergeCell ref="Z25:Z28"/>
    <mergeCell ref="AA25:AA28"/>
    <mergeCell ref="AB25:AB28"/>
    <mergeCell ref="AC25:AC28"/>
    <mergeCell ref="Q26:R26"/>
    <mergeCell ref="Q27:R27"/>
    <mergeCell ref="Q28:R28"/>
    <mergeCell ref="Q25:R25"/>
    <mergeCell ref="T25:T28"/>
    <mergeCell ref="U25:U28"/>
    <mergeCell ref="V25:V28"/>
    <mergeCell ref="W25:W28"/>
    <mergeCell ref="X25:X28"/>
    <mergeCell ref="AB14:AB17"/>
    <mergeCell ref="AC14:AC17"/>
    <mergeCell ref="X14:X17"/>
    <mergeCell ref="Y14:Y17"/>
    <mergeCell ref="Z14:Z17"/>
    <mergeCell ref="AA14:AA17"/>
    <mergeCell ref="Q15:R15"/>
    <mergeCell ref="Q16:R16"/>
    <mergeCell ref="Q17:R17"/>
    <mergeCell ref="Q18:AC18"/>
    <mergeCell ref="Q11:AC11"/>
    <mergeCell ref="Q14:R14"/>
    <mergeCell ref="T14:T17"/>
    <mergeCell ref="U14:U17"/>
    <mergeCell ref="V14:V17"/>
    <mergeCell ref="W14:W17"/>
    <mergeCell ref="AC6:AC8"/>
    <mergeCell ref="T7:T8"/>
    <mergeCell ref="U7:W7"/>
    <mergeCell ref="X7:X8"/>
    <mergeCell ref="Y7:AA7"/>
    <mergeCell ref="Q10:AC10"/>
    <mergeCell ref="Q6:Q8"/>
    <mergeCell ref="R6:R8"/>
    <mergeCell ref="S6:S8"/>
    <mergeCell ref="T6:W6"/>
    <mergeCell ref="X6:AA6"/>
    <mergeCell ref="AB6:AB8"/>
    <mergeCell ref="C96:E96"/>
    <mergeCell ref="C97:E97"/>
    <mergeCell ref="F97:H97"/>
    <mergeCell ref="B4:N4"/>
    <mergeCell ref="B68:C68"/>
    <mergeCell ref="B78:C78"/>
    <mergeCell ref="B79:C79"/>
    <mergeCell ref="B80:C80"/>
    <mergeCell ref="B88:D88"/>
    <mergeCell ref="E88:G88"/>
    <mergeCell ref="H88:J88"/>
    <mergeCell ref="B1:P1"/>
    <mergeCell ref="B2:P2"/>
    <mergeCell ref="B3:P3"/>
    <mergeCell ref="B82:C82"/>
    <mergeCell ref="B6:B8"/>
    <mergeCell ref="C6:C8"/>
    <mergeCell ref="E7:E8"/>
    <mergeCell ref="F7:H7"/>
    <mergeCell ref="I7:I8"/>
    <mergeCell ref="J7:L7"/>
    <mergeCell ref="M6:M8"/>
    <mergeCell ref="B81:C81"/>
    <mergeCell ref="B72:N72"/>
    <mergeCell ref="B29:N29"/>
    <mergeCell ref="B18:N18"/>
    <mergeCell ref="B42:N42"/>
    <mergeCell ref="B50:N50"/>
    <mergeCell ref="D6:D8"/>
    <mergeCell ref="E6:H6"/>
    <mergeCell ref="N6:N8"/>
    <mergeCell ref="B11:N11"/>
    <mergeCell ref="I6:L6"/>
    <mergeCell ref="B46:C46"/>
    <mergeCell ref="B10:N10"/>
    <mergeCell ref="B14:C14"/>
    <mergeCell ref="B15:C15"/>
    <mergeCell ref="B16:C16"/>
    <mergeCell ref="B17:C17"/>
    <mergeCell ref="B41:C41"/>
    <mergeCell ref="B25:C25"/>
    <mergeCell ref="B26:C26"/>
    <mergeCell ref="B27:C27"/>
    <mergeCell ref="B28:C28"/>
    <mergeCell ref="B38:C38"/>
    <mergeCell ref="B39:C39"/>
    <mergeCell ref="B40:C40"/>
    <mergeCell ref="B47:C47"/>
    <mergeCell ref="B48:C48"/>
    <mergeCell ref="B49:C49"/>
    <mergeCell ref="B56:C56"/>
    <mergeCell ref="B57:C57"/>
    <mergeCell ref="H68:H71"/>
    <mergeCell ref="B58:C58"/>
    <mergeCell ref="B59:C59"/>
    <mergeCell ref="B62:C62"/>
    <mergeCell ref="B63:C63"/>
    <mergeCell ref="B60:N60"/>
    <mergeCell ref="L68:L71"/>
    <mergeCell ref="B64:C64"/>
    <mergeCell ref="M68:M71"/>
    <mergeCell ref="I62:I65"/>
    <mergeCell ref="I68:I71"/>
    <mergeCell ref="J68:J71"/>
    <mergeCell ref="K68:K71"/>
    <mergeCell ref="G68:G71"/>
    <mergeCell ref="D62:D65"/>
    <mergeCell ref="E62:E65"/>
    <mergeCell ref="F62:F65"/>
    <mergeCell ref="G62:G65"/>
    <mergeCell ref="B70:C70"/>
    <mergeCell ref="B71:C71"/>
    <mergeCell ref="H62:H65"/>
    <mergeCell ref="B66:N66"/>
    <mergeCell ref="N68:N71"/>
    <mergeCell ref="B65:C65"/>
    <mergeCell ref="B69:C69"/>
    <mergeCell ref="M56:M59"/>
    <mergeCell ref="D68:D71"/>
    <mergeCell ref="E68:E71"/>
    <mergeCell ref="N56:N59"/>
    <mergeCell ref="J62:J65"/>
    <mergeCell ref="K62:K65"/>
    <mergeCell ref="L62:L65"/>
    <mergeCell ref="N62:N65"/>
    <mergeCell ref="M62:M65"/>
    <mergeCell ref="H56:H59"/>
    <mergeCell ref="J46:J49"/>
    <mergeCell ref="K46:K49"/>
    <mergeCell ref="I56:I59"/>
    <mergeCell ref="J56:J59"/>
    <mergeCell ref="K56:K59"/>
    <mergeCell ref="L56:L59"/>
    <mergeCell ref="L46:L49"/>
    <mergeCell ref="D46:D49"/>
    <mergeCell ref="E46:E49"/>
    <mergeCell ref="F46:F49"/>
    <mergeCell ref="G46:G49"/>
    <mergeCell ref="H46:H49"/>
    <mergeCell ref="I46:I49"/>
    <mergeCell ref="D56:D59"/>
    <mergeCell ref="E56:E59"/>
    <mergeCell ref="K25:K28"/>
    <mergeCell ref="M46:M49"/>
    <mergeCell ref="N46:N49"/>
    <mergeCell ref="K14:K17"/>
    <mergeCell ref="L14:L17"/>
    <mergeCell ref="M14:M17"/>
    <mergeCell ref="N14:N17"/>
    <mergeCell ref="L25:L28"/>
    <mergeCell ref="M25:M28"/>
    <mergeCell ref="N25:N28"/>
    <mergeCell ref="H14:H17"/>
    <mergeCell ref="E25:E28"/>
    <mergeCell ref="I14:I17"/>
    <mergeCell ref="J14:J17"/>
    <mergeCell ref="H25:H28"/>
    <mergeCell ref="I25:I28"/>
    <mergeCell ref="J25:J28"/>
    <mergeCell ref="B95:C95"/>
    <mergeCell ref="B93:D93"/>
    <mergeCell ref="F25:F28"/>
    <mergeCell ref="G25:G28"/>
    <mergeCell ref="E14:E17"/>
    <mergeCell ref="F14:F17"/>
    <mergeCell ref="G14:G17"/>
    <mergeCell ref="F56:F59"/>
    <mergeCell ref="G56:G59"/>
    <mergeCell ref="F68:F71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84"/>
  <sheetViews>
    <sheetView tabSelected="1" zoomScale="70" zoomScaleNormal="70" zoomScalePageLayoutView="0" workbookViewId="0" topLeftCell="A1">
      <selection activeCell="B11" sqref="B11:I11"/>
    </sheetView>
  </sheetViews>
  <sheetFormatPr defaultColWidth="9.140625" defaultRowHeight="15"/>
  <cols>
    <col min="1" max="1" width="3.421875" style="101" customWidth="1"/>
    <col min="2" max="2" width="35.00390625" style="1" customWidth="1"/>
    <col min="3" max="3" width="15.28125" style="1" customWidth="1"/>
    <col min="4" max="4" width="25.140625" style="1" customWidth="1"/>
    <col min="5" max="5" width="12.421875" style="182" customWidth="1"/>
    <col min="6" max="6" width="14.140625" style="182" customWidth="1"/>
    <col min="7" max="7" width="10.57421875" style="161" customWidth="1"/>
    <col min="8" max="8" width="15.421875" style="161" customWidth="1"/>
    <col min="9" max="9" width="35.28125" style="161" customWidth="1"/>
    <col min="10" max="10" width="9.28125" style="101" customWidth="1"/>
    <col min="11" max="11" width="9.140625" style="101" hidden="1" customWidth="1"/>
    <col min="12" max="12" width="35.00390625" style="1" hidden="1" customWidth="1"/>
    <col min="13" max="13" width="15.28125" style="1" hidden="1" customWidth="1"/>
    <col min="14" max="14" width="25.140625" style="1" hidden="1" customWidth="1"/>
    <col min="15" max="15" width="12.421875" style="1" hidden="1" customWidth="1"/>
    <col min="16" max="16" width="14.140625" style="1" hidden="1" customWidth="1"/>
    <col min="17" max="17" width="10.57421875" style="101" hidden="1" customWidth="1"/>
    <col min="18" max="19" width="13.140625" style="101" hidden="1" customWidth="1"/>
    <col min="20" max="20" width="35.28125" style="101" hidden="1" customWidth="1"/>
    <col min="21" max="22" width="9.140625" style="101" hidden="1" customWidth="1"/>
    <col min="23" max="23" width="35.00390625" style="1" hidden="1" customWidth="1"/>
    <col min="24" max="24" width="15.28125" style="1" hidden="1" customWidth="1"/>
    <col min="25" max="25" width="25.140625" style="1" hidden="1" customWidth="1"/>
    <col min="26" max="26" width="12.421875" style="1" hidden="1" customWidth="1"/>
    <col min="27" max="27" width="14.140625" style="1" hidden="1" customWidth="1"/>
    <col min="28" max="28" width="10.57421875" style="101" hidden="1" customWidth="1"/>
    <col min="29" max="30" width="13.140625" style="101" hidden="1" customWidth="1"/>
    <col min="31" max="31" width="35.28125" style="101" hidden="1" customWidth="1"/>
    <col min="32" max="33" width="9.140625" style="101" hidden="1" customWidth="1"/>
    <col min="34" max="34" width="35.00390625" style="1" hidden="1" customWidth="1"/>
    <col min="35" max="35" width="15.28125" style="1" hidden="1" customWidth="1"/>
    <col min="36" max="36" width="25.140625" style="1" hidden="1" customWidth="1"/>
    <col min="37" max="37" width="12.421875" style="1" hidden="1" customWidth="1"/>
    <col min="38" max="38" width="14.140625" style="1" hidden="1" customWidth="1"/>
    <col min="39" max="39" width="10.57421875" style="101" hidden="1" customWidth="1"/>
    <col min="40" max="41" width="13.140625" style="101" hidden="1" customWidth="1"/>
    <col min="42" max="42" width="35.28125" style="101" hidden="1" customWidth="1"/>
    <col min="43" max="44" width="9.140625" style="101" hidden="1" customWidth="1"/>
    <col min="45" max="45" width="35.00390625" style="1" hidden="1" customWidth="1"/>
    <col min="46" max="46" width="15.28125" style="1" hidden="1" customWidth="1"/>
    <col min="47" max="47" width="25.140625" style="1" hidden="1" customWidth="1"/>
    <col min="48" max="48" width="12.421875" style="219" hidden="1" customWidth="1"/>
    <col min="49" max="49" width="12.7109375" style="219" hidden="1" customWidth="1"/>
    <col min="50" max="50" width="10.57421875" style="185" hidden="1" customWidth="1"/>
    <col min="51" max="52" width="14.140625" style="185" hidden="1" customWidth="1"/>
    <col min="53" max="53" width="35.28125" style="101" hidden="1" customWidth="1"/>
    <col min="54" max="55" width="9.140625" style="101" hidden="1" customWidth="1"/>
    <col min="56" max="56" width="35.00390625" style="1" hidden="1" customWidth="1"/>
    <col min="57" max="57" width="15.28125" style="1" hidden="1" customWidth="1"/>
    <col min="58" max="58" width="25.140625" style="1" hidden="1" customWidth="1"/>
    <col min="59" max="59" width="12.421875" style="1" hidden="1" customWidth="1"/>
    <col min="60" max="60" width="14.140625" style="1" hidden="1" customWidth="1"/>
    <col min="61" max="61" width="10.57421875" style="101" hidden="1" customWidth="1"/>
    <col min="62" max="63" width="13.140625" style="101" hidden="1" customWidth="1"/>
    <col min="64" max="64" width="35.28125" style="101" hidden="1" customWidth="1"/>
    <col min="65" max="67" width="9.140625" style="101" customWidth="1"/>
    <col min="68" max="16384" width="9.140625" style="101" customWidth="1"/>
  </cols>
  <sheetData>
    <row r="2" spans="2:64" ht="15.75">
      <c r="B2" s="327" t="s">
        <v>195</v>
      </c>
      <c r="C2" s="327"/>
      <c r="D2" s="327"/>
      <c r="E2" s="327"/>
      <c r="F2" s="327"/>
      <c r="G2" s="327"/>
      <c r="H2" s="327"/>
      <c r="I2" s="327"/>
      <c r="J2" s="8"/>
      <c r="K2" s="8"/>
      <c r="L2" s="327" t="s">
        <v>227</v>
      </c>
      <c r="M2" s="327"/>
      <c r="N2" s="327"/>
      <c r="O2" s="327"/>
      <c r="P2" s="327"/>
      <c r="Q2" s="327"/>
      <c r="R2" s="327"/>
      <c r="S2" s="327"/>
      <c r="T2" s="327"/>
      <c r="W2" s="327" t="s">
        <v>227</v>
      </c>
      <c r="X2" s="327"/>
      <c r="Y2" s="327"/>
      <c r="Z2" s="327"/>
      <c r="AA2" s="327"/>
      <c r="AB2" s="327"/>
      <c r="AC2" s="327"/>
      <c r="AD2" s="327"/>
      <c r="AE2" s="327"/>
      <c r="AH2" s="327" t="s">
        <v>227</v>
      </c>
      <c r="AI2" s="327"/>
      <c r="AJ2" s="327"/>
      <c r="AK2" s="327"/>
      <c r="AL2" s="327"/>
      <c r="AM2" s="327"/>
      <c r="AN2" s="327"/>
      <c r="AO2" s="327"/>
      <c r="AP2" s="327"/>
      <c r="AS2" s="327" t="s">
        <v>227</v>
      </c>
      <c r="AT2" s="327"/>
      <c r="AU2" s="327"/>
      <c r="AV2" s="327"/>
      <c r="AW2" s="327"/>
      <c r="AX2" s="327"/>
      <c r="AY2" s="327"/>
      <c r="AZ2" s="327"/>
      <c r="BA2" s="327"/>
      <c r="BD2" s="327" t="s">
        <v>227</v>
      </c>
      <c r="BE2" s="327"/>
      <c r="BF2" s="327"/>
      <c r="BG2" s="327"/>
      <c r="BH2" s="327"/>
      <c r="BI2" s="327"/>
      <c r="BJ2" s="327"/>
      <c r="BK2" s="327"/>
      <c r="BL2" s="327"/>
    </row>
    <row r="3" spans="2:64" ht="15.75">
      <c r="B3" s="394" t="s">
        <v>123</v>
      </c>
      <c r="C3" s="394"/>
      <c r="D3" s="394"/>
      <c r="E3" s="394"/>
      <c r="F3" s="394"/>
      <c r="G3" s="394"/>
      <c r="H3" s="394"/>
      <c r="I3" s="394"/>
      <c r="L3" s="394" t="s">
        <v>123</v>
      </c>
      <c r="M3" s="394"/>
      <c r="N3" s="394"/>
      <c r="O3" s="394"/>
      <c r="P3" s="394"/>
      <c r="Q3" s="394"/>
      <c r="R3" s="394"/>
      <c r="S3" s="394"/>
      <c r="T3" s="394"/>
      <c r="W3" s="394" t="s">
        <v>123</v>
      </c>
      <c r="X3" s="394"/>
      <c r="Y3" s="394"/>
      <c r="Z3" s="394"/>
      <c r="AA3" s="394"/>
      <c r="AB3" s="394"/>
      <c r="AC3" s="394"/>
      <c r="AD3" s="394"/>
      <c r="AE3" s="394"/>
      <c r="AH3" s="394" t="s">
        <v>123</v>
      </c>
      <c r="AI3" s="394"/>
      <c r="AJ3" s="394"/>
      <c r="AK3" s="394"/>
      <c r="AL3" s="394"/>
      <c r="AM3" s="394"/>
      <c r="AN3" s="394"/>
      <c r="AO3" s="394"/>
      <c r="AP3" s="394"/>
      <c r="AS3" s="394" t="s">
        <v>123</v>
      </c>
      <c r="AT3" s="394"/>
      <c r="AU3" s="394"/>
      <c r="AV3" s="394"/>
      <c r="AW3" s="394"/>
      <c r="AX3" s="394"/>
      <c r="AY3" s="394"/>
      <c r="AZ3" s="394"/>
      <c r="BA3" s="394"/>
      <c r="BD3" s="394" t="s">
        <v>123</v>
      </c>
      <c r="BE3" s="394"/>
      <c r="BF3" s="394"/>
      <c r="BG3" s="394"/>
      <c r="BH3" s="394"/>
      <c r="BI3" s="394"/>
      <c r="BJ3" s="394"/>
      <c r="BK3" s="394"/>
      <c r="BL3" s="394"/>
    </row>
    <row r="4" spans="2:64" ht="15.75">
      <c r="B4" s="395" t="s">
        <v>346</v>
      </c>
      <c r="C4" s="395"/>
      <c r="D4" s="395"/>
      <c r="E4" s="395"/>
      <c r="F4" s="395"/>
      <c r="G4" s="395"/>
      <c r="H4" s="395"/>
      <c r="I4" s="395"/>
      <c r="J4" s="9"/>
      <c r="K4" s="9"/>
      <c r="L4" s="395" t="s">
        <v>228</v>
      </c>
      <c r="M4" s="395"/>
      <c r="N4" s="395"/>
      <c r="O4" s="395"/>
      <c r="P4" s="395"/>
      <c r="Q4" s="395"/>
      <c r="R4" s="395"/>
      <c r="S4" s="395"/>
      <c r="T4" s="395"/>
      <c r="W4" s="395" t="s">
        <v>229</v>
      </c>
      <c r="X4" s="395"/>
      <c r="Y4" s="395"/>
      <c r="Z4" s="395"/>
      <c r="AA4" s="395"/>
      <c r="AB4" s="395"/>
      <c r="AC4" s="395"/>
      <c r="AD4" s="395"/>
      <c r="AE4" s="395"/>
      <c r="AH4" s="395" t="s">
        <v>230</v>
      </c>
      <c r="AI4" s="395"/>
      <c r="AJ4" s="395"/>
      <c r="AK4" s="395"/>
      <c r="AL4" s="395"/>
      <c r="AM4" s="395"/>
      <c r="AN4" s="395"/>
      <c r="AO4" s="395"/>
      <c r="AP4" s="395"/>
      <c r="AS4" s="395" t="s">
        <v>231</v>
      </c>
      <c r="AT4" s="395"/>
      <c r="AU4" s="395"/>
      <c r="AV4" s="395"/>
      <c r="AW4" s="395"/>
      <c r="AX4" s="395"/>
      <c r="AY4" s="395"/>
      <c r="AZ4" s="395"/>
      <c r="BA4" s="395"/>
      <c r="BD4" s="395" t="s">
        <v>232</v>
      </c>
      <c r="BE4" s="395"/>
      <c r="BF4" s="395"/>
      <c r="BG4" s="395"/>
      <c r="BH4" s="395"/>
      <c r="BI4" s="395"/>
      <c r="BJ4" s="395"/>
      <c r="BK4" s="395"/>
      <c r="BL4" s="395"/>
    </row>
    <row r="5" spans="2:60" ht="15.75">
      <c r="B5" s="10"/>
      <c r="C5" s="10"/>
      <c r="D5" s="10"/>
      <c r="E5" s="10"/>
      <c r="F5" s="10"/>
      <c r="L5" s="10"/>
      <c r="M5" s="10"/>
      <c r="N5" s="10"/>
      <c r="O5" s="10"/>
      <c r="P5" s="10"/>
      <c r="W5" s="10"/>
      <c r="X5" s="10"/>
      <c r="Y5" s="10"/>
      <c r="Z5" s="10"/>
      <c r="AA5" s="10"/>
      <c r="AH5" s="10"/>
      <c r="AI5" s="10"/>
      <c r="AJ5" s="10"/>
      <c r="AK5" s="10"/>
      <c r="AL5" s="10"/>
      <c r="AS5" s="10"/>
      <c r="AT5" s="10"/>
      <c r="AU5" s="10"/>
      <c r="AV5" s="10"/>
      <c r="AW5" s="10"/>
      <c r="BD5" s="10"/>
      <c r="BE5" s="10"/>
      <c r="BF5" s="10"/>
      <c r="BG5" s="10"/>
      <c r="BH5" s="10"/>
    </row>
    <row r="6" spans="2:64" ht="38.25" customHeight="1">
      <c r="B6" s="371" t="s">
        <v>26</v>
      </c>
      <c r="C6" s="371" t="s">
        <v>18</v>
      </c>
      <c r="D6" s="371" t="s">
        <v>19</v>
      </c>
      <c r="E6" s="371" t="s">
        <v>20</v>
      </c>
      <c r="F6" s="400" t="s">
        <v>25</v>
      </c>
      <c r="G6" s="400"/>
      <c r="H6" s="371" t="s">
        <v>23</v>
      </c>
      <c r="I6" s="371" t="s">
        <v>24</v>
      </c>
      <c r="L6" s="371" t="s">
        <v>26</v>
      </c>
      <c r="M6" s="371" t="s">
        <v>18</v>
      </c>
      <c r="N6" s="371" t="s">
        <v>19</v>
      </c>
      <c r="O6" s="371" t="s">
        <v>20</v>
      </c>
      <c r="P6" s="400" t="s">
        <v>25</v>
      </c>
      <c r="Q6" s="400"/>
      <c r="R6" s="371" t="s">
        <v>23</v>
      </c>
      <c r="S6" s="371" t="s">
        <v>259</v>
      </c>
      <c r="T6" s="371" t="s">
        <v>24</v>
      </c>
      <c r="W6" s="371" t="s">
        <v>26</v>
      </c>
      <c r="X6" s="371" t="s">
        <v>18</v>
      </c>
      <c r="Y6" s="371" t="s">
        <v>19</v>
      </c>
      <c r="Z6" s="371" t="s">
        <v>20</v>
      </c>
      <c r="AA6" s="400" t="s">
        <v>25</v>
      </c>
      <c r="AB6" s="400"/>
      <c r="AC6" s="371" t="s">
        <v>23</v>
      </c>
      <c r="AD6" s="371" t="s">
        <v>259</v>
      </c>
      <c r="AE6" s="371" t="s">
        <v>24</v>
      </c>
      <c r="AH6" s="371" t="s">
        <v>26</v>
      </c>
      <c r="AI6" s="371" t="s">
        <v>18</v>
      </c>
      <c r="AJ6" s="371" t="s">
        <v>19</v>
      </c>
      <c r="AK6" s="371" t="s">
        <v>20</v>
      </c>
      <c r="AL6" s="400" t="s">
        <v>25</v>
      </c>
      <c r="AM6" s="400"/>
      <c r="AN6" s="371" t="s">
        <v>23</v>
      </c>
      <c r="AO6" s="371" t="s">
        <v>259</v>
      </c>
      <c r="AP6" s="371" t="s">
        <v>24</v>
      </c>
      <c r="AS6" s="371" t="s">
        <v>26</v>
      </c>
      <c r="AT6" s="371" t="s">
        <v>18</v>
      </c>
      <c r="AU6" s="371" t="s">
        <v>19</v>
      </c>
      <c r="AV6" s="371" t="s">
        <v>20</v>
      </c>
      <c r="AW6" s="400" t="s">
        <v>25</v>
      </c>
      <c r="AX6" s="400"/>
      <c r="AY6" s="371" t="s">
        <v>23</v>
      </c>
      <c r="AZ6" s="371" t="s">
        <v>259</v>
      </c>
      <c r="BA6" s="371" t="s">
        <v>24</v>
      </c>
      <c r="BD6" s="371" t="s">
        <v>26</v>
      </c>
      <c r="BE6" s="371" t="s">
        <v>18</v>
      </c>
      <c r="BF6" s="371" t="s">
        <v>19</v>
      </c>
      <c r="BG6" s="371" t="s">
        <v>20</v>
      </c>
      <c r="BH6" s="400" t="s">
        <v>25</v>
      </c>
      <c r="BI6" s="400"/>
      <c r="BJ6" s="371" t="s">
        <v>23</v>
      </c>
      <c r="BK6" s="371" t="s">
        <v>259</v>
      </c>
      <c r="BL6" s="371" t="s">
        <v>24</v>
      </c>
    </row>
    <row r="7" spans="2:64" ht="42" customHeight="1">
      <c r="B7" s="372"/>
      <c r="C7" s="372"/>
      <c r="D7" s="372"/>
      <c r="E7" s="372"/>
      <c r="F7" s="159" t="s">
        <v>21</v>
      </c>
      <c r="G7" s="159" t="s">
        <v>22</v>
      </c>
      <c r="H7" s="372"/>
      <c r="I7" s="372"/>
      <c r="L7" s="372"/>
      <c r="M7" s="372"/>
      <c r="N7" s="372"/>
      <c r="O7" s="372"/>
      <c r="P7" s="102" t="s">
        <v>21</v>
      </c>
      <c r="Q7" s="102" t="s">
        <v>22</v>
      </c>
      <c r="R7" s="372"/>
      <c r="S7" s="372"/>
      <c r="T7" s="372"/>
      <c r="W7" s="372"/>
      <c r="X7" s="372"/>
      <c r="Y7" s="372"/>
      <c r="Z7" s="372"/>
      <c r="AA7" s="102" t="s">
        <v>21</v>
      </c>
      <c r="AB7" s="102" t="s">
        <v>22</v>
      </c>
      <c r="AC7" s="372"/>
      <c r="AD7" s="372"/>
      <c r="AE7" s="372"/>
      <c r="AH7" s="372"/>
      <c r="AI7" s="372"/>
      <c r="AJ7" s="372"/>
      <c r="AK7" s="372"/>
      <c r="AL7" s="102" t="s">
        <v>21</v>
      </c>
      <c r="AM7" s="102" t="s">
        <v>22</v>
      </c>
      <c r="AN7" s="372"/>
      <c r="AO7" s="372"/>
      <c r="AP7" s="372"/>
      <c r="AS7" s="372"/>
      <c r="AT7" s="372"/>
      <c r="AU7" s="372"/>
      <c r="AV7" s="372"/>
      <c r="AW7" s="159" t="s">
        <v>21</v>
      </c>
      <c r="AX7" s="159" t="s">
        <v>22</v>
      </c>
      <c r="AY7" s="372"/>
      <c r="AZ7" s="372"/>
      <c r="BA7" s="372"/>
      <c r="BD7" s="372"/>
      <c r="BE7" s="372"/>
      <c r="BF7" s="372"/>
      <c r="BG7" s="372"/>
      <c r="BH7" s="102" t="s">
        <v>21</v>
      </c>
      <c r="BI7" s="102" t="s">
        <v>22</v>
      </c>
      <c r="BJ7" s="372"/>
      <c r="BK7" s="372"/>
      <c r="BL7" s="372"/>
    </row>
    <row r="8" spans="2:64" ht="22.5" customHeight="1"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L8" s="12">
        <v>1</v>
      </c>
      <c r="M8" s="12">
        <v>2</v>
      </c>
      <c r="N8" s="12">
        <v>3</v>
      </c>
      <c r="O8" s="12">
        <v>4</v>
      </c>
      <c r="P8" s="12">
        <v>5</v>
      </c>
      <c r="Q8" s="12">
        <v>6</v>
      </c>
      <c r="R8" s="12">
        <v>7</v>
      </c>
      <c r="S8" s="12"/>
      <c r="T8" s="12">
        <v>8</v>
      </c>
      <c r="W8" s="12">
        <v>1</v>
      </c>
      <c r="X8" s="12">
        <v>2</v>
      </c>
      <c r="Y8" s="12">
        <v>3</v>
      </c>
      <c r="Z8" s="12">
        <v>4</v>
      </c>
      <c r="AA8" s="12">
        <v>5</v>
      </c>
      <c r="AB8" s="12">
        <v>6</v>
      </c>
      <c r="AC8" s="12">
        <v>7</v>
      </c>
      <c r="AD8" s="12"/>
      <c r="AE8" s="12">
        <v>8</v>
      </c>
      <c r="AH8" s="12">
        <v>1</v>
      </c>
      <c r="AI8" s="12">
        <v>2</v>
      </c>
      <c r="AJ8" s="12">
        <v>3</v>
      </c>
      <c r="AK8" s="12">
        <v>4</v>
      </c>
      <c r="AL8" s="12">
        <v>5</v>
      </c>
      <c r="AM8" s="12">
        <v>6</v>
      </c>
      <c r="AN8" s="12">
        <v>7</v>
      </c>
      <c r="AO8" s="12"/>
      <c r="AP8" s="12">
        <v>8</v>
      </c>
      <c r="AS8" s="12">
        <v>1</v>
      </c>
      <c r="AT8" s="12">
        <v>2</v>
      </c>
      <c r="AU8" s="12">
        <v>3</v>
      </c>
      <c r="AV8" s="12">
        <v>4</v>
      </c>
      <c r="AW8" s="12">
        <v>5</v>
      </c>
      <c r="AX8" s="12">
        <v>6</v>
      </c>
      <c r="AY8" s="12">
        <v>7</v>
      </c>
      <c r="AZ8" s="12"/>
      <c r="BA8" s="12">
        <v>8</v>
      </c>
      <c r="BD8" s="12">
        <v>1</v>
      </c>
      <c r="BE8" s="12">
        <v>2</v>
      </c>
      <c r="BF8" s="12">
        <v>3</v>
      </c>
      <c r="BG8" s="12">
        <v>4</v>
      </c>
      <c r="BH8" s="12">
        <v>5</v>
      </c>
      <c r="BI8" s="12">
        <v>6</v>
      </c>
      <c r="BJ8" s="12">
        <v>7</v>
      </c>
      <c r="BK8" s="12"/>
      <c r="BL8" s="12">
        <v>8</v>
      </c>
    </row>
    <row r="9" spans="2:64" ht="18.75" customHeight="1">
      <c r="B9" s="399" t="s">
        <v>159</v>
      </c>
      <c r="C9" s="399"/>
      <c r="D9" s="399"/>
      <c r="E9" s="399"/>
      <c r="F9" s="399"/>
      <c r="G9" s="399"/>
      <c r="H9" s="399"/>
      <c r="I9" s="399"/>
      <c r="L9" s="399" t="s">
        <v>159</v>
      </c>
      <c r="M9" s="399"/>
      <c r="N9" s="399"/>
      <c r="O9" s="399"/>
      <c r="P9" s="399"/>
      <c r="Q9" s="399"/>
      <c r="R9" s="399"/>
      <c r="S9" s="399"/>
      <c r="T9" s="399"/>
      <c r="W9" s="383" t="s">
        <v>159</v>
      </c>
      <c r="X9" s="384"/>
      <c r="Y9" s="384"/>
      <c r="Z9" s="384"/>
      <c r="AA9" s="384"/>
      <c r="AB9" s="384"/>
      <c r="AC9" s="384"/>
      <c r="AD9" s="384"/>
      <c r="AE9" s="385"/>
      <c r="AH9" s="399" t="s">
        <v>159</v>
      </c>
      <c r="AI9" s="399"/>
      <c r="AJ9" s="399"/>
      <c r="AK9" s="399"/>
      <c r="AL9" s="399"/>
      <c r="AM9" s="399"/>
      <c r="AN9" s="399"/>
      <c r="AO9" s="399"/>
      <c r="AP9" s="399"/>
      <c r="AS9" s="399" t="s">
        <v>159</v>
      </c>
      <c r="AT9" s="399"/>
      <c r="AU9" s="399"/>
      <c r="AV9" s="399"/>
      <c r="AW9" s="399"/>
      <c r="AX9" s="399"/>
      <c r="AY9" s="399"/>
      <c r="AZ9" s="399"/>
      <c r="BA9" s="399"/>
      <c r="BD9" s="399" t="s">
        <v>159</v>
      </c>
      <c r="BE9" s="399"/>
      <c r="BF9" s="399"/>
      <c r="BG9" s="399"/>
      <c r="BH9" s="399"/>
      <c r="BI9" s="399"/>
      <c r="BJ9" s="399"/>
      <c r="BK9" s="399"/>
      <c r="BL9" s="399"/>
    </row>
    <row r="10" spans="2:64" ht="21.75" customHeight="1">
      <c r="B10" s="383" t="s">
        <v>160</v>
      </c>
      <c r="C10" s="384"/>
      <c r="D10" s="384"/>
      <c r="E10" s="384"/>
      <c r="F10" s="384"/>
      <c r="G10" s="384"/>
      <c r="H10" s="384"/>
      <c r="I10" s="385"/>
      <c r="L10" s="383" t="s">
        <v>160</v>
      </c>
      <c r="M10" s="384"/>
      <c r="N10" s="384"/>
      <c r="O10" s="384"/>
      <c r="P10" s="384"/>
      <c r="Q10" s="384"/>
      <c r="R10" s="384"/>
      <c r="S10" s="384"/>
      <c r="T10" s="385"/>
      <c r="W10" s="383" t="s">
        <v>160</v>
      </c>
      <c r="X10" s="384"/>
      <c r="Y10" s="384"/>
      <c r="Z10" s="384"/>
      <c r="AA10" s="384"/>
      <c r="AB10" s="384"/>
      <c r="AC10" s="384"/>
      <c r="AD10" s="384"/>
      <c r="AE10" s="385"/>
      <c r="AH10" s="383" t="s">
        <v>160</v>
      </c>
      <c r="AI10" s="384"/>
      <c r="AJ10" s="384"/>
      <c r="AK10" s="384"/>
      <c r="AL10" s="384"/>
      <c r="AM10" s="384"/>
      <c r="AN10" s="384"/>
      <c r="AO10" s="384"/>
      <c r="AP10" s="385"/>
      <c r="AS10" s="383" t="s">
        <v>160</v>
      </c>
      <c r="AT10" s="384"/>
      <c r="AU10" s="384"/>
      <c r="AV10" s="384"/>
      <c r="AW10" s="384"/>
      <c r="AX10" s="384"/>
      <c r="AY10" s="384"/>
      <c r="AZ10" s="384"/>
      <c r="BA10" s="385"/>
      <c r="BD10" s="383" t="s">
        <v>160</v>
      </c>
      <c r="BE10" s="384"/>
      <c r="BF10" s="384"/>
      <c r="BG10" s="384"/>
      <c r="BH10" s="384"/>
      <c r="BI10" s="384"/>
      <c r="BJ10" s="384"/>
      <c r="BK10" s="384"/>
      <c r="BL10" s="385"/>
    </row>
    <row r="11" spans="2:64" ht="30.75" customHeight="1">
      <c r="B11" s="382" t="s">
        <v>384</v>
      </c>
      <c r="C11" s="382"/>
      <c r="D11" s="382"/>
      <c r="E11" s="382"/>
      <c r="F11" s="382"/>
      <c r="G11" s="382"/>
      <c r="H11" s="382"/>
      <c r="I11" s="382"/>
      <c r="L11" s="382" t="s">
        <v>158</v>
      </c>
      <c r="M11" s="382"/>
      <c r="N11" s="382"/>
      <c r="O11" s="382"/>
      <c r="P11" s="382"/>
      <c r="Q11" s="382"/>
      <c r="R11" s="382"/>
      <c r="S11" s="382"/>
      <c r="T11" s="382"/>
      <c r="W11" s="401" t="s">
        <v>158</v>
      </c>
      <c r="X11" s="402"/>
      <c r="Y11" s="402"/>
      <c r="Z11" s="402"/>
      <c r="AA11" s="402"/>
      <c r="AB11" s="402"/>
      <c r="AC11" s="402"/>
      <c r="AD11" s="402"/>
      <c r="AE11" s="403"/>
      <c r="AH11" s="382" t="s">
        <v>158</v>
      </c>
      <c r="AI11" s="382"/>
      <c r="AJ11" s="382"/>
      <c r="AK11" s="382"/>
      <c r="AL11" s="382"/>
      <c r="AM11" s="382"/>
      <c r="AN11" s="382"/>
      <c r="AO11" s="382"/>
      <c r="AP11" s="382"/>
      <c r="AS11" s="382" t="s">
        <v>158</v>
      </c>
      <c r="AT11" s="382"/>
      <c r="AU11" s="382"/>
      <c r="AV11" s="382"/>
      <c r="AW11" s="382"/>
      <c r="AX11" s="382"/>
      <c r="AY11" s="382"/>
      <c r="AZ11" s="382"/>
      <c r="BA11" s="382"/>
      <c r="BD11" s="382" t="s">
        <v>158</v>
      </c>
      <c r="BE11" s="382"/>
      <c r="BF11" s="382"/>
      <c r="BG11" s="382"/>
      <c r="BH11" s="382"/>
      <c r="BI11" s="382"/>
      <c r="BJ11" s="382"/>
      <c r="BK11" s="382"/>
      <c r="BL11" s="382"/>
    </row>
    <row r="12" spans="2:64" ht="136.5" customHeight="1">
      <c r="B12" s="76" t="s">
        <v>35</v>
      </c>
      <c r="C12" s="71"/>
      <c r="D12" s="70" t="s">
        <v>152</v>
      </c>
      <c r="E12" s="162" t="s">
        <v>36</v>
      </c>
      <c r="F12" s="168">
        <v>5</v>
      </c>
      <c r="G12" s="168">
        <v>4.5</v>
      </c>
      <c r="H12" s="168">
        <f>F12-G12</f>
        <v>0.5</v>
      </c>
      <c r="I12" s="222" t="s">
        <v>363</v>
      </c>
      <c r="L12" s="76" t="s">
        <v>35</v>
      </c>
      <c r="M12" s="71"/>
      <c r="N12" s="70" t="s">
        <v>152</v>
      </c>
      <c r="O12" s="72" t="s">
        <v>36</v>
      </c>
      <c r="P12" s="74">
        <v>5</v>
      </c>
      <c r="Q12" s="74">
        <v>4.5</v>
      </c>
      <c r="R12" s="103">
        <v>-0.5</v>
      </c>
      <c r="S12" s="103"/>
      <c r="T12" s="104" t="s">
        <v>332</v>
      </c>
      <c r="W12" s="76" t="s">
        <v>35</v>
      </c>
      <c r="X12" s="71"/>
      <c r="Y12" s="70" t="s">
        <v>152</v>
      </c>
      <c r="Z12" s="72" t="s">
        <v>36</v>
      </c>
      <c r="AA12" s="74">
        <v>4</v>
      </c>
      <c r="AB12" s="103">
        <v>1</v>
      </c>
      <c r="AC12" s="103">
        <v>-3</v>
      </c>
      <c r="AD12" s="105"/>
      <c r="AE12" s="104" t="s">
        <v>314</v>
      </c>
      <c r="AH12" s="76" t="s">
        <v>35</v>
      </c>
      <c r="AI12" s="71"/>
      <c r="AJ12" s="70" t="s">
        <v>152</v>
      </c>
      <c r="AK12" s="72" t="s">
        <v>36</v>
      </c>
      <c r="AL12" s="74">
        <v>3</v>
      </c>
      <c r="AM12" s="74">
        <v>2.4</v>
      </c>
      <c r="AN12" s="103">
        <v>-0.6</v>
      </c>
      <c r="AO12" s="103">
        <v>80</v>
      </c>
      <c r="AP12" s="104" t="s">
        <v>298</v>
      </c>
      <c r="AS12" s="76" t="s">
        <v>35</v>
      </c>
      <c r="AT12" s="71"/>
      <c r="AU12" s="70" t="s">
        <v>152</v>
      </c>
      <c r="AV12" s="186" t="s">
        <v>36</v>
      </c>
      <c r="AW12" s="187">
        <v>2</v>
      </c>
      <c r="AX12" s="187">
        <v>2</v>
      </c>
      <c r="AY12" s="188">
        <v>0</v>
      </c>
      <c r="AZ12" s="188">
        <v>100</v>
      </c>
      <c r="BA12" s="104"/>
      <c r="BD12" s="76" t="s">
        <v>35</v>
      </c>
      <c r="BE12" s="71"/>
      <c r="BF12" s="70" t="s">
        <v>152</v>
      </c>
      <c r="BG12" s="72" t="s">
        <v>36</v>
      </c>
      <c r="BH12" s="93">
        <v>1</v>
      </c>
      <c r="BI12" s="74">
        <v>0.47</v>
      </c>
      <c r="BJ12" s="103">
        <v>-0.53</v>
      </c>
      <c r="BK12" s="106">
        <v>47</v>
      </c>
      <c r="BL12" s="104" t="s">
        <v>258</v>
      </c>
    </row>
    <row r="13" spans="2:64" ht="46.5" customHeight="1">
      <c r="B13" s="396" t="s">
        <v>37</v>
      </c>
      <c r="C13" s="73" t="s">
        <v>148</v>
      </c>
      <c r="D13" s="73" t="s">
        <v>133</v>
      </c>
      <c r="E13" s="163" t="s">
        <v>38</v>
      </c>
      <c r="F13" s="165">
        <f>P13+AA13+AL13+AW13+BH13</f>
        <v>11500</v>
      </c>
      <c r="G13" s="166">
        <f>Q13+AB13+AN13+AX13+BI13</f>
        <v>6480</v>
      </c>
      <c r="H13" s="168">
        <f>F13-G13</f>
        <v>5020</v>
      </c>
      <c r="I13" s="389" t="s">
        <v>356</v>
      </c>
      <c r="L13" s="396" t="s">
        <v>37</v>
      </c>
      <c r="M13" s="73" t="s">
        <v>148</v>
      </c>
      <c r="N13" s="73" t="s">
        <v>133</v>
      </c>
      <c r="O13" s="74" t="s">
        <v>38</v>
      </c>
      <c r="P13" s="74">
        <v>0</v>
      </c>
      <c r="Q13" s="103">
        <v>0</v>
      </c>
      <c r="R13" s="103">
        <v>0</v>
      </c>
      <c r="S13" s="107"/>
      <c r="T13" s="108"/>
      <c r="W13" s="396" t="s">
        <v>37</v>
      </c>
      <c r="X13" s="73" t="s">
        <v>148</v>
      </c>
      <c r="Y13" s="73" t="s">
        <v>133</v>
      </c>
      <c r="Z13" s="74" t="s">
        <v>38</v>
      </c>
      <c r="AA13" s="74">
        <v>0</v>
      </c>
      <c r="AB13" s="103">
        <v>0</v>
      </c>
      <c r="AC13" s="103">
        <v>0</v>
      </c>
      <c r="AD13" s="105"/>
      <c r="AE13" s="108"/>
      <c r="AH13" s="396" t="s">
        <v>37</v>
      </c>
      <c r="AI13" s="73" t="s">
        <v>148</v>
      </c>
      <c r="AJ13" s="73" t="s">
        <v>133</v>
      </c>
      <c r="AK13" s="74" t="s">
        <v>38</v>
      </c>
      <c r="AL13" s="99">
        <v>0</v>
      </c>
      <c r="AM13" s="109">
        <v>0</v>
      </c>
      <c r="AN13" s="109">
        <v>0</v>
      </c>
      <c r="AO13" s="109">
        <v>0</v>
      </c>
      <c r="AP13" s="105"/>
      <c r="AS13" s="396" t="s">
        <v>37</v>
      </c>
      <c r="AT13" s="73" t="s">
        <v>148</v>
      </c>
      <c r="AU13" s="73" t="s">
        <v>133</v>
      </c>
      <c r="AV13" s="187" t="s">
        <v>38</v>
      </c>
      <c r="AW13" s="189">
        <v>6000</v>
      </c>
      <c r="AX13" s="190">
        <v>1490</v>
      </c>
      <c r="AY13" s="190">
        <v>-4510</v>
      </c>
      <c r="AZ13" s="190">
        <v>24.8</v>
      </c>
      <c r="BA13" s="110" t="s">
        <v>282</v>
      </c>
      <c r="BD13" s="396" t="s">
        <v>37</v>
      </c>
      <c r="BE13" s="73" t="s">
        <v>148</v>
      </c>
      <c r="BF13" s="73" t="s">
        <v>133</v>
      </c>
      <c r="BG13" s="74" t="s">
        <v>38</v>
      </c>
      <c r="BH13" s="98">
        <v>5500</v>
      </c>
      <c r="BI13" s="107">
        <v>4990</v>
      </c>
      <c r="BJ13" s="107">
        <v>-510</v>
      </c>
      <c r="BK13" s="107">
        <v>90.7</v>
      </c>
      <c r="BL13" s="104" t="s">
        <v>260</v>
      </c>
    </row>
    <row r="14" spans="2:64" ht="48" customHeight="1">
      <c r="B14" s="397"/>
      <c r="C14" s="76" t="s">
        <v>149</v>
      </c>
      <c r="D14" s="76" t="s">
        <v>39</v>
      </c>
      <c r="E14" s="163" t="s">
        <v>122</v>
      </c>
      <c r="F14" s="165">
        <f>P14+AA14+AL14+AW14+BH14</f>
        <v>450000</v>
      </c>
      <c r="G14" s="167">
        <f>Q14+AB14+AM14+AX14+BI14</f>
        <v>1087436</v>
      </c>
      <c r="H14" s="232">
        <f>F14-G14</f>
        <v>-637436</v>
      </c>
      <c r="I14" s="390"/>
      <c r="L14" s="397"/>
      <c r="M14" s="76" t="s">
        <v>149</v>
      </c>
      <c r="N14" s="76" t="s">
        <v>39</v>
      </c>
      <c r="O14" s="74" t="s">
        <v>122</v>
      </c>
      <c r="P14" s="74">
        <v>0</v>
      </c>
      <c r="Q14" s="74">
        <v>254548</v>
      </c>
      <c r="R14" s="74">
        <v>254548</v>
      </c>
      <c r="S14" s="97"/>
      <c r="T14" s="104" t="s">
        <v>210</v>
      </c>
      <c r="W14" s="397"/>
      <c r="X14" s="76" t="s">
        <v>149</v>
      </c>
      <c r="Y14" s="76" t="s">
        <v>39</v>
      </c>
      <c r="Z14" s="74" t="s">
        <v>122</v>
      </c>
      <c r="AA14" s="74">
        <v>0</v>
      </c>
      <c r="AB14" s="103">
        <v>203289</v>
      </c>
      <c r="AC14" s="103">
        <v>-46711</v>
      </c>
      <c r="AD14" s="105"/>
      <c r="AE14" s="104" t="s">
        <v>315</v>
      </c>
      <c r="AH14" s="397"/>
      <c r="AI14" s="76" t="s">
        <v>149</v>
      </c>
      <c r="AJ14" s="76" t="s">
        <v>39</v>
      </c>
      <c r="AK14" s="74" t="s">
        <v>122</v>
      </c>
      <c r="AL14" s="98">
        <v>0</v>
      </c>
      <c r="AM14" s="107">
        <v>215992</v>
      </c>
      <c r="AN14" s="107">
        <v>-34008</v>
      </c>
      <c r="AO14" s="107">
        <v>86.4</v>
      </c>
      <c r="AP14" s="104" t="s">
        <v>298</v>
      </c>
      <c r="AS14" s="397"/>
      <c r="AT14" s="76" t="s">
        <v>149</v>
      </c>
      <c r="AU14" s="76" t="s">
        <v>39</v>
      </c>
      <c r="AV14" s="187" t="s">
        <v>122</v>
      </c>
      <c r="AW14" s="191">
        <v>250000</v>
      </c>
      <c r="AX14" s="191">
        <v>232834</v>
      </c>
      <c r="AY14" s="191">
        <v>-17166</v>
      </c>
      <c r="AZ14" s="191">
        <v>93.1</v>
      </c>
      <c r="BA14" s="104" t="s">
        <v>283</v>
      </c>
      <c r="BD14" s="397"/>
      <c r="BE14" s="76" t="s">
        <v>149</v>
      </c>
      <c r="BF14" s="76" t="s">
        <v>39</v>
      </c>
      <c r="BG14" s="74" t="s">
        <v>122</v>
      </c>
      <c r="BH14" s="97">
        <v>200000</v>
      </c>
      <c r="BI14" s="97">
        <v>180773</v>
      </c>
      <c r="BJ14" s="97">
        <v>-19227</v>
      </c>
      <c r="BK14" s="111">
        <v>90.3</v>
      </c>
      <c r="BL14" s="104" t="s">
        <v>261</v>
      </c>
    </row>
    <row r="15" spans="2:64" ht="54" customHeight="1">
      <c r="B15" s="397"/>
      <c r="C15" s="76" t="s">
        <v>150</v>
      </c>
      <c r="D15" s="76" t="s">
        <v>132</v>
      </c>
      <c r="E15" s="163" t="s">
        <v>38</v>
      </c>
      <c r="F15" s="223">
        <f>F13/F14</f>
        <v>0.025555555555555557</v>
      </c>
      <c r="G15" s="223">
        <f>G13/G14</f>
        <v>0.005958971378545496</v>
      </c>
      <c r="H15" s="168">
        <f>F15-G15</f>
        <v>0.01959658417701006</v>
      </c>
      <c r="I15" s="390"/>
      <c r="L15" s="397"/>
      <c r="M15" s="76" t="s">
        <v>150</v>
      </c>
      <c r="N15" s="76" t="s">
        <v>132</v>
      </c>
      <c r="O15" s="74" t="s">
        <v>38</v>
      </c>
      <c r="P15" s="74">
        <v>0</v>
      </c>
      <c r="Q15" s="103">
        <v>0</v>
      </c>
      <c r="R15" s="103">
        <v>0</v>
      </c>
      <c r="S15" s="103"/>
      <c r="T15" s="105"/>
      <c r="W15" s="397"/>
      <c r="X15" s="76" t="s">
        <v>150</v>
      </c>
      <c r="Y15" s="76" t="s">
        <v>132</v>
      </c>
      <c r="Z15" s="74" t="s">
        <v>38</v>
      </c>
      <c r="AA15" s="74">
        <v>0</v>
      </c>
      <c r="AB15" s="103">
        <v>0</v>
      </c>
      <c r="AC15" s="103">
        <v>0</v>
      </c>
      <c r="AD15" s="105"/>
      <c r="AE15" s="105"/>
      <c r="AH15" s="397"/>
      <c r="AI15" s="76" t="s">
        <v>150</v>
      </c>
      <c r="AJ15" s="76" t="s">
        <v>132</v>
      </c>
      <c r="AK15" s="74" t="s">
        <v>38</v>
      </c>
      <c r="AL15" s="74">
        <v>0</v>
      </c>
      <c r="AM15" s="103">
        <v>0</v>
      </c>
      <c r="AN15" s="103">
        <v>0</v>
      </c>
      <c r="AO15" s="103">
        <v>0</v>
      </c>
      <c r="AP15" s="113"/>
      <c r="AS15" s="397"/>
      <c r="AT15" s="76" t="s">
        <v>150</v>
      </c>
      <c r="AU15" s="76" t="s">
        <v>132</v>
      </c>
      <c r="AV15" s="187" t="s">
        <v>38</v>
      </c>
      <c r="AW15" s="187">
        <v>0.024</v>
      </c>
      <c r="AX15" s="188">
        <v>0.006</v>
      </c>
      <c r="AY15" s="188">
        <v>-0.018</v>
      </c>
      <c r="AZ15" s="188">
        <v>25</v>
      </c>
      <c r="BA15" s="113"/>
      <c r="BD15" s="397"/>
      <c r="BE15" s="76" t="s">
        <v>150</v>
      </c>
      <c r="BF15" s="76" t="s">
        <v>132</v>
      </c>
      <c r="BG15" s="74" t="s">
        <v>38</v>
      </c>
      <c r="BH15" s="74">
        <v>0.0275</v>
      </c>
      <c r="BI15" s="103">
        <v>0.0276</v>
      </c>
      <c r="BJ15" s="112" t="s">
        <v>263</v>
      </c>
      <c r="BK15" s="103">
        <v>100</v>
      </c>
      <c r="BL15" s="113"/>
    </row>
    <row r="16" spans="2:64" ht="41.25" customHeight="1">
      <c r="B16" s="398"/>
      <c r="C16" s="73" t="s">
        <v>151</v>
      </c>
      <c r="D16" s="75" t="s">
        <v>40</v>
      </c>
      <c r="E16" s="163" t="s">
        <v>36</v>
      </c>
      <c r="F16" s="121">
        <v>95</v>
      </c>
      <c r="G16" s="163">
        <v>95</v>
      </c>
      <c r="H16" s="168">
        <f>F16-G16</f>
        <v>0</v>
      </c>
      <c r="I16" s="391"/>
      <c r="L16" s="398"/>
      <c r="M16" s="73" t="s">
        <v>151</v>
      </c>
      <c r="N16" s="75" t="s">
        <v>40</v>
      </c>
      <c r="O16" s="74" t="s">
        <v>36</v>
      </c>
      <c r="P16" s="77">
        <v>0</v>
      </c>
      <c r="Q16" s="74">
        <v>95</v>
      </c>
      <c r="R16" s="74">
        <v>95</v>
      </c>
      <c r="S16" s="74"/>
      <c r="T16" s="104" t="s">
        <v>316</v>
      </c>
      <c r="W16" s="398"/>
      <c r="X16" s="73" t="s">
        <v>151</v>
      </c>
      <c r="Y16" s="75" t="s">
        <v>40</v>
      </c>
      <c r="Z16" s="74" t="s">
        <v>36</v>
      </c>
      <c r="AA16" s="77">
        <v>95</v>
      </c>
      <c r="AB16" s="103">
        <v>95.2</v>
      </c>
      <c r="AC16" s="103">
        <v>0.2</v>
      </c>
      <c r="AD16" s="105"/>
      <c r="AE16" s="104" t="s">
        <v>316</v>
      </c>
      <c r="AH16" s="398"/>
      <c r="AI16" s="73" t="s">
        <v>151</v>
      </c>
      <c r="AJ16" s="75" t="s">
        <v>40</v>
      </c>
      <c r="AK16" s="74" t="s">
        <v>36</v>
      </c>
      <c r="AL16" s="77">
        <v>95</v>
      </c>
      <c r="AM16" s="74">
        <v>91.2</v>
      </c>
      <c r="AN16" s="74">
        <v>-3.8</v>
      </c>
      <c r="AO16" s="74">
        <v>96</v>
      </c>
      <c r="AP16" s="104" t="s">
        <v>299</v>
      </c>
      <c r="AS16" s="398"/>
      <c r="AT16" s="73" t="s">
        <v>151</v>
      </c>
      <c r="AU16" s="75" t="s">
        <v>40</v>
      </c>
      <c r="AV16" s="187" t="s">
        <v>36</v>
      </c>
      <c r="AW16" s="192">
        <v>95</v>
      </c>
      <c r="AX16" s="187">
        <v>96</v>
      </c>
      <c r="AY16" s="193">
        <v>1</v>
      </c>
      <c r="AZ16" s="187">
        <v>101</v>
      </c>
      <c r="BA16" s="104"/>
      <c r="BD16" s="398"/>
      <c r="BE16" s="73" t="s">
        <v>151</v>
      </c>
      <c r="BF16" s="75" t="s">
        <v>40</v>
      </c>
      <c r="BG16" s="74" t="s">
        <v>36</v>
      </c>
      <c r="BH16" s="77">
        <v>85</v>
      </c>
      <c r="BI16" s="74">
        <v>90.3</v>
      </c>
      <c r="BJ16" s="93">
        <v>5.3</v>
      </c>
      <c r="BK16" s="74">
        <v>100</v>
      </c>
      <c r="BL16" s="104"/>
    </row>
    <row r="17" spans="2:64" ht="15.75">
      <c r="B17" s="71" t="s">
        <v>42</v>
      </c>
      <c r="C17" s="71"/>
      <c r="D17" s="71"/>
      <c r="E17" s="169"/>
      <c r="F17" s="169"/>
      <c r="G17" s="170"/>
      <c r="H17" s="170"/>
      <c r="I17" s="170"/>
      <c r="L17" s="71" t="s">
        <v>42</v>
      </c>
      <c r="M17" s="71"/>
      <c r="N17" s="71"/>
      <c r="O17" s="71"/>
      <c r="P17" s="71"/>
      <c r="Q17" s="108"/>
      <c r="R17" s="108"/>
      <c r="S17" s="108"/>
      <c r="T17" s="108"/>
      <c r="W17" s="71" t="s">
        <v>42</v>
      </c>
      <c r="X17" s="71"/>
      <c r="Y17" s="71"/>
      <c r="Z17" s="71"/>
      <c r="AA17" s="71"/>
      <c r="AB17" s="108"/>
      <c r="AC17" s="108"/>
      <c r="AD17" s="108"/>
      <c r="AE17" s="108"/>
      <c r="AH17" s="71" t="s">
        <v>42</v>
      </c>
      <c r="AI17" s="71"/>
      <c r="AJ17" s="71"/>
      <c r="AK17" s="71"/>
      <c r="AL17" s="71"/>
      <c r="AM17" s="108"/>
      <c r="AN17" s="108"/>
      <c r="AO17" s="108"/>
      <c r="AP17" s="108"/>
      <c r="AS17" s="71" t="s">
        <v>42</v>
      </c>
      <c r="AT17" s="71"/>
      <c r="AU17" s="71"/>
      <c r="AV17" s="194"/>
      <c r="AW17" s="194"/>
      <c r="AX17" s="195"/>
      <c r="AY17" s="195"/>
      <c r="AZ17" s="195"/>
      <c r="BA17" s="108"/>
      <c r="BD17" s="71" t="s">
        <v>42</v>
      </c>
      <c r="BE17" s="71"/>
      <c r="BF17" s="71"/>
      <c r="BG17" s="71"/>
      <c r="BH17" s="71"/>
      <c r="BI17" s="108"/>
      <c r="BJ17" s="108"/>
      <c r="BK17" s="108"/>
      <c r="BL17" s="108"/>
    </row>
    <row r="18" spans="2:64" ht="70.5" customHeight="1">
      <c r="B18" s="76" t="s">
        <v>43</v>
      </c>
      <c r="C18" s="71"/>
      <c r="D18" s="76" t="s">
        <v>153</v>
      </c>
      <c r="E18" s="163" t="s">
        <v>44</v>
      </c>
      <c r="F18" s="163">
        <v>10</v>
      </c>
      <c r="G18" s="164">
        <v>10</v>
      </c>
      <c r="H18" s="173">
        <f aca="true" t="shared" si="0" ref="H18:H25">F18-G18</f>
        <v>0</v>
      </c>
      <c r="I18" s="222" t="s">
        <v>364</v>
      </c>
      <c r="L18" s="76" t="s">
        <v>43</v>
      </c>
      <c r="M18" s="71"/>
      <c r="N18" s="76" t="s">
        <v>153</v>
      </c>
      <c r="O18" s="74" t="s">
        <v>44</v>
      </c>
      <c r="P18" s="74">
        <v>10</v>
      </c>
      <c r="Q18" s="103">
        <v>10</v>
      </c>
      <c r="R18" s="103">
        <v>0</v>
      </c>
      <c r="S18" s="103"/>
      <c r="T18" s="104" t="s">
        <v>316</v>
      </c>
      <c r="W18" s="76" t="s">
        <v>43</v>
      </c>
      <c r="X18" s="71"/>
      <c r="Y18" s="76" t="s">
        <v>153</v>
      </c>
      <c r="Z18" s="74" t="s">
        <v>44</v>
      </c>
      <c r="AA18" s="74">
        <v>10</v>
      </c>
      <c r="AB18" s="103">
        <v>10</v>
      </c>
      <c r="AC18" s="103">
        <v>0</v>
      </c>
      <c r="AD18" s="103"/>
      <c r="AE18" s="114" t="s">
        <v>210</v>
      </c>
      <c r="AH18" s="76" t="s">
        <v>43</v>
      </c>
      <c r="AI18" s="71"/>
      <c r="AJ18" s="76" t="s">
        <v>153</v>
      </c>
      <c r="AK18" s="74" t="s">
        <v>44</v>
      </c>
      <c r="AL18" s="74">
        <v>10</v>
      </c>
      <c r="AM18" s="103">
        <v>10</v>
      </c>
      <c r="AN18" s="103">
        <v>0</v>
      </c>
      <c r="AO18" s="103">
        <v>100</v>
      </c>
      <c r="AP18" s="114"/>
      <c r="AS18" s="76" t="s">
        <v>43</v>
      </c>
      <c r="AT18" s="71"/>
      <c r="AU18" s="76" t="s">
        <v>153</v>
      </c>
      <c r="AV18" s="187" t="s">
        <v>44</v>
      </c>
      <c r="AW18" s="187">
        <v>10</v>
      </c>
      <c r="AX18" s="188">
        <v>10</v>
      </c>
      <c r="AY18" s="188">
        <v>0</v>
      </c>
      <c r="AZ18" s="188">
        <v>100</v>
      </c>
      <c r="BA18" s="114"/>
      <c r="BD18" s="76" t="s">
        <v>43</v>
      </c>
      <c r="BE18" s="71"/>
      <c r="BF18" s="76" t="s">
        <v>153</v>
      </c>
      <c r="BG18" s="74" t="s">
        <v>44</v>
      </c>
      <c r="BH18" s="74">
        <v>10</v>
      </c>
      <c r="BI18" s="103">
        <v>10</v>
      </c>
      <c r="BJ18" s="103">
        <v>0</v>
      </c>
      <c r="BK18" s="103">
        <v>100</v>
      </c>
      <c r="BL18" s="114"/>
    </row>
    <row r="19" spans="2:64" ht="78" customHeight="1">
      <c r="B19" s="76" t="s">
        <v>45</v>
      </c>
      <c r="C19" s="71"/>
      <c r="D19" s="76" t="s">
        <v>46</v>
      </c>
      <c r="E19" s="163" t="s">
        <v>36</v>
      </c>
      <c r="F19" s="163">
        <v>100</v>
      </c>
      <c r="G19" s="164">
        <v>100</v>
      </c>
      <c r="H19" s="173">
        <f t="shared" si="0"/>
        <v>0</v>
      </c>
      <c r="I19" s="222" t="s">
        <v>366</v>
      </c>
      <c r="L19" s="76" t="s">
        <v>45</v>
      </c>
      <c r="M19" s="71"/>
      <c r="N19" s="76" t="s">
        <v>46</v>
      </c>
      <c r="O19" s="74" t="s">
        <v>36</v>
      </c>
      <c r="P19" s="74">
        <v>100</v>
      </c>
      <c r="Q19" s="103">
        <v>100</v>
      </c>
      <c r="R19" s="103">
        <v>0</v>
      </c>
      <c r="S19" s="103"/>
      <c r="T19" s="104" t="s">
        <v>316</v>
      </c>
      <c r="W19" s="76" t="s">
        <v>45</v>
      </c>
      <c r="X19" s="71"/>
      <c r="Y19" s="76" t="s">
        <v>46</v>
      </c>
      <c r="Z19" s="74" t="s">
        <v>36</v>
      </c>
      <c r="AA19" s="74">
        <v>100</v>
      </c>
      <c r="AB19" s="103">
        <v>100</v>
      </c>
      <c r="AC19" s="103">
        <v>0</v>
      </c>
      <c r="AD19" s="103"/>
      <c r="AE19" s="104" t="s">
        <v>210</v>
      </c>
      <c r="AH19" s="76" t="s">
        <v>45</v>
      </c>
      <c r="AI19" s="71"/>
      <c r="AJ19" s="76" t="s">
        <v>46</v>
      </c>
      <c r="AK19" s="74" t="s">
        <v>36</v>
      </c>
      <c r="AL19" s="74">
        <v>100</v>
      </c>
      <c r="AM19" s="103">
        <v>100</v>
      </c>
      <c r="AN19" s="103">
        <v>0</v>
      </c>
      <c r="AO19" s="103">
        <v>100</v>
      </c>
      <c r="AP19" s="104"/>
      <c r="AS19" s="76" t="s">
        <v>45</v>
      </c>
      <c r="AT19" s="71"/>
      <c r="AU19" s="76" t="s">
        <v>46</v>
      </c>
      <c r="AV19" s="187" t="s">
        <v>36</v>
      </c>
      <c r="AW19" s="187">
        <v>100</v>
      </c>
      <c r="AX19" s="188">
        <v>100</v>
      </c>
      <c r="AY19" s="188">
        <v>0</v>
      </c>
      <c r="AZ19" s="188">
        <v>100</v>
      </c>
      <c r="BA19" s="104"/>
      <c r="BD19" s="76" t="s">
        <v>45</v>
      </c>
      <c r="BE19" s="71"/>
      <c r="BF19" s="76" t="s">
        <v>46</v>
      </c>
      <c r="BG19" s="74" t="s">
        <v>36</v>
      </c>
      <c r="BH19" s="74">
        <v>32</v>
      </c>
      <c r="BI19" s="103">
        <v>32</v>
      </c>
      <c r="BJ19" s="103">
        <v>0</v>
      </c>
      <c r="BK19" s="103">
        <v>100</v>
      </c>
      <c r="BL19" s="104"/>
    </row>
    <row r="20" spans="2:64" ht="54" customHeight="1">
      <c r="B20" s="379" t="s">
        <v>161</v>
      </c>
      <c r="C20" s="73" t="s">
        <v>148</v>
      </c>
      <c r="D20" s="73" t="s">
        <v>133</v>
      </c>
      <c r="E20" s="163" t="s">
        <v>38</v>
      </c>
      <c r="F20" s="165">
        <f>P20+AA20+AL20+AW20+BH20</f>
        <v>6776.999999999999</v>
      </c>
      <c r="G20" s="163">
        <f>Q20+AB20+AM20+AX20+BI20</f>
        <v>5708.9</v>
      </c>
      <c r="H20" s="173">
        <f t="shared" si="0"/>
        <v>1068.0999999999995</v>
      </c>
      <c r="I20" s="158" t="s">
        <v>365</v>
      </c>
      <c r="L20" s="379" t="s">
        <v>161</v>
      </c>
      <c r="M20" s="73" t="s">
        <v>148</v>
      </c>
      <c r="N20" s="73" t="s">
        <v>133</v>
      </c>
      <c r="O20" s="74" t="s">
        <v>38</v>
      </c>
      <c r="P20" s="74">
        <v>1910.2</v>
      </c>
      <c r="Q20" s="74">
        <v>1903.1</v>
      </c>
      <c r="R20" s="74">
        <v>-7.1</v>
      </c>
      <c r="S20" s="98"/>
      <c r="T20" s="75" t="s">
        <v>333</v>
      </c>
      <c r="W20" s="379" t="s">
        <v>161</v>
      </c>
      <c r="X20" s="73" t="s">
        <v>148</v>
      </c>
      <c r="Y20" s="73" t="s">
        <v>133</v>
      </c>
      <c r="Z20" s="74" t="s">
        <v>38</v>
      </c>
      <c r="AA20" s="74">
        <v>2116.7</v>
      </c>
      <c r="AB20" s="103">
        <v>1080.3</v>
      </c>
      <c r="AC20" s="103">
        <v>-1036.4</v>
      </c>
      <c r="AD20" s="98"/>
      <c r="AE20" s="115" t="s">
        <v>317</v>
      </c>
      <c r="AH20" s="379" t="s">
        <v>161</v>
      </c>
      <c r="AI20" s="73" t="s">
        <v>148</v>
      </c>
      <c r="AJ20" s="73" t="s">
        <v>133</v>
      </c>
      <c r="AK20" s="74" t="s">
        <v>38</v>
      </c>
      <c r="AL20" s="98">
        <v>1005.4</v>
      </c>
      <c r="AM20" s="74">
        <v>1000.3</v>
      </c>
      <c r="AN20" s="98">
        <v>-5.1</v>
      </c>
      <c r="AO20" s="98">
        <v>99.5</v>
      </c>
      <c r="AP20" s="75" t="s">
        <v>300</v>
      </c>
      <c r="AS20" s="379" t="s">
        <v>161</v>
      </c>
      <c r="AT20" s="73" t="s">
        <v>148</v>
      </c>
      <c r="AU20" s="73" t="s">
        <v>133</v>
      </c>
      <c r="AV20" s="187" t="s">
        <v>38</v>
      </c>
      <c r="AW20" s="189">
        <v>913.9</v>
      </c>
      <c r="AX20" s="187">
        <v>895.2</v>
      </c>
      <c r="AY20" s="189">
        <v>-18.7</v>
      </c>
      <c r="AZ20" s="189">
        <v>98</v>
      </c>
      <c r="BA20" s="75" t="s">
        <v>285</v>
      </c>
      <c r="BD20" s="379" t="s">
        <v>161</v>
      </c>
      <c r="BE20" s="73" t="s">
        <v>148</v>
      </c>
      <c r="BF20" s="73" t="s">
        <v>133</v>
      </c>
      <c r="BG20" s="74" t="s">
        <v>38</v>
      </c>
      <c r="BH20" s="98">
        <v>830.8</v>
      </c>
      <c r="BI20" s="74">
        <v>830</v>
      </c>
      <c r="BJ20" s="98">
        <v>-0.8</v>
      </c>
      <c r="BK20" s="98">
        <v>99.9</v>
      </c>
      <c r="BL20" s="75" t="s">
        <v>264</v>
      </c>
    </row>
    <row r="21" spans="2:64" ht="58.5" customHeight="1">
      <c r="B21" s="380"/>
      <c r="C21" s="76" t="s">
        <v>149</v>
      </c>
      <c r="D21" s="76" t="s">
        <v>47</v>
      </c>
      <c r="E21" s="163" t="s">
        <v>122</v>
      </c>
      <c r="F21" s="121">
        <f>P21+AA21+AL21+AW21+BH21</f>
        <v>9095</v>
      </c>
      <c r="G21" s="163">
        <f>Q21+AB21+AM21+AX21+BI21</f>
        <v>5725</v>
      </c>
      <c r="H21" s="173">
        <f>F21-G21</f>
        <v>3370</v>
      </c>
      <c r="I21" s="158"/>
      <c r="L21" s="380"/>
      <c r="M21" s="76" t="s">
        <v>149</v>
      </c>
      <c r="N21" s="76" t="s">
        <v>47</v>
      </c>
      <c r="O21" s="74" t="s">
        <v>122</v>
      </c>
      <c r="P21" s="77">
        <v>1793</v>
      </c>
      <c r="Q21" s="74">
        <v>870</v>
      </c>
      <c r="R21" s="74">
        <v>0</v>
      </c>
      <c r="S21" s="74"/>
      <c r="T21" s="75" t="s">
        <v>210</v>
      </c>
      <c r="W21" s="380"/>
      <c r="X21" s="76" t="s">
        <v>149</v>
      </c>
      <c r="Y21" s="76" t="s">
        <v>47</v>
      </c>
      <c r="Z21" s="74" t="s">
        <v>122</v>
      </c>
      <c r="AA21" s="77">
        <v>1832</v>
      </c>
      <c r="AB21" s="103">
        <v>819</v>
      </c>
      <c r="AC21" s="103">
        <v>0</v>
      </c>
      <c r="AD21" s="74"/>
      <c r="AE21" s="117" t="s">
        <v>210</v>
      </c>
      <c r="AH21" s="380"/>
      <c r="AI21" s="76" t="s">
        <v>149</v>
      </c>
      <c r="AJ21" s="76" t="s">
        <v>47</v>
      </c>
      <c r="AK21" s="74" t="s">
        <v>122</v>
      </c>
      <c r="AL21" s="77">
        <v>1819</v>
      </c>
      <c r="AM21" s="74">
        <v>1279</v>
      </c>
      <c r="AN21" s="74">
        <v>0</v>
      </c>
      <c r="AO21" s="74">
        <v>100</v>
      </c>
      <c r="AP21" s="75"/>
      <c r="AS21" s="380"/>
      <c r="AT21" s="76" t="s">
        <v>149</v>
      </c>
      <c r="AU21" s="76" t="s">
        <v>47</v>
      </c>
      <c r="AV21" s="187" t="s">
        <v>122</v>
      </c>
      <c r="AW21" s="192">
        <v>1806</v>
      </c>
      <c r="AX21" s="187">
        <v>1333</v>
      </c>
      <c r="AY21" s="187">
        <v>0</v>
      </c>
      <c r="AZ21" s="187">
        <v>100</v>
      </c>
      <c r="BA21" s="75"/>
      <c r="BD21" s="380"/>
      <c r="BE21" s="76" t="s">
        <v>149</v>
      </c>
      <c r="BF21" s="76" t="s">
        <v>47</v>
      </c>
      <c r="BG21" s="74" t="s">
        <v>122</v>
      </c>
      <c r="BH21" s="77">
        <v>1845</v>
      </c>
      <c r="BI21" s="74">
        <v>1424</v>
      </c>
      <c r="BJ21" s="116" t="s">
        <v>265</v>
      </c>
      <c r="BK21" s="74">
        <v>100</v>
      </c>
      <c r="BL21" s="75"/>
    </row>
    <row r="22" spans="2:64" ht="30.75" customHeight="1">
      <c r="B22" s="380"/>
      <c r="C22" s="76" t="s">
        <v>150</v>
      </c>
      <c r="D22" s="76" t="s">
        <v>48</v>
      </c>
      <c r="E22" s="163" t="s">
        <v>38</v>
      </c>
      <c r="F22" s="171">
        <f>F20/F21</f>
        <v>0.7451346893897745</v>
      </c>
      <c r="G22" s="171">
        <f>G20/G21</f>
        <v>0.9971877729257641</v>
      </c>
      <c r="H22" s="173">
        <f t="shared" si="0"/>
        <v>-0.25205308353598965</v>
      </c>
      <c r="I22" s="222"/>
      <c r="L22" s="380"/>
      <c r="M22" s="76" t="s">
        <v>150</v>
      </c>
      <c r="N22" s="76" t="s">
        <v>48</v>
      </c>
      <c r="O22" s="74" t="s">
        <v>38</v>
      </c>
      <c r="P22" s="74">
        <v>1.04</v>
      </c>
      <c r="Q22" s="93">
        <v>2.18</v>
      </c>
      <c r="R22" s="74">
        <v>1.14</v>
      </c>
      <c r="S22" s="74"/>
      <c r="T22" s="104" t="s">
        <v>334</v>
      </c>
      <c r="W22" s="380"/>
      <c r="X22" s="76" t="s">
        <v>150</v>
      </c>
      <c r="Y22" s="76" t="s">
        <v>48</v>
      </c>
      <c r="Z22" s="74" t="s">
        <v>38</v>
      </c>
      <c r="AA22" s="74">
        <v>1.16</v>
      </c>
      <c r="AB22" s="106">
        <v>1.31</v>
      </c>
      <c r="AC22" s="103">
        <v>0.15</v>
      </c>
      <c r="AD22" s="74"/>
      <c r="AE22" s="104" t="s">
        <v>318</v>
      </c>
      <c r="AH22" s="380"/>
      <c r="AI22" s="76" t="s">
        <v>150</v>
      </c>
      <c r="AJ22" s="76" t="s">
        <v>48</v>
      </c>
      <c r="AK22" s="74" t="s">
        <v>38</v>
      </c>
      <c r="AL22" s="100">
        <v>0.553</v>
      </c>
      <c r="AM22" s="100">
        <v>0.782</v>
      </c>
      <c r="AN22" s="116" t="s">
        <v>301</v>
      </c>
      <c r="AO22" s="93">
        <v>141.4</v>
      </c>
      <c r="AP22" s="104"/>
      <c r="AS22" s="380"/>
      <c r="AT22" s="76" t="s">
        <v>150</v>
      </c>
      <c r="AU22" s="76" t="s">
        <v>48</v>
      </c>
      <c r="AV22" s="187" t="s">
        <v>38</v>
      </c>
      <c r="AW22" s="187">
        <v>0.506</v>
      </c>
      <c r="AX22" s="196">
        <v>0.671</v>
      </c>
      <c r="AY22" s="197" t="s">
        <v>286</v>
      </c>
      <c r="AZ22" s="187">
        <v>133</v>
      </c>
      <c r="BA22" s="104"/>
      <c r="BD22" s="380"/>
      <c r="BE22" s="76" t="s">
        <v>150</v>
      </c>
      <c r="BF22" s="76" t="s">
        <v>48</v>
      </c>
      <c r="BG22" s="74" t="s">
        <v>38</v>
      </c>
      <c r="BH22" s="74">
        <v>0.58</v>
      </c>
      <c r="BI22" s="93">
        <v>0.58</v>
      </c>
      <c r="BJ22" s="74">
        <v>0</v>
      </c>
      <c r="BK22" s="74">
        <v>100</v>
      </c>
      <c r="BL22" s="104"/>
    </row>
    <row r="23" spans="2:64" ht="54" customHeight="1">
      <c r="B23" s="381"/>
      <c r="C23" s="73" t="s">
        <v>151</v>
      </c>
      <c r="D23" s="76" t="s">
        <v>49</v>
      </c>
      <c r="E23" s="163" t="s">
        <v>36</v>
      </c>
      <c r="F23" s="163">
        <v>100</v>
      </c>
      <c r="G23" s="164">
        <v>100</v>
      </c>
      <c r="H23" s="173">
        <f t="shared" si="0"/>
        <v>0</v>
      </c>
      <c r="I23" s="170"/>
      <c r="L23" s="381"/>
      <c r="M23" s="73" t="s">
        <v>151</v>
      </c>
      <c r="N23" s="76" t="s">
        <v>49</v>
      </c>
      <c r="O23" s="74" t="s">
        <v>36</v>
      </c>
      <c r="P23" s="74">
        <v>100</v>
      </c>
      <c r="Q23" s="103">
        <v>100</v>
      </c>
      <c r="R23" s="103">
        <v>0</v>
      </c>
      <c r="S23" s="103"/>
      <c r="T23" s="114" t="s">
        <v>210</v>
      </c>
      <c r="W23" s="381"/>
      <c r="X23" s="73" t="s">
        <v>151</v>
      </c>
      <c r="Y23" s="76" t="s">
        <v>49</v>
      </c>
      <c r="Z23" s="74" t="s">
        <v>36</v>
      </c>
      <c r="AA23" s="74">
        <v>100</v>
      </c>
      <c r="AB23" s="103">
        <v>100</v>
      </c>
      <c r="AC23" s="103">
        <v>0</v>
      </c>
      <c r="AD23" s="103"/>
      <c r="AE23" s="114" t="s">
        <v>210</v>
      </c>
      <c r="AH23" s="381"/>
      <c r="AI23" s="73" t="s">
        <v>151</v>
      </c>
      <c r="AJ23" s="76" t="s">
        <v>49</v>
      </c>
      <c r="AK23" s="74" t="s">
        <v>36</v>
      </c>
      <c r="AL23" s="74">
        <v>100</v>
      </c>
      <c r="AM23" s="103">
        <v>100</v>
      </c>
      <c r="AN23" s="103">
        <v>0</v>
      </c>
      <c r="AO23" s="103">
        <v>100</v>
      </c>
      <c r="AP23" s="114"/>
      <c r="AS23" s="381"/>
      <c r="AT23" s="73" t="s">
        <v>151</v>
      </c>
      <c r="AU23" s="76" t="s">
        <v>49</v>
      </c>
      <c r="AV23" s="187" t="s">
        <v>36</v>
      </c>
      <c r="AW23" s="187">
        <v>100</v>
      </c>
      <c r="AX23" s="188">
        <v>100</v>
      </c>
      <c r="AY23" s="188">
        <v>0</v>
      </c>
      <c r="AZ23" s="188">
        <v>100</v>
      </c>
      <c r="BA23" s="114"/>
      <c r="BD23" s="381"/>
      <c r="BE23" s="73" t="s">
        <v>151</v>
      </c>
      <c r="BF23" s="76" t="s">
        <v>49</v>
      </c>
      <c r="BG23" s="74" t="s">
        <v>36</v>
      </c>
      <c r="BH23" s="74">
        <v>100</v>
      </c>
      <c r="BI23" s="103">
        <v>100</v>
      </c>
      <c r="BJ23" s="103">
        <v>0</v>
      </c>
      <c r="BK23" s="103">
        <v>100</v>
      </c>
      <c r="BL23" s="114"/>
    </row>
    <row r="24" spans="2:64" ht="78.75" customHeight="1">
      <c r="B24" s="76" t="s">
        <v>50</v>
      </c>
      <c r="C24" s="71"/>
      <c r="D24" s="76" t="s">
        <v>184</v>
      </c>
      <c r="E24" s="163" t="s">
        <v>36</v>
      </c>
      <c r="F24" s="163">
        <v>95</v>
      </c>
      <c r="G24" s="163">
        <v>98.9</v>
      </c>
      <c r="H24" s="173">
        <f t="shared" si="0"/>
        <v>-3.9000000000000057</v>
      </c>
      <c r="I24" s="222" t="s">
        <v>367</v>
      </c>
      <c r="L24" s="76" t="s">
        <v>50</v>
      </c>
      <c r="M24" s="71"/>
      <c r="N24" s="76" t="s">
        <v>184</v>
      </c>
      <c r="O24" s="74" t="s">
        <v>36</v>
      </c>
      <c r="P24" s="74">
        <v>95</v>
      </c>
      <c r="Q24" s="74">
        <v>98.9</v>
      </c>
      <c r="R24" s="74">
        <v>3.9</v>
      </c>
      <c r="S24" s="74"/>
      <c r="T24" s="114" t="s">
        <v>210</v>
      </c>
      <c r="W24" s="76" t="s">
        <v>50</v>
      </c>
      <c r="X24" s="71"/>
      <c r="Y24" s="76" t="s">
        <v>184</v>
      </c>
      <c r="Z24" s="74" t="s">
        <v>36</v>
      </c>
      <c r="AA24" s="74">
        <v>95</v>
      </c>
      <c r="AB24" s="103">
        <v>99</v>
      </c>
      <c r="AC24" s="103">
        <v>4</v>
      </c>
      <c r="AD24" s="74"/>
      <c r="AE24" s="114" t="s">
        <v>210</v>
      </c>
      <c r="AH24" s="76" t="s">
        <v>50</v>
      </c>
      <c r="AI24" s="71"/>
      <c r="AJ24" s="76" t="s">
        <v>184</v>
      </c>
      <c r="AK24" s="74" t="s">
        <v>36</v>
      </c>
      <c r="AL24" s="74">
        <v>90</v>
      </c>
      <c r="AM24" s="74">
        <v>98</v>
      </c>
      <c r="AN24" s="116" t="s">
        <v>302</v>
      </c>
      <c r="AO24" s="74">
        <v>108.8</v>
      </c>
      <c r="AP24" s="114"/>
      <c r="AS24" s="76" t="s">
        <v>50</v>
      </c>
      <c r="AT24" s="71"/>
      <c r="AU24" s="76" t="s">
        <v>184</v>
      </c>
      <c r="AV24" s="187" t="s">
        <v>36</v>
      </c>
      <c r="AW24" s="187">
        <v>85</v>
      </c>
      <c r="AX24" s="187">
        <v>97</v>
      </c>
      <c r="AY24" s="197" t="s">
        <v>287</v>
      </c>
      <c r="AZ24" s="187">
        <v>114</v>
      </c>
      <c r="BA24" s="114"/>
      <c r="BD24" s="76" t="s">
        <v>50</v>
      </c>
      <c r="BE24" s="71"/>
      <c r="BF24" s="76" t="s">
        <v>184</v>
      </c>
      <c r="BG24" s="74" t="s">
        <v>36</v>
      </c>
      <c r="BH24" s="74">
        <v>80</v>
      </c>
      <c r="BI24" s="74">
        <v>92.5</v>
      </c>
      <c r="BJ24" s="116" t="s">
        <v>266</v>
      </c>
      <c r="BK24" s="74">
        <v>100</v>
      </c>
      <c r="BL24" s="114"/>
    </row>
    <row r="25" spans="2:64" ht="52.5" customHeight="1">
      <c r="B25" s="69" t="s">
        <v>51</v>
      </c>
      <c r="C25" s="71"/>
      <c r="D25" s="76" t="s">
        <v>52</v>
      </c>
      <c r="E25" s="163" t="s">
        <v>36</v>
      </c>
      <c r="F25" s="163">
        <v>100</v>
      </c>
      <c r="G25" s="164">
        <v>100</v>
      </c>
      <c r="H25" s="173">
        <f t="shared" si="0"/>
        <v>0</v>
      </c>
      <c r="I25" s="222" t="s">
        <v>155</v>
      </c>
      <c r="L25" s="69" t="s">
        <v>51</v>
      </c>
      <c r="M25" s="71"/>
      <c r="N25" s="76" t="s">
        <v>52</v>
      </c>
      <c r="O25" s="74" t="s">
        <v>36</v>
      </c>
      <c r="P25" s="74">
        <v>100</v>
      </c>
      <c r="Q25" s="103">
        <v>100</v>
      </c>
      <c r="R25" s="103">
        <v>0</v>
      </c>
      <c r="S25" s="103"/>
      <c r="T25" s="114" t="s">
        <v>210</v>
      </c>
      <c r="W25" s="69" t="s">
        <v>51</v>
      </c>
      <c r="X25" s="71"/>
      <c r="Y25" s="76" t="s">
        <v>52</v>
      </c>
      <c r="Z25" s="74" t="s">
        <v>36</v>
      </c>
      <c r="AA25" s="74">
        <v>100</v>
      </c>
      <c r="AB25" s="103">
        <v>100</v>
      </c>
      <c r="AC25" s="103">
        <v>0</v>
      </c>
      <c r="AD25" s="103"/>
      <c r="AE25" s="114" t="s">
        <v>210</v>
      </c>
      <c r="AH25" s="69" t="s">
        <v>51</v>
      </c>
      <c r="AI25" s="71"/>
      <c r="AJ25" s="76" t="s">
        <v>52</v>
      </c>
      <c r="AK25" s="74" t="s">
        <v>36</v>
      </c>
      <c r="AL25" s="74">
        <v>100</v>
      </c>
      <c r="AM25" s="103">
        <v>100</v>
      </c>
      <c r="AN25" s="103">
        <v>0</v>
      </c>
      <c r="AO25" s="103">
        <v>100</v>
      </c>
      <c r="AP25" s="114"/>
      <c r="AS25" s="69" t="s">
        <v>51</v>
      </c>
      <c r="AT25" s="71"/>
      <c r="AU25" s="76" t="s">
        <v>52</v>
      </c>
      <c r="AV25" s="187" t="s">
        <v>36</v>
      </c>
      <c r="AW25" s="187">
        <v>100</v>
      </c>
      <c r="AX25" s="188">
        <v>100</v>
      </c>
      <c r="AY25" s="188">
        <v>0</v>
      </c>
      <c r="AZ25" s="188">
        <v>100</v>
      </c>
      <c r="BA25" s="114"/>
      <c r="BD25" s="69" t="s">
        <v>51</v>
      </c>
      <c r="BE25" s="71"/>
      <c r="BF25" s="76" t="s">
        <v>52</v>
      </c>
      <c r="BG25" s="74" t="s">
        <v>36</v>
      </c>
      <c r="BH25" s="74">
        <v>100</v>
      </c>
      <c r="BI25" s="103">
        <v>100</v>
      </c>
      <c r="BJ25" s="103">
        <v>0</v>
      </c>
      <c r="BK25" s="103">
        <v>100</v>
      </c>
      <c r="BL25" s="114"/>
    </row>
    <row r="26" spans="2:64" ht="147.75" customHeight="1">
      <c r="B26" s="379" t="s">
        <v>162</v>
      </c>
      <c r="C26" s="73" t="s">
        <v>148</v>
      </c>
      <c r="D26" s="73" t="s">
        <v>133</v>
      </c>
      <c r="E26" s="163" t="s">
        <v>38</v>
      </c>
      <c r="F26" s="163">
        <f>P26+AA26+AL26+AW26+BH26</f>
        <v>2629.4</v>
      </c>
      <c r="G26" s="163">
        <f>Q26+AB26+AM26+AX26+BI26</f>
        <v>2097.6</v>
      </c>
      <c r="H26" s="173">
        <f>F26-G26</f>
        <v>531.8000000000002</v>
      </c>
      <c r="I26" s="158" t="s">
        <v>368</v>
      </c>
      <c r="L26" s="379" t="s">
        <v>162</v>
      </c>
      <c r="M26" s="73" t="s">
        <v>148</v>
      </c>
      <c r="N26" s="73" t="s">
        <v>133</v>
      </c>
      <c r="O26" s="74" t="s">
        <v>38</v>
      </c>
      <c r="P26" s="74">
        <v>630.5</v>
      </c>
      <c r="Q26" s="74">
        <v>232</v>
      </c>
      <c r="R26" s="74">
        <v>-398.5</v>
      </c>
      <c r="S26" s="74"/>
      <c r="T26" s="75" t="s">
        <v>335</v>
      </c>
      <c r="W26" s="379" t="s">
        <v>162</v>
      </c>
      <c r="X26" s="73" t="s">
        <v>148</v>
      </c>
      <c r="Y26" s="73" t="s">
        <v>133</v>
      </c>
      <c r="Z26" s="74" t="s">
        <v>38</v>
      </c>
      <c r="AA26" s="74">
        <v>573.3</v>
      </c>
      <c r="AB26" s="103">
        <v>533.2</v>
      </c>
      <c r="AC26" s="103">
        <v>-40.1</v>
      </c>
      <c r="AD26" s="74"/>
      <c r="AE26" s="104" t="s">
        <v>319</v>
      </c>
      <c r="AH26" s="379" t="s">
        <v>162</v>
      </c>
      <c r="AI26" s="73" t="s">
        <v>148</v>
      </c>
      <c r="AJ26" s="73" t="s">
        <v>133</v>
      </c>
      <c r="AK26" s="74" t="s">
        <v>38</v>
      </c>
      <c r="AL26" s="74">
        <v>521.1</v>
      </c>
      <c r="AM26" s="74">
        <v>496.9</v>
      </c>
      <c r="AN26" s="74">
        <v>-24.2</v>
      </c>
      <c r="AO26" s="74">
        <v>95.4</v>
      </c>
      <c r="AP26" s="75" t="s">
        <v>303</v>
      </c>
      <c r="AS26" s="379" t="s">
        <v>162</v>
      </c>
      <c r="AT26" s="73" t="s">
        <v>148</v>
      </c>
      <c r="AU26" s="73" t="s">
        <v>133</v>
      </c>
      <c r="AV26" s="187" t="s">
        <v>38</v>
      </c>
      <c r="AW26" s="187">
        <v>473.8</v>
      </c>
      <c r="AX26" s="187">
        <v>434.3</v>
      </c>
      <c r="AY26" s="187">
        <v>-39.5</v>
      </c>
      <c r="AZ26" s="187">
        <v>91.7</v>
      </c>
      <c r="BA26" s="75" t="s">
        <v>288</v>
      </c>
      <c r="BD26" s="379" t="s">
        <v>162</v>
      </c>
      <c r="BE26" s="73" t="s">
        <v>148</v>
      </c>
      <c r="BF26" s="73" t="s">
        <v>133</v>
      </c>
      <c r="BG26" s="74" t="s">
        <v>38</v>
      </c>
      <c r="BH26" s="74">
        <v>430.7</v>
      </c>
      <c r="BI26" s="74">
        <v>401.2</v>
      </c>
      <c r="BJ26" s="74">
        <v>-29.5</v>
      </c>
      <c r="BK26" s="74">
        <v>93.2</v>
      </c>
      <c r="BL26" s="75" t="s">
        <v>267</v>
      </c>
    </row>
    <row r="27" spans="2:64" ht="67.5" customHeight="1">
      <c r="B27" s="380"/>
      <c r="C27" s="76" t="s">
        <v>149</v>
      </c>
      <c r="D27" s="75" t="s">
        <v>53</v>
      </c>
      <c r="E27" s="163" t="s">
        <v>44</v>
      </c>
      <c r="F27" s="163">
        <v>3</v>
      </c>
      <c r="G27" s="163">
        <v>3</v>
      </c>
      <c r="H27" s="173">
        <f>F27-G27</f>
        <v>0</v>
      </c>
      <c r="I27" s="222" t="s">
        <v>362</v>
      </c>
      <c r="L27" s="380"/>
      <c r="M27" s="76" t="s">
        <v>149</v>
      </c>
      <c r="N27" s="75" t="s">
        <v>53</v>
      </c>
      <c r="O27" s="74" t="s">
        <v>44</v>
      </c>
      <c r="P27" s="74">
        <v>3</v>
      </c>
      <c r="Q27" s="103">
        <v>1</v>
      </c>
      <c r="R27" s="103">
        <v>-2</v>
      </c>
      <c r="S27" s="103"/>
      <c r="T27" s="104" t="s">
        <v>336</v>
      </c>
      <c r="W27" s="380"/>
      <c r="X27" s="76" t="s">
        <v>149</v>
      </c>
      <c r="Y27" s="75" t="s">
        <v>53</v>
      </c>
      <c r="Z27" s="74" t="s">
        <v>44</v>
      </c>
      <c r="AA27" s="74">
        <v>3</v>
      </c>
      <c r="AB27" s="103">
        <v>3</v>
      </c>
      <c r="AC27" s="103">
        <v>0</v>
      </c>
      <c r="AD27" s="103"/>
      <c r="AE27" s="114" t="s">
        <v>210</v>
      </c>
      <c r="AH27" s="380"/>
      <c r="AI27" s="76" t="s">
        <v>149</v>
      </c>
      <c r="AJ27" s="75" t="s">
        <v>53</v>
      </c>
      <c r="AK27" s="74" t="s">
        <v>44</v>
      </c>
      <c r="AL27" s="74">
        <v>3</v>
      </c>
      <c r="AM27" s="103">
        <v>3</v>
      </c>
      <c r="AN27" s="103">
        <v>0</v>
      </c>
      <c r="AO27" s="103">
        <v>100</v>
      </c>
      <c r="AP27" s="104"/>
      <c r="AS27" s="380"/>
      <c r="AT27" s="76" t="s">
        <v>149</v>
      </c>
      <c r="AU27" s="75" t="s">
        <v>53</v>
      </c>
      <c r="AV27" s="187" t="s">
        <v>44</v>
      </c>
      <c r="AW27" s="187">
        <v>3</v>
      </c>
      <c r="AX27" s="188">
        <v>3</v>
      </c>
      <c r="AY27" s="188">
        <v>0</v>
      </c>
      <c r="AZ27" s="188">
        <v>100</v>
      </c>
      <c r="BA27" s="104"/>
      <c r="BD27" s="380"/>
      <c r="BE27" s="76" t="s">
        <v>149</v>
      </c>
      <c r="BF27" s="75" t="s">
        <v>53</v>
      </c>
      <c r="BG27" s="74" t="s">
        <v>44</v>
      </c>
      <c r="BH27" s="74">
        <v>3</v>
      </c>
      <c r="BI27" s="103">
        <v>3</v>
      </c>
      <c r="BJ27" s="103">
        <v>0</v>
      </c>
      <c r="BK27" s="103">
        <v>100</v>
      </c>
      <c r="BL27" s="104"/>
    </row>
    <row r="28" spans="2:64" ht="33.75" customHeight="1">
      <c r="B28" s="380"/>
      <c r="C28" s="76" t="s">
        <v>150</v>
      </c>
      <c r="D28" s="76" t="s">
        <v>54</v>
      </c>
      <c r="E28" s="163" t="s">
        <v>38</v>
      </c>
      <c r="F28" s="173">
        <f>F26/F27</f>
        <v>876.4666666666667</v>
      </c>
      <c r="G28" s="163">
        <f>G26/G27</f>
        <v>699.1999999999999</v>
      </c>
      <c r="H28" s="173">
        <f>F28-G28</f>
        <v>177.26666666666677</v>
      </c>
      <c r="I28" s="224"/>
      <c r="L28" s="380"/>
      <c r="M28" s="76" t="s">
        <v>150</v>
      </c>
      <c r="N28" s="76" t="s">
        <v>54</v>
      </c>
      <c r="O28" s="74" t="s">
        <v>38</v>
      </c>
      <c r="P28" s="74">
        <v>210.2</v>
      </c>
      <c r="Q28" s="74">
        <v>204.6</v>
      </c>
      <c r="R28" s="74">
        <v>-5.6</v>
      </c>
      <c r="S28" s="74"/>
      <c r="T28" s="76" t="s">
        <v>320</v>
      </c>
      <c r="W28" s="380"/>
      <c r="X28" s="76" t="s">
        <v>150</v>
      </c>
      <c r="Y28" s="76" t="s">
        <v>54</v>
      </c>
      <c r="Z28" s="74" t="s">
        <v>38</v>
      </c>
      <c r="AA28" s="74">
        <v>191.1</v>
      </c>
      <c r="AB28" s="103">
        <v>177.73</v>
      </c>
      <c r="AC28" s="103">
        <v>-13.37</v>
      </c>
      <c r="AD28" s="74"/>
      <c r="AE28" s="104" t="s">
        <v>320</v>
      </c>
      <c r="AH28" s="380"/>
      <c r="AI28" s="76" t="s">
        <v>150</v>
      </c>
      <c r="AJ28" s="76" t="s">
        <v>54</v>
      </c>
      <c r="AK28" s="74" t="s">
        <v>38</v>
      </c>
      <c r="AL28" s="74">
        <v>173.7</v>
      </c>
      <c r="AM28" s="74">
        <v>165.6</v>
      </c>
      <c r="AN28" s="74">
        <v>-8.1</v>
      </c>
      <c r="AO28" s="74">
        <v>95.3</v>
      </c>
      <c r="AP28" s="76"/>
      <c r="AS28" s="380"/>
      <c r="AT28" s="76" t="s">
        <v>150</v>
      </c>
      <c r="AU28" s="76" t="s">
        <v>54</v>
      </c>
      <c r="AV28" s="187" t="s">
        <v>38</v>
      </c>
      <c r="AW28" s="187">
        <v>157.9</v>
      </c>
      <c r="AX28" s="187">
        <v>144.8</v>
      </c>
      <c r="AY28" s="187">
        <v>-13.1</v>
      </c>
      <c r="AZ28" s="187">
        <v>91.7</v>
      </c>
      <c r="BA28" s="76"/>
      <c r="BD28" s="380"/>
      <c r="BE28" s="76" t="s">
        <v>150</v>
      </c>
      <c r="BF28" s="76" t="s">
        <v>54</v>
      </c>
      <c r="BG28" s="74" t="s">
        <v>38</v>
      </c>
      <c r="BH28" s="74">
        <v>143.6</v>
      </c>
      <c r="BI28" s="74">
        <v>133.7</v>
      </c>
      <c r="BJ28" s="74">
        <v>-9.9</v>
      </c>
      <c r="BK28" s="74">
        <v>93.1</v>
      </c>
      <c r="BL28" s="76"/>
    </row>
    <row r="29" spans="2:64" ht="87.75" customHeight="1">
      <c r="B29" s="381"/>
      <c r="C29" s="73" t="s">
        <v>151</v>
      </c>
      <c r="D29" s="76" t="s">
        <v>55</v>
      </c>
      <c r="E29" s="163" t="s">
        <v>36</v>
      </c>
      <c r="F29" s="163">
        <v>100</v>
      </c>
      <c r="G29" s="164">
        <v>100</v>
      </c>
      <c r="H29" s="164">
        <v>0</v>
      </c>
      <c r="I29" s="110"/>
      <c r="L29" s="381"/>
      <c r="M29" s="73" t="s">
        <v>151</v>
      </c>
      <c r="N29" s="76" t="s">
        <v>55</v>
      </c>
      <c r="O29" s="74" t="s">
        <v>36</v>
      </c>
      <c r="P29" s="74">
        <v>100</v>
      </c>
      <c r="Q29" s="103">
        <v>100</v>
      </c>
      <c r="R29" s="103">
        <v>0</v>
      </c>
      <c r="S29" s="103"/>
      <c r="T29" s="117" t="s">
        <v>321</v>
      </c>
      <c r="W29" s="381"/>
      <c r="X29" s="73" t="s">
        <v>151</v>
      </c>
      <c r="Y29" s="76" t="s">
        <v>55</v>
      </c>
      <c r="Z29" s="74" t="s">
        <v>36</v>
      </c>
      <c r="AA29" s="74">
        <v>100</v>
      </c>
      <c r="AB29" s="103">
        <v>100</v>
      </c>
      <c r="AC29" s="103">
        <v>0</v>
      </c>
      <c r="AD29" s="103"/>
      <c r="AE29" s="117" t="s">
        <v>321</v>
      </c>
      <c r="AH29" s="381"/>
      <c r="AI29" s="73" t="s">
        <v>151</v>
      </c>
      <c r="AJ29" s="76" t="s">
        <v>55</v>
      </c>
      <c r="AK29" s="74" t="s">
        <v>36</v>
      </c>
      <c r="AL29" s="74">
        <v>100</v>
      </c>
      <c r="AM29" s="103">
        <v>100</v>
      </c>
      <c r="AN29" s="103">
        <v>0</v>
      </c>
      <c r="AO29" s="103">
        <v>100</v>
      </c>
      <c r="AP29" s="117"/>
      <c r="AS29" s="381"/>
      <c r="AT29" s="73" t="s">
        <v>151</v>
      </c>
      <c r="AU29" s="76" t="s">
        <v>55</v>
      </c>
      <c r="AV29" s="187" t="s">
        <v>36</v>
      </c>
      <c r="AW29" s="187">
        <v>100</v>
      </c>
      <c r="AX29" s="188">
        <v>100</v>
      </c>
      <c r="AY29" s="188">
        <v>0</v>
      </c>
      <c r="AZ29" s="188">
        <v>100</v>
      </c>
      <c r="BA29" s="117"/>
      <c r="BD29" s="381"/>
      <c r="BE29" s="73" t="s">
        <v>151</v>
      </c>
      <c r="BF29" s="76" t="s">
        <v>55</v>
      </c>
      <c r="BG29" s="74" t="s">
        <v>36</v>
      </c>
      <c r="BH29" s="74">
        <v>100</v>
      </c>
      <c r="BI29" s="103">
        <v>100</v>
      </c>
      <c r="BJ29" s="103">
        <v>0</v>
      </c>
      <c r="BK29" s="103">
        <v>100</v>
      </c>
      <c r="BL29" s="117"/>
    </row>
    <row r="30" spans="2:64" ht="36" customHeight="1">
      <c r="B30" s="373" t="s">
        <v>56</v>
      </c>
      <c r="C30" s="374"/>
      <c r="D30" s="374"/>
      <c r="E30" s="374"/>
      <c r="F30" s="374"/>
      <c r="G30" s="374"/>
      <c r="H30" s="374"/>
      <c r="I30" s="375"/>
      <c r="L30" s="373" t="s">
        <v>56</v>
      </c>
      <c r="M30" s="374"/>
      <c r="N30" s="374"/>
      <c r="O30" s="374"/>
      <c r="P30" s="374"/>
      <c r="Q30" s="374"/>
      <c r="R30" s="374"/>
      <c r="S30" s="374"/>
      <c r="T30" s="375"/>
      <c r="W30" s="373" t="s">
        <v>56</v>
      </c>
      <c r="X30" s="374"/>
      <c r="Y30" s="374"/>
      <c r="Z30" s="374"/>
      <c r="AA30" s="374"/>
      <c r="AB30" s="374"/>
      <c r="AC30" s="374"/>
      <c r="AD30" s="374"/>
      <c r="AE30" s="375"/>
      <c r="AH30" s="373" t="s">
        <v>56</v>
      </c>
      <c r="AI30" s="374"/>
      <c r="AJ30" s="374"/>
      <c r="AK30" s="374"/>
      <c r="AL30" s="374"/>
      <c r="AM30" s="374"/>
      <c r="AN30" s="374"/>
      <c r="AO30" s="374"/>
      <c r="AP30" s="375"/>
      <c r="AS30" s="373" t="s">
        <v>56</v>
      </c>
      <c r="AT30" s="374"/>
      <c r="AU30" s="374"/>
      <c r="AV30" s="374"/>
      <c r="AW30" s="374"/>
      <c r="AX30" s="374"/>
      <c r="AY30" s="374"/>
      <c r="AZ30" s="374"/>
      <c r="BA30" s="375"/>
      <c r="BD30" s="373" t="s">
        <v>56</v>
      </c>
      <c r="BE30" s="374"/>
      <c r="BF30" s="374"/>
      <c r="BG30" s="374"/>
      <c r="BH30" s="374"/>
      <c r="BI30" s="374"/>
      <c r="BJ30" s="374"/>
      <c r="BK30" s="374"/>
      <c r="BL30" s="375"/>
    </row>
    <row r="31" spans="2:64" ht="58.5" customHeight="1">
      <c r="B31" s="379" t="s">
        <v>57</v>
      </c>
      <c r="C31" s="73" t="s">
        <v>148</v>
      </c>
      <c r="D31" s="73" t="s">
        <v>133</v>
      </c>
      <c r="E31" s="163" t="s">
        <v>38</v>
      </c>
      <c r="F31" s="172">
        <f>P31+AA31+AL31+AW31+BH31</f>
        <v>1860.8</v>
      </c>
      <c r="G31" s="163">
        <f>Q31+AB31+AM31+AX31+BI31</f>
        <v>637.5999999999999</v>
      </c>
      <c r="H31" s="173">
        <f>G31-F31</f>
        <v>-1223.2</v>
      </c>
      <c r="I31" s="225" t="s">
        <v>185</v>
      </c>
      <c r="L31" s="379" t="s">
        <v>57</v>
      </c>
      <c r="M31" s="73" t="s">
        <v>148</v>
      </c>
      <c r="N31" s="73" t="s">
        <v>133</v>
      </c>
      <c r="O31" s="74" t="s">
        <v>38</v>
      </c>
      <c r="P31" s="89">
        <v>79.1</v>
      </c>
      <c r="Q31" s="74">
        <v>71.5</v>
      </c>
      <c r="R31" s="74">
        <v>-7.6</v>
      </c>
      <c r="S31" s="74"/>
      <c r="T31" s="95" t="s">
        <v>185</v>
      </c>
      <c r="W31" s="379" t="s">
        <v>57</v>
      </c>
      <c r="X31" s="73" t="s">
        <v>148</v>
      </c>
      <c r="Y31" s="73" t="s">
        <v>133</v>
      </c>
      <c r="Z31" s="74" t="s">
        <v>38</v>
      </c>
      <c r="AA31" s="77">
        <v>34.2</v>
      </c>
      <c r="AB31" s="103">
        <v>33.8</v>
      </c>
      <c r="AC31" s="103">
        <v>-0.4</v>
      </c>
      <c r="AD31" s="74"/>
      <c r="AE31" s="117" t="s">
        <v>322</v>
      </c>
      <c r="AH31" s="379" t="s">
        <v>57</v>
      </c>
      <c r="AI31" s="73" t="s">
        <v>148</v>
      </c>
      <c r="AJ31" s="73" t="s">
        <v>133</v>
      </c>
      <c r="AK31" s="74" t="s">
        <v>38</v>
      </c>
      <c r="AL31" s="89">
        <v>638.8</v>
      </c>
      <c r="AM31" s="74">
        <v>74.4</v>
      </c>
      <c r="AN31" s="74">
        <v>-564.4</v>
      </c>
      <c r="AO31" s="74">
        <v>11.6</v>
      </c>
      <c r="AP31" s="95" t="s">
        <v>304</v>
      </c>
      <c r="AS31" s="379" t="s">
        <v>57</v>
      </c>
      <c r="AT31" s="73" t="s">
        <v>148</v>
      </c>
      <c r="AU31" s="73" t="s">
        <v>133</v>
      </c>
      <c r="AV31" s="187" t="s">
        <v>38</v>
      </c>
      <c r="AW31" s="198">
        <v>580.7</v>
      </c>
      <c r="AX31" s="187">
        <v>115.2</v>
      </c>
      <c r="AY31" s="187">
        <v>-465.4</v>
      </c>
      <c r="AZ31" s="187">
        <v>19.8</v>
      </c>
      <c r="BA31" s="95" t="s">
        <v>289</v>
      </c>
      <c r="BD31" s="379" t="s">
        <v>57</v>
      </c>
      <c r="BE31" s="73" t="s">
        <v>148</v>
      </c>
      <c r="BF31" s="73" t="s">
        <v>133</v>
      </c>
      <c r="BG31" s="74" t="s">
        <v>38</v>
      </c>
      <c r="BH31" s="89">
        <v>528</v>
      </c>
      <c r="BI31" s="74">
        <v>342.7</v>
      </c>
      <c r="BJ31" s="74">
        <v>-185.3</v>
      </c>
      <c r="BK31" s="74">
        <v>64.9</v>
      </c>
      <c r="BL31" s="95" t="s">
        <v>268</v>
      </c>
    </row>
    <row r="32" spans="2:64" ht="59.25" customHeight="1">
      <c r="B32" s="380"/>
      <c r="C32" s="76" t="s">
        <v>149</v>
      </c>
      <c r="D32" s="75" t="s">
        <v>58</v>
      </c>
      <c r="E32" s="163" t="s">
        <v>122</v>
      </c>
      <c r="F32" s="121">
        <f>P32+AA32+AL32+AW32+BH32</f>
        <v>10995</v>
      </c>
      <c r="G32" s="163">
        <f>Q32+AB32+AM32+AX32+BI32</f>
        <v>7723</v>
      </c>
      <c r="H32" s="173">
        <f aca="true" t="shared" si="1" ref="H32:H44">G32-F32</f>
        <v>-3272</v>
      </c>
      <c r="I32" s="158"/>
      <c r="L32" s="380"/>
      <c r="M32" s="76" t="s">
        <v>149</v>
      </c>
      <c r="N32" s="75" t="s">
        <v>58</v>
      </c>
      <c r="O32" s="74" t="s">
        <v>122</v>
      </c>
      <c r="P32" s="77">
        <v>2225</v>
      </c>
      <c r="Q32" s="74">
        <v>899</v>
      </c>
      <c r="R32" s="74">
        <f>Q32-P32</f>
        <v>-1326</v>
      </c>
      <c r="S32" s="74"/>
      <c r="T32" s="75" t="s">
        <v>210</v>
      </c>
      <c r="W32" s="380"/>
      <c r="X32" s="76" t="s">
        <v>149</v>
      </c>
      <c r="Y32" s="75" t="s">
        <v>58</v>
      </c>
      <c r="Z32" s="74" t="s">
        <v>122</v>
      </c>
      <c r="AA32" s="77">
        <v>2212</v>
      </c>
      <c r="AB32" s="103">
        <v>1044</v>
      </c>
      <c r="AC32" s="103">
        <f>AB32-AA32</f>
        <v>-1168</v>
      </c>
      <c r="AD32" s="74"/>
      <c r="AE32" s="117" t="s">
        <v>323</v>
      </c>
      <c r="AH32" s="380"/>
      <c r="AI32" s="76" t="s">
        <v>149</v>
      </c>
      <c r="AJ32" s="75" t="s">
        <v>58</v>
      </c>
      <c r="AK32" s="74" t="s">
        <v>122</v>
      </c>
      <c r="AL32" s="77">
        <v>2199</v>
      </c>
      <c r="AM32" s="74">
        <v>1800</v>
      </c>
      <c r="AN32" s="74">
        <v>-399</v>
      </c>
      <c r="AO32" s="74">
        <v>81.8</v>
      </c>
      <c r="AP32" s="118" t="s">
        <v>305</v>
      </c>
      <c r="AS32" s="380"/>
      <c r="AT32" s="76" t="s">
        <v>149</v>
      </c>
      <c r="AU32" s="75" t="s">
        <v>58</v>
      </c>
      <c r="AV32" s="187" t="s">
        <v>122</v>
      </c>
      <c r="AW32" s="192">
        <v>2186</v>
      </c>
      <c r="AX32" s="187">
        <v>1607</v>
      </c>
      <c r="AY32" s="187">
        <f>AX32-AW32</f>
        <v>-579</v>
      </c>
      <c r="AZ32" s="187">
        <v>100</v>
      </c>
      <c r="BA32" s="75"/>
      <c r="BD32" s="380"/>
      <c r="BE32" s="76" t="s">
        <v>149</v>
      </c>
      <c r="BF32" s="75" t="s">
        <v>58</v>
      </c>
      <c r="BG32" s="74" t="s">
        <v>122</v>
      </c>
      <c r="BH32" s="77">
        <v>2173</v>
      </c>
      <c r="BI32" s="74">
        <v>2373</v>
      </c>
      <c r="BJ32" s="74">
        <f>BI32-BH32</f>
        <v>200</v>
      </c>
      <c r="BK32" s="74">
        <v>100</v>
      </c>
      <c r="BL32" s="75"/>
    </row>
    <row r="33" spans="2:64" ht="42.75" customHeight="1">
      <c r="B33" s="380"/>
      <c r="C33" s="76" t="s">
        <v>150</v>
      </c>
      <c r="D33" s="76" t="s">
        <v>59</v>
      </c>
      <c r="E33" s="163" t="s">
        <v>38</v>
      </c>
      <c r="F33" s="171">
        <f>F31/F32</f>
        <v>0.1692405638926785</v>
      </c>
      <c r="G33" s="171">
        <f>G31/G32</f>
        <v>0.08255859122102809</v>
      </c>
      <c r="H33" s="173">
        <f t="shared" si="1"/>
        <v>-0.08668197267165041</v>
      </c>
      <c r="I33" s="224"/>
      <c r="L33" s="380"/>
      <c r="M33" s="76" t="s">
        <v>150</v>
      </c>
      <c r="N33" s="76" t="s">
        <v>59</v>
      </c>
      <c r="O33" s="74" t="s">
        <v>38</v>
      </c>
      <c r="P33" s="74">
        <v>0.04</v>
      </c>
      <c r="Q33" s="74">
        <v>0.07</v>
      </c>
      <c r="R33" s="74">
        <v>0.03</v>
      </c>
      <c r="S33" s="74"/>
      <c r="T33" s="76" t="s">
        <v>210</v>
      </c>
      <c r="W33" s="380"/>
      <c r="X33" s="76" t="s">
        <v>150</v>
      </c>
      <c r="Y33" s="76" t="s">
        <v>59</v>
      </c>
      <c r="Z33" s="74" t="s">
        <v>38</v>
      </c>
      <c r="AA33" s="74">
        <v>0.02</v>
      </c>
      <c r="AB33" s="103">
        <v>0.03</v>
      </c>
      <c r="AC33" s="103">
        <v>0.01</v>
      </c>
      <c r="AD33" s="74"/>
      <c r="AE33" s="104" t="s">
        <v>324</v>
      </c>
      <c r="AH33" s="380"/>
      <c r="AI33" s="76" t="s">
        <v>150</v>
      </c>
      <c r="AJ33" s="76" t="s">
        <v>59</v>
      </c>
      <c r="AK33" s="74" t="s">
        <v>38</v>
      </c>
      <c r="AL33" s="74">
        <v>0.29</v>
      </c>
      <c r="AM33" s="74">
        <v>0.041</v>
      </c>
      <c r="AN33" s="74">
        <v>-0.249</v>
      </c>
      <c r="AO33" s="74">
        <v>14.1</v>
      </c>
      <c r="AP33" s="76"/>
      <c r="AS33" s="380"/>
      <c r="AT33" s="76" t="s">
        <v>150</v>
      </c>
      <c r="AU33" s="76" t="s">
        <v>59</v>
      </c>
      <c r="AV33" s="187" t="s">
        <v>38</v>
      </c>
      <c r="AW33" s="187">
        <v>0.266</v>
      </c>
      <c r="AX33" s="187">
        <v>0.072</v>
      </c>
      <c r="AY33" s="187">
        <v>-0.194</v>
      </c>
      <c r="AZ33" s="187">
        <v>27.1</v>
      </c>
      <c r="BA33" s="76"/>
      <c r="BD33" s="380"/>
      <c r="BE33" s="76" t="s">
        <v>150</v>
      </c>
      <c r="BF33" s="76" t="s">
        <v>59</v>
      </c>
      <c r="BG33" s="74" t="s">
        <v>38</v>
      </c>
      <c r="BH33" s="74">
        <v>0.38</v>
      </c>
      <c r="BI33" s="74">
        <v>0.14</v>
      </c>
      <c r="BJ33" s="74">
        <v>-0.24</v>
      </c>
      <c r="BK33" s="74">
        <v>36.8</v>
      </c>
      <c r="BL33" s="76"/>
    </row>
    <row r="34" spans="2:64" ht="51">
      <c r="B34" s="381"/>
      <c r="C34" s="73" t="s">
        <v>151</v>
      </c>
      <c r="D34" s="76" t="s">
        <v>60</v>
      </c>
      <c r="E34" s="163" t="s">
        <v>36</v>
      </c>
      <c r="F34" s="163">
        <v>100</v>
      </c>
      <c r="G34" s="164">
        <v>100</v>
      </c>
      <c r="H34" s="173">
        <f t="shared" si="1"/>
        <v>0</v>
      </c>
      <c r="I34" s="170"/>
      <c r="L34" s="381"/>
      <c r="M34" s="73" t="s">
        <v>151</v>
      </c>
      <c r="N34" s="76" t="s">
        <v>60</v>
      </c>
      <c r="O34" s="74" t="s">
        <v>36</v>
      </c>
      <c r="P34" s="74">
        <v>100</v>
      </c>
      <c r="Q34" s="103">
        <v>100</v>
      </c>
      <c r="R34" s="103">
        <v>0</v>
      </c>
      <c r="S34" s="103"/>
      <c r="T34" s="114" t="s">
        <v>210</v>
      </c>
      <c r="W34" s="381"/>
      <c r="X34" s="73" t="s">
        <v>151</v>
      </c>
      <c r="Y34" s="76" t="s">
        <v>60</v>
      </c>
      <c r="Z34" s="74" t="s">
        <v>36</v>
      </c>
      <c r="AA34" s="74">
        <v>100</v>
      </c>
      <c r="AB34" s="103">
        <v>100</v>
      </c>
      <c r="AC34" s="103">
        <v>0</v>
      </c>
      <c r="AD34" s="103"/>
      <c r="AE34" s="114" t="s">
        <v>210</v>
      </c>
      <c r="AH34" s="381"/>
      <c r="AI34" s="73" t="s">
        <v>151</v>
      </c>
      <c r="AJ34" s="76" t="s">
        <v>60</v>
      </c>
      <c r="AK34" s="74" t="s">
        <v>36</v>
      </c>
      <c r="AL34" s="74">
        <v>100</v>
      </c>
      <c r="AM34" s="103">
        <v>100</v>
      </c>
      <c r="AN34" s="103">
        <v>0</v>
      </c>
      <c r="AO34" s="103">
        <v>100</v>
      </c>
      <c r="AP34" s="114"/>
      <c r="AS34" s="381"/>
      <c r="AT34" s="73" t="s">
        <v>151</v>
      </c>
      <c r="AU34" s="76" t="s">
        <v>60</v>
      </c>
      <c r="AV34" s="187" t="s">
        <v>36</v>
      </c>
      <c r="AW34" s="187">
        <v>100</v>
      </c>
      <c r="AX34" s="188">
        <v>100</v>
      </c>
      <c r="AY34" s="188">
        <v>0</v>
      </c>
      <c r="AZ34" s="188">
        <v>100</v>
      </c>
      <c r="BA34" s="114"/>
      <c r="BD34" s="381"/>
      <c r="BE34" s="73" t="s">
        <v>151</v>
      </c>
      <c r="BF34" s="76" t="s">
        <v>60</v>
      </c>
      <c r="BG34" s="74" t="s">
        <v>36</v>
      </c>
      <c r="BH34" s="74">
        <v>100</v>
      </c>
      <c r="BI34" s="103">
        <v>100</v>
      </c>
      <c r="BJ34" s="103">
        <v>0</v>
      </c>
      <c r="BK34" s="103">
        <v>109.2</v>
      </c>
      <c r="BL34" s="114"/>
    </row>
    <row r="35" spans="2:64" ht="102.75">
      <c r="B35" s="69" t="s">
        <v>61</v>
      </c>
      <c r="C35" s="71"/>
      <c r="D35" s="75" t="s">
        <v>62</v>
      </c>
      <c r="E35" s="163" t="s">
        <v>36</v>
      </c>
      <c r="F35" s="121">
        <v>15</v>
      </c>
      <c r="G35" s="121">
        <v>15.2</v>
      </c>
      <c r="H35" s="173">
        <f t="shared" si="1"/>
        <v>0.1999999999999993</v>
      </c>
      <c r="I35" s="224" t="s">
        <v>369</v>
      </c>
      <c r="L35" s="69" t="s">
        <v>61</v>
      </c>
      <c r="M35" s="71"/>
      <c r="N35" s="75" t="s">
        <v>62</v>
      </c>
      <c r="O35" s="74" t="s">
        <v>36</v>
      </c>
      <c r="P35" s="77">
        <v>15</v>
      </c>
      <c r="Q35" s="74">
        <v>15.2</v>
      </c>
      <c r="R35" s="74">
        <v>0.2</v>
      </c>
      <c r="S35" s="74"/>
      <c r="T35" s="76" t="s">
        <v>337</v>
      </c>
      <c r="W35" s="69" t="s">
        <v>61</v>
      </c>
      <c r="X35" s="71"/>
      <c r="Y35" s="75" t="s">
        <v>62</v>
      </c>
      <c r="Z35" s="74" t="s">
        <v>36</v>
      </c>
      <c r="AA35" s="74">
        <v>15</v>
      </c>
      <c r="AB35" s="103">
        <v>25</v>
      </c>
      <c r="AC35" s="103">
        <v>10</v>
      </c>
      <c r="AD35" s="74"/>
      <c r="AE35" s="114" t="s">
        <v>210</v>
      </c>
      <c r="AH35" s="69" t="s">
        <v>61</v>
      </c>
      <c r="AI35" s="71"/>
      <c r="AJ35" s="75" t="s">
        <v>62</v>
      </c>
      <c r="AK35" s="74" t="s">
        <v>36</v>
      </c>
      <c r="AL35" s="77">
        <v>12</v>
      </c>
      <c r="AM35" s="74">
        <v>17.4</v>
      </c>
      <c r="AN35" s="116" t="s">
        <v>306</v>
      </c>
      <c r="AO35" s="74">
        <v>145</v>
      </c>
      <c r="AP35" s="76"/>
      <c r="AS35" s="69" t="s">
        <v>61</v>
      </c>
      <c r="AT35" s="71"/>
      <c r="AU35" s="75" t="s">
        <v>62</v>
      </c>
      <c r="AV35" s="187" t="s">
        <v>36</v>
      </c>
      <c r="AW35" s="192">
        <v>10</v>
      </c>
      <c r="AX35" s="187">
        <v>17.4</v>
      </c>
      <c r="AY35" s="197" t="s">
        <v>290</v>
      </c>
      <c r="AZ35" s="187">
        <v>174</v>
      </c>
      <c r="BA35" s="76"/>
      <c r="BD35" s="69" t="s">
        <v>61</v>
      </c>
      <c r="BE35" s="71"/>
      <c r="BF35" s="75" t="s">
        <v>62</v>
      </c>
      <c r="BG35" s="74" t="s">
        <v>36</v>
      </c>
      <c r="BH35" s="77">
        <v>10</v>
      </c>
      <c r="BI35" s="74">
        <v>18</v>
      </c>
      <c r="BJ35" s="93">
        <f>BI35-BH35</f>
        <v>8</v>
      </c>
      <c r="BK35" s="74">
        <v>100</v>
      </c>
      <c r="BL35" s="76"/>
    </row>
    <row r="36" spans="2:64" ht="102.75">
      <c r="B36" s="69" t="s">
        <v>63</v>
      </c>
      <c r="C36" s="71"/>
      <c r="D36" s="75" t="s">
        <v>64</v>
      </c>
      <c r="E36" s="163" t="s">
        <v>36</v>
      </c>
      <c r="F36" s="163">
        <v>100</v>
      </c>
      <c r="G36" s="164">
        <v>100</v>
      </c>
      <c r="H36" s="173">
        <f t="shared" si="1"/>
        <v>0</v>
      </c>
      <c r="I36" s="222" t="s">
        <v>370</v>
      </c>
      <c r="L36" s="69" t="s">
        <v>63</v>
      </c>
      <c r="M36" s="71"/>
      <c r="N36" s="75" t="s">
        <v>64</v>
      </c>
      <c r="O36" s="74" t="s">
        <v>36</v>
      </c>
      <c r="P36" s="74">
        <v>100</v>
      </c>
      <c r="Q36" s="103">
        <v>100</v>
      </c>
      <c r="R36" s="103">
        <v>0</v>
      </c>
      <c r="S36" s="103"/>
      <c r="T36" s="114" t="s">
        <v>210</v>
      </c>
      <c r="W36" s="69" t="s">
        <v>63</v>
      </c>
      <c r="X36" s="71"/>
      <c r="Y36" s="75" t="s">
        <v>64</v>
      </c>
      <c r="Z36" s="74" t="s">
        <v>36</v>
      </c>
      <c r="AA36" s="74">
        <v>100</v>
      </c>
      <c r="AB36" s="103">
        <v>100</v>
      </c>
      <c r="AC36" s="103">
        <v>0</v>
      </c>
      <c r="AD36" s="103"/>
      <c r="AE36" s="114" t="s">
        <v>210</v>
      </c>
      <c r="AH36" s="69" t="s">
        <v>63</v>
      </c>
      <c r="AI36" s="71"/>
      <c r="AJ36" s="75" t="s">
        <v>64</v>
      </c>
      <c r="AK36" s="74" t="s">
        <v>36</v>
      </c>
      <c r="AL36" s="74">
        <v>100</v>
      </c>
      <c r="AM36" s="103">
        <v>100</v>
      </c>
      <c r="AN36" s="103">
        <v>0</v>
      </c>
      <c r="AO36" s="103">
        <v>100</v>
      </c>
      <c r="AP36" s="114"/>
      <c r="AS36" s="69" t="s">
        <v>63</v>
      </c>
      <c r="AT36" s="71"/>
      <c r="AU36" s="75" t="s">
        <v>64</v>
      </c>
      <c r="AV36" s="187" t="s">
        <v>36</v>
      </c>
      <c r="AW36" s="187">
        <v>100</v>
      </c>
      <c r="AX36" s="188">
        <v>100</v>
      </c>
      <c r="AY36" s="188">
        <v>0</v>
      </c>
      <c r="AZ36" s="188">
        <v>100</v>
      </c>
      <c r="BA36" s="114"/>
      <c r="BD36" s="69" t="s">
        <v>63</v>
      </c>
      <c r="BE36" s="71"/>
      <c r="BF36" s="75" t="s">
        <v>64</v>
      </c>
      <c r="BG36" s="74" t="s">
        <v>36</v>
      </c>
      <c r="BH36" s="74">
        <v>100</v>
      </c>
      <c r="BI36" s="103">
        <v>100</v>
      </c>
      <c r="BJ36" s="103">
        <v>0</v>
      </c>
      <c r="BK36" s="103">
        <v>100</v>
      </c>
      <c r="BL36" s="114"/>
    </row>
    <row r="37" spans="2:64" ht="106.5" customHeight="1">
      <c r="B37" s="379" t="s">
        <v>65</v>
      </c>
      <c r="C37" s="73" t="s">
        <v>148</v>
      </c>
      <c r="D37" s="73" t="s">
        <v>133</v>
      </c>
      <c r="E37" s="163" t="s">
        <v>38</v>
      </c>
      <c r="F37" s="165">
        <f>P37+AA37+AL37+AW37+BH37</f>
        <v>17416</v>
      </c>
      <c r="G37" s="173">
        <f>Q37+AB37+AM37+AX37+BI37</f>
        <v>15282.699999999999</v>
      </c>
      <c r="H37" s="173">
        <f t="shared" si="1"/>
        <v>-2133.300000000001</v>
      </c>
      <c r="I37" s="225" t="s">
        <v>357</v>
      </c>
      <c r="L37" s="379" t="s">
        <v>65</v>
      </c>
      <c r="M37" s="73" t="s">
        <v>148</v>
      </c>
      <c r="N37" s="73" t="s">
        <v>133</v>
      </c>
      <c r="O37" s="74" t="s">
        <v>38</v>
      </c>
      <c r="P37" s="74">
        <v>4258.8</v>
      </c>
      <c r="Q37" s="119">
        <v>3000</v>
      </c>
      <c r="R37" s="119">
        <v>-1258.8</v>
      </c>
      <c r="S37" s="119"/>
      <c r="T37" s="95" t="s">
        <v>338</v>
      </c>
      <c r="W37" s="379" t="s">
        <v>65</v>
      </c>
      <c r="X37" s="73" t="s">
        <v>148</v>
      </c>
      <c r="Y37" s="73" t="s">
        <v>133</v>
      </c>
      <c r="Z37" s="74" t="s">
        <v>38</v>
      </c>
      <c r="AA37" s="74">
        <v>3529.1</v>
      </c>
      <c r="AB37" s="103">
        <v>3458.1</v>
      </c>
      <c r="AC37" s="120">
        <v>-71</v>
      </c>
      <c r="AD37" s="119"/>
      <c r="AE37" s="75" t="s">
        <v>325</v>
      </c>
      <c r="AH37" s="379" t="s">
        <v>65</v>
      </c>
      <c r="AI37" s="73" t="s">
        <v>148</v>
      </c>
      <c r="AJ37" s="73" t="s">
        <v>133</v>
      </c>
      <c r="AK37" s="74" t="s">
        <v>38</v>
      </c>
      <c r="AL37" s="98">
        <v>3519.6</v>
      </c>
      <c r="AM37" s="119">
        <v>2787.2</v>
      </c>
      <c r="AN37" s="119">
        <v>-732.4</v>
      </c>
      <c r="AO37" s="119">
        <v>79.2</v>
      </c>
      <c r="AP37" s="95" t="s">
        <v>307</v>
      </c>
      <c r="AS37" s="379" t="s">
        <v>65</v>
      </c>
      <c r="AT37" s="73" t="s">
        <v>148</v>
      </c>
      <c r="AU37" s="73" t="s">
        <v>133</v>
      </c>
      <c r="AV37" s="187" t="s">
        <v>38</v>
      </c>
      <c r="AW37" s="189">
        <v>3199.7</v>
      </c>
      <c r="AX37" s="199">
        <v>3136.4</v>
      </c>
      <c r="AY37" s="199">
        <v>-63.4</v>
      </c>
      <c r="AZ37" s="199">
        <v>98</v>
      </c>
      <c r="BA37" s="95" t="s">
        <v>291</v>
      </c>
      <c r="BD37" s="379" t="s">
        <v>65</v>
      </c>
      <c r="BE37" s="73" t="s">
        <v>148</v>
      </c>
      <c r="BF37" s="73" t="s">
        <v>133</v>
      </c>
      <c r="BG37" s="74" t="s">
        <v>38</v>
      </c>
      <c r="BH37" s="98">
        <v>2908.8</v>
      </c>
      <c r="BI37" s="119">
        <v>2901</v>
      </c>
      <c r="BJ37" s="119">
        <v>-7.8</v>
      </c>
      <c r="BK37" s="119">
        <v>99.7</v>
      </c>
      <c r="BL37" s="95" t="s">
        <v>269</v>
      </c>
    </row>
    <row r="38" spans="2:64" ht="42" customHeight="1" thickBot="1">
      <c r="B38" s="380"/>
      <c r="C38" s="76" t="s">
        <v>149</v>
      </c>
      <c r="D38" s="76" t="s">
        <v>66</v>
      </c>
      <c r="E38" s="163" t="s">
        <v>122</v>
      </c>
      <c r="F38" s="121">
        <f>P38+AA38+AL38+AW38+BH38</f>
        <v>10265</v>
      </c>
      <c r="G38" s="163">
        <f>Q38+AB38+AM38+AX38+BI38</f>
        <v>6879</v>
      </c>
      <c r="H38" s="173">
        <f t="shared" si="1"/>
        <v>-3386</v>
      </c>
      <c r="I38" s="170"/>
      <c r="L38" s="380"/>
      <c r="M38" s="76" t="s">
        <v>149</v>
      </c>
      <c r="N38" s="76" t="s">
        <v>66</v>
      </c>
      <c r="O38" s="74" t="s">
        <v>122</v>
      </c>
      <c r="P38" s="77">
        <v>2053</v>
      </c>
      <c r="Q38" s="74">
        <v>1065</v>
      </c>
      <c r="R38" s="103">
        <f>Q38-P38</f>
        <v>-988</v>
      </c>
      <c r="S38" s="103"/>
      <c r="T38" s="114" t="s">
        <v>210</v>
      </c>
      <c r="W38" s="380"/>
      <c r="X38" s="76" t="s">
        <v>149</v>
      </c>
      <c r="Y38" s="76" t="s">
        <v>66</v>
      </c>
      <c r="Z38" s="74" t="s">
        <v>122</v>
      </c>
      <c r="AA38" s="121">
        <v>2053</v>
      </c>
      <c r="AB38" s="103">
        <v>1409</v>
      </c>
      <c r="AC38" s="103">
        <f>AB38-AA38</f>
        <v>-644</v>
      </c>
      <c r="AD38" s="103"/>
      <c r="AE38" s="114" t="s">
        <v>210</v>
      </c>
      <c r="AH38" s="380"/>
      <c r="AI38" s="76" t="s">
        <v>149</v>
      </c>
      <c r="AJ38" s="76" t="s">
        <v>66</v>
      </c>
      <c r="AK38" s="74" t="s">
        <v>122</v>
      </c>
      <c r="AL38" s="77">
        <v>2053</v>
      </c>
      <c r="AM38" s="74">
        <v>1642</v>
      </c>
      <c r="AN38" s="103">
        <f>AM38-AL38</f>
        <v>-411</v>
      </c>
      <c r="AO38" s="103">
        <v>100</v>
      </c>
      <c r="AP38" s="114"/>
      <c r="AS38" s="380"/>
      <c r="AT38" s="76" t="s">
        <v>149</v>
      </c>
      <c r="AU38" s="76" t="s">
        <v>66</v>
      </c>
      <c r="AV38" s="187" t="s">
        <v>122</v>
      </c>
      <c r="AW38" s="192">
        <v>2053</v>
      </c>
      <c r="AX38" s="187">
        <v>1622</v>
      </c>
      <c r="AY38" s="188">
        <f>AX38-AW38</f>
        <v>-431</v>
      </c>
      <c r="AZ38" s="188">
        <v>100</v>
      </c>
      <c r="BA38" s="114"/>
      <c r="BD38" s="380"/>
      <c r="BE38" s="76" t="s">
        <v>149</v>
      </c>
      <c r="BF38" s="76" t="s">
        <v>66</v>
      </c>
      <c r="BG38" s="74" t="s">
        <v>122</v>
      </c>
      <c r="BH38" s="77">
        <v>2053</v>
      </c>
      <c r="BI38" s="74">
        <v>1141</v>
      </c>
      <c r="BJ38" s="103">
        <v>-912</v>
      </c>
      <c r="BK38" s="103">
        <v>55.6</v>
      </c>
      <c r="BL38" s="104" t="s">
        <v>270</v>
      </c>
    </row>
    <row r="39" spans="2:64" ht="40.5" customHeight="1" thickBot="1">
      <c r="B39" s="380"/>
      <c r="C39" s="76" t="s">
        <v>150</v>
      </c>
      <c r="D39" s="76" t="s">
        <v>67</v>
      </c>
      <c r="E39" s="163" t="s">
        <v>38</v>
      </c>
      <c r="F39" s="168">
        <f>F37/F38</f>
        <v>1.696639064783244</v>
      </c>
      <c r="G39" s="168">
        <f>G37/G38</f>
        <v>2.2216455880215147</v>
      </c>
      <c r="H39" s="173">
        <f>G39-F39</f>
        <v>0.5250065232382706</v>
      </c>
      <c r="I39" s="224"/>
      <c r="L39" s="380"/>
      <c r="M39" s="76" t="s">
        <v>150</v>
      </c>
      <c r="N39" s="76" t="s">
        <v>67</v>
      </c>
      <c r="O39" s="74" t="s">
        <v>38</v>
      </c>
      <c r="P39" s="74">
        <v>2.1</v>
      </c>
      <c r="Q39" s="74">
        <v>2.8</v>
      </c>
      <c r="R39" s="103">
        <v>0.7</v>
      </c>
      <c r="S39" s="103"/>
      <c r="T39" s="76" t="s">
        <v>339</v>
      </c>
      <c r="W39" s="380"/>
      <c r="X39" s="76" t="s">
        <v>150</v>
      </c>
      <c r="Y39" s="76" t="s">
        <v>67</v>
      </c>
      <c r="Z39" s="74" t="s">
        <v>38</v>
      </c>
      <c r="AA39" s="74">
        <v>1.7</v>
      </c>
      <c r="AB39" s="103">
        <v>2.45</v>
      </c>
      <c r="AC39" s="103">
        <v>0.75</v>
      </c>
      <c r="AD39" s="103"/>
      <c r="AE39" s="104" t="s">
        <v>326</v>
      </c>
      <c r="AH39" s="380"/>
      <c r="AI39" s="76" t="s">
        <v>150</v>
      </c>
      <c r="AJ39" s="76" t="s">
        <v>67</v>
      </c>
      <c r="AK39" s="74" t="s">
        <v>38</v>
      </c>
      <c r="AL39" s="74">
        <v>1.714</v>
      </c>
      <c r="AM39" s="100">
        <v>1.7</v>
      </c>
      <c r="AN39" s="103">
        <v>-0.014</v>
      </c>
      <c r="AO39" s="103">
        <v>99.2</v>
      </c>
      <c r="AP39" s="122" t="s">
        <v>308</v>
      </c>
      <c r="AS39" s="380"/>
      <c r="AT39" s="76" t="s">
        <v>150</v>
      </c>
      <c r="AU39" s="76" t="s">
        <v>67</v>
      </c>
      <c r="AV39" s="187" t="s">
        <v>38</v>
      </c>
      <c r="AW39" s="187">
        <v>1.559</v>
      </c>
      <c r="AX39" s="187">
        <v>1.818</v>
      </c>
      <c r="AY39" s="200" t="s">
        <v>292</v>
      </c>
      <c r="AZ39" s="188">
        <v>116.6</v>
      </c>
      <c r="BA39" s="76"/>
      <c r="BD39" s="380"/>
      <c r="BE39" s="76" t="s">
        <v>150</v>
      </c>
      <c r="BF39" s="76" t="s">
        <v>67</v>
      </c>
      <c r="BG39" s="74" t="s">
        <v>38</v>
      </c>
      <c r="BH39" s="74">
        <v>1.42</v>
      </c>
      <c r="BI39" s="74">
        <v>2.54</v>
      </c>
      <c r="BJ39" s="112" t="s">
        <v>271</v>
      </c>
      <c r="BK39" s="103">
        <v>178.9</v>
      </c>
      <c r="BL39" s="76" t="s">
        <v>272</v>
      </c>
    </row>
    <row r="40" spans="2:64" ht="58.5" customHeight="1">
      <c r="B40" s="381"/>
      <c r="C40" s="73" t="s">
        <v>151</v>
      </c>
      <c r="D40" s="69" t="s">
        <v>68</v>
      </c>
      <c r="E40" s="163" t="s">
        <v>36</v>
      </c>
      <c r="F40" s="163">
        <v>100</v>
      </c>
      <c r="G40" s="164">
        <v>100</v>
      </c>
      <c r="H40" s="173">
        <f t="shared" si="1"/>
        <v>0</v>
      </c>
      <c r="I40" s="170"/>
      <c r="L40" s="381"/>
      <c r="M40" s="73" t="s">
        <v>151</v>
      </c>
      <c r="N40" s="69" t="s">
        <v>68</v>
      </c>
      <c r="O40" s="74" t="s">
        <v>36</v>
      </c>
      <c r="P40" s="74">
        <v>100</v>
      </c>
      <c r="Q40" s="103">
        <v>100</v>
      </c>
      <c r="R40" s="103">
        <v>0</v>
      </c>
      <c r="S40" s="103"/>
      <c r="T40" s="114" t="s">
        <v>210</v>
      </c>
      <c r="W40" s="381"/>
      <c r="X40" s="73" t="s">
        <v>151</v>
      </c>
      <c r="Y40" s="69" t="s">
        <v>68</v>
      </c>
      <c r="Z40" s="74" t="s">
        <v>36</v>
      </c>
      <c r="AA40" s="74">
        <v>100</v>
      </c>
      <c r="AB40" s="103">
        <v>100</v>
      </c>
      <c r="AC40" s="103">
        <v>0</v>
      </c>
      <c r="AD40" s="103"/>
      <c r="AE40" s="114" t="s">
        <v>210</v>
      </c>
      <c r="AH40" s="381"/>
      <c r="AI40" s="73" t="s">
        <v>151</v>
      </c>
      <c r="AJ40" s="69" t="s">
        <v>68</v>
      </c>
      <c r="AK40" s="74" t="s">
        <v>36</v>
      </c>
      <c r="AL40" s="74">
        <v>100</v>
      </c>
      <c r="AM40" s="103">
        <v>100</v>
      </c>
      <c r="AN40" s="103">
        <v>0</v>
      </c>
      <c r="AO40" s="103">
        <v>100</v>
      </c>
      <c r="AP40" s="114"/>
      <c r="AS40" s="381"/>
      <c r="AT40" s="73" t="s">
        <v>151</v>
      </c>
      <c r="AU40" s="69" t="s">
        <v>68</v>
      </c>
      <c r="AV40" s="187" t="s">
        <v>36</v>
      </c>
      <c r="AW40" s="187">
        <v>100</v>
      </c>
      <c r="AX40" s="188">
        <v>100</v>
      </c>
      <c r="AY40" s="188">
        <v>0</v>
      </c>
      <c r="AZ40" s="188">
        <v>100</v>
      </c>
      <c r="BA40" s="114"/>
      <c r="BD40" s="381"/>
      <c r="BE40" s="73" t="s">
        <v>151</v>
      </c>
      <c r="BF40" s="69" t="s">
        <v>68</v>
      </c>
      <c r="BG40" s="74" t="s">
        <v>36</v>
      </c>
      <c r="BH40" s="74">
        <v>100</v>
      </c>
      <c r="BI40" s="103">
        <v>0</v>
      </c>
      <c r="BJ40" s="103">
        <v>0</v>
      </c>
      <c r="BK40" s="103">
        <v>100</v>
      </c>
      <c r="BL40" s="104" t="s">
        <v>273</v>
      </c>
    </row>
    <row r="41" spans="2:64" ht="111" customHeight="1">
      <c r="B41" s="76" t="s">
        <v>69</v>
      </c>
      <c r="C41" s="71"/>
      <c r="D41" s="76" t="s">
        <v>70</v>
      </c>
      <c r="E41" s="163" t="s">
        <v>36</v>
      </c>
      <c r="F41" s="163">
        <v>90</v>
      </c>
      <c r="G41" s="164">
        <v>94.3</v>
      </c>
      <c r="H41" s="173">
        <f t="shared" si="1"/>
        <v>4.299999999999997</v>
      </c>
      <c r="I41" s="222" t="s">
        <v>186</v>
      </c>
      <c r="L41" s="76" t="s">
        <v>69</v>
      </c>
      <c r="M41" s="71"/>
      <c r="N41" s="76" t="s">
        <v>70</v>
      </c>
      <c r="O41" s="74" t="s">
        <v>36</v>
      </c>
      <c r="P41" s="74">
        <v>90</v>
      </c>
      <c r="Q41" s="103">
        <v>94.3</v>
      </c>
      <c r="R41" s="103">
        <v>4.3</v>
      </c>
      <c r="S41" s="103"/>
      <c r="T41" s="104" t="s">
        <v>210</v>
      </c>
      <c r="W41" s="76" t="s">
        <v>69</v>
      </c>
      <c r="X41" s="71"/>
      <c r="Y41" s="76" t="s">
        <v>70</v>
      </c>
      <c r="Z41" s="74" t="s">
        <v>36</v>
      </c>
      <c r="AA41" s="74">
        <v>90</v>
      </c>
      <c r="AB41" s="103">
        <v>80</v>
      </c>
      <c r="AC41" s="103">
        <v>-10</v>
      </c>
      <c r="AD41" s="103"/>
      <c r="AE41" s="104" t="s">
        <v>327</v>
      </c>
      <c r="AH41" s="76" t="s">
        <v>69</v>
      </c>
      <c r="AI41" s="71"/>
      <c r="AJ41" s="76" t="s">
        <v>70</v>
      </c>
      <c r="AK41" s="74" t="s">
        <v>36</v>
      </c>
      <c r="AL41" s="74">
        <v>85</v>
      </c>
      <c r="AM41" s="103">
        <v>86</v>
      </c>
      <c r="AN41" s="106">
        <v>1</v>
      </c>
      <c r="AO41" s="103">
        <v>101</v>
      </c>
      <c r="AP41" s="104"/>
      <c r="AS41" s="76" t="s">
        <v>69</v>
      </c>
      <c r="AT41" s="71"/>
      <c r="AU41" s="76" t="s">
        <v>70</v>
      </c>
      <c r="AV41" s="187" t="s">
        <v>36</v>
      </c>
      <c r="AW41" s="187">
        <v>80</v>
      </c>
      <c r="AX41" s="188">
        <v>83.4</v>
      </c>
      <c r="AY41" s="201">
        <v>3.4</v>
      </c>
      <c r="AZ41" s="188">
        <v>104.2</v>
      </c>
      <c r="BA41" s="104"/>
      <c r="BD41" s="76" t="s">
        <v>69</v>
      </c>
      <c r="BE41" s="71"/>
      <c r="BF41" s="76" t="s">
        <v>70</v>
      </c>
      <c r="BG41" s="74" t="s">
        <v>36</v>
      </c>
      <c r="BH41" s="74">
        <v>75</v>
      </c>
      <c r="BI41" s="103">
        <v>75.8</v>
      </c>
      <c r="BJ41" s="103">
        <f>BI41-BH41</f>
        <v>0.7999999999999972</v>
      </c>
      <c r="BK41" s="103">
        <v>100</v>
      </c>
      <c r="BL41" s="104"/>
    </row>
    <row r="42" spans="2:64" ht="104.25" customHeight="1">
      <c r="B42" s="76" t="s">
        <v>71</v>
      </c>
      <c r="C42" s="71"/>
      <c r="D42" s="76" t="s">
        <v>73</v>
      </c>
      <c r="E42" s="163" t="s">
        <v>36</v>
      </c>
      <c r="F42" s="163">
        <v>100</v>
      </c>
      <c r="G42" s="164">
        <v>100</v>
      </c>
      <c r="H42" s="173">
        <f t="shared" si="1"/>
        <v>0</v>
      </c>
      <c r="I42" s="222" t="s">
        <v>371</v>
      </c>
      <c r="L42" s="76" t="s">
        <v>71</v>
      </c>
      <c r="M42" s="71"/>
      <c r="N42" s="76" t="s">
        <v>73</v>
      </c>
      <c r="O42" s="74" t="s">
        <v>36</v>
      </c>
      <c r="P42" s="74">
        <v>100</v>
      </c>
      <c r="Q42" s="103">
        <v>100</v>
      </c>
      <c r="R42" s="103">
        <v>0</v>
      </c>
      <c r="S42" s="103"/>
      <c r="T42" s="114" t="s">
        <v>210</v>
      </c>
      <c r="W42" s="76" t="s">
        <v>71</v>
      </c>
      <c r="X42" s="71"/>
      <c r="Y42" s="76" t="s">
        <v>73</v>
      </c>
      <c r="Z42" s="74" t="s">
        <v>36</v>
      </c>
      <c r="AA42" s="74">
        <v>100</v>
      </c>
      <c r="AB42" s="103">
        <v>100</v>
      </c>
      <c r="AC42" s="103">
        <v>0</v>
      </c>
      <c r="AD42" s="103"/>
      <c r="AE42" s="114" t="s">
        <v>210</v>
      </c>
      <c r="AH42" s="76" t="s">
        <v>71</v>
      </c>
      <c r="AI42" s="71"/>
      <c r="AJ42" s="76" t="s">
        <v>73</v>
      </c>
      <c r="AK42" s="74" t="s">
        <v>36</v>
      </c>
      <c r="AL42" s="74">
        <v>100</v>
      </c>
      <c r="AM42" s="103">
        <v>100</v>
      </c>
      <c r="AN42" s="103">
        <v>0</v>
      </c>
      <c r="AO42" s="103">
        <v>100</v>
      </c>
      <c r="AP42" s="114"/>
      <c r="AS42" s="76" t="s">
        <v>71</v>
      </c>
      <c r="AT42" s="71"/>
      <c r="AU42" s="76" t="s">
        <v>73</v>
      </c>
      <c r="AV42" s="187" t="s">
        <v>36</v>
      </c>
      <c r="AW42" s="187">
        <v>100</v>
      </c>
      <c r="AX42" s="188">
        <v>100</v>
      </c>
      <c r="AY42" s="188">
        <v>0</v>
      </c>
      <c r="AZ42" s="188">
        <v>100</v>
      </c>
      <c r="BA42" s="114"/>
      <c r="BD42" s="76" t="s">
        <v>71</v>
      </c>
      <c r="BE42" s="71"/>
      <c r="BF42" s="76" t="s">
        <v>73</v>
      </c>
      <c r="BG42" s="74" t="s">
        <v>36</v>
      </c>
      <c r="BH42" s="74">
        <v>100</v>
      </c>
      <c r="BI42" s="103">
        <v>100</v>
      </c>
      <c r="BJ42" s="103">
        <v>0</v>
      </c>
      <c r="BK42" s="103">
        <v>100</v>
      </c>
      <c r="BL42" s="114"/>
    </row>
    <row r="43" spans="2:64" ht="101.25" customHeight="1">
      <c r="B43" s="75" t="s">
        <v>74</v>
      </c>
      <c r="C43" s="71"/>
      <c r="D43" s="69" t="s">
        <v>72</v>
      </c>
      <c r="E43" s="163" t="s">
        <v>36</v>
      </c>
      <c r="F43" s="163">
        <v>100</v>
      </c>
      <c r="G43" s="164">
        <v>100</v>
      </c>
      <c r="H43" s="173">
        <f>G43-F43</f>
        <v>0</v>
      </c>
      <c r="I43" s="222" t="s">
        <v>143</v>
      </c>
      <c r="L43" s="75" t="s">
        <v>74</v>
      </c>
      <c r="M43" s="71"/>
      <c r="N43" s="69" t="s">
        <v>72</v>
      </c>
      <c r="O43" s="74" t="s">
        <v>36</v>
      </c>
      <c r="P43" s="74">
        <v>100</v>
      </c>
      <c r="Q43" s="103">
        <v>100</v>
      </c>
      <c r="R43" s="103">
        <v>0</v>
      </c>
      <c r="S43" s="103"/>
      <c r="T43" s="114" t="s">
        <v>210</v>
      </c>
      <c r="W43" s="75" t="s">
        <v>74</v>
      </c>
      <c r="X43" s="71"/>
      <c r="Y43" s="69" t="s">
        <v>72</v>
      </c>
      <c r="Z43" s="74" t="s">
        <v>36</v>
      </c>
      <c r="AA43" s="74">
        <v>100</v>
      </c>
      <c r="AB43" s="103">
        <v>100</v>
      </c>
      <c r="AC43" s="103">
        <v>0</v>
      </c>
      <c r="AD43" s="103"/>
      <c r="AE43" s="114" t="s">
        <v>210</v>
      </c>
      <c r="AH43" s="75" t="s">
        <v>74</v>
      </c>
      <c r="AI43" s="71"/>
      <c r="AJ43" s="69" t="s">
        <v>72</v>
      </c>
      <c r="AK43" s="74" t="s">
        <v>36</v>
      </c>
      <c r="AL43" s="74">
        <v>100</v>
      </c>
      <c r="AM43" s="103">
        <v>100</v>
      </c>
      <c r="AN43" s="103">
        <v>0</v>
      </c>
      <c r="AO43" s="103">
        <v>100</v>
      </c>
      <c r="AP43" s="114"/>
      <c r="AS43" s="75" t="s">
        <v>74</v>
      </c>
      <c r="AT43" s="71"/>
      <c r="AU43" s="69" t="s">
        <v>72</v>
      </c>
      <c r="AV43" s="187" t="s">
        <v>36</v>
      </c>
      <c r="AW43" s="187">
        <v>100</v>
      </c>
      <c r="AX43" s="188">
        <v>100</v>
      </c>
      <c r="AY43" s="188">
        <v>0</v>
      </c>
      <c r="AZ43" s="188">
        <v>100</v>
      </c>
      <c r="BA43" s="114"/>
      <c r="BD43" s="75" t="s">
        <v>74</v>
      </c>
      <c r="BE43" s="71"/>
      <c r="BF43" s="69" t="s">
        <v>72</v>
      </c>
      <c r="BG43" s="74" t="s">
        <v>36</v>
      </c>
      <c r="BH43" s="74">
        <v>100</v>
      </c>
      <c r="BI43" s="103">
        <v>100</v>
      </c>
      <c r="BJ43" s="103">
        <v>0</v>
      </c>
      <c r="BK43" s="103">
        <v>100</v>
      </c>
      <c r="BL43" s="114"/>
    </row>
    <row r="44" spans="2:64" ht="51.75" customHeight="1">
      <c r="B44" s="76" t="s">
        <v>75</v>
      </c>
      <c r="C44" s="71"/>
      <c r="D44" s="76" t="s">
        <v>76</v>
      </c>
      <c r="E44" s="163" t="s">
        <v>36</v>
      </c>
      <c r="F44" s="163">
        <v>100</v>
      </c>
      <c r="G44" s="164">
        <v>100</v>
      </c>
      <c r="H44" s="173">
        <f t="shared" si="1"/>
        <v>0</v>
      </c>
      <c r="I44" s="222" t="s">
        <v>372</v>
      </c>
      <c r="L44" s="76" t="s">
        <v>75</v>
      </c>
      <c r="M44" s="71"/>
      <c r="N44" s="76" t="s">
        <v>76</v>
      </c>
      <c r="O44" s="74" t="s">
        <v>36</v>
      </c>
      <c r="P44" s="74">
        <v>100</v>
      </c>
      <c r="Q44" s="103">
        <v>100</v>
      </c>
      <c r="R44" s="103">
        <v>0</v>
      </c>
      <c r="S44" s="103"/>
      <c r="T44" s="114" t="s">
        <v>210</v>
      </c>
      <c r="W44" s="76" t="s">
        <v>75</v>
      </c>
      <c r="X44" s="71"/>
      <c r="Y44" s="76" t="s">
        <v>76</v>
      </c>
      <c r="Z44" s="74" t="s">
        <v>36</v>
      </c>
      <c r="AA44" s="74">
        <v>100</v>
      </c>
      <c r="AB44" s="103">
        <v>100</v>
      </c>
      <c r="AC44" s="103">
        <v>0</v>
      </c>
      <c r="AD44" s="103"/>
      <c r="AE44" s="114" t="s">
        <v>210</v>
      </c>
      <c r="AH44" s="76" t="s">
        <v>75</v>
      </c>
      <c r="AI44" s="71"/>
      <c r="AJ44" s="76" t="s">
        <v>76</v>
      </c>
      <c r="AK44" s="74" t="s">
        <v>36</v>
      </c>
      <c r="AL44" s="74">
        <v>100</v>
      </c>
      <c r="AM44" s="103">
        <v>100</v>
      </c>
      <c r="AN44" s="103">
        <v>0</v>
      </c>
      <c r="AO44" s="103">
        <v>100</v>
      </c>
      <c r="AP44" s="114"/>
      <c r="AS44" s="76" t="s">
        <v>75</v>
      </c>
      <c r="AT44" s="71"/>
      <c r="AU44" s="76" t="s">
        <v>76</v>
      </c>
      <c r="AV44" s="187" t="s">
        <v>36</v>
      </c>
      <c r="AW44" s="187">
        <v>100</v>
      </c>
      <c r="AX44" s="188">
        <v>100</v>
      </c>
      <c r="AY44" s="188">
        <v>0</v>
      </c>
      <c r="AZ44" s="188">
        <v>100</v>
      </c>
      <c r="BA44" s="114"/>
      <c r="BD44" s="76" t="s">
        <v>75</v>
      </c>
      <c r="BE44" s="71"/>
      <c r="BF44" s="76" t="s">
        <v>76</v>
      </c>
      <c r="BG44" s="74" t="s">
        <v>36</v>
      </c>
      <c r="BH44" s="74">
        <v>100</v>
      </c>
      <c r="BI44" s="103">
        <v>100</v>
      </c>
      <c r="BJ44" s="103">
        <v>0</v>
      </c>
      <c r="BK44" s="103">
        <v>100</v>
      </c>
      <c r="BL44" s="114"/>
    </row>
    <row r="45" spans="2:64" ht="15.75">
      <c r="B45" s="71" t="s">
        <v>77</v>
      </c>
      <c r="C45" s="71"/>
      <c r="D45" s="71"/>
      <c r="E45" s="169"/>
      <c r="F45" s="163"/>
      <c r="G45" s="170"/>
      <c r="H45" s="170"/>
      <c r="I45" s="170"/>
      <c r="L45" s="71" t="s">
        <v>77</v>
      </c>
      <c r="M45" s="71"/>
      <c r="N45" s="71"/>
      <c r="O45" s="71"/>
      <c r="P45" s="74"/>
      <c r="Q45" s="108"/>
      <c r="R45" s="108"/>
      <c r="S45" s="108"/>
      <c r="T45" s="108"/>
      <c r="W45" s="71" t="s">
        <v>77</v>
      </c>
      <c r="X45" s="71"/>
      <c r="Y45" s="71"/>
      <c r="Z45" s="71"/>
      <c r="AA45" s="74"/>
      <c r="AB45" s="108"/>
      <c r="AC45" s="108"/>
      <c r="AD45" s="108"/>
      <c r="AE45" s="108"/>
      <c r="AH45" s="71" t="s">
        <v>77</v>
      </c>
      <c r="AI45" s="71"/>
      <c r="AJ45" s="71"/>
      <c r="AK45" s="71"/>
      <c r="AL45" s="74"/>
      <c r="AM45" s="108"/>
      <c r="AN45" s="108"/>
      <c r="AO45" s="108"/>
      <c r="AP45" s="108"/>
      <c r="AS45" s="71" t="s">
        <v>77</v>
      </c>
      <c r="AT45" s="71"/>
      <c r="AU45" s="71"/>
      <c r="AV45" s="194"/>
      <c r="AW45" s="187"/>
      <c r="AX45" s="195"/>
      <c r="AY45" s="195"/>
      <c r="AZ45" s="195"/>
      <c r="BA45" s="108"/>
      <c r="BD45" s="71" t="s">
        <v>77</v>
      </c>
      <c r="BE45" s="71"/>
      <c r="BF45" s="71"/>
      <c r="BG45" s="71"/>
      <c r="BH45" s="74"/>
      <c r="BI45" s="108"/>
      <c r="BJ45" s="108"/>
      <c r="BK45" s="108"/>
      <c r="BL45" s="108"/>
    </row>
    <row r="46" spans="2:64" ht="93" customHeight="1">
      <c r="B46" s="76" t="s">
        <v>78</v>
      </c>
      <c r="C46" s="71"/>
      <c r="D46" s="76" t="s">
        <v>130</v>
      </c>
      <c r="E46" s="163" t="s">
        <v>44</v>
      </c>
      <c r="F46" s="163">
        <v>1</v>
      </c>
      <c r="G46" s="164">
        <v>1</v>
      </c>
      <c r="H46" s="173">
        <f>G46-F46</f>
        <v>0</v>
      </c>
      <c r="I46" s="247" t="s">
        <v>373</v>
      </c>
      <c r="L46" s="76" t="s">
        <v>78</v>
      </c>
      <c r="M46" s="71"/>
      <c r="N46" s="76" t="s">
        <v>130</v>
      </c>
      <c r="O46" s="74" t="s">
        <v>44</v>
      </c>
      <c r="P46" s="74"/>
      <c r="Q46" s="103"/>
      <c r="R46" s="103">
        <v>0</v>
      </c>
      <c r="S46" s="103"/>
      <c r="T46" s="114" t="s">
        <v>210</v>
      </c>
      <c r="W46" s="76" t="s">
        <v>78</v>
      </c>
      <c r="X46" s="71"/>
      <c r="Y46" s="76" t="s">
        <v>130</v>
      </c>
      <c r="Z46" s="74" t="s">
        <v>44</v>
      </c>
      <c r="AA46" s="74">
        <v>1</v>
      </c>
      <c r="AB46" s="103">
        <v>1</v>
      </c>
      <c r="AC46" s="103">
        <v>0</v>
      </c>
      <c r="AD46" s="103"/>
      <c r="AE46" s="114" t="s">
        <v>210</v>
      </c>
      <c r="AH46" s="76" t="s">
        <v>78</v>
      </c>
      <c r="AI46" s="71"/>
      <c r="AJ46" s="76" t="s">
        <v>130</v>
      </c>
      <c r="AK46" s="74" t="s">
        <v>44</v>
      </c>
      <c r="AL46" s="74">
        <v>1</v>
      </c>
      <c r="AM46" s="103">
        <v>1</v>
      </c>
      <c r="AN46" s="103">
        <v>0</v>
      </c>
      <c r="AO46" s="103">
        <v>1</v>
      </c>
      <c r="AP46" s="114"/>
      <c r="AS46" s="76" t="s">
        <v>78</v>
      </c>
      <c r="AT46" s="71"/>
      <c r="AU46" s="76" t="s">
        <v>130</v>
      </c>
      <c r="AV46" s="187" t="s">
        <v>44</v>
      </c>
      <c r="AW46" s="187">
        <v>1</v>
      </c>
      <c r="AX46" s="188">
        <v>1</v>
      </c>
      <c r="AY46" s="188">
        <v>0</v>
      </c>
      <c r="AZ46" s="188">
        <v>100</v>
      </c>
      <c r="BA46" s="114"/>
      <c r="BD46" s="76" t="s">
        <v>78</v>
      </c>
      <c r="BE46" s="71"/>
      <c r="BF46" s="76" t="s">
        <v>130</v>
      </c>
      <c r="BG46" s="74" t="s">
        <v>44</v>
      </c>
      <c r="BH46" s="74">
        <v>1</v>
      </c>
      <c r="BI46" s="103">
        <v>0</v>
      </c>
      <c r="BJ46" s="103">
        <v>-1</v>
      </c>
      <c r="BK46" s="103">
        <v>0</v>
      </c>
      <c r="BL46" s="104" t="s">
        <v>274</v>
      </c>
    </row>
    <row r="47" spans="2:64" ht="51" customHeight="1">
      <c r="B47" s="76" t="s">
        <v>79</v>
      </c>
      <c r="C47" s="71"/>
      <c r="D47" s="76" t="s">
        <v>80</v>
      </c>
      <c r="E47" s="163" t="s">
        <v>36</v>
      </c>
      <c r="F47" s="163">
        <v>100</v>
      </c>
      <c r="G47" s="164">
        <v>100</v>
      </c>
      <c r="H47" s="173">
        <f>G47-F47</f>
        <v>0</v>
      </c>
      <c r="I47" s="247" t="s">
        <v>145</v>
      </c>
      <c r="L47" s="76" t="s">
        <v>79</v>
      </c>
      <c r="M47" s="71"/>
      <c r="N47" s="76" t="s">
        <v>80</v>
      </c>
      <c r="O47" s="74" t="s">
        <v>36</v>
      </c>
      <c r="P47" s="74">
        <v>100</v>
      </c>
      <c r="Q47" s="103">
        <v>100</v>
      </c>
      <c r="R47" s="103">
        <v>0</v>
      </c>
      <c r="S47" s="103"/>
      <c r="T47" s="114" t="s">
        <v>210</v>
      </c>
      <c r="W47" s="76" t="s">
        <v>79</v>
      </c>
      <c r="X47" s="71"/>
      <c r="Y47" s="76" t="s">
        <v>80</v>
      </c>
      <c r="Z47" s="74" t="s">
        <v>36</v>
      </c>
      <c r="AA47" s="74">
        <v>100</v>
      </c>
      <c r="AB47" s="103">
        <v>100</v>
      </c>
      <c r="AC47" s="103">
        <v>0</v>
      </c>
      <c r="AD47" s="103"/>
      <c r="AE47" s="114" t="s">
        <v>210</v>
      </c>
      <c r="AH47" s="76" t="s">
        <v>79</v>
      </c>
      <c r="AI47" s="71"/>
      <c r="AJ47" s="76" t="s">
        <v>80</v>
      </c>
      <c r="AK47" s="74" t="s">
        <v>36</v>
      </c>
      <c r="AL47" s="74">
        <v>100</v>
      </c>
      <c r="AM47" s="103">
        <v>100</v>
      </c>
      <c r="AN47" s="103">
        <v>0</v>
      </c>
      <c r="AO47" s="103">
        <v>100</v>
      </c>
      <c r="AP47" s="114"/>
      <c r="AS47" s="76" t="s">
        <v>79</v>
      </c>
      <c r="AT47" s="71"/>
      <c r="AU47" s="76" t="s">
        <v>80</v>
      </c>
      <c r="AV47" s="187" t="s">
        <v>36</v>
      </c>
      <c r="AW47" s="187">
        <v>100</v>
      </c>
      <c r="AX47" s="188">
        <v>100</v>
      </c>
      <c r="AY47" s="188">
        <v>0</v>
      </c>
      <c r="AZ47" s="188">
        <v>100</v>
      </c>
      <c r="BA47" s="114"/>
      <c r="BD47" s="76" t="s">
        <v>79</v>
      </c>
      <c r="BE47" s="71"/>
      <c r="BF47" s="76" t="s">
        <v>80</v>
      </c>
      <c r="BG47" s="74" t="s">
        <v>36</v>
      </c>
      <c r="BH47" s="74">
        <v>100</v>
      </c>
      <c r="BI47" s="103">
        <v>95.4</v>
      </c>
      <c r="BJ47" s="103">
        <v>-4.6</v>
      </c>
      <c r="BK47" s="103">
        <v>95.4</v>
      </c>
      <c r="BL47" s="104" t="s">
        <v>275</v>
      </c>
    </row>
    <row r="48" spans="2:64" ht="76.5" customHeight="1">
      <c r="B48" s="75" t="s">
        <v>81</v>
      </c>
      <c r="C48" s="71"/>
      <c r="D48" s="76" t="s">
        <v>82</v>
      </c>
      <c r="E48" s="163" t="s">
        <v>36</v>
      </c>
      <c r="F48" s="163">
        <v>100</v>
      </c>
      <c r="G48" s="164">
        <v>100</v>
      </c>
      <c r="H48" s="173">
        <f>G48-F48</f>
        <v>0</v>
      </c>
      <c r="I48" s="247" t="s">
        <v>131</v>
      </c>
      <c r="L48" s="75" t="s">
        <v>81</v>
      </c>
      <c r="M48" s="71"/>
      <c r="N48" s="76" t="s">
        <v>82</v>
      </c>
      <c r="O48" s="74" t="s">
        <v>36</v>
      </c>
      <c r="P48" s="74">
        <v>100</v>
      </c>
      <c r="Q48" s="103">
        <v>100</v>
      </c>
      <c r="R48" s="103">
        <v>0</v>
      </c>
      <c r="S48" s="103"/>
      <c r="T48" s="114" t="s">
        <v>210</v>
      </c>
      <c r="W48" s="75" t="s">
        <v>81</v>
      </c>
      <c r="X48" s="71"/>
      <c r="Y48" s="76" t="s">
        <v>82</v>
      </c>
      <c r="Z48" s="74" t="s">
        <v>36</v>
      </c>
      <c r="AA48" s="74">
        <v>100</v>
      </c>
      <c r="AB48" s="103">
        <v>100</v>
      </c>
      <c r="AC48" s="103">
        <v>0</v>
      </c>
      <c r="AD48" s="103"/>
      <c r="AE48" s="114" t="s">
        <v>210</v>
      </c>
      <c r="AH48" s="75" t="s">
        <v>81</v>
      </c>
      <c r="AI48" s="71"/>
      <c r="AJ48" s="76" t="s">
        <v>82</v>
      </c>
      <c r="AK48" s="74" t="s">
        <v>36</v>
      </c>
      <c r="AL48" s="74">
        <v>100</v>
      </c>
      <c r="AM48" s="103">
        <v>100</v>
      </c>
      <c r="AN48" s="103">
        <v>0</v>
      </c>
      <c r="AO48" s="103">
        <v>100</v>
      </c>
      <c r="AP48" s="114"/>
      <c r="AS48" s="75" t="s">
        <v>81</v>
      </c>
      <c r="AT48" s="71"/>
      <c r="AU48" s="76" t="s">
        <v>82</v>
      </c>
      <c r="AV48" s="187" t="s">
        <v>36</v>
      </c>
      <c r="AW48" s="187">
        <v>100</v>
      </c>
      <c r="AX48" s="188">
        <v>100</v>
      </c>
      <c r="AY48" s="188">
        <v>0</v>
      </c>
      <c r="AZ48" s="188">
        <v>100</v>
      </c>
      <c r="BA48" s="114"/>
      <c r="BD48" s="75" t="s">
        <v>81</v>
      </c>
      <c r="BE48" s="71"/>
      <c r="BF48" s="76" t="s">
        <v>82</v>
      </c>
      <c r="BG48" s="74" t="s">
        <v>36</v>
      </c>
      <c r="BH48" s="74">
        <v>100</v>
      </c>
      <c r="BI48" s="103">
        <v>96.3</v>
      </c>
      <c r="BJ48" s="103">
        <v>-3.7</v>
      </c>
      <c r="BK48" s="103">
        <v>96.3</v>
      </c>
      <c r="BL48" s="104" t="s">
        <v>276</v>
      </c>
    </row>
    <row r="49" spans="2:64" ht="28.5" customHeight="1">
      <c r="B49" s="373" t="s">
        <v>83</v>
      </c>
      <c r="C49" s="374"/>
      <c r="D49" s="374"/>
      <c r="E49" s="374"/>
      <c r="F49" s="374"/>
      <c r="G49" s="374"/>
      <c r="H49" s="374"/>
      <c r="I49" s="375"/>
      <c r="L49" s="373" t="s">
        <v>83</v>
      </c>
      <c r="M49" s="374"/>
      <c r="N49" s="374"/>
      <c r="O49" s="374"/>
      <c r="P49" s="374"/>
      <c r="Q49" s="374"/>
      <c r="R49" s="374"/>
      <c r="S49" s="374"/>
      <c r="T49" s="375"/>
      <c r="W49" s="373" t="s">
        <v>83</v>
      </c>
      <c r="X49" s="374"/>
      <c r="Y49" s="374"/>
      <c r="Z49" s="374"/>
      <c r="AA49" s="374"/>
      <c r="AB49" s="374"/>
      <c r="AC49" s="374"/>
      <c r="AD49" s="374"/>
      <c r="AE49" s="375"/>
      <c r="AH49" s="373" t="s">
        <v>83</v>
      </c>
      <c r="AI49" s="374"/>
      <c r="AJ49" s="374"/>
      <c r="AK49" s="374"/>
      <c r="AL49" s="374"/>
      <c r="AM49" s="374"/>
      <c r="AN49" s="374"/>
      <c r="AO49" s="374"/>
      <c r="AP49" s="375"/>
      <c r="AS49" s="373" t="s">
        <v>83</v>
      </c>
      <c r="AT49" s="374"/>
      <c r="AU49" s="374"/>
      <c r="AV49" s="374"/>
      <c r="AW49" s="374"/>
      <c r="AX49" s="374"/>
      <c r="AY49" s="374"/>
      <c r="AZ49" s="374"/>
      <c r="BA49" s="375"/>
      <c r="BD49" s="373" t="s">
        <v>83</v>
      </c>
      <c r="BE49" s="374"/>
      <c r="BF49" s="374"/>
      <c r="BG49" s="374"/>
      <c r="BH49" s="374"/>
      <c r="BI49" s="374"/>
      <c r="BJ49" s="374"/>
      <c r="BK49" s="374"/>
      <c r="BL49" s="375"/>
    </row>
    <row r="50" spans="2:64" ht="91.5" customHeight="1">
      <c r="B50" s="75" t="s">
        <v>84</v>
      </c>
      <c r="C50" s="71"/>
      <c r="D50" s="75" t="s">
        <v>85</v>
      </c>
      <c r="E50" s="163" t="s">
        <v>36</v>
      </c>
      <c r="F50" s="165">
        <v>100</v>
      </c>
      <c r="G50" s="165">
        <v>100</v>
      </c>
      <c r="H50" s="164">
        <v>0</v>
      </c>
      <c r="I50" s="247" t="s">
        <v>374</v>
      </c>
      <c r="L50" s="75" t="s">
        <v>84</v>
      </c>
      <c r="M50" s="71"/>
      <c r="N50" s="75" t="s">
        <v>85</v>
      </c>
      <c r="O50" s="74" t="s">
        <v>36</v>
      </c>
      <c r="P50" s="74">
        <v>100</v>
      </c>
      <c r="Q50" s="103">
        <v>100</v>
      </c>
      <c r="R50" s="103">
        <v>0</v>
      </c>
      <c r="S50" s="103"/>
      <c r="T50" s="114" t="s">
        <v>210</v>
      </c>
      <c r="W50" s="75" t="s">
        <v>84</v>
      </c>
      <c r="X50" s="71"/>
      <c r="Y50" s="75" t="s">
        <v>85</v>
      </c>
      <c r="Z50" s="74" t="s">
        <v>36</v>
      </c>
      <c r="AA50" s="74">
        <v>100</v>
      </c>
      <c r="AB50" s="103">
        <v>100</v>
      </c>
      <c r="AC50" s="103">
        <v>0</v>
      </c>
      <c r="AD50" s="103"/>
      <c r="AE50" s="114" t="s">
        <v>210</v>
      </c>
      <c r="AH50" s="75" t="s">
        <v>84</v>
      </c>
      <c r="AI50" s="71"/>
      <c r="AJ50" s="75" t="s">
        <v>85</v>
      </c>
      <c r="AK50" s="74" t="s">
        <v>36</v>
      </c>
      <c r="AL50" s="74">
        <v>80</v>
      </c>
      <c r="AM50" s="103">
        <v>80</v>
      </c>
      <c r="AN50" s="103">
        <v>0</v>
      </c>
      <c r="AO50" s="103">
        <v>100</v>
      </c>
      <c r="AP50" s="114"/>
      <c r="AS50" s="75" t="s">
        <v>84</v>
      </c>
      <c r="AT50" s="71"/>
      <c r="AU50" s="75" t="s">
        <v>85</v>
      </c>
      <c r="AV50" s="187" t="s">
        <v>36</v>
      </c>
      <c r="AW50" s="187">
        <v>60</v>
      </c>
      <c r="AX50" s="188">
        <v>60</v>
      </c>
      <c r="AY50" s="188">
        <v>0</v>
      </c>
      <c r="AZ50" s="188">
        <v>100</v>
      </c>
      <c r="BA50" s="114"/>
      <c r="BD50" s="75" t="s">
        <v>84</v>
      </c>
      <c r="BE50" s="71"/>
      <c r="BF50" s="75" t="s">
        <v>85</v>
      </c>
      <c r="BG50" s="74" t="s">
        <v>36</v>
      </c>
      <c r="BH50" s="74">
        <v>40</v>
      </c>
      <c r="BI50" s="103">
        <v>0</v>
      </c>
      <c r="BJ50" s="103" t="s">
        <v>262</v>
      </c>
      <c r="BK50" s="103">
        <v>0</v>
      </c>
      <c r="BL50" s="104" t="s">
        <v>277</v>
      </c>
    </row>
    <row r="51" spans="2:64" ht="69.75" customHeight="1">
      <c r="B51" s="75" t="s">
        <v>86</v>
      </c>
      <c r="C51" s="71"/>
      <c r="D51" s="76" t="s">
        <v>87</v>
      </c>
      <c r="E51" s="163" t="s">
        <v>44</v>
      </c>
      <c r="F51" s="163">
        <v>1</v>
      </c>
      <c r="G51" s="164">
        <v>1</v>
      </c>
      <c r="H51" s="164">
        <v>0</v>
      </c>
      <c r="I51" s="247" t="s">
        <v>375</v>
      </c>
      <c r="L51" s="75" t="s">
        <v>86</v>
      </c>
      <c r="M51" s="71"/>
      <c r="N51" s="76" t="s">
        <v>87</v>
      </c>
      <c r="O51" s="74" t="s">
        <v>44</v>
      </c>
      <c r="P51" s="74">
        <v>1</v>
      </c>
      <c r="Q51" s="103">
        <v>1</v>
      </c>
      <c r="R51" s="103">
        <v>0</v>
      </c>
      <c r="S51" s="103"/>
      <c r="T51" s="114" t="s">
        <v>210</v>
      </c>
      <c r="W51" s="75" t="s">
        <v>86</v>
      </c>
      <c r="X51" s="71"/>
      <c r="Y51" s="76" t="s">
        <v>87</v>
      </c>
      <c r="Z51" s="74" t="s">
        <v>44</v>
      </c>
      <c r="AA51" s="74">
        <v>1</v>
      </c>
      <c r="AB51" s="103">
        <v>1</v>
      </c>
      <c r="AC51" s="103">
        <v>0</v>
      </c>
      <c r="AD51" s="103"/>
      <c r="AE51" s="114" t="s">
        <v>210</v>
      </c>
      <c r="AH51" s="75" t="s">
        <v>86</v>
      </c>
      <c r="AI51" s="71"/>
      <c r="AJ51" s="76" t="s">
        <v>87</v>
      </c>
      <c r="AK51" s="74" t="s">
        <v>44</v>
      </c>
      <c r="AL51" s="74">
        <v>1</v>
      </c>
      <c r="AM51" s="103">
        <v>1</v>
      </c>
      <c r="AN51" s="103">
        <v>0</v>
      </c>
      <c r="AO51" s="103">
        <v>100</v>
      </c>
      <c r="AP51" s="114"/>
      <c r="AS51" s="75" t="s">
        <v>86</v>
      </c>
      <c r="AT51" s="71"/>
      <c r="AU51" s="76" t="s">
        <v>87</v>
      </c>
      <c r="AV51" s="187" t="s">
        <v>44</v>
      </c>
      <c r="AW51" s="187">
        <v>1</v>
      </c>
      <c r="AX51" s="188">
        <v>1</v>
      </c>
      <c r="AY51" s="188">
        <v>0</v>
      </c>
      <c r="AZ51" s="188">
        <v>100</v>
      </c>
      <c r="BA51" s="114"/>
      <c r="BD51" s="75" t="s">
        <v>86</v>
      </c>
      <c r="BE51" s="71"/>
      <c r="BF51" s="76" t="s">
        <v>87</v>
      </c>
      <c r="BG51" s="74" t="s">
        <v>44</v>
      </c>
      <c r="BH51" s="74">
        <v>1</v>
      </c>
      <c r="BI51" s="103">
        <v>1</v>
      </c>
      <c r="BJ51" s="103">
        <v>0</v>
      </c>
      <c r="BK51" s="103">
        <v>100</v>
      </c>
      <c r="BL51" s="114"/>
    </row>
    <row r="52" spans="2:64" ht="102" customHeight="1">
      <c r="B52" s="75" t="s">
        <v>88</v>
      </c>
      <c r="C52" s="71"/>
      <c r="D52" s="69" t="s">
        <v>89</v>
      </c>
      <c r="E52" s="163" t="s">
        <v>44</v>
      </c>
      <c r="F52" s="163">
        <v>1</v>
      </c>
      <c r="G52" s="164">
        <v>1</v>
      </c>
      <c r="H52" s="164">
        <v>0</v>
      </c>
      <c r="I52" s="247" t="s">
        <v>376</v>
      </c>
      <c r="L52" s="75" t="s">
        <v>88</v>
      </c>
      <c r="M52" s="71"/>
      <c r="N52" s="69" t="s">
        <v>89</v>
      </c>
      <c r="O52" s="74" t="s">
        <v>44</v>
      </c>
      <c r="P52" s="74">
        <v>1</v>
      </c>
      <c r="Q52" s="103">
        <v>1</v>
      </c>
      <c r="R52" s="103">
        <v>0</v>
      </c>
      <c r="S52" s="103"/>
      <c r="T52" s="114" t="s">
        <v>210</v>
      </c>
      <c r="W52" s="75" t="s">
        <v>88</v>
      </c>
      <c r="X52" s="71"/>
      <c r="Y52" s="69" t="s">
        <v>89</v>
      </c>
      <c r="Z52" s="74" t="s">
        <v>44</v>
      </c>
      <c r="AA52" s="74">
        <v>1</v>
      </c>
      <c r="AB52" s="103">
        <v>1</v>
      </c>
      <c r="AC52" s="103">
        <v>0</v>
      </c>
      <c r="AD52" s="103"/>
      <c r="AE52" s="114" t="s">
        <v>210</v>
      </c>
      <c r="AH52" s="75" t="s">
        <v>88</v>
      </c>
      <c r="AI52" s="71"/>
      <c r="AJ52" s="69" t="s">
        <v>89</v>
      </c>
      <c r="AK52" s="74" t="s">
        <v>44</v>
      </c>
      <c r="AL52" s="74">
        <v>1</v>
      </c>
      <c r="AM52" s="103">
        <v>1</v>
      </c>
      <c r="AN52" s="103">
        <v>0</v>
      </c>
      <c r="AO52" s="103">
        <v>100</v>
      </c>
      <c r="AP52" s="114"/>
      <c r="AS52" s="75" t="s">
        <v>88</v>
      </c>
      <c r="AT52" s="71"/>
      <c r="AU52" s="69" t="s">
        <v>89</v>
      </c>
      <c r="AV52" s="187" t="s">
        <v>44</v>
      </c>
      <c r="AW52" s="187">
        <v>1</v>
      </c>
      <c r="AX52" s="188">
        <v>1</v>
      </c>
      <c r="AY52" s="188">
        <v>0</v>
      </c>
      <c r="AZ52" s="188">
        <v>100</v>
      </c>
      <c r="BA52" s="114"/>
      <c r="BD52" s="75" t="s">
        <v>88</v>
      </c>
      <c r="BE52" s="71"/>
      <c r="BF52" s="69" t="s">
        <v>89</v>
      </c>
      <c r="BG52" s="74" t="s">
        <v>44</v>
      </c>
      <c r="BH52" s="74">
        <v>1</v>
      </c>
      <c r="BI52" s="103">
        <v>0</v>
      </c>
      <c r="BJ52" s="103"/>
      <c r="BK52" s="103">
        <v>0</v>
      </c>
      <c r="BL52" s="114"/>
    </row>
    <row r="53" spans="2:64" ht="66" customHeight="1">
      <c r="B53" s="75" t="s">
        <v>90</v>
      </c>
      <c r="C53" s="71"/>
      <c r="D53" s="76" t="s">
        <v>91</v>
      </c>
      <c r="E53" s="163" t="s">
        <v>36</v>
      </c>
      <c r="F53" s="163">
        <v>100</v>
      </c>
      <c r="G53" s="164">
        <v>100</v>
      </c>
      <c r="H53" s="164">
        <v>0</v>
      </c>
      <c r="I53" s="247" t="s">
        <v>353</v>
      </c>
      <c r="L53" s="75" t="s">
        <v>90</v>
      </c>
      <c r="M53" s="71"/>
      <c r="N53" s="76" t="s">
        <v>91</v>
      </c>
      <c r="O53" s="74" t="s">
        <v>36</v>
      </c>
      <c r="P53" s="74">
        <v>100</v>
      </c>
      <c r="Q53" s="103">
        <v>100</v>
      </c>
      <c r="R53" s="103">
        <v>0</v>
      </c>
      <c r="S53" s="103"/>
      <c r="T53" s="104" t="s">
        <v>210</v>
      </c>
      <c r="W53" s="75" t="s">
        <v>90</v>
      </c>
      <c r="X53" s="71"/>
      <c r="Y53" s="76" t="s">
        <v>91</v>
      </c>
      <c r="Z53" s="74" t="s">
        <v>36</v>
      </c>
      <c r="AA53" s="74">
        <v>100</v>
      </c>
      <c r="AB53" s="103">
        <v>100</v>
      </c>
      <c r="AC53" s="103">
        <v>0</v>
      </c>
      <c r="AD53" s="103"/>
      <c r="AE53" s="114" t="s">
        <v>210</v>
      </c>
      <c r="AH53" s="75" t="s">
        <v>90</v>
      </c>
      <c r="AI53" s="71"/>
      <c r="AJ53" s="76" t="s">
        <v>91</v>
      </c>
      <c r="AK53" s="74" t="s">
        <v>36</v>
      </c>
      <c r="AL53" s="74">
        <v>100</v>
      </c>
      <c r="AM53" s="103">
        <v>100</v>
      </c>
      <c r="AN53" s="103">
        <v>0</v>
      </c>
      <c r="AO53" s="103">
        <v>100</v>
      </c>
      <c r="AP53" s="104"/>
      <c r="AS53" s="75" t="s">
        <v>90</v>
      </c>
      <c r="AT53" s="71"/>
      <c r="AU53" s="76" t="s">
        <v>91</v>
      </c>
      <c r="AV53" s="187" t="s">
        <v>36</v>
      </c>
      <c r="AW53" s="187">
        <v>100</v>
      </c>
      <c r="AX53" s="188">
        <v>100</v>
      </c>
      <c r="AY53" s="188">
        <v>0</v>
      </c>
      <c r="AZ53" s="188">
        <v>100</v>
      </c>
      <c r="BA53" s="104"/>
      <c r="BD53" s="75" t="s">
        <v>90</v>
      </c>
      <c r="BE53" s="71"/>
      <c r="BF53" s="76" t="s">
        <v>91</v>
      </c>
      <c r="BG53" s="74" t="s">
        <v>36</v>
      </c>
      <c r="BH53" s="74">
        <v>100</v>
      </c>
      <c r="BI53" s="103">
        <v>100</v>
      </c>
      <c r="BJ53" s="103">
        <v>0</v>
      </c>
      <c r="BK53" s="103">
        <v>100</v>
      </c>
      <c r="BL53" s="104"/>
    </row>
    <row r="54" spans="2:64" ht="67.5" customHeight="1">
      <c r="B54" s="75" t="s">
        <v>92</v>
      </c>
      <c r="C54" s="71"/>
      <c r="D54" s="76" t="s">
        <v>93</v>
      </c>
      <c r="E54" s="163" t="s">
        <v>36</v>
      </c>
      <c r="F54" s="163">
        <v>100</v>
      </c>
      <c r="G54" s="164">
        <v>100</v>
      </c>
      <c r="H54" s="164">
        <v>0</v>
      </c>
      <c r="I54" s="247" t="s">
        <v>147</v>
      </c>
      <c r="L54" s="75" t="s">
        <v>92</v>
      </c>
      <c r="M54" s="71"/>
      <c r="N54" s="76" t="s">
        <v>93</v>
      </c>
      <c r="O54" s="74" t="s">
        <v>36</v>
      </c>
      <c r="P54" s="74">
        <v>100</v>
      </c>
      <c r="Q54" s="103">
        <v>100</v>
      </c>
      <c r="R54" s="103">
        <v>0</v>
      </c>
      <c r="S54" s="103"/>
      <c r="T54" s="114" t="s">
        <v>210</v>
      </c>
      <c r="W54" s="75" t="s">
        <v>92</v>
      </c>
      <c r="X54" s="71"/>
      <c r="Y54" s="76" t="s">
        <v>93</v>
      </c>
      <c r="Z54" s="74" t="s">
        <v>36</v>
      </c>
      <c r="AA54" s="74">
        <v>100</v>
      </c>
      <c r="AB54" s="103">
        <v>100</v>
      </c>
      <c r="AC54" s="103">
        <v>0</v>
      </c>
      <c r="AD54" s="103"/>
      <c r="AE54" s="114" t="s">
        <v>210</v>
      </c>
      <c r="AH54" s="75" t="s">
        <v>92</v>
      </c>
      <c r="AI54" s="71"/>
      <c r="AJ54" s="76" t="s">
        <v>93</v>
      </c>
      <c r="AK54" s="74" t="s">
        <v>36</v>
      </c>
      <c r="AL54" s="74">
        <v>100</v>
      </c>
      <c r="AM54" s="103">
        <v>100</v>
      </c>
      <c r="AN54" s="103">
        <v>0</v>
      </c>
      <c r="AO54" s="103">
        <v>100</v>
      </c>
      <c r="AP54" s="114"/>
      <c r="AS54" s="75" t="s">
        <v>92</v>
      </c>
      <c r="AT54" s="71"/>
      <c r="AU54" s="76" t="s">
        <v>93</v>
      </c>
      <c r="AV54" s="187" t="s">
        <v>36</v>
      </c>
      <c r="AW54" s="187">
        <v>100</v>
      </c>
      <c r="AX54" s="188">
        <v>100</v>
      </c>
      <c r="AY54" s="188">
        <v>0</v>
      </c>
      <c r="AZ54" s="188">
        <v>100</v>
      </c>
      <c r="BA54" s="114"/>
      <c r="BD54" s="75" t="s">
        <v>92</v>
      </c>
      <c r="BE54" s="71"/>
      <c r="BF54" s="76" t="s">
        <v>93</v>
      </c>
      <c r="BG54" s="74" t="s">
        <v>36</v>
      </c>
      <c r="BH54" s="74">
        <v>100</v>
      </c>
      <c r="BI54" s="103">
        <v>100</v>
      </c>
      <c r="BJ54" s="103">
        <v>0</v>
      </c>
      <c r="BK54" s="103">
        <v>100</v>
      </c>
      <c r="BL54" s="114"/>
    </row>
    <row r="55" spans="2:64" ht="16.5" customHeight="1">
      <c r="B55" s="373" t="s">
        <v>94</v>
      </c>
      <c r="C55" s="374"/>
      <c r="D55" s="374"/>
      <c r="E55" s="374"/>
      <c r="F55" s="374"/>
      <c r="G55" s="374"/>
      <c r="H55" s="374"/>
      <c r="I55" s="375"/>
      <c r="L55" s="373" t="s">
        <v>94</v>
      </c>
      <c r="M55" s="374"/>
      <c r="N55" s="374"/>
      <c r="O55" s="374"/>
      <c r="P55" s="374"/>
      <c r="Q55" s="374"/>
      <c r="R55" s="374"/>
      <c r="S55" s="374"/>
      <c r="T55" s="375"/>
      <c r="W55" s="373" t="s">
        <v>94</v>
      </c>
      <c r="X55" s="374"/>
      <c r="Y55" s="374"/>
      <c r="Z55" s="374"/>
      <c r="AA55" s="374"/>
      <c r="AB55" s="374"/>
      <c r="AC55" s="374"/>
      <c r="AD55" s="374"/>
      <c r="AE55" s="375"/>
      <c r="AH55" s="373" t="s">
        <v>94</v>
      </c>
      <c r="AI55" s="374"/>
      <c r="AJ55" s="374"/>
      <c r="AK55" s="374"/>
      <c r="AL55" s="374"/>
      <c r="AM55" s="374"/>
      <c r="AN55" s="374"/>
      <c r="AO55" s="374"/>
      <c r="AP55" s="375"/>
      <c r="AS55" s="373" t="s">
        <v>94</v>
      </c>
      <c r="AT55" s="374"/>
      <c r="AU55" s="374"/>
      <c r="AV55" s="374"/>
      <c r="AW55" s="374"/>
      <c r="AX55" s="374"/>
      <c r="AY55" s="374"/>
      <c r="AZ55" s="374"/>
      <c r="BA55" s="375"/>
      <c r="BD55" s="373" t="s">
        <v>94</v>
      </c>
      <c r="BE55" s="374"/>
      <c r="BF55" s="374"/>
      <c r="BG55" s="374"/>
      <c r="BH55" s="374"/>
      <c r="BI55" s="374"/>
      <c r="BJ55" s="374"/>
      <c r="BK55" s="374"/>
      <c r="BL55" s="375"/>
    </row>
    <row r="56" spans="2:64" ht="77.25">
      <c r="B56" s="76" t="s">
        <v>95</v>
      </c>
      <c r="C56" s="71"/>
      <c r="D56" s="69" t="s">
        <v>96</v>
      </c>
      <c r="E56" s="163" t="s">
        <v>36</v>
      </c>
      <c r="F56" s="163">
        <v>100</v>
      </c>
      <c r="G56" s="164">
        <v>100</v>
      </c>
      <c r="H56" s="164">
        <v>0</v>
      </c>
      <c r="I56" s="247" t="s">
        <v>377</v>
      </c>
      <c r="L56" s="76" t="s">
        <v>95</v>
      </c>
      <c r="M56" s="71"/>
      <c r="N56" s="69" t="s">
        <v>96</v>
      </c>
      <c r="O56" s="74" t="s">
        <v>36</v>
      </c>
      <c r="P56" s="74">
        <v>100</v>
      </c>
      <c r="Q56" s="103">
        <v>100</v>
      </c>
      <c r="R56" s="103">
        <v>0</v>
      </c>
      <c r="S56" s="103"/>
      <c r="T56" s="114" t="s">
        <v>210</v>
      </c>
      <c r="W56" s="76" t="s">
        <v>95</v>
      </c>
      <c r="X56" s="71"/>
      <c r="Y56" s="69" t="s">
        <v>96</v>
      </c>
      <c r="Z56" s="74" t="s">
        <v>36</v>
      </c>
      <c r="AA56" s="74">
        <v>100</v>
      </c>
      <c r="AB56" s="103">
        <v>100</v>
      </c>
      <c r="AC56" s="103">
        <v>0</v>
      </c>
      <c r="AD56" s="103"/>
      <c r="AE56" s="114" t="s">
        <v>210</v>
      </c>
      <c r="AH56" s="76" t="s">
        <v>95</v>
      </c>
      <c r="AI56" s="71"/>
      <c r="AJ56" s="69" t="s">
        <v>96</v>
      </c>
      <c r="AK56" s="74" t="s">
        <v>36</v>
      </c>
      <c r="AL56" s="74">
        <v>100</v>
      </c>
      <c r="AM56" s="103">
        <v>100</v>
      </c>
      <c r="AN56" s="103">
        <v>0</v>
      </c>
      <c r="AO56" s="103">
        <v>100</v>
      </c>
      <c r="AP56" s="114"/>
      <c r="AS56" s="76" t="s">
        <v>95</v>
      </c>
      <c r="AT56" s="71"/>
      <c r="AU56" s="69" t="s">
        <v>96</v>
      </c>
      <c r="AV56" s="187" t="s">
        <v>36</v>
      </c>
      <c r="AW56" s="187">
        <v>100</v>
      </c>
      <c r="AX56" s="188">
        <v>100</v>
      </c>
      <c r="AY56" s="188">
        <v>0</v>
      </c>
      <c r="AZ56" s="188">
        <v>100</v>
      </c>
      <c r="BA56" s="114"/>
      <c r="BD56" s="76" t="s">
        <v>95</v>
      </c>
      <c r="BE56" s="71"/>
      <c r="BF56" s="69" t="s">
        <v>96</v>
      </c>
      <c r="BG56" s="74" t="s">
        <v>36</v>
      </c>
      <c r="BH56" s="74">
        <v>100</v>
      </c>
      <c r="BI56" s="103">
        <v>100</v>
      </c>
      <c r="BJ56" s="103">
        <v>0</v>
      </c>
      <c r="BK56" s="103">
        <v>100</v>
      </c>
      <c r="BL56" s="114"/>
    </row>
    <row r="57" spans="2:64" ht="15">
      <c r="B57" s="376" t="s">
        <v>97</v>
      </c>
      <c r="C57" s="377"/>
      <c r="D57" s="377"/>
      <c r="E57" s="377"/>
      <c r="F57" s="377"/>
      <c r="G57" s="377"/>
      <c r="H57" s="377"/>
      <c r="I57" s="378"/>
      <c r="L57" s="376" t="s">
        <v>97</v>
      </c>
      <c r="M57" s="377"/>
      <c r="N57" s="377"/>
      <c r="O57" s="377"/>
      <c r="P57" s="377"/>
      <c r="Q57" s="377"/>
      <c r="R57" s="377"/>
      <c r="S57" s="377"/>
      <c r="T57" s="378"/>
      <c r="W57" s="376" t="s">
        <v>97</v>
      </c>
      <c r="X57" s="377"/>
      <c r="Y57" s="377"/>
      <c r="Z57" s="377"/>
      <c r="AA57" s="377"/>
      <c r="AB57" s="377"/>
      <c r="AC57" s="377"/>
      <c r="AD57" s="377"/>
      <c r="AE57" s="378"/>
      <c r="AH57" s="376" t="s">
        <v>97</v>
      </c>
      <c r="AI57" s="377"/>
      <c r="AJ57" s="377"/>
      <c r="AK57" s="377"/>
      <c r="AL57" s="377"/>
      <c r="AM57" s="377"/>
      <c r="AN57" s="377"/>
      <c r="AO57" s="377"/>
      <c r="AP57" s="378"/>
      <c r="AS57" s="376" t="s">
        <v>97</v>
      </c>
      <c r="AT57" s="377"/>
      <c r="AU57" s="377"/>
      <c r="AV57" s="377"/>
      <c r="AW57" s="377"/>
      <c r="AX57" s="377"/>
      <c r="AY57" s="377"/>
      <c r="AZ57" s="377"/>
      <c r="BA57" s="378"/>
      <c r="BD57" s="376" t="s">
        <v>97</v>
      </c>
      <c r="BE57" s="377"/>
      <c r="BF57" s="377"/>
      <c r="BG57" s="377"/>
      <c r="BH57" s="377"/>
      <c r="BI57" s="377"/>
      <c r="BJ57" s="377"/>
      <c r="BK57" s="377"/>
      <c r="BL57" s="378"/>
    </row>
    <row r="58" spans="2:64" ht="42" customHeight="1">
      <c r="B58" s="379" t="s">
        <v>98</v>
      </c>
      <c r="C58" s="73" t="s">
        <v>148</v>
      </c>
      <c r="D58" s="73" t="s">
        <v>133</v>
      </c>
      <c r="E58" s="163" t="s">
        <v>38</v>
      </c>
      <c r="F58" s="175">
        <f>P58+AA58+AL58+AW58+BH58</f>
        <v>7805.7</v>
      </c>
      <c r="G58" s="173">
        <f>Q58+AB58+AM58+AX58+BI58</f>
        <v>6656.1</v>
      </c>
      <c r="H58" s="173">
        <f>G58-F58</f>
        <v>-1149.5999999999995</v>
      </c>
      <c r="I58" s="261" t="s">
        <v>354</v>
      </c>
      <c r="L58" s="379" t="s">
        <v>98</v>
      </c>
      <c r="M58" s="73" t="s">
        <v>148</v>
      </c>
      <c r="N58" s="73" t="s">
        <v>133</v>
      </c>
      <c r="O58" s="74" t="s">
        <v>38</v>
      </c>
      <c r="P58" s="74">
        <v>1859.8</v>
      </c>
      <c r="Q58" s="119">
        <v>1385</v>
      </c>
      <c r="R58" s="74">
        <v>-464.7</v>
      </c>
      <c r="S58" s="88"/>
      <c r="T58" s="75" t="s">
        <v>340</v>
      </c>
      <c r="W58" s="379" t="s">
        <v>98</v>
      </c>
      <c r="X58" s="73" t="s">
        <v>148</v>
      </c>
      <c r="Y58" s="73" t="s">
        <v>133</v>
      </c>
      <c r="Z58" s="74" t="s">
        <v>38</v>
      </c>
      <c r="AA58" s="88">
        <v>1697.8</v>
      </c>
      <c r="AB58" s="119">
        <v>1683.9</v>
      </c>
      <c r="AC58" s="88">
        <v>-13.9</v>
      </c>
      <c r="AD58" s="88"/>
      <c r="AE58" s="75" t="s">
        <v>328</v>
      </c>
      <c r="AH58" s="379" t="s">
        <v>98</v>
      </c>
      <c r="AI58" s="73" t="s">
        <v>148</v>
      </c>
      <c r="AJ58" s="73" t="s">
        <v>133</v>
      </c>
      <c r="AK58" s="74" t="s">
        <v>38</v>
      </c>
      <c r="AL58" s="88">
        <v>1537.1</v>
      </c>
      <c r="AM58" s="119">
        <v>1417.8</v>
      </c>
      <c r="AN58" s="119">
        <f>AM58-AL58</f>
        <v>-119.29999999999995</v>
      </c>
      <c r="AO58" s="88">
        <v>92.2</v>
      </c>
      <c r="AP58" s="75" t="s">
        <v>309</v>
      </c>
      <c r="AS58" s="379" t="s">
        <v>98</v>
      </c>
      <c r="AT58" s="73" t="s">
        <v>148</v>
      </c>
      <c r="AU58" s="73" t="s">
        <v>133</v>
      </c>
      <c r="AV58" s="187" t="s">
        <v>38</v>
      </c>
      <c r="AW58" s="202">
        <v>1419.2</v>
      </c>
      <c r="AX58" s="199">
        <v>921.5</v>
      </c>
      <c r="AY58" s="199">
        <f>AX58-AW58</f>
        <v>-497.70000000000005</v>
      </c>
      <c r="AZ58" s="202">
        <v>64.9</v>
      </c>
      <c r="BA58" s="75" t="s">
        <v>293</v>
      </c>
      <c r="BD58" s="379" t="s">
        <v>98</v>
      </c>
      <c r="BE58" s="73" t="s">
        <v>148</v>
      </c>
      <c r="BF58" s="73" t="s">
        <v>133</v>
      </c>
      <c r="BG58" s="74" t="s">
        <v>38</v>
      </c>
      <c r="BH58" s="88">
        <v>1291.8</v>
      </c>
      <c r="BI58" s="119">
        <v>1247.9</v>
      </c>
      <c r="BJ58" s="119">
        <f>BI58-BH58</f>
        <v>-43.899999999999864</v>
      </c>
      <c r="BK58" s="88">
        <v>96.6</v>
      </c>
      <c r="BL58" s="75" t="s">
        <v>278</v>
      </c>
    </row>
    <row r="59" spans="2:64" ht="62.25" customHeight="1">
      <c r="B59" s="380"/>
      <c r="C59" s="76" t="s">
        <v>149</v>
      </c>
      <c r="D59" s="76" t="s">
        <v>99</v>
      </c>
      <c r="E59" s="163" t="s">
        <v>41</v>
      </c>
      <c r="F59" s="121">
        <f>P59+AA59+AL59+AW59+BH59</f>
        <v>4860</v>
      </c>
      <c r="G59" s="121">
        <f>Q59+AB59+AM59+AX59+BI59</f>
        <v>3351</v>
      </c>
      <c r="H59" s="164">
        <v>-501</v>
      </c>
      <c r="I59" s="392"/>
      <c r="L59" s="380"/>
      <c r="M59" s="76" t="s">
        <v>149</v>
      </c>
      <c r="N59" s="76" t="s">
        <v>99</v>
      </c>
      <c r="O59" s="74" t="s">
        <v>41</v>
      </c>
      <c r="P59" s="77">
        <v>972</v>
      </c>
      <c r="Q59" s="74">
        <v>471</v>
      </c>
      <c r="R59" s="103">
        <f>Q59-P59</f>
        <v>-501</v>
      </c>
      <c r="S59" s="103"/>
      <c r="T59" s="104" t="s">
        <v>210</v>
      </c>
      <c r="W59" s="380"/>
      <c r="X59" s="76" t="s">
        <v>149</v>
      </c>
      <c r="Y59" s="76" t="s">
        <v>99</v>
      </c>
      <c r="Z59" s="74" t="s">
        <v>41</v>
      </c>
      <c r="AA59" s="77">
        <v>972</v>
      </c>
      <c r="AB59" s="103">
        <v>471</v>
      </c>
      <c r="AC59" s="103">
        <v>-501</v>
      </c>
      <c r="AD59" s="103"/>
      <c r="AE59" s="104" t="s">
        <v>329</v>
      </c>
      <c r="AH59" s="380"/>
      <c r="AI59" s="76" t="s">
        <v>149</v>
      </c>
      <c r="AJ59" s="76" t="s">
        <v>99</v>
      </c>
      <c r="AK59" s="74" t="s">
        <v>41</v>
      </c>
      <c r="AL59" s="77">
        <v>972</v>
      </c>
      <c r="AM59" s="74">
        <v>699</v>
      </c>
      <c r="AN59" s="103">
        <v>-273</v>
      </c>
      <c r="AO59" s="106">
        <v>72</v>
      </c>
      <c r="AP59" s="104" t="s">
        <v>310</v>
      </c>
      <c r="AS59" s="380"/>
      <c r="AT59" s="76" t="s">
        <v>149</v>
      </c>
      <c r="AU59" s="76" t="s">
        <v>99</v>
      </c>
      <c r="AV59" s="187" t="s">
        <v>41</v>
      </c>
      <c r="AW59" s="203">
        <v>972</v>
      </c>
      <c r="AX59" s="204">
        <v>738</v>
      </c>
      <c r="AY59" s="205">
        <v>-234</v>
      </c>
      <c r="AZ59" s="205">
        <v>76</v>
      </c>
      <c r="BA59" s="104" t="s">
        <v>294</v>
      </c>
      <c r="BD59" s="380"/>
      <c r="BE59" s="76" t="s">
        <v>149</v>
      </c>
      <c r="BF59" s="76" t="s">
        <v>99</v>
      </c>
      <c r="BG59" s="74" t="s">
        <v>41</v>
      </c>
      <c r="BH59" s="77">
        <v>972</v>
      </c>
      <c r="BI59" s="74">
        <v>972</v>
      </c>
      <c r="BJ59" s="103"/>
      <c r="BK59" s="103"/>
      <c r="BL59" s="104"/>
    </row>
    <row r="60" spans="2:64" ht="26.25" customHeight="1">
      <c r="B60" s="380"/>
      <c r="C60" s="76" t="s">
        <v>150</v>
      </c>
      <c r="D60" s="76" t="s">
        <v>100</v>
      </c>
      <c r="E60" s="163" t="s">
        <v>38</v>
      </c>
      <c r="F60" s="168">
        <f>F58/F59</f>
        <v>1.606111111111111</v>
      </c>
      <c r="G60" s="168">
        <f>G58/G59</f>
        <v>1.9863025962399286</v>
      </c>
      <c r="H60" s="227">
        <f>G60-F60</f>
        <v>0.3801914851288175</v>
      </c>
      <c r="I60" s="392"/>
      <c r="L60" s="380"/>
      <c r="M60" s="76" t="s">
        <v>150</v>
      </c>
      <c r="N60" s="76" t="s">
        <v>100</v>
      </c>
      <c r="O60" s="74" t="s">
        <v>38</v>
      </c>
      <c r="P60" s="74">
        <v>1.9</v>
      </c>
      <c r="Q60" s="74">
        <v>2.9</v>
      </c>
      <c r="R60" s="120">
        <v>1</v>
      </c>
      <c r="S60" s="120"/>
      <c r="T60" s="104" t="s">
        <v>341</v>
      </c>
      <c r="W60" s="380"/>
      <c r="X60" s="76" t="s">
        <v>150</v>
      </c>
      <c r="Y60" s="76" t="s">
        <v>100</v>
      </c>
      <c r="Z60" s="74" t="s">
        <v>38</v>
      </c>
      <c r="AA60" s="74">
        <v>1.7</v>
      </c>
      <c r="AB60" s="103">
        <v>3.57</v>
      </c>
      <c r="AC60" s="103">
        <v>1.87</v>
      </c>
      <c r="AD60" s="120"/>
      <c r="AE60" s="104" t="s">
        <v>330</v>
      </c>
      <c r="AH60" s="380"/>
      <c r="AI60" s="76" t="s">
        <v>150</v>
      </c>
      <c r="AJ60" s="76" t="s">
        <v>100</v>
      </c>
      <c r="AK60" s="74" t="s">
        <v>38</v>
      </c>
      <c r="AL60" s="74">
        <v>1.581</v>
      </c>
      <c r="AM60" s="119">
        <v>2.407</v>
      </c>
      <c r="AN60" s="120">
        <v>0.826</v>
      </c>
      <c r="AO60" s="120">
        <v>152.2</v>
      </c>
      <c r="AP60" s="104"/>
      <c r="AS60" s="380"/>
      <c r="AT60" s="76" t="s">
        <v>150</v>
      </c>
      <c r="AU60" s="76" t="s">
        <v>100</v>
      </c>
      <c r="AV60" s="206" t="s">
        <v>38</v>
      </c>
      <c r="AW60" s="207">
        <v>1.46</v>
      </c>
      <c r="AX60" s="208">
        <v>1.249</v>
      </c>
      <c r="AY60" s="208">
        <v>-0.211</v>
      </c>
      <c r="AZ60" s="208">
        <v>85.5</v>
      </c>
      <c r="BA60" s="123"/>
      <c r="BD60" s="380"/>
      <c r="BE60" s="76" t="s">
        <v>150</v>
      </c>
      <c r="BF60" s="76" t="s">
        <v>100</v>
      </c>
      <c r="BG60" s="74" t="s">
        <v>38</v>
      </c>
      <c r="BH60" s="74">
        <v>1.33</v>
      </c>
      <c r="BI60" s="93">
        <v>1.28</v>
      </c>
      <c r="BJ60" s="106">
        <v>-0.05</v>
      </c>
      <c r="BK60" s="120">
        <v>96.2</v>
      </c>
      <c r="BL60" s="104"/>
    </row>
    <row r="61" spans="2:64" ht="64.5" customHeight="1">
      <c r="B61" s="381"/>
      <c r="C61" s="73" t="s">
        <v>151</v>
      </c>
      <c r="D61" s="76" t="s">
        <v>101</v>
      </c>
      <c r="E61" s="121" t="s">
        <v>102</v>
      </c>
      <c r="F61" s="163">
        <v>0</v>
      </c>
      <c r="G61" s="164">
        <v>0</v>
      </c>
      <c r="H61" s="174">
        <v>0</v>
      </c>
      <c r="I61" s="393"/>
      <c r="L61" s="381"/>
      <c r="M61" s="73" t="s">
        <v>151</v>
      </c>
      <c r="N61" s="76" t="s">
        <v>101</v>
      </c>
      <c r="O61" s="77" t="s">
        <v>102</v>
      </c>
      <c r="P61" s="74">
        <v>0</v>
      </c>
      <c r="Q61" s="103">
        <v>0</v>
      </c>
      <c r="R61" s="103">
        <v>0</v>
      </c>
      <c r="S61" s="103"/>
      <c r="T61" s="114" t="s">
        <v>210</v>
      </c>
      <c r="W61" s="381"/>
      <c r="X61" s="73" t="s">
        <v>151</v>
      </c>
      <c r="Y61" s="76" t="s">
        <v>101</v>
      </c>
      <c r="Z61" s="77" t="s">
        <v>102</v>
      </c>
      <c r="AA61" s="74">
        <v>0</v>
      </c>
      <c r="AB61" s="103">
        <v>0</v>
      </c>
      <c r="AC61" s="103">
        <v>0</v>
      </c>
      <c r="AD61" s="103"/>
      <c r="AE61" s="114" t="s">
        <v>210</v>
      </c>
      <c r="AH61" s="381"/>
      <c r="AI61" s="73" t="s">
        <v>151</v>
      </c>
      <c r="AJ61" s="76" t="s">
        <v>101</v>
      </c>
      <c r="AK61" s="77" t="s">
        <v>102</v>
      </c>
      <c r="AL61" s="74">
        <v>100</v>
      </c>
      <c r="AM61" s="103">
        <v>0</v>
      </c>
      <c r="AN61" s="103">
        <f>AM61-AL61</f>
        <v>-100</v>
      </c>
      <c r="AO61" s="103">
        <v>0</v>
      </c>
      <c r="AP61" s="118" t="s">
        <v>311</v>
      </c>
      <c r="AS61" s="381"/>
      <c r="AT61" s="73" t="s">
        <v>151</v>
      </c>
      <c r="AU61" s="76" t="s">
        <v>101</v>
      </c>
      <c r="AV61" s="209" t="s">
        <v>102</v>
      </c>
      <c r="AW61" s="210">
        <v>100</v>
      </c>
      <c r="AX61" s="210">
        <v>102</v>
      </c>
      <c r="AY61" s="211">
        <v>2</v>
      </c>
      <c r="AZ61" s="210"/>
      <c r="BA61" s="123" t="s">
        <v>295</v>
      </c>
      <c r="BD61" s="381"/>
      <c r="BE61" s="73" t="s">
        <v>151</v>
      </c>
      <c r="BF61" s="76" t="s">
        <v>101</v>
      </c>
      <c r="BG61" s="77" t="s">
        <v>102</v>
      </c>
      <c r="BH61" s="74">
        <v>207</v>
      </c>
      <c r="BI61" s="103">
        <v>205.8</v>
      </c>
      <c r="BJ61" s="103">
        <f>BI61-BH61</f>
        <v>-1.1999999999999886</v>
      </c>
      <c r="BK61" s="103">
        <v>99.4</v>
      </c>
      <c r="BL61" s="104" t="s">
        <v>279</v>
      </c>
    </row>
    <row r="62" spans="2:64" ht="15">
      <c r="B62" s="386" t="s">
        <v>103</v>
      </c>
      <c r="C62" s="387"/>
      <c r="D62" s="387"/>
      <c r="E62" s="387"/>
      <c r="F62" s="387"/>
      <c r="G62" s="387"/>
      <c r="H62" s="387"/>
      <c r="I62" s="388"/>
      <c r="L62" s="386" t="s">
        <v>103</v>
      </c>
      <c r="M62" s="387"/>
      <c r="N62" s="387"/>
      <c r="O62" s="387"/>
      <c r="P62" s="387"/>
      <c r="Q62" s="387"/>
      <c r="R62" s="387"/>
      <c r="S62" s="387"/>
      <c r="T62" s="388"/>
      <c r="W62" s="386" t="s">
        <v>103</v>
      </c>
      <c r="X62" s="387"/>
      <c r="Y62" s="387"/>
      <c r="Z62" s="387"/>
      <c r="AA62" s="387"/>
      <c r="AB62" s="387"/>
      <c r="AC62" s="387"/>
      <c r="AD62" s="387"/>
      <c r="AE62" s="388"/>
      <c r="AH62" s="386" t="s">
        <v>103</v>
      </c>
      <c r="AI62" s="387"/>
      <c r="AJ62" s="387"/>
      <c r="AK62" s="387"/>
      <c r="AL62" s="387"/>
      <c r="AM62" s="387"/>
      <c r="AN62" s="387"/>
      <c r="AO62" s="387"/>
      <c r="AP62" s="388"/>
      <c r="AS62" s="386" t="s">
        <v>103</v>
      </c>
      <c r="AT62" s="387"/>
      <c r="AU62" s="387"/>
      <c r="AV62" s="387"/>
      <c r="AW62" s="404"/>
      <c r="AX62" s="404"/>
      <c r="AY62" s="404"/>
      <c r="AZ62" s="404"/>
      <c r="BA62" s="388"/>
      <c r="BD62" s="386" t="s">
        <v>103</v>
      </c>
      <c r="BE62" s="387"/>
      <c r="BF62" s="387"/>
      <c r="BG62" s="387"/>
      <c r="BH62" s="387"/>
      <c r="BI62" s="387"/>
      <c r="BJ62" s="387"/>
      <c r="BK62" s="387"/>
      <c r="BL62" s="388"/>
    </row>
    <row r="63" spans="2:64" ht="160.5" customHeight="1">
      <c r="B63" s="69" t="s">
        <v>104</v>
      </c>
      <c r="C63" s="71"/>
      <c r="D63" s="75" t="s">
        <v>105</v>
      </c>
      <c r="E63" s="163" t="s">
        <v>44</v>
      </c>
      <c r="F63" s="163">
        <v>1</v>
      </c>
      <c r="G63" s="164">
        <v>1</v>
      </c>
      <c r="H63" s="164">
        <v>0</v>
      </c>
      <c r="I63" s="247" t="s">
        <v>126</v>
      </c>
      <c r="L63" s="69" t="s">
        <v>104</v>
      </c>
      <c r="M63" s="71"/>
      <c r="N63" s="75" t="s">
        <v>105</v>
      </c>
      <c r="O63" s="74" t="s">
        <v>44</v>
      </c>
      <c r="P63" s="74">
        <v>1</v>
      </c>
      <c r="Q63" s="103">
        <v>1</v>
      </c>
      <c r="R63" s="103">
        <v>0</v>
      </c>
      <c r="S63" s="103"/>
      <c r="T63" s="114" t="s">
        <v>210</v>
      </c>
      <c r="W63" s="69" t="s">
        <v>104</v>
      </c>
      <c r="X63" s="71"/>
      <c r="Y63" s="75" t="s">
        <v>105</v>
      </c>
      <c r="Z63" s="74" t="s">
        <v>44</v>
      </c>
      <c r="AA63" s="74">
        <v>1</v>
      </c>
      <c r="AB63" s="103">
        <v>1</v>
      </c>
      <c r="AC63" s="103">
        <v>0</v>
      </c>
      <c r="AD63" s="103"/>
      <c r="AE63" s="114" t="s">
        <v>210</v>
      </c>
      <c r="AH63" s="69" t="s">
        <v>104</v>
      </c>
      <c r="AI63" s="71"/>
      <c r="AJ63" s="75" t="s">
        <v>105</v>
      </c>
      <c r="AK63" s="74" t="s">
        <v>44</v>
      </c>
      <c r="AL63" s="74">
        <v>1</v>
      </c>
      <c r="AM63" s="103">
        <v>1</v>
      </c>
      <c r="AN63" s="103">
        <v>0</v>
      </c>
      <c r="AO63" s="103">
        <v>100</v>
      </c>
      <c r="AP63" s="114"/>
      <c r="AS63" s="69" t="s">
        <v>104</v>
      </c>
      <c r="AT63" s="71"/>
      <c r="AU63" s="75" t="s">
        <v>105</v>
      </c>
      <c r="AV63" s="187" t="s">
        <v>44</v>
      </c>
      <c r="AW63" s="187">
        <v>1</v>
      </c>
      <c r="AX63" s="188">
        <v>1</v>
      </c>
      <c r="AY63" s="188">
        <v>0</v>
      </c>
      <c r="AZ63" s="188">
        <v>100</v>
      </c>
      <c r="BA63" s="114"/>
      <c r="BD63" s="69" t="s">
        <v>104</v>
      </c>
      <c r="BE63" s="71"/>
      <c r="BF63" s="75" t="s">
        <v>105</v>
      </c>
      <c r="BG63" s="74" t="s">
        <v>44</v>
      </c>
      <c r="BH63" s="74">
        <v>1</v>
      </c>
      <c r="BI63" s="103">
        <v>1</v>
      </c>
      <c r="BJ63" s="103">
        <v>0</v>
      </c>
      <c r="BK63" s="103">
        <v>100</v>
      </c>
      <c r="BL63" s="114"/>
    </row>
    <row r="64" spans="2:64" ht="121.5" customHeight="1">
      <c r="B64" s="76" t="s">
        <v>106</v>
      </c>
      <c r="C64" s="71"/>
      <c r="D64" s="76" t="s">
        <v>107</v>
      </c>
      <c r="E64" s="163" t="s">
        <v>36</v>
      </c>
      <c r="F64" s="163">
        <v>100</v>
      </c>
      <c r="G64" s="164">
        <v>100</v>
      </c>
      <c r="H64" s="164">
        <v>0</v>
      </c>
      <c r="I64" s="247" t="s">
        <v>127</v>
      </c>
      <c r="L64" s="76" t="s">
        <v>106</v>
      </c>
      <c r="M64" s="71"/>
      <c r="N64" s="76" t="s">
        <v>107</v>
      </c>
      <c r="O64" s="74" t="s">
        <v>36</v>
      </c>
      <c r="P64" s="74">
        <v>100</v>
      </c>
      <c r="Q64" s="103">
        <v>100</v>
      </c>
      <c r="R64" s="103">
        <v>0</v>
      </c>
      <c r="S64" s="103"/>
      <c r="T64" s="114" t="s">
        <v>210</v>
      </c>
      <c r="W64" s="76" t="s">
        <v>106</v>
      </c>
      <c r="X64" s="71"/>
      <c r="Y64" s="76" t="s">
        <v>107</v>
      </c>
      <c r="Z64" s="74" t="s">
        <v>36</v>
      </c>
      <c r="AA64" s="74">
        <v>100</v>
      </c>
      <c r="AB64" s="103">
        <v>100</v>
      </c>
      <c r="AC64" s="103">
        <v>0</v>
      </c>
      <c r="AD64" s="103"/>
      <c r="AE64" s="114" t="s">
        <v>210</v>
      </c>
      <c r="AH64" s="76" t="s">
        <v>106</v>
      </c>
      <c r="AI64" s="71"/>
      <c r="AJ64" s="76" t="s">
        <v>107</v>
      </c>
      <c r="AK64" s="74" t="s">
        <v>36</v>
      </c>
      <c r="AL64" s="74">
        <v>100</v>
      </c>
      <c r="AM64" s="103">
        <v>100</v>
      </c>
      <c r="AN64" s="103">
        <v>0</v>
      </c>
      <c r="AO64" s="103">
        <v>100</v>
      </c>
      <c r="AP64" s="114"/>
      <c r="AS64" s="76" t="s">
        <v>106</v>
      </c>
      <c r="AT64" s="71"/>
      <c r="AU64" s="76" t="s">
        <v>107</v>
      </c>
      <c r="AV64" s="187" t="s">
        <v>36</v>
      </c>
      <c r="AW64" s="187">
        <v>100</v>
      </c>
      <c r="AX64" s="188">
        <v>100</v>
      </c>
      <c r="AY64" s="188">
        <v>0</v>
      </c>
      <c r="AZ64" s="188">
        <v>100</v>
      </c>
      <c r="BA64" s="114"/>
      <c r="BD64" s="76" t="s">
        <v>106</v>
      </c>
      <c r="BE64" s="71"/>
      <c r="BF64" s="76" t="s">
        <v>107</v>
      </c>
      <c r="BG64" s="74" t="s">
        <v>36</v>
      </c>
      <c r="BH64" s="74">
        <v>100</v>
      </c>
      <c r="BI64" s="103">
        <v>100</v>
      </c>
      <c r="BJ64" s="103">
        <v>0</v>
      </c>
      <c r="BK64" s="103">
        <v>100</v>
      </c>
      <c r="BL64" s="114"/>
    </row>
    <row r="65" spans="2:64" s="124" customFormat="1" ht="69" customHeight="1">
      <c r="B65" s="76" t="s">
        <v>108</v>
      </c>
      <c r="C65" s="71"/>
      <c r="D65" s="76" t="s">
        <v>109</v>
      </c>
      <c r="E65" s="163" t="s">
        <v>36</v>
      </c>
      <c r="F65" s="226">
        <v>100</v>
      </c>
      <c r="G65" s="226">
        <v>95</v>
      </c>
      <c r="H65" s="168">
        <f aca="true" t="shared" si="2" ref="H65:H70">G65-F65</f>
        <v>-5</v>
      </c>
      <c r="I65" s="247" t="s">
        <v>378</v>
      </c>
      <c r="L65" s="76" t="s">
        <v>108</v>
      </c>
      <c r="M65" s="71"/>
      <c r="N65" s="76" t="s">
        <v>109</v>
      </c>
      <c r="O65" s="74" t="s">
        <v>36</v>
      </c>
      <c r="P65" s="77">
        <v>100</v>
      </c>
      <c r="Q65" s="119">
        <v>95</v>
      </c>
      <c r="R65" s="74">
        <v>-5</v>
      </c>
      <c r="S65" s="74"/>
      <c r="T65" s="75" t="s">
        <v>342</v>
      </c>
      <c r="W65" s="76" t="s">
        <v>108</v>
      </c>
      <c r="X65" s="71"/>
      <c r="Y65" s="76" t="s">
        <v>109</v>
      </c>
      <c r="Z65" s="74" t="s">
        <v>36</v>
      </c>
      <c r="AA65" s="77">
        <v>95</v>
      </c>
      <c r="AB65" s="74">
        <v>95.2</v>
      </c>
      <c r="AC65" s="74">
        <v>0.2</v>
      </c>
      <c r="AD65" s="74"/>
      <c r="AE65" s="75" t="s">
        <v>210</v>
      </c>
      <c r="AH65" s="76" t="s">
        <v>108</v>
      </c>
      <c r="AI65" s="71"/>
      <c r="AJ65" s="76" t="s">
        <v>109</v>
      </c>
      <c r="AK65" s="74" t="s">
        <v>36</v>
      </c>
      <c r="AL65" s="77">
        <v>90</v>
      </c>
      <c r="AM65" s="119">
        <v>91.2</v>
      </c>
      <c r="AN65" s="93">
        <v>1.2</v>
      </c>
      <c r="AO65" s="74">
        <v>102</v>
      </c>
      <c r="AP65" s="125" t="s">
        <v>312</v>
      </c>
      <c r="AS65" s="76" t="s">
        <v>108</v>
      </c>
      <c r="AT65" s="71"/>
      <c r="AU65" s="76" t="s">
        <v>109</v>
      </c>
      <c r="AV65" s="187" t="s">
        <v>36</v>
      </c>
      <c r="AW65" s="192">
        <v>85</v>
      </c>
      <c r="AX65" s="199">
        <v>89.5</v>
      </c>
      <c r="AY65" s="193">
        <f>AX65-AW65</f>
        <v>4.5</v>
      </c>
      <c r="AZ65" s="187">
        <v>105</v>
      </c>
      <c r="BA65" s="75"/>
      <c r="BD65" s="76" t="s">
        <v>108</v>
      </c>
      <c r="BE65" s="71"/>
      <c r="BF65" s="76" t="s">
        <v>109</v>
      </c>
      <c r="BG65" s="74" t="s">
        <v>36</v>
      </c>
      <c r="BH65" s="77">
        <v>85</v>
      </c>
      <c r="BI65" s="119">
        <v>96.6</v>
      </c>
      <c r="BJ65" s="93">
        <f>BI65-BH65</f>
        <v>11.599999999999994</v>
      </c>
      <c r="BK65" s="74">
        <v>100</v>
      </c>
      <c r="BL65" s="75"/>
    </row>
    <row r="66" spans="2:64" ht="105">
      <c r="B66" s="76" t="s">
        <v>111</v>
      </c>
      <c r="C66" s="71"/>
      <c r="D66" s="69" t="s">
        <v>110</v>
      </c>
      <c r="E66" s="163" t="s">
        <v>36</v>
      </c>
      <c r="F66" s="226">
        <v>100</v>
      </c>
      <c r="G66" s="226">
        <v>100</v>
      </c>
      <c r="H66" s="168">
        <f t="shared" si="2"/>
        <v>0</v>
      </c>
      <c r="I66" s="247" t="s">
        <v>379</v>
      </c>
      <c r="L66" s="76" t="s">
        <v>111</v>
      </c>
      <c r="M66" s="71"/>
      <c r="N66" s="69" t="s">
        <v>110</v>
      </c>
      <c r="O66" s="74" t="s">
        <v>36</v>
      </c>
      <c r="P66" s="74">
        <v>100</v>
      </c>
      <c r="Q66" s="74">
        <v>100</v>
      </c>
      <c r="R66" s="103">
        <v>0</v>
      </c>
      <c r="S66" s="103"/>
      <c r="T66" s="114" t="s">
        <v>337</v>
      </c>
      <c r="W66" s="76" t="s">
        <v>111</v>
      </c>
      <c r="X66" s="71"/>
      <c r="Y66" s="69" t="s">
        <v>110</v>
      </c>
      <c r="Z66" s="74" t="s">
        <v>36</v>
      </c>
      <c r="AA66" s="74">
        <v>95</v>
      </c>
      <c r="AB66" s="103">
        <v>95</v>
      </c>
      <c r="AC66" s="103">
        <v>0</v>
      </c>
      <c r="AD66" s="103"/>
      <c r="AE66" s="114" t="s">
        <v>210</v>
      </c>
      <c r="AH66" s="76" t="s">
        <v>111</v>
      </c>
      <c r="AI66" s="71"/>
      <c r="AJ66" s="69" t="s">
        <v>110</v>
      </c>
      <c r="AK66" s="74" t="s">
        <v>36</v>
      </c>
      <c r="AL66" s="74">
        <v>85</v>
      </c>
      <c r="AM66" s="74">
        <v>85</v>
      </c>
      <c r="AN66" s="103">
        <v>0</v>
      </c>
      <c r="AO66" s="103">
        <v>100</v>
      </c>
      <c r="AP66" s="114"/>
      <c r="AS66" s="76" t="s">
        <v>111</v>
      </c>
      <c r="AT66" s="71"/>
      <c r="AU66" s="69" t="s">
        <v>110</v>
      </c>
      <c r="AV66" s="187" t="s">
        <v>36</v>
      </c>
      <c r="AW66" s="187">
        <v>85</v>
      </c>
      <c r="AX66" s="187">
        <v>86</v>
      </c>
      <c r="AY66" s="200" t="s">
        <v>284</v>
      </c>
      <c r="AZ66" s="188">
        <v>101</v>
      </c>
      <c r="BA66" s="114"/>
      <c r="BD66" s="76" t="s">
        <v>111</v>
      </c>
      <c r="BE66" s="71"/>
      <c r="BF66" s="69" t="s">
        <v>110</v>
      </c>
      <c r="BG66" s="74" t="s">
        <v>36</v>
      </c>
      <c r="BH66" s="74">
        <v>80</v>
      </c>
      <c r="BI66" s="74">
        <v>78</v>
      </c>
      <c r="BJ66" s="106">
        <v>-2</v>
      </c>
      <c r="BK66" s="103">
        <v>97.5</v>
      </c>
      <c r="BL66" s="114"/>
    </row>
    <row r="67" spans="2:64" ht="66" customHeight="1">
      <c r="B67" s="379" t="s">
        <v>112</v>
      </c>
      <c r="C67" s="73" t="s">
        <v>148</v>
      </c>
      <c r="D67" s="73" t="s">
        <v>133</v>
      </c>
      <c r="E67" s="163" t="s">
        <v>38</v>
      </c>
      <c r="F67" s="168">
        <f>P67+AA67+AL67+AW67+BH67</f>
        <v>50</v>
      </c>
      <c r="G67" s="174">
        <v>50</v>
      </c>
      <c r="H67" s="168">
        <f t="shared" si="2"/>
        <v>0</v>
      </c>
      <c r="I67" s="261" t="s">
        <v>355</v>
      </c>
      <c r="L67" s="379" t="s">
        <v>112</v>
      </c>
      <c r="M67" s="73" t="s">
        <v>148</v>
      </c>
      <c r="N67" s="73" t="s">
        <v>133</v>
      </c>
      <c r="O67" s="74" t="s">
        <v>38</v>
      </c>
      <c r="P67" s="93">
        <v>10</v>
      </c>
      <c r="Q67" s="106">
        <v>10</v>
      </c>
      <c r="R67" s="103">
        <v>0</v>
      </c>
      <c r="S67" s="103"/>
      <c r="T67" s="104" t="s">
        <v>343</v>
      </c>
      <c r="W67" s="379" t="s">
        <v>112</v>
      </c>
      <c r="X67" s="73" t="s">
        <v>148</v>
      </c>
      <c r="Y67" s="73" t="s">
        <v>133</v>
      </c>
      <c r="Z67" s="74" t="s">
        <v>38</v>
      </c>
      <c r="AA67" s="74">
        <v>10</v>
      </c>
      <c r="AB67" s="103">
        <v>10</v>
      </c>
      <c r="AC67" s="103">
        <v>0</v>
      </c>
      <c r="AD67" s="103"/>
      <c r="AE67" s="114" t="s">
        <v>210</v>
      </c>
      <c r="AH67" s="379" t="s">
        <v>112</v>
      </c>
      <c r="AI67" s="73" t="s">
        <v>148</v>
      </c>
      <c r="AJ67" s="73" t="s">
        <v>133</v>
      </c>
      <c r="AK67" s="74" t="s">
        <v>38</v>
      </c>
      <c r="AL67" s="93">
        <v>10</v>
      </c>
      <c r="AM67" s="106">
        <v>10</v>
      </c>
      <c r="AN67" s="103" t="s">
        <v>262</v>
      </c>
      <c r="AO67" s="103">
        <v>100</v>
      </c>
      <c r="AP67" s="104" t="s">
        <v>296</v>
      </c>
      <c r="AS67" s="379" t="s">
        <v>112</v>
      </c>
      <c r="AT67" s="73" t="s">
        <v>148</v>
      </c>
      <c r="AU67" s="73" t="s">
        <v>133</v>
      </c>
      <c r="AV67" s="187" t="s">
        <v>38</v>
      </c>
      <c r="AW67" s="193">
        <v>10</v>
      </c>
      <c r="AX67" s="201">
        <v>10</v>
      </c>
      <c r="AY67" s="188" t="s">
        <v>262</v>
      </c>
      <c r="AZ67" s="188">
        <v>100</v>
      </c>
      <c r="BA67" s="104" t="s">
        <v>296</v>
      </c>
      <c r="BD67" s="379" t="s">
        <v>112</v>
      </c>
      <c r="BE67" s="73" t="s">
        <v>148</v>
      </c>
      <c r="BF67" s="73" t="s">
        <v>133</v>
      </c>
      <c r="BG67" s="74" t="s">
        <v>38</v>
      </c>
      <c r="BH67" s="93">
        <v>10</v>
      </c>
      <c r="BI67" s="106">
        <v>10</v>
      </c>
      <c r="BJ67" s="103">
        <v>0</v>
      </c>
      <c r="BK67" s="103">
        <v>100</v>
      </c>
      <c r="BL67" s="104" t="s">
        <v>280</v>
      </c>
    </row>
    <row r="68" spans="2:64" ht="39">
      <c r="B68" s="380"/>
      <c r="C68" s="76" t="s">
        <v>149</v>
      </c>
      <c r="D68" s="69" t="s">
        <v>113</v>
      </c>
      <c r="E68" s="163" t="s">
        <v>44</v>
      </c>
      <c r="F68" s="163">
        <f>P68+AA68+AL68+AW68+BH68</f>
        <v>2500</v>
      </c>
      <c r="G68" s="164">
        <f>Q68+AB68+AM68+AX68+BI68</f>
        <v>5000</v>
      </c>
      <c r="H68" s="168">
        <f t="shared" si="2"/>
        <v>2500</v>
      </c>
      <c r="I68" s="392"/>
      <c r="L68" s="380"/>
      <c r="M68" s="76" t="s">
        <v>149</v>
      </c>
      <c r="N68" s="69" t="s">
        <v>113</v>
      </c>
      <c r="O68" s="74" t="s">
        <v>44</v>
      </c>
      <c r="P68" s="74">
        <v>500</v>
      </c>
      <c r="Q68" s="103">
        <v>1000</v>
      </c>
      <c r="R68" s="103">
        <v>500</v>
      </c>
      <c r="S68" s="126"/>
      <c r="T68" s="114" t="s">
        <v>210</v>
      </c>
      <c r="W68" s="380"/>
      <c r="X68" s="76" t="s">
        <v>149</v>
      </c>
      <c r="Y68" s="69" t="s">
        <v>113</v>
      </c>
      <c r="Z68" s="74" t="s">
        <v>44</v>
      </c>
      <c r="AA68" s="74">
        <v>500</v>
      </c>
      <c r="AB68" s="103">
        <v>1000</v>
      </c>
      <c r="AC68" s="103">
        <v>500</v>
      </c>
      <c r="AD68" s="126"/>
      <c r="AE68" s="114" t="s">
        <v>210</v>
      </c>
      <c r="AH68" s="380"/>
      <c r="AI68" s="76" t="s">
        <v>149</v>
      </c>
      <c r="AJ68" s="69" t="s">
        <v>113</v>
      </c>
      <c r="AK68" s="74" t="s">
        <v>44</v>
      </c>
      <c r="AL68" s="74">
        <v>500</v>
      </c>
      <c r="AM68" s="103">
        <v>1000</v>
      </c>
      <c r="AN68" s="106">
        <f>AM68-AL68</f>
        <v>500</v>
      </c>
      <c r="AO68" s="126">
        <v>200</v>
      </c>
      <c r="AP68" s="114"/>
      <c r="AS68" s="380"/>
      <c r="AT68" s="76" t="s">
        <v>149</v>
      </c>
      <c r="AU68" s="69" t="s">
        <v>113</v>
      </c>
      <c r="AV68" s="187" t="s">
        <v>44</v>
      </c>
      <c r="AW68" s="187">
        <v>500</v>
      </c>
      <c r="AX68" s="188">
        <v>1000</v>
      </c>
      <c r="AY68" s="200" t="s">
        <v>297</v>
      </c>
      <c r="AZ68" s="212">
        <v>200</v>
      </c>
      <c r="BA68" s="114"/>
      <c r="BD68" s="380"/>
      <c r="BE68" s="76" t="s">
        <v>149</v>
      </c>
      <c r="BF68" s="69" t="s">
        <v>113</v>
      </c>
      <c r="BG68" s="74" t="s">
        <v>44</v>
      </c>
      <c r="BH68" s="74">
        <v>500</v>
      </c>
      <c r="BI68" s="103">
        <v>1000</v>
      </c>
      <c r="BJ68" s="126">
        <f>BI68-BH68</f>
        <v>500</v>
      </c>
      <c r="BK68" s="112" t="s">
        <v>281</v>
      </c>
      <c r="BL68" s="114"/>
    </row>
    <row r="69" spans="2:64" ht="39">
      <c r="B69" s="380"/>
      <c r="C69" s="76" t="s">
        <v>150</v>
      </c>
      <c r="D69" s="69" t="s">
        <v>114</v>
      </c>
      <c r="E69" s="163" t="s">
        <v>38</v>
      </c>
      <c r="F69" s="168">
        <f>F67/F68</f>
        <v>0.02</v>
      </c>
      <c r="G69" s="168">
        <f>G67/G68</f>
        <v>0.01</v>
      </c>
      <c r="H69" s="168">
        <f t="shared" si="2"/>
        <v>-0.01</v>
      </c>
      <c r="I69" s="392"/>
      <c r="L69" s="380"/>
      <c r="M69" s="76" t="s">
        <v>150</v>
      </c>
      <c r="N69" s="69" t="s">
        <v>114</v>
      </c>
      <c r="O69" s="74" t="s">
        <v>38</v>
      </c>
      <c r="P69" s="74">
        <v>0.02</v>
      </c>
      <c r="Q69" s="103">
        <v>0.01</v>
      </c>
      <c r="R69" s="103">
        <v>-0.01</v>
      </c>
      <c r="S69" s="103"/>
      <c r="T69" s="114" t="s">
        <v>313</v>
      </c>
      <c r="W69" s="380"/>
      <c r="X69" s="76" t="s">
        <v>150</v>
      </c>
      <c r="Y69" s="69" t="s">
        <v>114</v>
      </c>
      <c r="Z69" s="74" t="s">
        <v>38</v>
      </c>
      <c r="AA69" s="74">
        <v>0.02</v>
      </c>
      <c r="AB69" s="103">
        <v>0.01</v>
      </c>
      <c r="AC69" s="103">
        <v>-0.01</v>
      </c>
      <c r="AD69" s="103"/>
      <c r="AE69" s="114" t="s">
        <v>210</v>
      </c>
      <c r="AH69" s="380"/>
      <c r="AI69" s="76" t="s">
        <v>150</v>
      </c>
      <c r="AJ69" s="69" t="s">
        <v>114</v>
      </c>
      <c r="AK69" s="74" t="s">
        <v>38</v>
      </c>
      <c r="AL69" s="74">
        <v>0.02</v>
      </c>
      <c r="AM69" s="103">
        <v>0.01</v>
      </c>
      <c r="AN69" s="103">
        <v>-0.01</v>
      </c>
      <c r="AO69" s="103">
        <v>200</v>
      </c>
      <c r="AP69" s="114"/>
      <c r="AS69" s="380"/>
      <c r="AT69" s="76" t="s">
        <v>150</v>
      </c>
      <c r="AU69" s="69" t="s">
        <v>114</v>
      </c>
      <c r="AV69" s="187" t="s">
        <v>38</v>
      </c>
      <c r="AW69" s="187">
        <v>0.02</v>
      </c>
      <c r="AX69" s="188">
        <v>0.01</v>
      </c>
      <c r="AY69" s="188">
        <v>-0.01</v>
      </c>
      <c r="AZ69" s="188">
        <v>200</v>
      </c>
      <c r="BA69" s="114"/>
      <c r="BD69" s="380"/>
      <c r="BE69" s="76" t="s">
        <v>150</v>
      </c>
      <c r="BF69" s="69" t="s">
        <v>114</v>
      </c>
      <c r="BG69" s="74" t="s">
        <v>38</v>
      </c>
      <c r="BH69" s="74">
        <v>20</v>
      </c>
      <c r="BI69" s="103">
        <v>10</v>
      </c>
      <c r="BJ69" s="103">
        <f>BI69-BH69</f>
        <v>-10</v>
      </c>
      <c r="BK69" s="103"/>
      <c r="BL69" s="114"/>
    </row>
    <row r="70" spans="2:64" ht="58.5" customHeight="1">
      <c r="B70" s="381"/>
      <c r="C70" s="73" t="s">
        <v>151</v>
      </c>
      <c r="D70" s="76" t="s">
        <v>115</v>
      </c>
      <c r="E70" s="163" t="s">
        <v>36</v>
      </c>
      <c r="F70" s="121">
        <v>100</v>
      </c>
      <c r="G70" s="163">
        <v>95</v>
      </c>
      <c r="H70" s="168">
        <f t="shared" si="2"/>
        <v>-5</v>
      </c>
      <c r="I70" s="393"/>
      <c r="L70" s="381"/>
      <c r="M70" s="73" t="s">
        <v>151</v>
      </c>
      <c r="N70" s="76" t="s">
        <v>115</v>
      </c>
      <c r="O70" s="74" t="s">
        <v>36</v>
      </c>
      <c r="P70" s="77">
        <v>100</v>
      </c>
      <c r="Q70" s="74">
        <v>95</v>
      </c>
      <c r="R70" s="103">
        <v>-5</v>
      </c>
      <c r="S70" s="103"/>
      <c r="T70" s="104" t="s">
        <v>344</v>
      </c>
      <c r="W70" s="381"/>
      <c r="X70" s="73" t="s">
        <v>151</v>
      </c>
      <c r="Y70" s="76" t="s">
        <v>115</v>
      </c>
      <c r="Z70" s="74" t="s">
        <v>36</v>
      </c>
      <c r="AA70" s="77">
        <v>95</v>
      </c>
      <c r="AB70" s="103">
        <v>93</v>
      </c>
      <c r="AC70" s="103">
        <v>-2</v>
      </c>
      <c r="AD70" s="103"/>
      <c r="AE70" s="104" t="s">
        <v>331</v>
      </c>
      <c r="AH70" s="381"/>
      <c r="AI70" s="73" t="s">
        <v>151</v>
      </c>
      <c r="AJ70" s="76" t="s">
        <v>115</v>
      </c>
      <c r="AK70" s="74" t="s">
        <v>36</v>
      </c>
      <c r="AL70" s="77">
        <v>85</v>
      </c>
      <c r="AM70" s="74">
        <v>96.1</v>
      </c>
      <c r="AN70" s="106">
        <f>AM70-AL70</f>
        <v>11.099999999999994</v>
      </c>
      <c r="AO70" s="103">
        <v>113</v>
      </c>
      <c r="AP70" s="104"/>
      <c r="AS70" s="381"/>
      <c r="AT70" s="73" t="s">
        <v>151</v>
      </c>
      <c r="AU70" s="76" t="s">
        <v>115</v>
      </c>
      <c r="AV70" s="187" t="s">
        <v>36</v>
      </c>
      <c r="AW70" s="192">
        <v>85</v>
      </c>
      <c r="AX70" s="187">
        <v>98</v>
      </c>
      <c r="AY70" s="201">
        <v>13</v>
      </c>
      <c r="AZ70" s="188">
        <v>115.2</v>
      </c>
      <c r="BA70" s="104"/>
      <c r="BD70" s="381"/>
      <c r="BE70" s="73" t="s">
        <v>151</v>
      </c>
      <c r="BF70" s="76" t="s">
        <v>115</v>
      </c>
      <c r="BG70" s="74" t="s">
        <v>36</v>
      </c>
      <c r="BH70" s="77">
        <v>80</v>
      </c>
      <c r="BI70" s="74">
        <v>96.6</v>
      </c>
      <c r="BJ70" s="106">
        <f>BI70-BH70</f>
        <v>16.599999999999994</v>
      </c>
      <c r="BK70" s="103">
        <v>100</v>
      </c>
      <c r="BL70" s="104"/>
    </row>
    <row r="71" spans="2:64" ht="7.5" customHeight="1">
      <c r="B71" s="127"/>
      <c r="C71" s="128"/>
      <c r="D71" s="67"/>
      <c r="E71" s="176"/>
      <c r="F71" s="176"/>
      <c r="G71" s="177"/>
      <c r="H71" s="177"/>
      <c r="I71" s="228"/>
      <c r="L71" s="127"/>
      <c r="M71" s="128"/>
      <c r="N71" s="67"/>
      <c r="O71" s="67"/>
      <c r="P71" s="67"/>
      <c r="Q71" s="129"/>
      <c r="R71" s="129"/>
      <c r="S71" s="129"/>
      <c r="T71" s="130"/>
      <c r="W71" s="127"/>
      <c r="X71" s="128"/>
      <c r="Y71" s="67"/>
      <c r="Z71" s="67"/>
      <c r="AA71" s="67"/>
      <c r="AB71" s="129"/>
      <c r="AC71" s="129"/>
      <c r="AD71" s="129"/>
      <c r="AE71" s="130"/>
      <c r="AH71" s="127"/>
      <c r="AI71" s="128"/>
      <c r="AJ71" s="67"/>
      <c r="AK71" s="67"/>
      <c r="AL71" s="67"/>
      <c r="AM71" s="129"/>
      <c r="AN71" s="129"/>
      <c r="AO71" s="129"/>
      <c r="AP71" s="130"/>
      <c r="AS71" s="127"/>
      <c r="AT71" s="128"/>
      <c r="AU71" s="67"/>
      <c r="AV71" s="213"/>
      <c r="AW71" s="213"/>
      <c r="AX71" s="214"/>
      <c r="AY71" s="214"/>
      <c r="AZ71" s="214"/>
      <c r="BA71" s="130"/>
      <c r="BD71" s="127"/>
      <c r="BE71" s="128"/>
      <c r="BF71" s="67"/>
      <c r="BG71" s="67"/>
      <c r="BH71" s="67"/>
      <c r="BI71" s="129"/>
      <c r="BJ71" s="129"/>
      <c r="BK71" s="129"/>
      <c r="BL71" s="130"/>
    </row>
    <row r="72" spans="2:64" ht="30">
      <c r="B72" s="131" t="s">
        <v>189</v>
      </c>
      <c r="C72" s="132"/>
      <c r="D72" s="2"/>
      <c r="E72" s="178"/>
      <c r="F72" s="178"/>
      <c r="G72" s="179"/>
      <c r="H72" s="179"/>
      <c r="I72" s="229"/>
      <c r="L72" s="131" t="s">
        <v>189</v>
      </c>
      <c r="M72" s="132"/>
      <c r="N72" s="2"/>
      <c r="O72" s="2"/>
      <c r="P72" s="2"/>
      <c r="Q72" s="132"/>
      <c r="R72" s="132"/>
      <c r="S72" s="132"/>
      <c r="T72" s="133"/>
      <c r="W72" s="131" t="s">
        <v>189</v>
      </c>
      <c r="X72" s="132"/>
      <c r="Y72" s="2"/>
      <c r="Z72" s="2"/>
      <c r="AA72" s="2"/>
      <c r="AB72" s="132"/>
      <c r="AC72" s="132"/>
      <c r="AD72" s="132"/>
      <c r="AE72" s="133"/>
      <c r="AH72" s="131" t="s">
        <v>189</v>
      </c>
      <c r="AI72" s="132"/>
      <c r="AJ72" s="2"/>
      <c r="AK72" s="2"/>
      <c r="AL72" s="2"/>
      <c r="AM72" s="132"/>
      <c r="AN72" s="132"/>
      <c r="AO72" s="132"/>
      <c r="AP72" s="133"/>
      <c r="AS72" s="131" t="s">
        <v>189</v>
      </c>
      <c r="AT72" s="132"/>
      <c r="AU72" s="2"/>
      <c r="AV72" s="215"/>
      <c r="AW72" s="215"/>
      <c r="AX72" s="216"/>
      <c r="AY72" s="216"/>
      <c r="AZ72" s="216"/>
      <c r="BA72" s="133"/>
      <c r="BD72" s="131" t="s">
        <v>189</v>
      </c>
      <c r="BE72" s="132"/>
      <c r="BF72" s="2"/>
      <c r="BG72" s="2"/>
      <c r="BH72" s="2"/>
      <c r="BI72" s="132"/>
      <c r="BJ72" s="132"/>
      <c r="BK72" s="132"/>
      <c r="BL72" s="133"/>
    </row>
    <row r="73" spans="2:64" ht="30">
      <c r="B73" s="131" t="s">
        <v>190</v>
      </c>
      <c r="C73" s="132"/>
      <c r="D73" s="2"/>
      <c r="E73" s="178"/>
      <c r="F73" s="178"/>
      <c r="G73" s="179"/>
      <c r="H73" s="179"/>
      <c r="I73" s="229"/>
      <c r="L73" s="131" t="s">
        <v>190</v>
      </c>
      <c r="M73" s="132"/>
      <c r="N73" s="2"/>
      <c r="O73" s="2"/>
      <c r="P73" s="2"/>
      <c r="Q73" s="132"/>
      <c r="R73" s="132"/>
      <c r="S73" s="132"/>
      <c r="T73" s="133"/>
      <c r="W73" s="131" t="s">
        <v>190</v>
      </c>
      <c r="X73" s="132"/>
      <c r="Y73" s="2"/>
      <c r="Z73" s="2"/>
      <c r="AA73" s="2"/>
      <c r="AB73" s="132"/>
      <c r="AC73" s="132"/>
      <c r="AD73" s="132"/>
      <c r="AE73" s="133"/>
      <c r="AH73" s="131" t="s">
        <v>190</v>
      </c>
      <c r="AI73" s="132"/>
      <c r="AJ73" s="2"/>
      <c r="AK73" s="2"/>
      <c r="AL73" s="2"/>
      <c r="AM73" s="132"/>
      <c r="AN73" s="132"/>
      <c r="AO73" s="132"/>
      <c r="AP73" s="133"/>
      <c r="AS73" s="131" t="s">
        <v>190</v>
      </c>
      <c r="AT73" s="132"/>
      <c r="AU73" s="2"/>
      <c r="AV73" s="215"/>
      <c r="AW73" s="215"/>
      <c r="AX73" s="216"/>
      <c r="AY73" s="216"/>
      <c r="AZ73" s="216"/>
      <c r="BA73" s="133"/>
      <c r="BD73" s="131" t="s">
        <v>190</v>
      </c>
      <c r="BE73" s="132"/>
      <c r="BF73" s="2"/>
      <c r="BG73" s="2"/>
      <c r="BH73" s="2"/>
      <c r="BI73" s="132"/>
      <c r="BJ73" s="132"/>
      <c r="BK73" s="132"/>
      <c r="BL73" s="133"/>
    </row>
    <row r="74" spans="2:64" ht="30">
      <c r="B74" s="131" t="s">
        <v>191</v>
      </c>
      <c r="C74" s="132"/>
      <c r="D74" s="2"/>
      <c r="E74" s="178"/>
      <c r="F74" s="178"/>
      <c r="G74" s="179"/>
      <c r="H74" s="179"/>
      <c r="I74" s="229"/>
      <c r="L74" s="131" t="s">
        <v>191</v>
      </c>
      <c r="M74" s="132"/>
      <c r="N74" s="2"/>
      <c r="O74" s="2"/>
      <c r="P74" s="2"/>
      <c r="Q74" s="132"/>
      <c r="R74" s="132"/>
      <c r="S74" s="132"/>
      <c r="T74" s="133"/>
      <c r="W74" s="131" t="s">
        <v>191</v>
      </c>
      <c r="X74" s="132"/>
      <c r="Y74" s="2"/>
      <c r="Z74" s="2"/>
      <c r="AA74" s="2"/>
      <c r="AB74" s="132"/>
      <c r="AC74" s="132"/>
      <c r="AD74" s="132"/>
      <c r="AE74" s="133"/>
      <c r="AH74" s="131" t="s">
        <v>191</v>
      </c>
      <c r="AI74" s="132"/>
      <c r="AJ74" s="2"/>
      <c r="AK74" s="2"/>
      <c r="AL74" s="2"/>
      <c r="AM74" s="132"/>
      <c r="AN74" s="132"/>
      <c r="AO74" s="132"/>
      <c r="AP74" s="133"/>
      <c r="AS74" s="131" t="s">
        <v>191</v>
      </c>
      <c r="AT74" s="132"/>
      <c r="AU74" s="2"/>
      <c r="AV74" s="215"/>
      <c r="AW74" s="215"/>
      <c r="AX74" s="216"/>
      <c r="AY74" s="216"/>
      <c r="AZ74" s="216"/>
      <c r="BA74" s="133"/>
      <c r="BD74" s="131" t="s">
        <v>191</v>
      </c>
      <c r="BE74" s="132"/>
      <c r="BF74" s="2"/>
      <c r="BG74" s="2"/>
      <c r="BH74" s="2"/>
      <c r="BI74" s="132"/>
      <c r="BJ74" s="132"/>
      <c r="BK74" s="132"/>
      <c r="BL74" s="133"/>
    </row>
    <row r="75" spans="2:64" ht="9.75" customHeight="1">
      <c r="B75" s="134"/>
      <c r="C75" s="135"/>
      <c r="D75" s="68"/>
      <c r="E75" s="180"/>
      <c r="F75" s="180"/>
      <c r="G75" s="181"/>
      <c r="H75" s="181"/>
      <c r="I75" s="230"/>
      <c r="L75" s="134"/>
      <c r="M75" s="135"/>
      <c r="N75" s="68"/>
      <c r="O75" s="68"/>
      <c r="P75" s="68"/>
      <c r="Q75" s="135"/>
      <c r="R75" s="135"/>
      <c r="S75" s="135"/>
      <c r="T75" s="136"/>
      <c r="W75" s="134"/>
      <c r="X75" s="135"/>
      <c r="Y75" s="68"/>
      <c r="Z75" s="68"/>
      <c r="AA75" s="68"/>
      <c r="AB75" s="135"/>
      <c r="AC75" s="135"/>
      <c r="AD75" s="135"/>
      <c r="AE75" s="136"/>
      <c r="AH75" s="134"/>
      <c r="AI75" s="135"/>
      <c r="AJ75" s="68"/>
      <c r="AK75" s="68"/>
      <c r="AL75" s="68"/>
      <c r="AM75" s="135"/>
      <c r="AN75" s="135"/>
      <c r="AO75" s="135"/>
      <c r="AP75" s="136"/>
      <c r="AS75" s="134"/>
      <c r="AT75" s="135"/>
      <c r="AU75" s="68"/>
      <c r="AV75" s="217"/>
      <c r="AW75" s="217"/>
      <c r="AX75" s="218"/>
      <c r="AY75" s="218"/>
      <c r="AZ75" s="218"/>
      <c r="BA75" s="136"/>
      <c r="BD75" s="134"/>
      <c r="BE75" s="135"/>
      <c r="BF75" s="68"/>
      <c r="BG75" s="68"/>
      <c r="BH75" s="68"/>
      <c r="BI75" s="135"/>
      <c r="BJ75" s="135"/>
      <c r="BK75" s="135"/>
      <c r="BL75" s="136"/>
    </row>
    <row r="76" ht="11.25" customHeight="1"/>
    <row r="77" spans="2:61" ht="15.75">
      <c r="B77" s="31"/>
      <c r="C77" s="31"/>
      <c r="D77" s="31"/>
      <c r="E77" s="183"/>
      <c r="F77" s="183"/>
      <c r="G77" s="184"/>
      <c r="L77" s="31"/>
      <c r="M77" s="31"/>
      <c r="N77" s="31"/>
      <c r="O77" s="31"/>
      <c r="P77" s="31"/>
      <c r="Q77" s="137"/>
      <c r="W77" s="31"/>
      <c r="X77" s="31"/>
      <c r="Y77" s="31"/>
      <c r="Z77" s="31"/>
      <c r="AA77" s="31"/>
      <c r="AB77" s="137"/>
      <c r="AH77" s="31"/>
      <c r="AI77" s="31"/>
      <c r="AJ77" s="31"/>
      <c r="AK77" s="31"/>
      <c r="AL77" s="31"/>
      <c r="AM77" s="137"/>
      <c r="AS77" s="31"/>
      <c r="AT77" s="31"/>
      <c r="AU77" s="31"/>
      <c r="AV77" s="220"/>
      <c r="AW77" s="220"/>
      <c r="AX77" s="221"/>
      <c r="BD77" s="31"/>
      <c r="BE77" s="31"/>
      <c r="BF77" s="31"/>
      <c r="BG77" s="31"/>
      <c r="BH77" s="31"/>
      <c r="BI77" s="137"/>
    </row>
    <row r="78" spans="2:61" ht="15.75">
      <c r="B78" s="31"/>
      <c r="C78" s="31"/>
      <c r="D78" s="31"/>
      <c r="E78" s="183"/>
      <c r="F78" s="183"/>
      <c r="G78" s="184"/>
      <c r="L78" s="31"/>
      <c r="M78" s="31"/>
      <c r="N78" s="31"/>
      <c r="O78" s="31"/>
      <c r="P78" s="31"/>
      <c r="Q78" s="137"/>
      <c r="W78" s="31"/>
      <c r="X78" s="31"/>
      <c r="Y78" s="31"/>
      <c r="Z78" s="31"/>
      <c r="AA78" s="31"/>
      <c r="AB78" s="137"/>
      <c r="AH78" s="31"/>
      <c r="AI78" s="31"/>
      <c r="AJ78" s="31"/>
      <c r="AK78" s="31"/>
      <c r="AL78" s="31"/>
      <c r="AM78" s="137"/>
      <c r="AS78" s="31"/>
      <c r="AT78" s="31"/>
      <c r="AU78" s="31"/>
      <c r="AV78" s="220"/>
      <c r="AW78" s="220"/>
      <c r="AX78" s="221"/>
      <c r="BD78" s="31"/>
      <c r="BE78" s="31"/>
      <c r="BF78" s="31"/>
      <c r="BG78" s="31"/>
      <c r="BH78" s="31"/>
      <c r="BI78" s="137"/>
    </row>
    <row r="79" spans="2:61" ht="52.5" customHeight="1">
      <c r="B79" s="257" t="s">
        <v>382</v>
      </c>
      <c r="C79" s="257"/>
      <c r="D79" s="253"/>
      <c r="E79" s="254"/>
      <c r="F79" s="250"/>
      <c r="G79" s="250"/>
      <c r="H79" s="250" t="s">
        <v>383</v>
      </c>
      <c r="L79" s="31"/>
      <c r="M79" s="31"/>
      <c r="N79" s="31"/>
      <c r="O79" s="31"/>
      <c r="P79" s="31"/>
      <c r="Q79" s="137"/>
      <c r="W79" s="31"/>
      <c r="X79" s="31"/>
      <c r="Y79" s="31"/>
      <c r="Z79" s="31"/>
      <c r="AA79" s="31"/>
      <c r="AB79" s="137"/>
      <c r="AH79" s="31"/>
      <c r="AI79" s="31"/>
      <c r="AJ79" s="31"/>
      <c r="AK79" s="31"/>
      <c r="AL79" s="31"/>
      <c r="AM79" s="137"/>
      <c r="AS79" s="31"/>
      <c r="AT79" s="31"/>
      <c r="AU79" s="31"/>
      <c r="AV79" s="220"/>
      <c r="AW79" s="220"/>
      <c r="AX79" s="221"/>
      <c r="BD79" s="31"/>
      <c r="BE79" s="31"/>
      <c r="BF79" s="31"/>
      <c r="BG79" s="31"/>
      <c r="BH79" s="31"/>
      <c r="BI79" s="137"/>
    </row>
    <row r="80" spans="2:61" ht="18.75">
      <c r="B80" s="252"/>
      <c r="C80" s="253"/>
      <c r="D80" s="253"/>
      <c r="E80" s="254"/>
      <c r="F80" s="255"/>
      <c r="G80" s="256"/>
      <c r="L80" s="31"/>
      <c r="M80" s="31"/>
      <c r="N80" s="31"/>
      <c r="O80" s="31"/>
      <c r="P80" s="31"/>
      <c r="Q80" s="137"/>
      <c r="W80" s="31"/>
      <c r="X80" s="31"/>
      <c r="Y80" s="31"/>
      <c r="Z80" s="31"/>
      <c r="AA80" s="31"/>
      <c r="AB80" s="137"/>
      <c r="AH80" s="31"/>
      <c r="AI80" s="31"/>
      <c r="AJ80" s="31"/>
      <c r="AK80" s="31"/>
      <c r="AL80" s="31"/>
      <c r="AM80" s="137"/>
      <c r="AS80" s="31"/>
      <c r="AT80" s="31"/>
      <c r="AU80" s="31"/>
      <c r="AV80" s="220"/>
      <c r="AW80" s="220"/>
      <c r="AX80" s="221"/>
      <c r="BD80" s="31"/>
      <c r="BE80" s="31"/>
      <c r="BF80" s="31"/>
      <c r="BG80" s="31"/>
      <c r="BH80" s="31"/>
      <c r="BI80" s="137"/>
    </row>
    <row r="81" spans="2:61" ht="34.5" customHeight="1">
      <c r="B81" s="257" t="s">
        <v>380</v>
      </c>
      <c r="C81" s="257"/>
      <c r="D81" s="253"/>
      <c r="E81" s="254"/>
      <c r="F81" s="250"/>
      <c r="G81" s="250"/>
      <c r="H81" s="250" t="s">
        <v>381</v>
      </c>
      <c r="L81" s="31"/>
      <c r="M81" s="31"/>
      <c r="N81" s="31"/>
      <c r="O81" s="31"/>
      <c r="P81" s="31"/>
      <c r="Q81" s="137"/>
      <c r="W81" s="31"/>
      <c r="X81" s="31"/>
      <c r="Y81" s="31"/>
      <c r="Z81" s="31"/>
      <c r="AA81" s="31"/>
      <c r="AB81" s="137"/>
      <c r="AH81" s="31"/>
      <c r="AI81" s="31"/>
      <c r="AJ81" s="31"/>
      <c r="AK81" s="31"/>
      <c r="AL81" s="31"/>
      <c r="AM81" s="137"/>
      <c r="AS81" s="31"/>
      <c r="AT81" s="31"/>
      <c r="AU81" s="31"/>
      <c r="AV81" s="220"/>
      <c r="AW81" s="220"/>
      <c r="AX81" s="221"/>
      <c r="BD81" s="31"/>
      <c r="BE81" s="31"/>
      <c r="BF81" s="31"/>
      <c r="BG81" s="31"/>
      <c r="BH81" s="31"/>
      <c r="BI81" s="137"/>
    </row>
    <row r="82" spans="2:56" ht="15.75">
      <c r="B82" s="31"/>
      <c r="F82" s="231"/>
      <c r="G82" s="231"/>
      <c r="L82" s="31"/>
      <c r="W82" s="31"/>
      <c r="AH82" s="31"/>
      <c r="AS82" s="31"/>
      <c r="BD82" s="31"/>
    </row>
    <row r="83" spans="2:56" ht="15.75">
      <c r="B83" s="31"/>
      <c r="L83" s="31"/>
      <c r="W83" s="31"/>
      <c r="AH83" s="31"/>
      <c r="AS83" s="31"/>
      <c r="BD83" s="31"/>
    </row>
    <row r="84" spans="2:56" ht="15.75">
      <c r="B84" s="31"/>
      <c r="L84" s="31"/>
      <c r="W84" s="31"/>
      <c r="AH84" s="31"/>
      <c r="AS84" s="31"/>
      <c r="BD84" s="31"/>
    </row>
  </sheetData>
  <sheetProtection/>
  <mergeCells count="160">
    <mergeCell ref="BD58:BD61"/>
    <mergeCell ref="BD62:BL62"/>
    <mergeCell ref="BD67:BD70"/>
    <mergeCell ref="BD30:BL30"/>
    <mergeCell ref="BD31:BD34"/>
    <mergeCell ref="BD37:BD40"/>
    <mergeCell ref="BD49:BL49"/>
    <mergeCell ref="BJ6:BJ7"/>
    <mergeCell ref="BL6:BL7"/>
    <mergeCell ref="BD55:BL55"/>
    <mergeCell ref="BD57:BL57"/>
    <mergeCell ref="BD9:BL9"/>
    <mergeCell ref="BD10:BL10"/>
    <mergeCell ref="BD11:BL11"/>
    <mergeCell ref="BD13:BD16"/>
    <mergeCell ref="BD20:BD23"/>
    <mergeCell ref="BD26:BD29"/>
    <mergeCell ref="AS62:BA62"/>
    <mergeCell ref="AS67:AS70"/>
    <mergeCell ref="BD2:BL2"/>
    <mergeCell ref="BD3:BL3"/>
    <mergeCell ref="BD4:BL4"/>
    <mergeCell ref="BD6:BD7"/>
    <mergeCell ref="BE6:BE7"/>
    <mergeCell ref="BF6:BF7"/>
    <mergeCell ref="BG6:BG7"/>
    <mergeCell ref="BH6:BI6"/>
    <mergeCell ref="AS31:AS34"/>
    <mergeCell ref="AS37:AS40"/>
    <mergeCell ref="AS49:BA49"/>
    <mergeCell ref="AS55:BA55"/>
    <mergeCell ref="AS57:BA57"/>
    <mergeCell ref="AS58:AS61"/>
    <mergeCell ref="AS11:BA11"/>
    <mergeCell ref="AZ6:AZ7"/>
    <mergeCell ref="AS13:AS16"/>
    <mergeCell ref="AS20:AS23"/>
    <mergeCell ref="AS26:AS29"/>
    <mergeCell ref="AS30:BA30"/>
    <mergeCell ref="AV6:AV7"/>
    <mergeCell ref="AW6:AX6"/>
    <mergeCell ref="AY6:AY7"/>
    <mergeCell ref="BA6:BA7"/>
    <mergeCell ref="AS9:BA9"/>
    <mergeCell ref="AS10:BA10"/>
    <mergeCell ref="AH57:AP57"/>
    <mergeCell ref="AH58:AH61"/>
    <mergeCell ref="AH62:AP62"/>
    <mergeCell ref="AH67:AH70"/>
    <mergeCell ref="AS2:BA2"/>
    <mergeCell ref="AS3:BA3"/>
    <mergeCell ref="AS4:BA4"/>
    <mergeCell ref="AS6:AS7"/>
    <mergeCell ref="AT6:AT7"/>
    <mergeCell ref="AU6:AU7"/>
    <mergeCell ref="AH26:AH29"/>
    <mergeCell ref="AH30:AP30"/>
    <mergeCell ref="AH31:AH34"/>
    <mergeCell ref="AH37:AH40"/>
    <mergeCell ref="AH49:AP49"/>
    <mergeCell ref="AH55:AP55"/>
    <mergeCell ref="AP6:AP7"/>
    <mergeCell ref="AH9:AP9"/>
    <mergeCell ref="AH10:AP10"/>
    <mergeCell ref="AH11:AP11"/>
    <mergeCell ref="AH13:AH16"/>
    <mergeCell ref="AH20:AH23"/>
    <mergeCell ref="AO6:AO7"/>
    <mergeCell ref="W67:W70"/>
    <mergeCell ref="AH2:AP2"/>
    <mergeCell ref="AH3:AP3"/>
    <mergeCell ref="AH4:AP4"/>
    <mergeCell ref="AH6:AH7"/>
    <mergeCell ref="AI6:AI7"/>
    <mergeCell ref="AJ6:AJ7"/>
    <mergeCell ref="AK6:AK7"/>
    <mergeCell ref="AL6:AM6"/>
    <mergeCell ref="AN6:AN7"/>
    <mergeCell ref="W37:W40"/>
    <mergeCell ref="W49:AE49"/>
    <mergeCell ref="W55:AE55"/>
    <mergeCell ref="W57:AE57"/>
    <mergeCell ref="W58:W61"/>
    <mergeCell ref="W62:AE62"/>
    <mergeCell ref="W11:AE11"/>
    <mergeCell ref="W13:W16"/>
    <mergeCell ref="W20:W23"/>
    <mergeCell ref="W26:W29"/>
    <mergeCell ref="W30:AE30"/>
    <mergeCell ref="W31:W34"/>
    <mergeCell ref="Z6:Z7"/>
    <mergeCell ref="AA6:AB6"/>
    <mergeCell ref="AC6:AC7"/>
    <mergeCell ref="AE6:AE7"/>
    <mergeCell ref="W9:AE9"/>
    <mergeCell ref="W10:AE10"/>
    <mergeCell ref="AD6:AD7"/>
    <mergeCell ref="L57:T57"/>
    <mergeCell ref="L58:L61"/>
    <mergeCell ref="L62:T62"/>
    <mergeCell ref="L67:L70"/>
    <mergeCell ref="W2:AE2"/>
    <mergeCell ref="W3:AE3"/>
    <mergeCell ref="W4:AE4"/>
    <mergeCell ref="W6:W7"/>
    <mergeCell ref="X6:X7"/>
    <mergeCell ref="Y6:Y7"/>
    <mergeCell ref="L26:L29"/>
    <mergeCell ref="L30:T30"/>
    <mergeCell ref="L31:L34"/>
    <mergeCell ref="L37:L40"/>
    <mergeCell ref="L49:T49"/>
    <mergeCell ref="L55:T55"/>
    <mergeCell ref="T6:T7"/>
    <mergeCell ref="L9:T9"/>
    <mergeCell ref="L10:T10"/>
    <mergeCell ref="L11:T11"/>
    <mergeCell ref="L13:L16"/>
    <mergeCell ref="L20:L23"/>
    <mergeCell ref="S6:S7"/>
    <mergeCell ref="F6:G6"/>
    <mergeCell ref="L2:T2"/>
    <mergeCell ref="L3:T3"/>
    <mergeCell ref="L4:T4"/>
    <mergeCell ref="L6:L7"/>
    <mergeCell ref="M6:M7"/>
    <mergeCell ref="N6:N7"/>
    <mergeCell ref="O6:O7"/>
    <mergeCell ref="P6:Q6"/>
    <mergeCell ref="R6:R7"/>
    <mergeCell ref="I67:I70"/>
    <mergeCell ref="B2:I2"/>
    <mergeCell ref="B3:I3"/>
    <mergeCell ref="B4:I4"/>
    <mergeCell ref="B13:B16"/>
    <mergeCell ref="B20:B23"/>
    <mergeCell ref="B26:B29"/>
    <mergeCell ref="D6:D7"/>
    <mergeCell ref="B9:I9"/>
    <mergeCell ref="E6:E7"/>
    <mergeCell ref="B6:B7"/>
    <mergeCell ref="C6:C7"/>
    <mergeCell ref="B62:I62"/>
    <mergeCell ref="B67:B70"/>
    <mergeCell ref="B31:B34"/>
    <mergeCell ref="B37:B40"/>
    <mergeCell ref="H6:H7"/>
    <mergeCell ref="I6:I7"/>
    <mergeCell ref="I13:I16"/>
    <mergeCell ref="I58:I61"/>
    <mergeCell ref="B79:C79"/>
    <mergeCell ref="B81:C81"/>
    <mergeCell ref="BK6:BK7"/>
    <mergeCell ref="B30:I30"/>
    <mergeCell ref="B49:I49"/>
    <mergeCell ref="B55:I55"/>
    <mergeCell ref="B57:I57"/>
    <mergeCell ref="B58:B61"/>
    <mergeCell ref="B11:I11"/>
    <mergeCell ref="B10:I10"/>
  </mergeCells>
  <printOptions/>
  <pageMargins left="0.5905511811023623" right="0.472440944881889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7">
      <selection activeCell="B1" sqref="B1:G20"/>
    </sheetView>
  </sheetViews>
  <sheetFormatPr defaultColWidth="9.140625" defaultRowHeight="15"/>
  <cols>
    <col min="1" max="1" width="2.8515625" style="0" customWidth="1"/>
    <col min="2" max="2" width="45.7109375" style="14" customWidth="1"/>
    <col min="3" max="3" width="16.57421875" style="0" customWidth="1"/>
    <col min="4" max="4" width="14.57421875" style="0" customWidth="1"/>
    <col min="5" max="5" width="15.00390625" style="0" customWidth="1"/>
    <col min="6" max="6" width="14.8515625" style="0" customWidth="1"/>
    <col min="7" max="7" width="48.140625" style="0" customWidth="1"/>
  </cols>
  <sheetData>
    <row r="2" spans="2:7" ht="15">
      <c r="B2" s="405" t="s">
        <v>194</v>
      </c>
      <c r="C2" s="405"/>
      <c r="D2" s="405"/>
      <c r="E2" s="405"/>
      <c r="F2" s="405"/>
      <c r="G2" s="405"/>
    </row>
    <row r="3" spans="2:7" ht="15">
      <c r="B3" s="405"/>
      <c r="C3" s="405"/>
      <c r="D3" s="405"/>
      <c r="E3" s="405"/>
      <c r="F3" s="405"/>
      <c r="G3" s="405"/>
    </row>
    <row r="4" spans="2:7" ht="15">
      <c r="B4" s="405" t="s">
        <v>134</v>
      </c>
      <c r="C4" s="405"/>
      <c r="D4" s="405"/>
      <c r="E4" s="405"/>
      <c r="F4" s="405"/>
      <c r="G4" s="405"/>
    </row>
    <row r="6" spans="2:7" ht="32.25" customHeight="1">
      <c r="B6" s="406" t="s">
        <v>118</v>
      </c>
      <c r="C6" s="408" t="s">
        <v>20</v>
      </c>
      <c r="D6" s="408" t="s">
        <v>27</v>
      </c>
      <c r="E6" s="408"/>
      <c r="F6" s="408" t="s">
        <v>23</v>
      </c>
      <c r="G6" s="408" t="s">
        <v>28</v>
      </c>
    </row>
    <row r="7" spans="2:7" ht="41.25" customHeight="1">
      <c r="B7" s="407"/>
      <c r="C7" s="408"/>
      <c r="D7" s="13" t="s">
        <v>21</v>
      </c>
      <c r="E7" s="13" t="s">
        <v>22</v>
      </c>
      <c r="F7" s="408"/>
      <c r="G7" s="408"/>
    </row>
    <row r="8" spans="2:7" ht="21.75" customHeight="1">
      <c r="B8" s="138">
        <v>1</v>
      </c>
      <c r="C8" s="139">
        <v>2</v>
      </c>
      <c r="D8" s="139">
        <v>3</v>
      </c>
      <c r="E8" s="139">
        <v>4</v>
      </c>
      <c r="F8" s="139">
        <v>5</v>
      </c>
      <c r="G8" s="139">
        <v>6</v>
      </c>
    </row>
    <row r="9" spans="2:7" ht="105.75" customHeight="1">
      <c r="B9" s="242" t="s">
        <v>117</v>
      </c>
      <c r="C9" s="11" t="s">
        <v>345</v>
      </c>
      <c r="D9" s="243" t="s">
        <v>348</v>
      </c>
      <c r="E9" s="244">
        <v>3.2</v>
      </c>
      <c r="F9" s="94">
        <f>E9-5.2</f>
        <v>-2</v>
      </c>
      <c r="G9" s="15" t="s">
        <v>349</v>
      </c>
    </row>
    <row r="10" spans="2:7" ht="128.25" customHeight="1">
      <c r="B10" s="242" t="s">
        <v>116</v>
      </c>
      <c r="C10" s="11" t="s">
        <v>345</v>
      </c>
      <c r="D10" s="243" t="s">
        <v>350</v>
      </c>
      <c r="E10" s="245">
        <v>28.1</v>
      </c>
      <c r="F10" s="94">
        <f>E10-46</f>
        <v>-17.9</v>
      </c>
      <c r="G10" s="15" t="s">
        <v>351</v>
      </c>
    </row>
    <row r="11" spans="2:7" ht="10.5" customHeight="1">
      <c r="B11" s="16"/>
      <c r="C11" s="17"/>
      <c r="D11" s="17"/>
      <c r="E11" s="17"/>
      <c r="F11" s="17"/>
      <c r="G11" s="18"/>
    </row>
    <row r="12" spans="2:7" ht="24.75" customHeight="1">
      <c r="B12" s="19" t="s">
        <v>29</v>
      </c>
      <c r="C12" s="140">
        <v>2</v>
      </c>
      <c r="G12" s="20"/>
    </row>
    <row r="13" spans="2:7" ht="26.25" customHeight="1">
      <c r="B13" s="19" t="s">
        <v>31</v>
      </c>
      <c r="C13" s="140">
        <v>0</v>
      </c>
      <c r="G13" s="20"/>
    </row>
    <row r="14" spans="2:7" ht="15">
      <c r="B14" s="19" t="s">
        <v>30</v>
      </c>
      <c r="C14" s="141">
        <v>1</v>
      </c>
      <c r="G14" s="20"/>
    </row>
    <row r="15" spans="2:7" ht="9.75" customHeight="1">
      <c r="B15" s="21"/>
      <c r="C15" s="22"/>
      <c r="D15" s="22"/>
      <c r="E15" s="22"/>
      <c r="F15" s="22"/>
      <c r="G15" s="23"/>
    </row>
    <row r="18" spans="2:7" ht="55.5" customHeight="1">
      <c r="B18" s="257" t="s">
        <v>382</v>
      </c>
      <c r="C18" s="257"/>
      <c r="D18" s="248"/>
      <c r="E18" s="249"/>
      <c r="F18" s="250"/>
      <c r="G18" s="250" t="s">
        <v>383</v>
      </c>
    </row>
    <row r="19" spans="2:6" ht="15" customHeight="1">
      <c r="B19" s="252"/>
      <c r="C19" s="253"/>
      <c r="D19" s="248"/>
      <c r="E19" s="249"/>
      <c r="F19" s="251"/>
    </row>
    <row r="20" spans="2:7" ht="36" customHeight="1">
      <c r="B20" s="257" t="s">
        <v>380</v>
      </c>
      <c r="C20" s="257"/>
      <c r="D20" s="248"/>
      <c r="E20" s="249"/>
      <c r="F20" s="250"/>
      <c r="G20" s="250" t="s">
        <v>381</v>
      </c>
    </row>
    <row r="21" spans="2:7" ht="15">
      <c r="B21" s="31"/>
      <c r="C21" s="86"/>
      <c r="D21" s="86"/>
      <c r="E21" s="86"/>
      <c r="F21" s="86"/>
      <c r="G21" s="86"/>
    </row>
    <row r="22" spans="2:7" ht="15">
      <c r="B22" s="31"/>
      <c r="C22" s="86"/>
      <c r="D22" s="86"/>
      <c r="E22" s="86"/>
      <c r="F22" s="86"/>
      <c r="G22" s="86"/>
    </row>
    <row r="23" spans="2:7" ht="15">
      <c r="B23" s="31"/>
      <c r="C23" s="86"/>
      <c r="D23" s="86"/>
      <c r="E23" s="86"/>
      <c r="F23" s="86"/>
      <c r="G23" s="86"/>
    </row>
    <row r="24" spans="2:7" ht="15">
      <c r="B24" s="31"/>
      <c r="C24" s="86"/>
      <c r="D24" s="86"/>
      <c r="E24" s="86"/>
      <c r="F24" s="86"/>
      <c r="G24" s="86"/>
    </row>
    <row r="25" ht="15">
      <c r="B25" s="31"/>
    </row>
    <row r="26" ht="15">
      <c r="B26" s="1"/>
    </row>
  </sheetData>
  <sheetProtection/>
  <mergeCells count="10">
    <mergeCell ref="B18:C18"/>
    <mergeCell ref="B20:C20"/>
    <mergeCell ref="B2:G2"/>
    <mergeCell ref="B4:G4"/>
    <mergeCell ref="B3:G3"/>
    <mergeCell ref="B6:B7"/>
    <mergeCell ref="C6:C7"/>
    <mergeCell ref="D6:E6"/>
    <mergeCell ref="F6:F7"/>
    <mergeCell ref="G6:G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2020-02-21T15:50:58Z</cp:lastPrinted>
  <dcterms:created xsi:type="dcterms:W3CDTF">2006-09-28T05:33:49Z</dcterms:created>
  <dcterms:modified xsi:type="dcterms:W3CDTF">2022-04-18T16:33:45Z</dcterms:modified>
  <cp:category/>
  <cp:version/>
  <cp:contentType/>
  <cp:contentStatus/>
</cp:coreProperties>
</file>