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МПБ №1" sheetId="1" r:id="rId1"/>
    <sheet name="КМПБ №2" sheetId="2" r:id="rId2"/>
    <sheet name="КМПБ №3" sheetId="3" r:id="rId3"/>
    <sheet name="КМПБ №5" sheetId="4" r:id="rId4"/>
    <sheet name="КМПБ №6" sheetId="5" r:id="rId5"/>
    <sheet name="Перинатальний центр" sheetId="6" r:id="rId6"/>
  </sheets>
  <definedNames/>
  <calcPr fullCalcOnLoad="1"/>
</workbook>
</file>

<file path=xl/sharedStrings.xml><?xml version="1.0" encoding="utf-8"?>
<sst xmlns="http://schemas.openxmlformats.org/spreadsheetml/2006/main" count="517" uniqueCount="291">
  <si>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КНП "Київський  міський  пологовий  будинок  № 1"    за  3-й  квартал  2023 року </t>
  </si>
  <si>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</si>
  <si>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</si>
  <si>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</si>
  <si>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</si>
  <si>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</si>
  <si>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</si>
  <si>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rPr>
        <sz val="10"/>
        <color indexed="8"/>
        <rFont val="Times New Roman"/>
        <family val="1"/>
      </rP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</si>
  <si>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rPr>
        <sz val="10"/>
        <color indexed="8"/>
        <rFont val="Times New Roman"/>
        <family val="1"/>
      </rP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</si>
  <si>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rPr>
        <sz val="10"/>
        <color indexed="8"/>
        <rFont val="Times New Roman"/>
        <family val="1"/>
      </rP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</si>
  <si>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</si>
  <si>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</si>
  <si>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rPr>
        <sz val="10"/>
        <color indexed="8"/>
        <rFont val="Times New Roman"/>
        <family val="1"/>
      </rP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</si>
  <si>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</si>
  <si>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Фізична особа</t>
  </si>
  <si>
    <t>продукти харчування</t>
  </si>
  <si>
    <t>вогнегасники 117 шт.</t>
  </si>
  <si>
    <t>реанімаційний стіл  б/в 1 шт.; неонатальний інкубатор 2шт. б/в</t>
  </si>
  <si>
    <t>неонатальний неінвезивний вимірювач білірубіну</t>
  </si>
  <si>
    <t>інкубатор 1 шт.</t>
  </si>
  <si>
    <t>концентратор  кисневий БІОМЕД 1 шт.</t>
  </si>
  <si>
    <t xml:space="preserve"> Благодійний фонд "Здоров"я жінки і планування сім"ї "</t>
  </si>
  <si>
    <t>медикаменти</t>
  </si>
  <si>
    <t xml:space="preserve"> ТОВ "КУСТО АГРО"</t>
  </si>
  <si>
    <t>електрогенератор 44 кВА</t>
  </si>
  <si>
    <t xml:space="preserve">  ТОВ "РЕДМЕД"</t>
  </si>
  <si>
    <t xml:space="preserve">венозний сканер </t>
  </si>
  <si>
    <t xml:space="preserve"> База спецмедпостачання</t>
  </si>
  <si>
    <t>респіратор маска 1200 шт.</t>
  </si>
  <si>
    <t xml:space="preserve">ТОВ "ХАРВІНД" </t>
  </si>
  <si>
    <t>Підігрівач інфузійних розчинів;                                                 інфузійний насос</t>
  </si>
  <si>
    <t xml:space="preserve">ТОВ "РЕНЕССАНС-МЕДИКАЛ" </t>
  </si>
  <si>
    <t>аспіратор вакуумний медичний 3 шт.; с-ма підігріву пацієнта 3шт.</t>
  </si>
  <si>
    <t>вакцина проти гепатиту 50 ампул</t>
  </si>
  <si>
    <t>Благодійна організація "Волонтерська  спільнота"ДОПОМАГАЄМО РАЗОМ"</t>
  </si>
  <si>
    <t>інвертор для медичного обладнання портативний</t>
  </si>
  <si>
    <t>ультразвукові датчики для моніторингу серцебиття плода під час пологів  у комплекті   8 шт.; зарядний пристрій 2шт.</t>
  </si>
  <si>
    <t>вакуумні пристрої; гель;системи</t>
  </si>
  <si>
    <t>адаптери та планшет у комплеті; ліхтари</t>
  </si>
  <si>
    <t>монітори артеріального тиску;пульсоксиметри</t>
  </si>
  <si>
    <t>термо матрац 1 шт.</t>
  </si>
  <si>
    <t xml:space="preserve"> ЮНИСЕФ</t>
  </si>
  <si>
    <t>набори акушерські;аптечки;шприцеві насоси</t>
  </si>
  <si>
    <t>ковдри 100 шт.; лампи</t>
  </si>
  <si>
    <t>медикаменти та обладнання</t>
  </si>
  <si>
    <t xml:space="preserve"> ТОВ " МЕДТЕХНОТРЕЙД"</t>
  </si>
  <si>
    <t>обладнання; кабель та інше</t>
  </si>
  <si>
    <t xml:space="preserve"> ТОВ" ТЕДДІ ГРУПП"</t>
  </si>
  <si>
    <t>пральна машина вузька ГОРЕНИЕ</t>
  </si>
  <si>
    <t>дезенфікуючий засіб 96 шт. по 5 літрів; лікарські засоби</t>
  </si>
  <si>
    <t xml:space="preserve"> Благодійний  фонд "Крила Надії"</t>
  </si>
  <si>
    <t>кофеїн;канавіт;     добутамін</t>
  </si>
  <si>
    <t>кофеїн;канавіт;добутамін</t>
  </si>
  <si>
    <t xml:space="preserve"> БО "Благодійний фонд ОЛЕНИ ВЄДЕРНІКОВОЇ"</t>
  </si>
  <si>
    <t>матрац з підігрівом для  н/народжених 3шт.</t>
  </si>
  <si>
    <t xml:space="preserve">  База спецмедпостачання (Пуща-Водиця)</t>
  </si>
  <si>
    <t>калій йодит 490 табл.;халати;маски;захисні костюми;бахіли</t>
  </si>
  <si>
    <t xml:space="preserve">  Благодійний фонд "Волонтерський рух"</t>
  </si>
  <si>
    <t>доплер; шприцеві насоси;монітор КТГ</t>
  </si>
  <si>
    <t xml:space="preserve"> ТОВ "МАЙПІЛЗ"</t>
  </si>
  <si>
    <t>куросурф 2 флакони</t>
  </si>
  <si>
    <t>іміпенем 20фл.; шприц 2400 шт.;мило рідке</t>
  </si>
  <si>
    <t>термо інкубатор для н/народжених 1 шт.</t>
  </si>
  <si>
    <t>СП"Оптіма-Фарм" ЛТД"</t>
  </si>
  <si>
    <t>алфавіт "МАМА" 80уп</t>
  </si>
  <si>
    <t xml:space="preserve"> БО "БФ"Здоров"я жінки і планування сім"ї"</t>
  </si>
  <si>
    <t>постери ,халати,костюми,жилети; брошури;календарі</t>
  </si>
  <si>
    <t>ВСЬОГО по закладу</t>
  </si>
  <si>
    <t>В.о.директора  КНП "КМПБ№1"</t>
  </si>
  <si>
    <t>ГОНЧАРУК   Наталія</t>
  </si>
  <si>
    <t>(підпис)           (ініціали і прізвище) </t>
  </si>
  <si>
    <t>Головний бухгалтер</t>
  </si>
  <si>
    <t>ДРОГОБИЧ    Наталія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</si>
  <si>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КНП" Київський міський пологовий будинок №2" за ІІІ квартал 2023 року </t>
  </si>
  <si>
    <t>Християнська медична асаціація</t>
  </si>
  <si>
    <t>медичне обладнання</t>
  </si>
  <si>
    <t>ВГО Всеукраїнська Рада реанімації та екстренної медичної допомоги</t>
  </si>
  <si>
    <t>ЮНІСЕФ міжнародна організація</t>
  </si>
  <si>
    <t>БО "БЛАГОДІЙНИЙ ФОНД "АКВЕЛОН УКРАЇНА. СОЦІАЛЬНА ІНІЦІАТИВА"</t>
  </si>
  <si>
    <t>господарські товари</t>
  </si>
  <si>
    <t>компютерне обладнання</t>
  </si>
  <si>
    <t>паливо</t>
  </si>
  <si>
    <t xml:space="preserve">господарські товари </t>
  </si>
  <si>
    <t>медикаменти та перевязувальні матеріали</t>
  </si>
  <si>
    <t>метичні товари та медикаменти</t>
  </si>
  <si>
    <t>База спеціального медичного постачання м.Києва</t>
  </si>
  <si>
    <t>Вакцина гепатиту -В</t>
  </si>
  <si>
    <t>лікарські засоби</t>
  </si>
  <si>
    <t>деззасоби</t>
  </si>
  <si>
    <t>КНП "КМКЛ№5"</t>
  </si>
  <si>
    <t>КНП "КЛ№15 Подільського р-ну м.Києва"</t>
  </si>
  <si>
    <t>КНП "КМЦК"</t>
  </si>
  <si>
    <t>компоненти крові</t>
  </si>
  <si>
    <t>БО "100 відсотків життя Київський регіон""</t>
  </si>
  <si>
    <t>м'який інвентар</t>
  </si>
  <si>
    <t>ВГО Асоціація неонатологів України</t>
  </si>
  <si>
    <t>КП Група впровадження проекту з енергозбереження в адмінфістративних і громацьких будівлях м.Києва</t>
  </si>
  <si>
    <t>обладнання для підживлення теплопостачання</t>
  </si>
  <si>
    <t>Благодійний фонд сімї Андреєвих</t>
  </si>
  <si>
    <t>електричне обладнання</t>
  </si>
  <si>
    <t>побутова техніка</t>
  </si>
  <si>
    <t>меблі</t>
  </si>
  <si>
    <t>ППО КНП "КМПБ№2"</t>
  </si>
  <si>
    <t>КНП"КМКЛ№1"</t>
  </si>
  <si>
    <t>КНП"КМКЛ№4"</t>
  </si>
  <si>
    <t>КНП"КМДКЛ№2"</t>
  </si>
  <si>
    <t>КНП"КМПБ№5"</t>
  </si>
  <si>
    <t>Керівник установи</t>
  </si>
  <si>
    <t>С.М.Сальніков</t>
  </si>
  <si>
    <t>О.А.Пустовіт</t>
  </si>
  <si>
    <r>
      <rPr>
        <b/>
        <sz val="14"/>
        <color indexed="8"/>
        <rFont val="Times New Roman"/>
        <family val="1"/>
      </rP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"Київський міський пологовий будинок №3"</t>
    </r>
    <r>
      <rPr>
        <b/>
        <sz val="14"/>
        <color indexed="8"/>
        <rFont val="Times New Roman"/>
        <family val="1"/>
      </rPr>
      <t xml:space="preserve"> за ІІІ квартал 2023 року </t>
    </r>
  </si>
  <si>
    <t>Фізичні особи</t>
  </si>
  <si>
    <t>послуги</t>
  </si>
  <si>
    <t>База спецмедпостачання</t>
  </si>
  <si>
    <t>КНП КМКЛ №9</t>
  </si>
  <si>
    <t>БО "Фонд ЮНІСЕФ"</t>
  </si>
  <si>
    <t>опромінювач бактерецидний</t>
  </si>
  <si>
    <t>стоматологічне обладнання</t>
  </si>
  <si>
    <t>БО "Волантерський рух"</t>
  </si>
  <si>
    <t>ТОВ "ІКСІ Клініка"</t>
  </si>
  <si>
    <t>База медпостачання</t>
  </si>
  <si>
    <t>БО "Допоможемо Україні"</t>
  </si>
  <si>
    <t>КНП Олександрівська лікарня м.Києва</t>
  </si>
  <si>
    <t>Н.М.Гичка</t>
  </si>
  <si>
    <t>Л.Г.Снарова</t>
  </si>
  <si>
    <r>
      <rPr>
        <b/>
        <sz val="14"/>
        <color indexed="8"/>
        <rFont val="Times New Roman"/>
        <family val="1"/>
      </rP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"Київський міський пологовий будинок №5" ВО КМР (КМДА)</t>
    </r>
    <r>
      <rPr>
        <b/>
        <sz val="14"/>
        <color indexed="8"/>
        <rFont val="Times New Roman"/>
        <family val="1"/>
      </rPr>
      <t xml:space="preserve"> за ІІІ квартал 2023 року </t>
    </r>
  </si>
  <si>
    <t>ГО "Фонд сприяння розвитку акушерської допомоги ім. С.В.Берчика"</t>
  </si>
  <si>
    <t>дезінфекційні засоби</t>
  </si>
  <si>
    <t>медикаменти та товари медичного призначення</t>
  </si>
  <si>
    <t>господарчі товари</t>
  </si>
  <si>
    <t>Д.О.Говсєєв</t>
  </si>
  <si>
    <t>Л.В.Шолох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</si>
  <si>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Київський міський пологовий будинок № 6 за  9 місяців 2023 року </t>
  </si>
  <si>
    <t>Волонтерські організації</t>
  </si>
  <si>
    <t>контейнер д/зберігання мед.предметів(25шт.), ванна (1 шт), крісло розкладне- 1 шт., водонагрівач побутовий електричний - 1шт, інзузмат-1шт, холодильник б/в-1шт, крісла функціональні-4шт, візочок для мало-мобільних груп населення-1шт, операційна лампа-5шт, стельовий медичний консоль-1шт, біо-туалет-1шт, ліжко медичне(багатофункціональне)-10шт</t>
  </si>
  <si>
    <t>ФОП"Гринченко Марина Володимирівна"</t>
  </si>
  <si>
    <t>Вітаміни</t>
  </si>
  <si>
    <t>Благодійний фонд "Крила надії"</t>
  </si>
  <si>
    <t>ДП "Медичні закупівлі України"</t>
  </si>
  <si>
    <t xml:space="preserve">електрогенераторна установка-1 шт. </t>
  </si>
  <si>
    <t>Громадська організація "Центр громадської ініціативи "СИНЕРГІЯ"</t>
  </si>
  <si>
    <t>узд апарат, інкубатор для новонароджених</t>
  </si>
  <si>
    <t>Благодійної організації "Волонтерська спільнота", "ДОПОМАГАЄМО РАЗОМ"</t>
  </si>
  <si>
    <t>інвентор для мед.обладнання (1шт.), адаптер-1шт., олива для інвентора-1шт, ультрозвуковий датчик - 8шт, акомуляторні батарейки - 8шт, зарядні пристрої д/батарей-2шт, вакуумні-16шт, туби гелю- 8шт, системи захисту від перепадів напруги-2шт, системи для маткової балонної тампонади-10шт, фото-адаптер-1шт, Apple IPAD-1шт, портативний акушерський ультрозвуковий сканер-1шт, акумуляторні налобні ліхтарі-4шт, адаптери для акумуляторних налобних ьліхтариків-2шт, таблетки мізопростолу-360шт, гліцерин тринітрат-8шт, упаковка смужок-тестів для дослідження сечі-6шт, термо матрац-1шт, монітори артеріального тиску-6шт, пульсоксиметри з датчиками-1шт</t>
  </si>
  <si>
    <t>Дитячий фонд  ООН ЮНІСЕФ</t>
  </si>
  <si>
    <r>
      <rPr>
        <sz val="12"/>
        <color indexed="8"/>
        <rFont val="Times New Roman"/>
        <family val="1"/>
      </rPr>
      <t>цифровий монітор і записувач електрокардіографа-1шт, монітор життєвих функцій пацієнта-10шт, хірургічний інструментарій-10шт, шприцевий насос-16шт, акушерський набір-20шт, аптечка акушерська-20шт, медичний відновлювальний матеріал-20шт, акушерсько-хірургічний набір-19шт, інфузійний насос-5шт, пульсоксиметр-5шт, датчик багаторазовий - 5шт, абдомінальний хірургічний інструментарій-5шт, перев</t>
    </r>
    <r>
      <rPr>
        <sz val="12"/>
        <color indexed="8"/>
        <rFont val="Calibri"/>
        <family val="2"/>
      </rPr>
      <t>’язувальний хірургічний набір-5шт. шприцевий насос- 5шт, лампа мобільна світлодіодна-10шт, компресор для наркозних апаратів- 1шт., фототерапевтична установка-5шт, ковдра-200шт, стіл реанімаційний для новонароджених-10шт, інкубатор автоматичний базовий-2шт.</t>
    </r>
  </si>
  <si>
    <t>Роутер-1 шт., контейне для транспортування медичних відходів-1шт, канавіт 10мг/мл 1 мл</t>
  </si>
  <si>
    <t>БО "Благодійний фонд "Серце до серця"</t>
  </si>
  <si>
    <t>Медичні допоміжні матеріали - 3шт,одяг н/с - 4шт.т, кава - 33 кг</t>
  </si>
  <si>
    <t>БО "Міжнародний Благодійний фонд "Допоможемо Україні"</t>
  </si>
  <si>
    <t>Фраксіпарін розчин д/ін 9500 по 0,3 мл - 20 шт</t>
  </si>
  <si>
    <t>БФ "Національна агенція гуманітарної допомоги "Здорові"</t>
  </si>
  <si>
    <t>1.Контур дихальний вертикальний для немовлят з подвійним підігрівом - 20шт 2. Комплект засобів для зігрівання немовлят у комплекті-2шт   3.Конверт для немовлят - 2 шт   4. Термоелемент для конвертів для немовлят - 2шт</t>
  </si>
  <si>
    <t>Апарат штучної вентиляції легенів - 3шт</t>
  </si>
  <si>
    <t>Релігійна організація "Релігійне Управління" Дніпровська конференція церва адвентистів сьомого дня в Україні</t>
  </si>
  <si>
    <t>Стіл операційний б/в - 1 шт</t>
  </si>
  <si>
    <t>БО "Благодійний фонд "Вільні серцем"</t>
  </si>
  <si>
    <t>Медичне електричне багатофункційне гінекологічне ліжко б/в - 1 шт</t>
  </si>
  <si>
    <t>ТОВ "Бланідас"</t>
  </si>
  <si>
    <t>засоби миючі та прання</t>
  </si>
  <si>
    <t>ФОП Кравченя А.М.</t>
  </si>
  <si>
    <t>рушники</t>
  </si>
  <si>
    <t>ТОВ "Мережа магазинів "Дніпро-М"</t>
  </si>
  <si>
    <t>інструменти та насадки, інструменти(дриль, лобзик, акумулятор)</t>
  </si>
  <si>
    <t>ТОВ "Епіцентр К"</t>
  </si>
  <si>
    <t xml:space="preserve">Товари (валик, пензлик, петлі, штукатурка,колодка, розетка, вимикач,кабель,рамка, коробка, бур, свердло,фітинги,умивальник, змішувач,шланг, труба, сифон, кран,світильники,дверна коробка,рукавички захисні(господарчі),мішки д/сміття(35л,60л),  кріпильнідеталі(шайба,гайка,болт), мастильні засоби(олива моторна),крiсло офiсне,фарба, макловиця,сантехнiчнi товари,замки,лак захисний д/деревини,фiтiнги, труби,хомути </t>
  </si>
  <si>
    <t xml:space="preserve">ФОП Янiцький Олександр Валентинович </t>
  </si>
  <si>
    <t>швидкозшивачi</t>
  </si>
  <si>
    <t xml:space="preserve">Адвокатське бюро "Редiч i партнери"  </t>
  </si>
  <si>
    <t xml:space="preserve">юридичнi послуги </t>
  </si>
  <si>
    <t>ТОВ "ДЕПС СОЛЮШЕНЗ"</t>
  </si>
  <si>
    <t>кронштейн</t>
  </si>
  <si>
    <t xml:space="preserve">ФОП Вольф Юлiя Володимирiвна   </t>
  </si>
  <si>
    <t xml:space="preserve"> рекламнi матерiали, каталоги товарiв та посiбники</t>
  </si>
  <si>
    <t>ФОП Лангер Д.Ю.</t>
  </si>
  <si>
    <t>диван офiсний</t>
  </si>
  <si>
    <t xml:space="preserve">ПП "БРОМ"    </t>
  </si>
  <si>
    <t>дозиметр-радiометр</t>
  </si>
  <si>
    <t xml:space="preserve">ТОВ "ВИДАВНИЧИЙ ДIМ "ПАПIРУС" </t>
  </si>
  <si>
    <t>обмiннi карти</t>
  </si>
  <si>
    <t xml:space="preserve">ТОВ "Медичний центр "М.Т.К."    </t>
  </si>
  <si>
    <t>лiкарськi засоби(розчин д/iригацiй)</t>
  </si>
  <si>
    <t xml:space="preserve">ФОП Бондюх О.I.  </t>
  </si>
  <si>
    <t>мед.матерiали(набiр епiдуральний)</t>
  </si>
  <si>
    <t xml:space="preserve">ФОП Пономаренко О.М. </t>
  </si>
  <si>
    <t>послуги консультування</t>
  </si>
  <si>
    <t xml:space="preserve">ФОП Жалдак Андрiй Володимирович   </t>
  </si>
  <si>
    <t>послуги з озеленення територiї</t>
  </si>
  <si>
    <t xml:space="preserve">ТОВ "Медицина ВМ" </t>
  </si>
  <si>
    <t>розробку проекту тарифiв на медичнi послуги</t>
  </si>
  <si>
    <t xml:space="preserve">ТОВ "ЗНАТОК"   </t>
  </si>
  <si>
    <t>доступ до ПЗ "Медок"</t>
  </si>
  <si>
    <t xml:space="preserve">ТОВ "КАДРОЛЕНД"  </t>
  </si>
  <si>
    <t>доступ до онлайн-сервiсу</t>
  </si>
  <si>
    <t>ТОВ "Видавництво "АС:Періодика"</t>
  </si>
  <si>
    <t>надання доступу до журналу(бухгалтерія,кадри)</t>
  </si>
  <si>
    <t>ФОП Юсенков С.В.</t>
  </si>
  <si>
    <t>розробку ПЗ Аптека-склад</t>
  </si>
  <si>
    <t>ТОВ "Тримоб"</t>
  </si>
  <si>
    <t>послуги телекомунікаційних послу</t>
  </si>
  <si>
    <t>ТОВ Бінотел</t>
  </si>
  <si>
    <t>послуги користування ПЗ "Binotel"</t>
  </si>
  <si>
    <t>ПрАТ "Київстар"</t>
  </si>
  <si>
    <t>послуги зв'язку</t>
  </si>
  <si>
    <t>2-е Київське упр-ня АТ "УКРСИББАНК"</t>
  </si>
  <si>
    <t>Комісія банку</t>
  </si>
  <si>
    <t>Доставка товару</t>
  </si>
  <si>
    <t>ТОВ АФ "ІНСАЙТ"</t>
  </si>
  <si>
    <t>бухг.та аудит.послуги(аудит річної фін.звітності 2022)</t>
  </si>
  <si>
    <t>ФОП Стельмах Лілія Богданівна</t>
  </si>
  <si>
    <t>консульт.посл.з пит. заг.управління</t>
  </si>
  <si>
    <t>ФОП"МЦФЕР-Україна"</t>
  </si>
  <si>
    <t>посл.пов'яз.з над.дост.до видання(Головбух;головна мед.сестра)</t>
  </si>
  <si>
    <t xml:space="preserve">ФОП Калмиков Дмитро Вiталiйович </t>
  </si>
  <si>
    <t xml:space="preserve">супроводження ПЗ(Соната) </t>
  </si>
  <si>
    <t xml:space="preserve">ДП "Укрметртестстандарт" </t>
  </si>
  <si>
    <t>посл.випробув. та аналiзування</t>
  </si>
  <si>
    <t>КНП "ДЕРМАТОВЕНЕРОЛОГIЯ</t>
  </si>
  <si>
    <t>послуги лiкувальних закладiв</t>
  </si>
  <si>
    <t xml:space="preserve">КНП "КМКЛ №5"  </t>
  </si>
  <si>
    <t>скринiнговi дослiдження</t>
  </si>
  <si>
    <t xml:space="preserve">ПАТ"Укртелеком"     </t>
  </si>
  <si>
    <t>телекомунiкац. послуги</t>
  </si>
  <si>
    <t xml:space="preserve">ТОВ "АКВАТЕПЛОСЕРВIС"    </t>
  </si>
  <si>
    <t>технiчне обсл.внутрiшнiх та зовнiш.мереж</t>
  </si>
  <si>
    <t xml:space="preserve">ТОВ "ЕЛЕВЕЙТОР СЕРВIС" </t>
  </si>
  <si>
    <t xml:space="preserve">технiчне обслуговування лiфтiв </t>
  </si>
  <si>
    <t xml:space="preserve">ТОВ "ЛЕГАЛ ФОРС ПРОТЕКШН"РI ГРУП"   </t>
  </si>
  <si>
    <t>охороннi посл</t>
  </si>
  <si>
    <t xml:space="preserve">ТОВ "Медстар Солюшенз"         </t>
  </si>
  <si>
    <t>iнформацiйнi системи</t>
  </si>
  <si>
    <t xml:space="preserve">ТОВ "ОЛЕСТАС ЕКО"    </t>
  </si>
  <si>
    <t xml:space="preserve"> посл. з вивез. та утил.бiо.вiдходiв</t>
  </si>
  <si>
    <t xml:space="preserve">ТОВ"АСКЕПНЕТ"  </t>
  </si>
  <si>
    <t xml:space="preserve">посл.навчання мед.перс.мед.iнформ.систомою </t>
  </si>
  <si>
    <t xml:space="preserve">ТОВ"ПРОФДЕЗ"        </t>
  </si>
  <si>
    <t>посл.дератизац.</t>
  </si>
  <si>
    <t xml:space="preserve">ФО-П Пашинник В.Я.   </t>
  </si>
  <si>
    <t xml:space="preserve">тех.обслуговув.стерилiзаторiв парових </t>
  </si>
  <si>
    <t xml:space="preserve">ФОП Балацко Марина Василiвна          </t>
  </si>
  <si>
    <t>послуги доступу до мережi iнтернет</t>
  </si>
  <si>
    <t xml:space="preserve">ФОП Дренов Євген Володимирович      </t>
  </si>
  <si>
    <t>запр.та вiдн.катр</t>
  </si>
  <si>
    <t xml:space="preserve">ФОП Сергата Тетяна Геннадiївна     </t>
  </si>
  <si>
    <t xml:space="preserve"> комплекснi консульт.по роботi </t>
  </si>
  <si>
    <t>Градінар Віола Олександрівна</t>
  </si>
  <si>
    <t>компенсація витрат на професійну правничу допомогу згідно рішення суду у справі №755/7555/22</t>
  </si>
  <si>
    <t>ГУК у м. Києві/Дніпров.р-н/22030101</t>
  </si>
  <si>
    <t xml:space="preserve">сплата судового збору за позовом </t>
  </si>
  <si>
    <t xml:space="preserve">ТОВ "ЕРНЕРIНГ"   </t>
  </si>
  <si>
    <t>оплата заборгованостi згiдно наказу Господарського суду м.Києва вiд 21.03.2023 по справi №910/1, пеня згiдно наказу Господарського суду м.Києва вiд 21.03.2023 по справi №910/13282/22, оплата судового збору згiдно наказу Господарського суду м.Києва вiд 21.03.2023 по справi №910/1,оплата iнфляцiйних втрат згiдно наказу Господарського суду м.Києва вiд 21.03.2023 по справi №91,</t>
  </si>
  <si>
    <t>НУОЗ України ім.П.Л.Шупика</t>
  </si>
  <si>
    <t>посл. з проф.підготовки (Організ. і управління охор.здоров.</t>
  </si>
  <si>
    <t xml:space="preserve">ФОП Перепечiна Лiлiя Василiвна   </t>
  </si>
  <si>
    <t>курси реабiлiтологiї,</t>
  </si>
  <si>
    <t xml:space="preserve">ТОВ "Мудьтиметод"  </t>
  </si>
  <si>
    <t xml:space="preserve">iнформацiйно-консультацiйнi послуги </t>
  </si>
  <si>
    <t xml:space="preserve">ТОВ "ДЕПС СОЛЮШЕНЗ" </t>
  </si>
  <si>
    <t>термiнал SpeedFace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</si>
  <si>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"Перинатальний центр м. Києва"  за ІІІ квартал 2023 року </t>
  </si>
  <si>
    <t>ІНМА</t>
  </si>
  <si>
    <t>банківське обслуговування</t>
  </si>
  <si>
    <t>ТОВ "Інститут клітинної терапії"</t>
  </si>
  <si>
    <t>БО "БФ Віктора Пінчука - соціальна ініціатива"</t>
  </si>
  <si>
    <t>ОЗ</t>
  </si>
  <si>
    <t>матеріали</t>
  </si>
  <si>
    <t>ТОВ "ТПК "Н.З.-Техно"</t>
  </si>
  <si>
    <t>БО "БФ "СВІЧАДО"</t>
  </si>
  <si>
    <t>м`який інвентар</t>
  </si>
  <si>
    <t>ККЛ на залізничному транспорті № 2 Філії "Центр охорони здоров`я "АТ "Українська залізниця"</t>
  </si>
  <si>
    <t>пакунки малюка</t>
  </si>
  <si>
    <t>ФОП Єрмоленко Інна Вячеславівна</t>
  </si>
  <si>
    <t>СП "Оптіма-Фарм ЛТД"</t>
  </si>
  <si>
    <t>ДУ "Київський міський центр контролю та профілактики хвороб  МОЗ України"</t>
  </si>
  <si>
    <t>вакцина БЦЖ</t>
  </si>
  <si>
    <t>КНП "Київський міський медичний центр "Академія здоров`я людини"</t>
  </si>
  <si>
    <t>Ernst von Bergmann klinikum</t>
  </si>
  <si>
    <t>КНП "КМПБ  № 6"</t>
  </si>
  <si>
    <t>ТОВ "Галафарм"</t>
  </si>
  <si>
    <t>БО "БФ "Супергерої"</t>
  </si>
  <si>
    <t>вироби медичного призначення</t>
  </si>
  <si>
    <t>ТОВ "МІНІ ЕКЗ ЦЕНТР"</t>
  </si>
  <si>
    <t>База спеціального медичного постачання</t>
  </si>
  <si>
    <t>ТОВ "Медичний центр МТК "Емавейл"</t>
  </si>
  <si>
    <t>КНП "КМЦРПМ"</t>
  </si>
  <si>
    <t>В.о. керівника установи</t>
  </si>
  <si>
    <t>В.В. Біла</t>
  </si>
  <si>
    <t>Н.М. Костюкова</t>
  </si>
  <si>
    <r>
      <t xml:space="preserve">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</si>
  <si>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</si>
  <si>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r>
      <t xml:space="preserve">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</si>
</sst>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г_р_н_._-;\-* #,##0.00\ _г_р_н_._-;_-* \-??\ _г_р_н_._-;_-@_-"/>
  </numFmts>
  <fonts count="59">
    <font>
      <sz val="10"/>
      <name val="Arial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name val="Arial Cyr"/>
      <family val="0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4" fontId="19" fillId="34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4" fontId="10" fillId="34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3" fillId="0" borderId="11" xfId="52" applyFont="1" applyBorder="1" applyAlignment="1">
      <alignment horizontal="center"/>
      <protection/>
    </xf>
    <xf numFmtId="0" fontId="22" fillId="0" borderId="10" xfId="0" applyFont="1" applyBorder="1" applyAlignment="1">
      <alignment horizontal="left" vertical="top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/>
    </xf>
    <xf numFmtId="0" fontId="8" fillId="35" borderId="10" xfId="0" applyFont="1" applyFill="1" applyBorder="1" applyAlignment="1">
      <alignment/>
    </xf>
    <xf numFmtId="0" fontId="22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1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2" fillId="0" borderId="11" xfId="52" applyFont="1" applyBorder="1" applyAlignment="1">
      <alignment horizontal="center"/>
      <protection/>
    </xf>
    <xf numFmtId="0" fontId="23" fillId="0" borderId="0" xfId="52" applyFont="1" applyBorder="1" applyAlignment="1">
      <alignment horizontal="center" vertical="top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/>
    </xf>
    <xf numFmtId="4" fontId="19" fillId="34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0" fontId="3" fillId="0" borderId="11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4" fontId="1" fillId="0" borderId="10" xfId="59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90" zoomScaleNormal="90" zoomScalePageLayoutView="0" workbookViewId="0" topLeftCell="A1">
      <selection activeCell="A1" sqref="A1:K1"/>
    </sheetView>
  </sheetViews>
  <sheetFormatPr defaultColWidth="11.57421875" defaultRowHeight="12.75"/>
  <cols>
    <col min="1" max="1" width="4.7109375" style="69" customWidth="1"/>
    <col min="2" max="2" width="31.7109375" style="69" customWidth="1"/>
    <col min="3" max="3" width="15.57421875" style="69" customWidth="1"/>
    <col min="4" max="4" width="14.140625" style="69" customWidth="1"/>
    <col min="5" max="5" width="17.421875" style="69" customWidth="1"/>
    <col min="6" max="6" width="15.00390625" style="69" customWidth="1"/>
    <col min="7" max="7" width="19.00390625" style="69" customWidth="1"/>
    <col min="8" max="8" width="15.28125" style="69" customWidth="1"/>
    <col min="9" max="9" width="18.8515625" style="69" customWidth="1"/>
    <col min="10" max="10" width="17.28125" style="69" customWidth="1"/>
    <col min="11" max="11" width="18.7109375" style="69" customWidth="1"/>
    <col min="12" max="17" width="9.00390625" style="0" customWidth="1"/>
  </cols>
  <sheetData>
    <row r="1" spans="1:11" ht="63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4.75" customHeight="1">
      <c r="A2" s="71" t="s">
        <v>290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45.75" customHeight="1">
      <c r="A3" s="48" t="s">
        <v>2</v>
      </c>
      <c r="B3" s="48" t="s">
        <v>3</v>
      </c>
      <c r="C3" s="49" t="s">
        <v>4</v>
      </c>
      <c r="D3" s="49"/>
      <c r="E3" s="49"/>
      <c r="F3" s="49" t="s">
        <v>5</v>
      </c>
      <c r="G3" s="49" t="s">
        <v>6</v>
      </c>
      <c r="H3" s="49"/>
      <c r="I3" s="49"/>
      <c r="J3" s="49"/>
      <c r="K3" s="48" t="s">
        <v>7</v>
      </c>
    </row>
    <row r="4" spans="1:11" ht="190.5" customHeight="1">
      <c r="A4" s="48"/>
      <c r="B4" s="48"/>
      <c r="C4" s="2" t="s">
        <v>8</v>
      </c>
      <c r="D4" s="2" t="s">
        <v>9</v>
      </c>
      <c r="E4" s="2" t="s">
        <v>10</v>
      </c>
      <c r="F4" s="49"/>
      <c r="G4" s="2" t="s">
        <v>11</v>
      </c>
      <c r="H4" s="2" t="s">
        <v>12</v>
      </c>
      <c r="I4" s="2" t="s">
        <v>13</v>
      </c>
      <c r="J4" s="2" t="s">
        <v>12</v>
      </c>
      <c r="K4" s="48"/>
    </row>
    <row r="5" spans="1:11" ht="30">
      <c r="A5" s="4">
        <v>1</v>
      </c>
      <c r="B5" s="11" t="s">
        <v>14</v>
      </c>
      <c r="C5" s="21">
        <v>314.1</v>
      </c>
      <c r="D5" s="21">
        <v>32.7</v>
      </c>
      <c r="E5" s="9" t="s">
        <v>15</v>
      </c>
      <c r="F5" s="23">
        <f>SUM(C5,D5)</f>
        <v>346.8</v>
      </c>
      <c r="G5" s="11">
        <v>2210</v>
      </c>
      <c r="H5" s="21">
        <v>79.4</v>
      </c>
      <c r="I5" s="9" t="s">
        <v>15</v>
      </c>
      <c r="J5" s="55">
        <v>32.7</v>
      </c>
      <c r="K5" s="55"/>
    </row>
    <row r="6" spans="1:11" ht="28.5" customHeight="1">
      <c r="A6" s="4">
        <v>2</v>
      </c>
      <c r="B6" s="11"/>
      <c r="C6" s="21"/>
      <c r="D6" s="21">
        <v>47.4</v>
      </c>
      <c r="E6" s="9" t="s">
        <v>16</v>
      </c>
      <c r="F6" s="23">
        <v>47.4</v>
      </c>
      <c r="G6" s="11">
        <v>2240</v>
      </c>
      <c r="H6" s="21">
        <v>127.8</v>
      </c>
      <c r="I6" s="9" t="s">
        <v>16</v>
      </c>
      <c r="J6" s="55">
        <v>47.4</v>
      </c>
      <c r="K6" s="55"/>
    </row>
    <row r="7" spans="1:11" ht="75.75" customHeight="1">
      <c r="A7" s="4">
        <v>3</v>
      </c>
      <c r="B7" s="11"/>
      <c r="C7" s="21"/>
      <c r="D7" s="21">
        <v>52</v>
      </c>
      <c r="E7" s="9" t="s">
        <v>17</v>
      </c>
      <c r="F7" s="23">
        <f>SUM(C7,D7)</f>
        <v>52</v>
      </c>
      <c r="G7" s="11">
        <v>2282</v>
      </c>
      <c r="H7" s="21">
        <v>3.4</v>
      </c>
      <c r="I7" s="9" t="s">
        <v>17</v>
      </c>
      <c r="J7" s="55">
        <v>52</v>
      </c>
      <c r="K7" s="55"/>
    </row>
    <row r="8" spans="1:11" ht="67.5" customHeight="1">
      <c r="A8" s="4">
        <v>4</v>
      </c>
      <c r="B8" s="11"/>
      <c r="C8" s="21"/>
      <c r="D8" s="21">
        <v>215.7</v>
      </c>
      <c r="E8" s="9" t="s">
        <v>18</v>
      </c>
      <c r="F8" s="23">
        <v>215.7</v>
      </c>
      <c r="G8" s="11">
        <v>2800</v>
      </c>
      <c r="H8" s="21">
        <v>0.6</v>
      </c>
      <c r="I8" s="9" t="s">
        <v>18</v>
      </c>
      <c r="J8" s="23">
        <v>215.7</v>
      </c>
      <c r="K8" s="55"/>
    </row>
    <row r="9" spans="1:11" ht="36" customHeight="1">
      <c r="A9" s="4">
        <v>5</v>
      </c>
      <c r="B9" s="11"/>
      <c r="C9" s="21"/>
      <c r="D9" s="21">
        <v>18</v>
      </c>
      <c r="E9" s="9" t="s">
        <v>19</v>
      </c>
      <c r="F9" s="23">
        <v>18</v>
      </c>
      <c r="G9" s="11"/>
      <c r="H9" s="21"/>
      <c r="I9" s="9" t="s">
        <v>19</v>
      </c>
      <c r="J9" s="23">
        <v>18</v>
      </c>
      <c r="K9" s="55"/>
    </row>
    <row r="10" spans="1:11" ht="57" customHeight="1">
      <c r="A10" s="4">
        <v>6</v>
      </c>
      <c r="B10" s="11"/>
      <c r="C10" s="21"/>
      <c r="D10" s="21">
        <v>14</v>
      </c>
      <c r="E10" s="9" t="s">
        <v>20</v>
      </c>
      <c r="F10" s="23">
        <v>14</v>
      </c>
      <c r="G10" s="11"/>
      <c r="H10" s="21"/>
      <c r="I10" s="9" t="s">
        <v>20</v>
      </c>
      <c r="J10" s="23">
        <v>14</v>
      </c>
      <c r="K10" s="55"/>
    </row>
    <row r="11" spans="1:11" ht="61.5" customHeight="1">
      <c r="A11" s="9">
        <v>7</v>
      </c>
      <c r="B11" s="10" t="s">
        <v>21</v>
      </c>
      <c r="C11" s="21"/>
      <c r="D11" s="21">
        <v>200.5</v>
      </c>
      <c r="E11" s="9" t="s">
        <v>22</v>
      </c>
      <c r="F11" s="23">
        <f aca="true" t="shared" si="0" ref="F11:F30">SUM(C11,D11)</f>
        <v>200.5</v>
      </c>
      <c r="G11" s="11"/>
      <c r="H11" s="21"/>
      <c r="I11" s="9" t="s">
        <v>22</v>
      </c>
      <c r="J11" s="23">
        <v>200.5</v>
      </c>
      <c r="K11" s="55"/>
    </row>
    <row r="12" spans="1:11" ht="33.75" customHeight="1">
      <c r="A12" s="9">
        <v>8</v>
      </c>
      <c r="B12" s="10" t="s">
        <v>23</v>
      </c>
      <c r="C12" s="21"/>
      <c r="D12" s="21">
        <v>281.4</v>
      </c>
      <c r="E12" s="10" t="s">
        <v>24</v>
      </c>
      <c r="F12" s="23">
        <f t="shared" si="0"/>
        <v>281.4</v>
      </c>
      <c r="G12" s="11"/>
      <c r="H12" s="21"/>
      <c r="I12" s="10" t="s">
        <v>24</v>
      </c>
      <c r="J12" s="55">
        <v>281.4</v>
      </c>
      <c r="K12" s="55"/>
    </row>
    <row r="13" spans="1:11" ht="27" customHeight="1">
      <c r="A13" s="9">
        <v>9</v>
      </c>
      <c r="B13" s="10" t="s">
        <v>25</v>
      </c>
      <c r="C13" s="72"/>
      <c r="D13" s="73">
        <v>104.7</v>
      </c>
      <c r="E13" s="74" t="s">
        <v>26</v>
      </c>
      <c r="F13" s="23">
        <f t="shared" si="0"/>
        <v>104.7</v>
      </c>
      <c r="G13" s="11"/>
      <c r="H13" s="21"/>
      <c r="I13" s="74" t="s">
        <v>26</v>
      </c>
      <c r="J13" s="75">
        <v>104.7</v>
      </c>
      <c r="K13" s="55"/>
    </row>
    <row r="14" spans="1:11" ht="30">
      <c r="A14" s="9">
        <v>10</v>
      </c>
      <c r="B14" s="76" t="s">
        <v>27</v>
      </c>
      <c r="C14" s="21"/>
      <c r="D14" s="77">
        <v>1.2</v>
      </c>
      <c r="E14" s="9" t="s">
        <v>28</v>
      </c>
      <c r="F14" s="23">
        <f t="shared" si="0"/>
        <v>1.2</v>
      </c>
      <c r="G14" s="11"/>
      <c r="H14" s="21"/>
      <c r="I14" s="9" t="s">
        <v>28</v>
      </c>
      <c r="J14" s="78">
        <v>1.2</v>
      </c>
      <c r="K14" s="55"/>
    </row>
    <row r="15" spans="1:11" ht="78.75" customHeight="1">
      <c r="A15" s="9">
        <v>11</v>
      </c>
      <c r="B15" s="10" t="s">
        <v>29</v>
      </c>
      <c r="C15" s="21"/>
      <c r="D15" s="77">
        <v>38.7</v>
      </c>
      <c r="E15" s="76" t="s">
        <v>30</v>
      </c>
      <c r="F15" s="23">
        <f t="shared" si="0"/>
        <v>38.7</v>
      </c>
      <c r="G15" s="11"/>
      <c r="H15" s="21"/>
      <c r="I15" s="76" t="s">
        <v>30</v>
      </c>
      <c r="J15" s="78">
        <v>38.7</v>
      </c>
      <c r="K15" s="55"/>
    </row>
    <row r="16" spans="1:11" ht="64.5" customHeight="1">
      <c r="A16" s="9">
        <v>12</v>
      </c>
      <c r="B16" s="10" t="s">
        <v>31</v>
      </c>
      <c r="C16" s="21"/>
      <c r="D16" s="77">
        <v>591.5</v>
      </c>
      <c r="E16" s="10" t="s">
        <v>32</v>
      </c>
      <c r="F16" s="23">
        <f t="shared" si="0"/>
        <v>591.5</v>
      </c>
      <c r="G16" s="11"/>
      <c r="H16" s="21"/>
      <c r="I16" s="10" t="s">
        <v>32</v>
      </c>
      <c r="J16" s="78">
        <v>591.5</v>
      </c>
      <c r="K16" s="55"/>
    </row>
    <row r="17" spans="1:11" ht="45">
      <c r="A17" s="9">
        <v>13</v>
      </c>
      <c r="B17" s="10" t="s">
        <v>27</v>
      </c>
      <c r="C17" s="21"/>
      <c r="D17" s="77">
        <v>0.1</v>
      </c>
      <c r="E17" s="10" t="s">
        <v>33</v>
      </c>
      <c r="F17" s="23">
        <f t="shared" si="0"/>
        <v>0.1</v>
      </c>
      <c r="G17" s="11"/>
      <c r="H17" s="21"/>
      <c r="I17" s="10" t="s">
        <v>33</v>
      </c>
      <c r="J17" s="78">
        <v>0.1</v>
      </c>
      <c r="K17" s="55"/>
    </row>
    <row r="18" spans="1:11" ht="77.25" customHeight="1">
      <c r="A18" s="9">
        <v>14</v>
      </c>
      <c r="B18" s="10" t="s">
        <v>34</v>
      </c>
      <c r="C18" s="21"/>
      <c r="D18" s="21">
        <v>19.1</v>
      </c>
      <c r="E18" s="10" t="s">
        <v>35</v>
      </c>
      <c r="F18" s="23">
        <f t="shared" si="0"/>
        <v>19.1</v>
      </c>
      <c r="G18" s="11"/>
      <c r="H18" s="21"/>
      <c r="I18" s="10" t="s">
        <v>35</v>
      </c>
      <c r="J18" s="55">
        <v>19.1</v>
      </c>
      <c r="K18" s="55"/>
    </row>
    <row r="19" spans="1:11" ht="89.25" customHeight="1">
      <c r="A19" s="9">
        <v>15</v>
      </c>
      <c r="B19" s="76" t="s">
        <v>34</v>
      </c>
      <c r="C19" s="21"/>
      <c r="D19" s="21">
        <v>111.9</v>
      </c>
      <c r="E19" s="10" t="s">
        <v>36</v>
      </c>
      <c r="F19" s="23">
        <f t="shared" si="0"/>
        <v>111.9</v>
      </c>
      <c r="G19" s="11"/>
      <c r="H19" s="21"/>
      <c r="I19" s="10" t="s">
        <v>36</v>
      </c>
      <c r="J19" s="55">
        <v>111.9</v>
      </c>
      <c r="K19" s="55"/>
    </row>
    <row r="20" spans="1:11" ht="60">
      <c r="A20" s="9">
        <v>16</v>
      </c>
      <c r="B20" s="10" t="s">
        <v>34</v>
      </c>
      <c r="C20" s="21"/>
      <c r="D20" s="21">
        <v>380.9</v>
      </c>
      <c r="E20" s="10" t="s">
        <v>37</v>
      </c>
      <c r="F20" s="23">
        <f t="shared" si="0"/>
        <v>380.9</v>
      </c>
      <c r="G20" s="11"/>
      <c r="H20" s="21"/>
      <c r="I20" s="10" t="s">
        <v>37</v>
      </c>
      <c r="J20" s="55">
        <v>380.9</v>
      </c>
      <c r="K20" s="55"/>
    </row>
    <row r="21" spans="1:11" ht="60">
      <c r="A21" s="9">
        <v>17</v>
      </c>
      <c r="B21" s="76" t="s">
        <v>34</v>
      </c>
      <c r="C21" s="21"/>
      <c r="D21" s="21">
        <v>42.7</v>
      </c>
      <c r="E21" s="76" t="s">
        <v>38</v>
      </c>
      <c r="F21" s="23">
        <f t="shared" si="0"/>
        <v>42.7</v>
      </c>
      <c r="G21" s="11"/>
      <c r="H21" s="21"/>
      <c r="I21" s="76" t="s">
        <v>38</v>
      </c>
      <c r="J21" s="55">
        <v>42.7</v>
      </c>
      <c r="K21" s="55"/>
    </row>
    <row r="22" spans="1:11" ht="60">
      <c r="A22" s="9">
        <v>18</v>
      </c>
      <c r="B22" s="76" t="s">
        <v>34</v>
      </c>
      <c r="C22" s="21"/>
      <c r="D22" s="21">
        <v>58.7</v>
      </c>
      <c r="E22" s="9" t="s">
        <v>22</v>
      </c>
      <c r="F22" s="23">
        <f t="shared" si="0"/>
        <v>58.7</v>
      </c>
      <c r="G22" s="11"/>
      <c r="H22" s="21"/>
      <c r="I22" s="9" t="s">
        <v>22</v>
      </c>
      <c r="J22" s="55">
        <v>58.7</v>
      </c>
      <c r="K22" s="55"/>
    </row>
    <row r="23" spans="1:11" ht="60">
      <c r="A23" s="9">
        <v>19</v>
      </c>
      <c r="B23" s="76" t="s">
        <v>34</v>
      </c>
      <c r="C23" s="77"/>
      <c r="D23" s="21">
        <v>148</v>
      </c>
      <c r="E23" s="76" t="s">
        <v>39</v>
      </c>
      <c r="F23" s="23">
        <f t="shared" si="0"/>
        <v>148</v>
      </c>
      <c r="G23" s="11"/>
      <c r="H23" s="21"/>
      <c r="I23" s="76" t="s">
        <v>39</v>
      </c>
      <c r="J23" s="55">
        <v>148</v>
      </c>
      <c r="K23" s="55"/>
    </row>
    <row r="24" spans="1:11" ht="60">
      <c r="A24" s="9">
        <v>20</v>
      </c>
      <c r="B24" s="10" t="s">
        <v>34</v>
      </c>
      <c r="C24" s="21"/>
      <c r="D24" s="21">
        <v>2.6</v>
      </c>
      <c r="E24" s="79" t="s">
        <v>40</v>
      </c>
      <c r="F24" s="23">
        <f t="shared" si="0"/>
        <v>2.6</v>
      </c>
      <c r="G24" s="11"/>
      <c r="H24" s="21"/>
      <c r="I24" s="79" t="s">
        <v>40</v>
      </c>
      <c r="J24" s="55">
        <v>2.6</v>
      </c>
      <c r="K24" s="55"/>
    </row>
    <row r="25" spans="1:11" ht="60">
      <c r="A25" s="9">
        <v>21</v>
      </c>
      <c r="B25" s="10" t="s">
        <v>41</v>
      </c>
      <c r="C25" s="21"/>
      <c r="D25" s="21">
        <v>1755.1</v>
      </c>
      <c r="E25" s="9" t="s">
        <v>42</v>
      </c>
      <c r="F25" s="23">
        <f t="shared" si="0"/>
        <v>1755.1</v>
      </c>
      <c r="G25" s="11"/>
      <c r="H25" s="21"/>
      <c r="I25" s="80" t="s">
        <v>42</v>
      </c>
      <c r="J25" s="55">
        <v>1755.1</v>
      </c>
      <c r="K25" s="55"/>
    </row>
    <row r="26" spans="1:11" ht="30">
      <c r="A26" s="9">
        <v>22</v>
      </c>
      <c r="B26" s="10" t="s">
        <v>41</v>
      </c>
      <c r="C26" s="21"/>
      <c r="D26" s="21">
        <v>292.2</v>
      </c>
      <c r="E26" s="9" t="s">
        <v>43</v>
      </c>
      <c r="F26" s="23">
        <f t="shared" si="0"/>
        <v>292.2</v>
      </c>
      <c r="G26" s="11"/>
      <c r="H26" s="21"/>
      <c r="I26" s="80" t="s">
        <v>43</v>
      </c>
      <c r="J26" s="23">
        <v>292.2</v>
      </c>
      <c r="K26" s="55"/>
    </row>
    <row r="27" spans="1:11" ht="30">
      <c r="A27" s="9">
        <v>23</v>
      </c>
      <c r="B27" s="10" t="s">
        <v>41</v>
      </c>
      <c r="C27" s="21"/>
      <c r="D27" s="21">
        <v>3115.1</v>
      </c>
      <c r="E27" s="10" t="s">
        <v>44</v>
      </c>
      <c r="F27" s="23">
        <f t="shared" si="0"/>
        <v>3115.1</v>
      </c>
      <c r="G27" s="11"/>
      <c r="H27" s="21"/>
      <c r="I27" s="10" t="s">
        <v>44</v>
      </c>
      <c r="J27" s="55">
        <v>3115.1</v>
      </c>
      <c r="K27" s="55"/>
    </row>
    <row r="28" spans="1:11" ht="30">
      <c r="A28" s="9">
        <v>24</v>
      </c>
      <c r="B28" s="10" t="s">
        <v>45</v>
      </c>
      <c r="C28" s="21"/>
      <c r="D28" s="21">
        <v>304.4</v>
      </c>
      <c r="E28" s="9" t="s">
        <v>46</v>
      </c>
      <c r="F28" s="23">
        <f t="shared" si="0"/>
        <v>304.4</v>
      </c>
      <c r="G28" s="11"/>
      <c r="H28" s="21"/>
      <c r="I28" s="80" t="s">
        <v>46</v>
      </c>
      <c r="J28" s="55">
        <v>304.4</v>
      </c>
      <c r="K28" s="55"/>
    </row>
    <row r="29" spans="1:11" ht="45">
      <c r="A29" s="9">
        <v>25</v>
      </c>
      <c r="B29" s="76" t="s">
        <v>47</v>
      </c>
      <c r="C29" s="21"/>
      <c r="D29" s="21">
        <v>14</v>
      </c>
      <c r="E29" s="10" t="s">
        <v>48</v>
      </c>
      <c r="F29" s="23">
        <f t="shared" si="0"/>
        <v>14</v>
      </c>
      <c r="G29" s="11"/>
      <c r="H29" s="21"/>
      <c r="I29" s="81" t="s">
        <v>48</v>
      </c>
      <c r="J29" s="55">
        <v>14</v>
      </c>
      <c r="K29" s="55"/>
    </row>
    <row r="30" spans="1:11" ht="61.5" customHeight="1">
      <c r="A30" s="9">
        <v>26</v>
      </c>
      <c r="B30" s="10" t="s">
        <v>27</v>
      </c>
      <c r="C30" s="21"/>
      <c r="D30" s="21">
        <v>17.8</v>
      </c>
      <c r="E30" s="10" t="s">
        <v>49</v>
      </c>
      <c r="F30" s="23">
        <f t="shared" si="0"/>
        <v>17.8</v>
      </c>
      <c r="G30" s="11"/>
      <c r="H30" s="21"/>
      <c r="I30" s="10" t="s">
        <v>49</v>
      </c>
      <c r="J30" s="55">
        <v>17.8</v>
      </c>
      <c r="K30" s="55"/>
    </row>
    <row r="31" spans="1:11" ht="50.25" customHeight="1">
      <c r="A31" s="9">
        <v>27</v>
      </c>
      <c r="B31" s="10" t="s">
        <v>50</v>
      </c>
      <c r="C31" s="21"/>
      <c r="D31" s="21">
        <v>199</v>
      </c>
      <c r="E31" s="76" t="s">
        <v>51</v>
      </c>
      <c r="F31" s="23">
        <v>199</v>
      </c>
      <c r="G31" s="11"/>
      <c r="H31" s="21"/>
      <c r="I31" s="76" t="s">
        <v>52</v>
      </c>
      <c r="J31" s="23">
        <v>199</v>
      </c>
      <c r="K31" s="55"/>
    </row>
    <row r="32" spans="1:11" ht="58.5" customHeight="1">
      <c r="A32" s="9">
        <v>28</v>
      </c>
      <c r="B32" s="10" t="s">
        <v>53</v>
      </c>
      <c r="C32" s="21"/>
      <c r="D32" s="21">
        <v>25.2</v>
      </c>
      <c r="E32" s="10" t="s">
        <v>54</v>
      </c>
      <c r="F32" s="23">
        <v>25.2</v>
      </c>
      <c r="G32" s="11"/>
      <c r="H32" s="21"/>
      <c r="I32" s="10" t="s">
        <v>54</v>
      </c>
      <c r="J32" s="23">
        <v>25.2</v>
      </c>
      <c r="K32" s="55"/>
    </row>
    <row r="33" spans="1:11" ht="69.75" customHeight="1">
      <c r="A33" s="9">
        <v>29</v>
      </c>
      <c r="B33" s="10" t="s">
        <v>55</v>
      </c>
      <c r="C33" s="21"/>
      <c r="D33" s="21">
        <v>4.5</v>
      </c>
      <c r="E33" s="10" t="s">
        <v>56</v>
      </c>
      <c r="F33" s="23">
        <v>4.5</v>
      </c>
      <c r="G33" s="11"/>
      <c r="H33" s="21"/>
      <c r="I33" s="10" t="s">
        <v>56</v>
      </c>
      <c r="J33" s="23">
        <v>4.5</v>
      </c>
      <c r="K33" s="55"/>
    </row>
    <row r="34" spans="1:11" ht="57" customHeight="1">
      <c r="A34" s="9">
        <v>30</v>
      </c>
      <c r="B34" s="10" t="s">
        <v>57</v>
      </c>
      <c r="C34" s="21"/>
      <c r="D34" s="21">
        <v>350.6</v>
      </c>
      <c r="E34" s="10" t="s">
        <v>58</v>
      </c>
      <c r="F34" s="23">
        <v>350.6</v>
      </c>
      <c r="G34" s="11"/>
      <c r="H34" s="21"/>
      <c r="I34" s="81" t="s">
        <v>58</v>
      </c>
      <c r="J34" s="23">
        <v>350.6</v>
      </c>
      <c r="K34" s="55"/>
    </row>
    <row r="35" spans="1:11" ht="35.25" customHeight="1">
      <c r="A35" s="9">
        <v>31</v>
      </c>
      <c r="B35" s="10" t="s">
        <v>59</v>
      </c>
      <c r="C35" s="21"/>
      <c r="D35" s="21">
        <v>45.1</v>
      </c>
      <c r="E35" s="12" t="s">
        <v>60</v>
      </c>
      <c r="F35" s="23">
        <v>45.1</v>
      </c>
      <c r="G35" s="11"/>
      <c r="H35" s="21"/>
      <c r="I35" s="12" t="s">
        <v>60</v>
      </c>
      <c r="J35" s="23">
        <v>45.1</v>
      </c>
      <c r="K35" s="55"/>
    </row>
    <row r="36" spans="1:17" ht="58.5" customHeight="1">
      <c r="A36" s="9">
        <v>32</v>
      </c>
      <c r="B36" s="10" t="s">
        <v>55</v>
      </c>
      <c r="C36" s="21"/>
      <c r="D36" s="21">
        <v>5.6</v>
      </c>
      <c r="E36" s="82" t="s">
        <v>61</v>
      </c>
      <c r="F36" s="23">
        <v>5.6</v>
      </c>
      <c r="G36" s="11"/>
      <c r="H36" s="21"/>
      <c r="I36" s="82" t="s">
        <v>61</v>
      </c>
      <c r="J36" s="23">
        <v>5.6</v>
      </c>
      <c r="K36" s="55"/>
      <c r="Q36" s="13"/>
    </row>
    <row r="37" spans="1:11" ht="48" customHeight="1">
      <c r="A37" s="9">
        <v>33</v>
      </c>
      <c r="B37" s="10" t="s">
        <v>27</v>
      </c>
      <c r="C37" s="21"/>
      <c r="D37" s="21">
        <v>1.9</v>
      </c>
      <c r="E37" s="10" t="s">
        <v>62</v>
      </c>
      <c r="F37" s="23">
        <f>SUM(C37,D37)</f>
        <v>1.9</v>
      </c>
      <c r="G37" s="11"/>
      <c r="H37" s="21"/>
      <c r="I37" s="10" t="s">
        <v>62</v>
      </c>
      <c r="J37" s="23">
        <v>1.9</v>
      </c>
      <c r="K37" s="55"/>
    </row>
    <row r="38" spans="1:11" ht="48" customHeight="1">
      <c r="A38" s="9">
        <v>34</v>
      </c>
      <c r="B38" s="10" t="s">
        <v>63</v>
      </c>
      <c r="C38" s="21"/>
      <c r="D38" s="21">
        <v>22.9</v>
      </c>
      <c r="E38" s="83" t="s">
        <v>64</v>
      </c>
      <c r="F38" s="23">
        <v>22.9</v>
      </c>
      <c r="G38" s="11"/>
      <c r="H38" s="21"/>
      <c r="I38" s="83" t="s">
        <v>64</v>
      </c>
      <c r="J38" s="23">
        <v>22.9</v>
      </c>
      <c r="K38" s="55"/>
    </row>
    <row r="39" spans="1:11" ht="57" customHeight="1">
      <c r="A39" s="9">
        <v>35</v>
      </c>
      <c r="B39" s="76" t="s">
        <v>65</v>
      </c>
      <c r="C39" s="21"/>
      <c r="D39" s="21">
        <v>64.8</v>
      </c>
      <c r="E39" s="82" t="s">
        <v>66</v>
      </c>
      <c r="F39" s="23">
        <v>64.8</v>
      </c>
      <c r="G39" s="11"/>
      <c r="H39" s="21"/>
      <c r="I39" s="82" t="s">
        <v>66</v>
      </c>
      <c r="J39" s="23">
        <v>64.8</v>
      </c>
      <c r="K39" s="55"/>
    </row>
    <row r="40" spans="1:11" ht="27" customHeight="1">
      <c r="A40" s="79"/>
      <c r="B40" s="84" t="s">
        <v>67</v>
      </c>
      <c r="C40" s="56">
        <f>SUM(C5:C37)</f>
        <v>314.1</v>
      </c>
      <c r="D40" s="56">
        <f>SUM(D5:D39)</f>
        <v>8579.999999999998</v>
      </c>
      <c r="E40" s="85"/>
      <c r="F40" s="57">
        <f>SUM(C40,D40)</f>
        <v>8894.099999999999</v>
      </c>
      <c r="G40" s="68"/>
      <c r="H40" s="56">
        <f>SUM(H5:H37)</f>
        <v>211.2</v>
      </c>
      <c r="I40" s="86"/>
      <c r="J40" s="56">
        <f>SUM(J5:J39)</f>
        <v>8579.999999999998</v>
      </c>
      <c r="K40" s="58">
        <f>C40-H40</f>
        <v>102.90000000000003</v>
      </c>
    </row>
    <row r="43" spans="2:8" ht="15.75">
      <c r="B43" s="70" t="s">
        <v>68</v>
      </c>
      <c r="F43" s="59"/>
      <c r="G43" s="60" t="s">
        <v>69</v>
      </c>
      <c r="H43" s="60"/>
    </row>
    <row r="44" spans="2:8" ht="15">
      <c r="B44" s="70"/>
      <c r="F44" s="61" t="s">
        <v>70</v>
      </c>
      <c r="G44" s="61"/>
      <c r="H44" s="61"/>
    </row>
    <row r="45" spans="2:8" ht="15.75">
      <c r="B45" s="70" t="s">
        <v>71</v>
      </c>
      <c r="F45" s="59"/>
      <c r="G45" s="60" t="s">
        <v>72</v>
      </c>
      <c r="H45" s="60"/>
    </row>
    <row r="46" spans="6:8" ht="12.75">
      <c r="F46" s="61" t="s">
        <v>70</v>
      </c>
      <c r="G46" s="61"/>
      <c r="H46" s="61"/>
    </row>
  </sheetData>
  <sheetProtection selectLockedCells="1" selectUnlockedCells="1"/>
  <mergeCells count="12">
    <mergeCell ref="G43:H43"/>
    <mergeCell ref="F44:H44"/>
    <mergeCell ref="G45:H45"/>
    <mergeCell ref="F46:H46"/>
    <mergeCell ref="A1:K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zoomScalePageLayoutView="0" workbookViewId="0" topLeftCell="A1">
      <selection activeCell="D5" sqref="D5"/>
    </sheetView>
  </sheetViews>
  <sheetFormatPr defaultColWidth="11.57421875" defaultRowHeight="12.75"/>
  <cols>
    <col min="1" max="1" width="7.28125" style="0" customWidth="1"/>
    <col min="2" max="2" width="31.421875" style="0" customWidth="1"/>
    <col min="3" max="3" width="16.28125" style="0" customWidth="1"/>
    <col min="4" max="4" width="16.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46" t="s">
        <v>73</v>
      </c>
      <c r="C1" s="46"/>
      <c r="D1" s="46"/>
      <c r="E1" s="46"/>
      <c r="F1" s="46"/>
      <c r="G1" s="46"/>
      <c r="H1" s="46"/>
      <c r="I1" s="46"/>
      <c r="J1" s="46"/>
      <c r="K1" s="1"/>
    </row>
    <row r="2" spans="1:11" ht="31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3" customHeight="1">
      <c r="A3" s="48" t="s">
        <v>2</v>
      </c>
      <c r="B3" s="48" t="s">
        <v>3</v>
      </c>
      <c r="C3" s="49" t="s">
        <v>4</v>
      </c>
      <c r="D3" s="49"/>
      <c r="E3" s="49"/>
      <c r="F3" s="49" t="s">
        <v>5</v>
      </c>
      <c r="G3" s="49" t="s">
        <v>6</v>
      </c>
      <c r="H3" s="49"/>
      <c r="I3" s="49"/>
      <c r="J3" s="49"/>
      <c r="K3" s="50" t="s">
        <v>7</v>
      </c>
    </row>
    <row r="4" spans="1:11" ht="158.25" customHeight="1">
      <c r="A4" s="48"/>
      <c r="B4" s="48"/>
      <c r="C4" s="2" t="s">
        <v>8</v>
      </c>
      <c r="D4" s="2" t="s">
        <v>9</v>
      </c>
      <c r="E4" s="2" t="s">
        <v>10</v>
      </c>
      <c r="F4" s="49"/>
      <c r="G4" s="3" t="s">
        <v>11</v>
      </c>
      <c r="H4" s="2" t="s">
        <v>12</v>
      </c>
      <c r="I4" s="2" t="s">
        <v>13</v>
      </c>
      <c r="J4" s="2" t="s">
        <v>12</v>
      </c>
      <c r="K4" s="50"/>
    </row>
    <row r="5" spans="1:11" ht="36" customHeight="1">
      <c r="A5" s="11">
        <v>1</v>
      </c>
      <c r="B5" s="20" t="s">
        <v>74</v>
      </c>
      <c r="C5" s="6"/>
      <c r="D5" s="21">
        <v>59.33</v>
      </c>
      <c r="E5" s="22" t="s">
        <v>75</v>
      </c>
      <c r="F5" s="23">
        <f aca="true" t="shared" si="0" ref="F5:F17">SUM(C5,D5)</f>
        <v>59.33</v>
      </c>
      <c r="G5" s="24">
        <v>2210</v>
      </c>
      <c r="H5" s="21">
        <v>11.14</v>
      </c>
      <c r="I5" s="22"/>
      <c r="J5" s="21"/>
      <c r="K5" s="22"/>
    </row>
    <row r="6" spans="1:11" ht="63">
      <c r="A6" s="4">
        <v>2</v>
      </c>
      <c r="B6" s="25" t="s">
        <v>76</v>
      </c>
      <c r="C6" s="6"/>
      <c r="D6" s="21">
        <v>36.15</v>
      </c>
      <c r="E6" s="22" t="s">
        <v>75</v>
      </c>
      <c r="F6" s="23">
        <f t="shared" si="0"/>
        <v>36.15</v>
      </c>
      <c r="G6" s="11">
        <v>2240</v>
      </c>
      <c r="H6" s="21">
        <v>8.82</v>
      </c>
      <c r="I6" s="22"/>
      <c r="J6" s="21"/>
      <c r="K6" s="22"/>
    </row>
    <row r="7" spans="1:11" ht="31.5">
      <c r="A7" s="4">
        <v>3</v>
      </c>
      <c r="B7" s="25" t="s">
        <v>77</v>
      </c>
      <c r="C7" s="6"/>
      <c r="D7" s="6">
        <v>1080.12</v>
      </c>
      <c r="E7" s="22" t="s">
        <v>75</v>
      </c>
      <c r="F7" s="23">
        <f t="shared" si="0"/>
        <v>1080.12</v>
      </c>
      <c r="G7" s="4">
        <v>2800</v>
      </c>
      <c r="H7" s="26">
        <v>5.37</v>
      </c>
      <c r="I7" s="25"/>
      <c r="J7" s="6"/>
      <c r="K7" s="22"/>
    </row>
    <row r="8" spans="1:11" ht="63.75" customHeight="1">
      <c r="A8" s="4">
        <v>4</v>
      </c>
      <c r="B8" s="25" t="s">
        <v>78</v>
      </c>
      <c r="C8" s="6"/>
      <c r="D8" s="21">
        <v>55.87</v>
      </c>
      <c r="E8" s="22" t="s">
        <v>75</v>
      </c>
      <c r="F8" s="23">
        <f t="shared" si="0"/>
        <v>55.87</v>
      </c>
      <c r="G8" s="5"/>
      <c r="H8" s="6"/>
      <c r="I8" s="4" t="s">
        <v>79</v>
      </c>
      <c r="J8" s="21">
        <f>6+5</f>
        <v>11</v>
      </c>
      <c r="K8" s="22"/>
    </row>
    <row r="9" spans="1:11" ht="31.5">
      <c r="A9" s="4">
        <v>5</v>
      </c>
      <c r="B9" s="5" t="s">
        <v>14</v>
      </c>
      <c r="C9" s="6"/>
      <c r="D9" s="6">
        <v>33.68</v>
      </c>
      <c r="E9" s="25" t="s">
        <v>80</v>
      </c>
      <c r="F9" s="23">
        <f t="shared" si="0"/>
        <v>33.68</v>
      </c>
      <c r="G9" s="5"/>
      <c r="H9" s="6"/>
      <c r="I9" s="4" t="s">
        <v>81</v>
      </c>
      <c r="J9" s="6">
        <f>0.5+0.3</f>
        <v>0.8</v>
      </c>
      <c r="K9" s="25"/>
    </row>
    <row r="10" spans="1:11" ht="40.5">
      <c r="A10" s="4">
        <v>6</v>
      </c>
      <c r="B10" s="5" t="s">
        <v>14</v>
      </c>
      <c r="C10" s="6"/>
      <c r="D10" s="6">
        <f>6+5.5+10.2</f>
        <v>21.7</v>
      </c>
      <c r="E10" s="25" t="s">
        <v>82</v>
      </c>
      <c r="F10" s="23">
        <f t="shared" si="0"/>
        <v>21.7</v>
      </c>
      <c r="G10" s="5"/>
      <c r="H10" s="6"/>
      <c r="I10" s="4" t="s">
        <v>83</v>
      </c>
      <c r="J10" s="6">
        <f>680.74+307.6</f>
        <v>988.34</v>
      </c>
      <c r="K10" s="25"/>
    </row>
    <row r="11" spans="1:11" ht="27.75">
      <c r="A11" s="11">
        <v>7</v>
      </c>
      <c r="B11" s="5" t="s">
        <v>14</v>
      </c>
      <c r="C11" s="27"/>
      <c r="D11" s="6">
        <v>3.2</v>
      </c>
      <c r="E11" s="25" t="s">
        <v>15</v>
      </c>
      <c r="F11" s="7">
        <f t="shared" si="0"/>
        <v>3.2</v>
      </c>
      <c r="G11" s="24"/>
      <c r="H11" s="6"/>
      <c r="I11" s="4" t="s">
        <v>15</v>
      </c>
      <c r="J11" s="6">
        <f>5.9+14</f>
        <v>19.9</v>
      </c>
      <c r="K11" s="8"/>
    </row>
    <row r="12" spans="1:11" ht="15.75">
      <c r="A12" s="4">
        <v>8</v>
      </c>
      <c r="B12" s="28" t="s">
        <v>14</v>
      </c>
      <c r="C12" s="6">
        <v>32.9</v>
      </c>
      <c r="D12" s="6"/>
      <c r="E12" s="25"/>
      <c r="F12" s="7">
        <f t="shared" si="0"/>
        <v>32.9</v>
      </c>
      <c r="G12" s="24">
        <v>2230</v>
      </c>
      <c r="H12" s="6">
        <v>3.6</v>
      </c>
      <c r="I12" s="4"/>
      <c r="J12" s="6"/>
      <c r="K12" s="8"/>
    </row>
    <row r="13" spans="1:11" ht="31.5">
      <c r="A13" s="11"/>
      <c r="B13" s="25" t="s">
        <v>77</v>
      </c>
      <c r="C13" s="6"/>
      <c r="D13" s="6">
        <f>1124.23+609</f>
        <v>1733.23</v>
      </c>
      <c r="E13" s="25" t="s">
        <v>84</v>
      </c>
      <c r="F13" s="7">
        <f t="shared" si="0"/>
        <v>1733.23</v>
      </c>
      <c r="G13" s="5"/>
      <c r="H13" s="6"/>
      <c r="I13" s="4"/>
      <c r="J13" s="6"/>
      <c r="K13" s="8"/>
    </row>
    <row r="14" spans="1:11" ht="30" customHeight="1">
      <c r="A14" s="11"/>
      <c r="B14" s="53" t="s">
        <v>85</v>
      </c>
      <c r="C14" s="6"/>
      <c r="D14" s="6">
        <f>3.05+15.68+3.9</f>
        <v>22.63</v>
      </c>
      <c r="E14" s="25" t="s">
        <v>84</v>
      </c>
      <c r="F14" s="7">
        <f t="shared" si="0"/>
        <v>22.63</v>
      </c>
      <c r="G14" s="5"/>
      <c r="H14" s="6"/>
      <c r="I14" s="25"/>
      <c r="J14" s="6"/>
      <c r="K14" s="8"/>
    </row>
    <row r="15" spans="1:11" ht="32.25" customHeight="1">
      <c r="A15" s="4"/>
      <c r="B15" s="53"/>
      <c r="C15" s="6"/>
      <c r="D15" s="6">
        <f>0.3+37.28</f>
        <v>37.58</v>
      </c>
      <c r="E15" s="25" t="s">
        <v>86</v>
      </c>
      <c r="F15" s="7">
        <f t="shared" si="0"/>
        <v>37.58</v>
      </c>
      <c r="G15" s="5"/>
      <c r="H15" s="6"/>
      <c r="I15" s="25"/>
      <c r="J15" s="6"/>
      <c r="K15" s="8"/>
    </row>
    <row r="16" spans="1:11" ht="32.25" customHeight="1">
      <c r="A16" s="4"/>
      <c r="B16" s="53"/>
      <c r="C16" s="6"/>
      <c r="D16" s="6">
        <v>4.75</v>
      </c>
      <c r="E16" s="25" t="s">
        <v>82</v>
      </c>
      <c r="F16" s="7">
        <f t="shared" si="0"/>
        <v>4.75</v>
      </c>
      <c r="G16" s="5"/>
      <c r="H16" s="6"/>
      <c r="I16" s="25"/>
      <c r="J16" s="6"/>
      <c r="K16" s="8"/>
    </row>
    <row r="17" spans="1:11" ht="32.25" customHeight="1">
      <c r="A17" s="4"/>
      <c r="B17" s="53"/>
      <c r="C17" s="6"/>
      <c r="D17" s="6">
        <v>20.3</v>
      </c>
      <c r="E17" s="25" t="s">
        <v>75</v>
      </c>
      <c r="F17" s="7">
        <f t="shared" si="0"/>
        <v>20.3</v>
      </c>
      <c r="G17" s="5"/>
      <c r="H17" s="6"/>
      <c r="I17" s="25"/>
      <c r="J17" s="6"/>
      <c r="K17" s="8"/>
    </row>
    <row r="18" spans="1:11" ht="32.25" customHeight="1">
      <c r="A18" s="4"/>
      <c r="B18" s="53"/>
      <c r="C18" s="6"/>
      <c r="D18" s="6">
        <v>7.8</v>
      </c>
      <c r="E18" s="25" t="s">
        <v>87</v>
      </c>
      <c r="F18" s="7"/>
      <c r="G18" s="5"/>
      <c r="H18" s="6"/>
      <c r="I18" s="25"/>
      <c r="J18" s="6"/>
      <c r="K18" s="8"/>
    </row>
    <row r="19" spans="1:11" ht="29.25" customHeight="1">
      <c r="A19" s="4"/>
      <c r="B19" s="53"/>
      <c r="C19" s="6"/>
      <c r="D19" s="6">
        <v>0.22</v>
      </c>
      <c r="E19" s="4" t="s">
        <v>88</v>
      </c>
      <c r="F19" s="7">
        <f>SUM(C19,D19)</f>
        <v>0.22</v>
      </c>
      <c r="G19" s="5"/>
      <c r="H19" s="6"/>
      <c r="I19" s="25"/>
      <c r="J19" s="6"/>
      <c r="K19" s="8"/>
    </row>
    <row r="20" spans="1:11" ht="30.75" customHeight="1">
      <c r="A20" s="4"/>
      <c r="B20" s="5" t="s">
        <v>14</v>
      </c>
      <c r="C20" s="6"/>
      <c r="D20" s="6">
        <f>0.7+1.27</f>
        <v>1.97</v>
      </c>
      <c r="E20" s="53" t="s">
        <v>84</v>
      </c>
      <c r="F20" s="7">
        <f>SUM(C20,D20)</f>
        <v>1.97</v>
      </c>
      <c r="G20" s="5"/>
      <c r="H20" s="6"/>
      <c r="I20" s="25"/>
      <c r="J20" s="6"/>
      <c r="K20" s="8"/>
    </row>
    <row r="21" spans="1:11" ht="15.75">
      <c r="A21" s="4"/>
      <c r="B21" s="5" t="s">
        <v>89</v>
      </c>
      <c r="C21" s="6"/>
      <c r="D21" s="6">
        <f>1.15</f>
        <v>1.15</v>
      </c>
      <c r="E21" s="53"/>
      <c r="F21" s="7">
        <f>SUM(C21,D21)</f>
        <v>1.15</v>
      </c>
      <c r="G21" s="5"/>
      <c r="H21" s="6"/>
      <c r="I21" s="25"/>
      <c r="J21" s="6"/>
      <c r="K21" s="8"/>
    </row>
    <row r="22" spans="1:11" ht="47.25">
      <c r="A22" s="4"/>
      <c r="B22" s="25" t="s">
        <v>90</v>
      </c>
      <c r="C22" s="6"/>
      <c r="D22" s="6">
        <v>0.25</v>
      </c>
      <c r="E22" s="53"/>
      <c r="F22" s="7">
        <f>SUM(C22,D22)</f>
        <v>0.25</v>
      </c>
      <c r="G22" s="5"/>
      <c r="H22" s="6"/>
      <c r="I22" s="25"/>
      <c r="J22" s="6"/>
      <c r="K22" s="8"/>
    </row>
    <row r="23" spans="1:11" ht="15.75">
      <c r="A23" s="4"/>
      <c r="B23" s="5" t="s">
        <v>91</v>
      </c>
      <c r="C23" s="6"/>
      <c r="D23" s="6">
        <f>37+82+92.1</f>
        <v>211.1</v>
      </c>
      <c r="E23" s="25" t="s">
        <v>92</v>
      </c>
      <c r="F23" s="7">
        <f>SUM(C23,D23)</f>
        <v>211.1</v>
      </c>
      <c r="G23" s="5"/>
      <c r="H23" s="6"/>
      <c r="I23" s="25"/>
      <c r="J23" s="6"/>
      <c r="K23" s="8"/>
    </row>
    <row r="24" spans="1:11" ht="27.75" customHeight="1">
      <c r="A24" s="4"/>
      <c r="B24" s="53" t="s">
        <v>93</v>
      </c>
      <c r="C24" s="6"/>
      <c r="D24" s="6">
        <f>29.65+21.6</f>
        <v>51.25</v>
      </c>
      <c r="E24" s="25" t="s">
        <v>15</v>
      </c>
      <c r="F24" s="7"/>
      <c r="G24" s="5"/>
      <c r="H24" s="6"/>
      <c r="I24" s="25"/>
      <c r="J24" s="6"/>
      <c r="K24" s="8"/>
    </row>
    <row r="25" spans="1:11" ht="31.5">
      <c r="A25" s="4"/>
      <c r="B25" s="53"/>
      <c r="C25" s="6"/>
      <c r="D25" s="6">
        <v>19.38</v>
      </c>
      <c r="E25" s="25" t="s">
        <v>84</v>
      </c>
      <c r="F25" s="7">
        <f aca="true" t="shared" si="1" ref="F25:F52">SUM(C25,D25)</f>
        <v>19.38</v>
      </c>
      <c r="G25" s="5"/>
      <c r="H25" s="6"/>
      <c r="I25" s="25"/>
      <c r="J25" s="6"/>
      <c r="K25" s="8"/>
    </row>
    <row r="26" spans="1:11" ht="27.75" customHeight="1">
      <c r="A26" s="4"/>
      <c r="B26" s="54" t="s">
        <v>77</v>
      </c>
      <c r="C26" s="6"/>
      <c r="D26" s="6">
        <v>1615.46</v>
      </c>
      <c r="E26" s="25" t="s">
        <v>75</v>
      </c>
      <c r="F26" s="7">
        <f t="shared" si="1"/>
        <v>1615.46</v>
      </c>
      <c r="G26" s="5"/>
      <c r="H26" s="6"/>
      <c r="I26" s="25"/>
      <c r="J26" s="6"/>
      <c r="K26" s="8"/>
    </row>
    <row r="27" spans="1:11" ht="15.75">
      <c r="A27" s="11"/>
      <c r="B27" s="54"/>
      <c r="C27" s="6"/>
      <c r="D27" s="6">
        <v>20.66</v>
      </c>
      <c r="E27" s="25" t="s">
        <v>94</v>
      </c>
      <c r="F27" s="7">
        <f t="shared" si="1"/>
        <v>20.66</v>
      </c>
      <c r="G27" s="5"/>
      <c r="H27" s="6"/>
      <c r="I27" s="25"/>
      <c r="J27" s="6"/>
      <c r="K27" s="8"/>
    </row>
    <row r="28" spans="1:11" ht="31.5">
      <c r="A28" s="11"/>
      <c r="B28" s="29" t="s">
        <v>95</v>
      </c>
      <c r="C28" s="30"/>
      <c r="D28" s="30">
        <v>21</v>
      </c>
      <c r="E28" s="29" t="s">
        <v>82</v>
      </c>
      <c r="F28" s="7">
        <f t="shared" si="1"/>
        <v>21</v>
      </c>
      <c r="G28" s="5"/>
      <c r="H28" s="6"/>
      <c r="I28" s="25"/>
      <c r="J28" s="6"/>
      <c r="K28" s="8"/>
    </row>
    <row r="29" spans="1:11" ht="94.5">
      <c r="A29" s="4"/>
      <c r="B29" s="29" t="s">
        <v>96</v>
      </c>
      <c r="C29" s="30"/>
      <c r="D29" s="31">
        <v>682.656</v>
      </c>
      <c r="E29" s="32" t="s">
        <v>97</v>
      </c>
      <c r="F29" s="7">
        <f t="shared" si="1"/>
        <v>682.656</v>
      </c>
      <c r="G29" s="5"/>
      <c r="H29" s="6"/>
      <c r="I29" s="25"/>
      <c r="J29" s="6"/>
      <c r="K29" s="8"/>
    </row>
    <row r="30" spans="1:11" ht="31.5">
      <c r="A30" s="4"/>
      <c r="B30" s="33" t="s">
        <v>98</v>
      </c>
      <c r="C30" s="30"/>
      <c r="D30" s="31">
        <v>0.16</v>
      </c>
      <c r="E30" s="32" t="s">
        <v>82</v>
      </c>
      <c r="F30" s="7">
        <f t="shared" si="1"/>
        <v>0.16</v>
      </c>
      <c r="G30" s="5"/>
      <c r="H30" s="6"/>
      <c r="I30" s="25"/>
      <c r="J30" s="6"/>
      <c r="K30" s="8"/>
    </row>
    <row r="31" spans="1:11" ht="31.5">
      <c r="A31" s="4"/>
      <c r="B31" s="5" t="s">
        <v>14</v>
      </c>
      <c r="C31" s="6"/>
      <c r="D31" s="6">
        <v>36.3</v>
      </c>
      <c r="E31" s="25" t="s">
        <v>99</v>
      </c>
      <c r="F31" s="7">
        <f t="shared" si="1"/>
        <v>36.3</v>
      </c>
      <c r="G31" s="5"/>
      <c r="H31" s="6"/>
      <c r="I31" s="25"/>
      <c r="J31" s="6"/>
      <c r="K31" s="8"/>
    </row>
    <row r="32" spans="1:11" ht="15.75">
      <c r="A32" s="4"/>
      <c r="B32" s="5" t="s">
        <v>14</v>
      </c>
      <c r="C32" s="6"/>
      <c r="D32" s="6">
        <v>19.3</v>
      </c>
      <c r="E32" s="25" t="s">
        <v>100</v>
      </c>
      <c r="F32" s="7">
        <f t="shared" si="1"/>
        <v>19.3</v>
      </c>
      <c r="G32" s="5"/>
      <c r="H32" s="6"/>
      <c r="I32" s="25"/>
      <c r="J32" s="6"/>
      <c r="K32" s="8"/>
    </row>
    <row r="33" spans="1:11" ht="31.5">
      <c r="A33" s="4"/>
      <c r="B33" s="5" t="s">
        <v>14</v>
      </c>
      <c r="C33" s="6"/>
      <c r="D33" s="6">
        <v>4.8</v>
      </c>
      <c r="E33" s="25" t="s">
        <v>75</v>
      </c>
      <c r="F33" s="7">
        <f t="shared" si="1"/>
        <v>4.8</v>
      </c>
      <c r="G33" s="5"/>
      <c r="H33" s="6"/>
      <c r="I33" s="25"/>
      <c r="J33" s="6"/>
      <c r="K33" s="8"/>
    </row>
    <row r="34" spans="1:11" ht="15.75">
      <c r="A34" s="4"/>
      <c r="B34" s="5" t="s">
        <v>14</v>
      </c>
      <c r="C34" s="6"/>
      <c r="D34" s="6">
        <v>27.3</v>
      </c>
      <c r="E34" s="25" t="s">
        <v>94</v>
      </c>
      <c r="F34" s="7">
        <f t="shared" si="1"/>
        <v>27.3</v>
      </c>
      <c r="G34" s="5"/>
      <c r="H34" s="6"/>
      <c r="I34" s="25"/>
      <c r="J34" s="6"/>
      <c r="K34" s="8"/>
    </row>
    <row r="35" spans="1:11" ht="15.75">
      <c r="A35" s="4"/>
      <c r="B35" s="5" t="s">
        <v>14</v>
      </c>
      <c r="C35" s="6"/>
      <c r="D35" s="6">
        <v>63</v>
      </c>
      <c r="E35" s="25" t="s">
        <v>101</v>
      </c>
      <c r="F35" s="7">
        <f t="shared" si="1"/>
        <v>63</v>
      </c>
      <c r="G35" s="5"/>
      <c r="H35" s="6"/>
      <c r="I35" s="25"/>
      <c r="J35" s="6"/>
      <c r="K35" s="8"/>
    </row>
    <row r="36" spans="1:11" ht="15.75">
      <c r="A36" s="4"/>
      <c r="B36" s="5" t="s">
        <v>102</v>
      </c>
      <c r="C36" s="6"/>
      <c r="D36" s="6">
        <v>4.9</v>
      </c>
      <c r="E36" s="25" t="s">
        <v>100</v>
      </c>
      <c r="F36" s="7">
        <f t="shared" si="1"/>
        <v>4.9</v>
      </c>
      <c r="G36" s="5"/>
      <c r="H36" s="6"/>
      <c r="I36" s="25"/>
      <c r="J36" s="6"/>
      <c r="K36" s="8"/>
    </row>
    <row r="37" spans="1:11" ht="15.75">
      <c r="A37" s="11"/>
      <c r="B37" s="5" t="s">
        <v>103</v>
      </c>
      <c r="C37" s="6"/>
      <c r="D37" s="6">
        <v>0.01</v>
      </c>
      <c r="E37" s="25" t="s">
        <v>87</v>
      </c>
      <c r="F37" s="7">
        <f t="shared" si="1"/>
        <v>0.01</v>
      </c>
      <c r="G37" s="5"/>
      <c r="H37" s="6"/>
      <c r="I37" s="25"/>
      <c r="J37" s="6"/>
      <c r="K37" s="8"/>
    </row>
    <row r="38" spans="1:11" ht="15.75">
      <c r="A38" s="11"/>
      <c r="B38" s="5" t="s">
        <v>104</v>
      </c>
      <c r="C38" s="6"/>
      <c r="D38" s="6">
        <v>2.7</v>
      </c>
      <c r="E38" s="25" t="s">
        <v>87</v>
      </c>
      <c r="F38" s="7">
        <f t="shared" si="1"/>
        <v>2.7</v>
      </c>
      <c r="G38" s="5"/>
      <c r="H38" s="6"/>
      <c r="I38" s="25"/>
      <c r="J38" s="6"/>
      <c r="K38" s="8"/>
    </row>
    <row r="39" spans="1:11" ht="15.75">
      <c r="A39" s="4"/>
      <c r="B39" s="5" t="s">
        <v>105</v>
      </c>
      <c r="C39" s="6"/>
      <c r="D39" s="6">
        <v>1</v>
      </c>
      <c r="E39" s="25" t="s">
        <v>87</v>
      </c>
      <c r="F39" s="7">
        <f t="shared" si="1"/>
        <v>1</v>
      </c>
      <c r="G39" s="5"/>
      <c r="H39" s="6"/>
      <c r="I39" s="25"/>
      <c r="J39" s="6"/>
      <c r="K39" s="8"/>
    </row>
    <row r="40" spans="1:11" ht="15.75">
      <c r="A40" s="4"/>
      <c r="B40" s="5" t="s">
        <v>14</v>
      </c>
      <c r="C40" s="6"/>
      <c r="D40" s="6">
        <v>3.6</v>
      </c>
      <c r="E40" s="25" t="s">
        <v>87</v>
      </c>
      <c r="F40" s="7">
        <f t="shared" si="1"/>
        <v>3.6</v>
      </c>
      <c r="G40" s="5"/>
      <c r="H40" s="6"/>
      <c r="I40" s="25"/>
      <c r="J40" s="6"/>
      <c r="K40" s="8"/>
    </row>
    <row r="41" spans="1:11" ht="15.75">
      <c r="A41" s="4"/>
      <c r="B41" s="5" t="s">
        <v>106</v>
      </c>
      <c r="C41" s="6"/>
      <c r="D41" s="6">
        <v>2.9</v>
      </c>
      <c r="E41" s="25" t="s">
        <v>87</v>
      </c>
      <c r="F41" s="7">
        <f t="shared" si="1"/>
        <v>2.9</v>
      </c>
      <c r="G41" s="5"/>
      <c r="H41" s="6"/>
      <c r="I41" s="25"/>
      <c r="J41" s="6"/>
      <c r="K41" s="8"/>
    </row>
    <row r="42" spans="1:11" ht="15.75">
      <c r="A42" s="4"/>
      <c r="B42" s="5"/>
      <c r="C42" s="6"/>
      <c r="D42" s="6"/>
      <c r="E42" s="25"/>
      <c r="F42" s="7">
        <f t="shared" si="1"/>
        <v>0</v>
      </c>
      <c r="G42" s="5"/>
      <c r="H42" s="6"/>
      <c r="I42" s="25"/>
      <c r="J42" s="6"/>
      <c r="K42" s="8"/>
    </row>
    <row r="43" spans="1:11" ht="15.75">
      <c r="A43" s="4"/>
      <c r="B43" s="5"/>
      <c r="C43" s="6"/>
      <c r="D43" s="6"/>
      <c r="E43" s="25"/>
      <c r="F43" s="7">
        <f t="shared" si="1"/>
        <v>0</v>
      </c>
      <c r="G43" s="5"/>
      <c r="H43" s="6"/>
      <c r="I43" s="25"/>
      <c r="J43" s="6"/>
      <c r="K43" s="8"/>
    </row>
    <row r="44" spans="1:11" ht="15.75">
      <c r="A44" s="4"/>
      <c r="B44" s="5"/>
      <c r="C44" s="6"/>
      <c r="D44" s="6"/>
      <c r="E44" s="25"/>
      <c r="F44" s="7">
        <f t="shared" si="1"/>
        <v>0</v>
      </c>
      <c r="G44" s="5"/>
      <c r="H44" s="6"/>
      <c r="I44" s="25"/>
      <c r="J44" s="6"/>
      <c r="K44" s="8"/>
    </row>
    <row r="45" spans="1:11" ht="15.75">
      <c r="A45" s="4"/>
      <c r="B45" s="5"/>
      <c r="C45" s="6"/>
      <c r="D45" s="6"/>
      <c r="E45" s="25"/>
      <c r="F45" s="7">
        <f t="shared" si="1"/>
        <v>0</v>
      </c>
      <c r="G45" s="5"/>
      <c r="H45" s="6"/>
      <c r="I45" s="25"/>
      <c r="J45" s="6"/>
      <c r="K45" s="8"/>
    </row>
    <row r="46" spans="1:11" ht="15.75">
      <c r="A46" s="4"/>
      <c r="B46" s="5"/>
      <c r="C46" s="6"/>
      <c r="D46" s="6"/>
      <c r="E46" s="25"/>
      <c r="F46" s="7">
        <f t="shared" si="1"/>
        <v>0</v>
      </c>
      <c r="G46" s="5"/>
      <c r="H46" s="6"/>
      <c r="I46" s="25"/>
      <c r="J46" s="6"/>
      <c r="K46" s="8"/>
    </row>
    <row r="47" spans="1:11" ht="15.75">
      <c r="A47" s="11"/>
      <c r="B47" s="5"/>
      <c r="C47" s="6"/>
      <c r="D47" s="6"/>
      <c r="E47" s="25"/>
      <c r="F47" s="7">
        <f t="shared" si="1"/>
        <v>0</v>
      </c>
      <c r="G47" s="5"/>
      <c r="H47" s="6"/>
      <c r="I47" s="25"/>
      <c r="J47" s="6"/>
      <c r="K47" s="8"/>
    </row>
    <row r="48" spans="1:11" ht="15.75">
      <c r="A48" s="11"/>
      <c r="B48" s="5"/>
      <c r="C48" s="6"/>
      <c r="D48" s="6"/>
      <c r="E48" s="25"/>
      <c r="F48" s="7">
        <f t="shared" si="1"/>
        <v>0</v>
      </c>
      <c r="G48" s="5"/>
      <c r="H48" s="6"/>
      <c r="I48" s="25"/>
      <c r="J48" s="6"/>
      <c r="K48" s="8"/>
    </row>
    <row r="49" spans="1:11" ht="15.75">
      <c r="A49" s="34"/>
      <c r="B49" s="35"/>
      <c r="C49" s="36"/>
      <c r="D49" s="36"/>
      <c r="E49" s="37"/>
      <c r="F49" s="7">
        <f t="shared" si="1"/>
        <v>0</v>
      </c>
      <c r="G49" s="35"/>
      <c r="H49" s="36"/>
      <c r="I49" s="37"/>
      <c r="J49" s="36"/>
      <c r="K49" s="8"/>
    </row>
    <row r="50" spans="1:11" ht="15.75">
      <c r="A50" s="34"/>
      <c r="B50" s="35"/>
      <c r="C50" s="36"/>
      <c r="D50" s="36"/>
      <c r="E50" s="37"/>
      <c r="F50" s="7">
        <f t="shared" si="1"/>
        <v>0</v>
      </c>
      <c r="G50" s="35"/>
      <c r="H50" s="36"/>
      <c r="I50" s="37"/>
      <c r="J50" s="36"/>
      <c r="K50" s="8"/>
    </row>
    <row r="51" spans="1:11" ht="15.75">
      <c r="A51" s="34"/>
      <c r="B51" s="35"/>
      <c r="C51" s="36"/>
      <c r="D51" s="36"/>
      <c r="E51" s="37"/>
      <c r="F51" s="7">
        <f t="shared" si="1"/>
        <v>0</v>
      </c>
      <c r="G51" s="35"/>
      <c r="H51" s="36"/>
      <c r="I51" s="37"/>
      <c r="J51" s="36"/>
      <c r="K51" s="8"/>
    </row>
    <row r="52" spans="1:11" ht="15.75">
      <c r="A52" s="35"/>
      <c r="B52" s="38" t="s">
        <v>67</v>
      </c>
      <c r="C52" s="14">
        <f>SUM(C5:C51)</f>
        <v>32.9</v>
      </c>
      <c r="D52" s="14">
        <f>SUM(D5:D51)</f>
        <v>5907.406</v>
      </c>
      <c r="E52" s="39"/>
      <c r="F52" s="15">
        <f t="shared" si="1"/>
        <v>5940.306</v>
      </c>
      <c r="G52" s="16"/>
      <c r="H52" s="14">
        <f>SUM(H5:H51)</f>
        <v>28.930000000000003</v>
      </c>
      <c r="I52" s="39"/>
      <c r="J52" s="14">
        <f>SUM(J5:J51)</f>
        <v>1020.04</v>
      </c>
      <c r="K52" s="17">
        <f>C52-H52</f>
        <v>3.9699999999999953</v>
      </c>
    </row>
    <row r="55" spans="2:8" ht="16.5">
      <c r="B55" s="18" t="s">
        <v>107</v>
      </c>
      <c r="F55" s="19"/>
      <c r="G55" s="51" t="s">
        <v>108</v>
      </c>
      <c r="H55" s="51"/>
    </row>
    <row r="56" spans="2:8" ht="15.75">
      <c r="B56" s="18"/>
      <c r="F56" s="52" t="s">
        <v>70</v>
      </c>
      <c r="G56" s="52"/>
      <c r="H56" s="52"/>
    </row>
    <row r="57" spans="2:8" ht="15.75">
      <c r="B57" s="18" t="s">
        <v>71</v>
      </c>
      <c r="F57" s="19"/>
      <c r="G57" s="51" t="s">
        <v>109</v>
      </c>
      <c r="H57" s="51"/>
    </row>
    <row r="58" spans="6:8" ht="12.75">
      <c r="F58" s="52" t="s">
        <v>70</v>
      </c>
      <c r="G58" s="52"/>
      <c r="H58" s="52"/>
    </row>
  </sheetData>
  <sheetProtection selectLockedCells="1" selectUnlockedCells="1"/>
  <mergeCells count="16">
    <mergeCell ref="G57:H57"/>
    <mergeCell ref="F58:H58"/>
    <mergeCell ref="B14:B19"/>
    <mergeCell ref="E20:E22"/>
    <mergeCell ref="B24:B25"/>
    <mergeCell ref="B26:B27"/>
    <mergeCell ref="G55:H55"/>
    <mergeCell ref="F56:H56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PageLayoutView="0" workbookViewId="0" topLeftCell="A1">
      <selection activeCell="E7" sqref="E7"/>
    </sheetView>
  </sheetViews>
  <sheetFormatPr defaultColWidth="11.57421875" defaultRowHeight="12.75"/>
  <cols>
    <col min="1" max="1" width="7.28125" style="0" customWidth="1"/>
    <col min="2" max="2" width="25.8515625" style="0" customWidth="1"/>
    <col min="3" max="3" width="13.28125" style="0" customWidth="1"/>
    <col min="4" max="4" width="13.57421875" style="0" customWidth="1"/>
    <col min="5" max="5" width="25.42187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46" t="s">
        <v>110</v>
      </c>
      <c r="C1" s="46"/>
      <c r="D1" s="46"/>
      <c r="E1" s="46"/>
      <c r="F1" s="46"/>
      <c r="G1" s="46"/>
      <c r="H1" s="46"/>
      <c r="I1" s="46"/>
      <c r="J1" s="46"/>
      <c r="K1" s="1"/>
    </row>
    <row r="2" spans="1:11" ht="31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3" customHeight="1">
      <c r="A3" s="48" t="s">
        <v>2</v>
      </c>
      <c r="B3" s="48" t="s">
        <v>3</v>
      </c>
      <c r="C3" s="49" t="s">
        <v>4</v>
      </c>
      <c r="D3" s="49"/>
      <c r="E3" s="49"/>
      <c r="F3" s="49" t="s">
        <v>5</v>
      </c>
      <c r="G3" s="49" t="s">
        <v>6</v>
      </c>
      <c r="H3" s="49"/>
      <c r="I3" s="49"/>
      <c r="J3" s="49"/>
      <c r="K3" s="50" t="s">
        <v>7</v>
      </c>
    </row>
    <row r="4" spans="1:11" ht="158.25" customHeight="1">
      <c r="A4" s="48"/>
      <c r="B4" s="48"/>
      <c r="C4" s="2" t="s">
        <v>8</v>
      </c>
      <c r="D4" s="2" t="s">
        <v>9</v>
      </c>
      <c r="E4" s="2" t="s">
        <v>10</v>
      </c>
      <c r="F4" s="49"/>
      <c r="G4" s="3" t="s">
        <v>11</v>
      </c>
      <c r="H4" s="2" t="s">
        <v>12</v>
      </c>
      <c r="I4" s="2" t="s">
        <v>13</v>
      </c>
      <c r="J4" s="2" t="s">
        <v>12</v>
      </c>
      <c r="K4" s="50"/>
    </row>
    <row r="5" spans="1:11" ht="15.75">
      <c r="A5" s="4">
        <v>1</v>
      </c>
      <c r="B5" s="5" t="s">
        <v>111</v>
      </c>
      <c r="C5" s="6">
        <v>125</v>
      </c>
      <c r="D5" s="6"/>
      <c r="E5" s="25"/>
      <c r="F5" s="7">
        <f>SUM(C5,D5)</f>
        <v>125</v>
      </c>
      <c r="G5" s="5">
        <v>2240</v>
      </c>
      <c r="H5" s="6">
        <v>43.7</v>
      </c>
      <c r="I5" s="25" t="s">
        <v>112</v>
      </c>
      <c r="J5" s="6"/>
      <c r="K5" s="8"/>
    </row>
    <row r="6" spans="1:11" ht="15.75">
      <c r="A6" s="4">
        <v>2</v>
      </c>
      <c r="B6" s="5" t="s">
        <v>113</v>
      </c>
      <c r="C6" s="6"/>
      <c r="D6" s="6">
        <v>9.2</v>
      </c>
      <c r="E6" s="25" t="s">
        <v>22</v>
      </c>
      <c r="F6" s="7">
        <f>SUM(C6,D6)</f>
        <v>9.2</v>
      </c>
      <c r="G6" s="5"/>
      <c r="H6" s="6"/>
      <c r="I6" s="25" t="s">
        <v>22</v>
      </c>
      <c r="J6" s="6">
        <v>4.4</v>
      </c>
      <c r="K6" s="8"/>
    </row>
    <row r="7" spans="1:11" ht="15.75">
      <c r="A7" s="4">
        <v>6</v>
      </c>
      <c r="B7" s="40" t="s">
        <v>114</v>
      </c>
      <c r="C7" s="6"/>
      <c r="D7" s="6">
        <v>5.8</v>
      </c>
      <c r="E7" s="41" t="s">
        <v>22</v>
      </c>
      <c r="F7" s="7">
        <f>SUM(C7,D7)</f>
        <v>5.8</v>
      </c>
      <c r="G7" s="5"/>
      <c r="H7" s="6"/>
      <c r="I7" s="25" t="str">
        <f aca="true" t="shared" si="0" ref="I7:I18">E7</f>
        <v>медикаменти</v>
      </c>
      <c r="J7" s="6">
        <v>0.2</v>
      </c>
      <c r="K7" s="8"/>
    </row>
    <row r="8" spans="1:11" ht="15.75">
      <c r="A8" s="4">
        <v>10</v>
      </c>
      <c r="B8" s="40" t="s">
        <v>115</v>
      </c>
      <c r="C8" s="6"/>
      <c r="D8" s="6">
        <v>163.5</v>
      </c>
      <c r="E8" s="41" t="s">
        <v>22</v>
      </c>
      <c r="F8" s="7">
        <f>SUM(C8,D8)</f>
        <v>163.5</v>
      </c>
      <c r="G8" s="5"/>
      <c r="H8" s="6"/>
      <c r="I8" s="25" t="str">
        <f t="shared" si="0"/>
        <v>медикаменти</v>
      </c>
      <c r="J8" s="6">
        <v>86</v>
      </c>
      <c r="K8" s="8"/>
    </row>
    <row r="9" spans="1:11" ht="31.5">
      <c r="A9" s="4">
        <v>11</v>
      </c>
      <c r="B9" s="40" t="s">
        <v>14</v>
      </c>
      <c r="C9" s="6"/>
      <c r="D9" s="6">
        <v>2.3</v>
      </c>
      <c r="E9" s="42" t="s">
        <v>116</v>
      </c>
      <c r="F9" s="7">
        <f>SUM(C9,D9)</f>
        <v>2.3</v>
      </c>
      <c r="G9" s="5"/>
      <c r="H9" s="6"/>
      <c r="I9" s="25" t="str">
        <f t="shared" si="0"/>
        <v>опромінювач бактерецидний</v>
      </c>
      <c r="J9" s="6">
        <v>2.3</v>
      </c>
      <c r="K9" s="8"/>
    </row>
    <row r="10" spans="1:11" ht="31.5">
      <c r="A10" s="4"/>
      <c r="B10" s="40" t="s">
        <v>14</v>
      </c>
      <c r="C10" s="6"/>
      <c r="D10" s="6">
        <v>68.2</v>
      </c>
      <c r="E10" s="42" t="s">
        <v>117</v>
      </c>
      <c r="F10" s="7">
        <f>D10</f>
        <v>68.2</v>
      </c>
      <c r="G10" s="5"/>
      <c r="H10" s="6"/>
      <c r="I10" s="43" t="str">
        <f t="shared" si="0"/>
        <v>стоматологічне обладнання</v>
      </c>
      <c r="J10" s="6">
        <f>F10</f>
        <v>68.2</v>
      </c>
      <c r="K10" s="8"/>
    </row>
    <row r="11" spans="1:11" ht="16.5">
      <c r="A11" s="4">
        <v>12</v>
      </c>
      <c r="B11" s="40" t="s">
        <v>14</v>
      </c>
      <c r="C11" s="6"/>
      <c r="D11" s="6">
        <v>533.1</v>
      </c>
      <c r="E11" s="41" t="s">
        <v>101</v>
      </c>
      <c r="F11" s="7">
        <f aca="true" t="shared" si="1" ref="F11:F22">SUM(C11,D11)</f>
        <v>533.1</v>
      </c>
      <c r="G11" s="5"/>
      <c r="H11" s="6"/>
      <c r="I11" s="25" t="str">
        <f t="shared" si="0"/>
        <v>меблі</v>
      </c>
      <c r="J11" s="6">
        <f>F11</f>
        <v>533.1</v>
      </c>
      <c r="K11" s="8"/>
    </row>
    <row r="12" spans="1:11" ht="16.5">
      <c r="A12" s="4">
        <v>13</v>
      </c>
      <c r="B12" s="40" t="s">
        <v>14</v>
      </c>
      <c r="C12" s="6"/>
      <c r="D12" s="6">
        <v>16.4</v>
      </c>
      <c r="E12" s="44" t="s">
        <v>79</v>
      </c>
      <c r="F12" s="7">
        <f t="shared" si="1"/>
        <v>16.4</v>
      </c>
      <c r="G12" s="5"/>
      <c r="H12" s="6"/>
      <c r="I12" s="25" t="str">
        <f t="shared" si="0"/>
        <v>господарські товари</v>
      </c>
      <c r="J12" s="6">
        <v>16.4</v>
      </c>
      <c r="K12" s="8"/>
    </row>
    <row r="13" spans="1:11" ht="15.75">
      <c r="A13" s="4">
        <v>14</v>
      </c>
      <c r="B13" s="40" t="s">
        <v>118</v>
      </c>
      <c r="C13" s="6"/>
      <c r="D13" s="6">
        <v>33.8</v>
      </c>
      <c r="E13" s="41" t="s">
        <v>22</v>
      </c>
      <c r="F13" s="7">
        <f t="shared" si="1"/>
        <v>33.8</v>
      </c>
      <c r="G13" s="5"/>
      <c r="H13" s="6"/>
      <c r="I13" s="25" t="str">
        <f t="shared" si="0"/>
        <v>медикаменти</v>
      </c>
      <c r="J13" s="6">
        <v>10.9</v>
      </c>
      <c r="K13" s="8"/>
    </row>
    <row r="14" spans="1:11" ht="15.75">
      <c r="A14" s="4">
        <v>15</v>
      </c>
      <c r="B14" s="40" t="s">
        <v>119</v>
      </c>
      <c r="C14" s="6"/>
      <c r="D14" s="6">
        <v>3.8</v>
      </c>
      <c r="E14" s="41" t="s">
        <v>22</v>
      </c>
      <c r="F14" s="7">
        <f t="shared" si="1"/>
        <v>3.8</v>
      </c>
      <c r="G14" s="5"/>
      <c r="H14" s="6"/>
      <c r="I14" s="25" t="str">
        <f t="shared" si="0"/>
        <v>медикаменти</v>
      </c>
      <c r="J14" s="6">
        <v>2.3</v>
      </c>
      <c r="K14" s="8"/>
    </row>
    <row r="15" spans="1:11" ht="15.75">
      <c r="A15" s="4">
        <v>16</v>
      </c>
      <c r="B15" s="40" t="s">
        <v>120</v>
      </c>
      <c r="C15" s="6"/>
      <c r="D15" s="6">
        <v>0.2</v>
      </c>
      <c r="E15" s="41" t="s">
        <v>79</v>
      </c>
      <c r="F15" s="7">
        <f t="shared" si="1"/>
        <v>0.2</v>
      </c>
      <c r="G15" s="5"/>
      <c r="H15" s="6"/>
      <c r="I15" s="25" t="str">
        <f t="shared" si="0"/>
        <v>господарські товари</v>
      </c>
      <c r="J15" s="6">
        <v>0.2</v>
      </c>
      <c r="K15" s="8"/>
    </row>
    <row r="16" spans="1:11" ht="31.5">
      <c r="A16" s="4">
        <v>17</v>
      </c>
      <c r="B16" s="40" t="s">
        <v>121</v>
      </c>
      <c r="C16" s="6"/>
      <c r="D16" s="6">
        <v>79.4</v>
      </c>
      <c r="E16" s="41" t="s">
        <v>22</v>
      </c>
      <c r="F16" s="7">
        <f t="shared" si="1"/>
        <v>79.4</v>
      </c>
      <c r="G16" s="5"/>
      <c r="H16" s="6"/>
      <c r="I16" s="25" t="str">
        <f t="shared" si="0"/>
        <v>медикаменти</v>
      </c>
      <c r="J16" s="6">
        <v>77</v>
      </c>
      <c r="K16" s="8"/>
    </row>
    <row r="17" spans="1:11" ht="15.75">
      <c r="A17" s="4">
        <v>18</v>
      </c>
      <c r="B17" s="40" t="s">
        <v>115</v>
      </c>
      <c r="C17" s="6"/>
      <c r="D17" s="6">
        <v>5</v>
      </c>
      <c r="E17" s="41" t="s">
        <v>79</v>
      </c>
      <c r="F17" s="7">
        <f t="shared" si="1"/>
        <v>5</v>
      </c>
      <c r="G17" s="5"/>
      <c r="H17" s="6"/>
      <c r="I17" s="25" t="str">
        <f t="shared" si="0"/>
        <v>господарські товари</v>
      </c>
      <c r="J17" s="6">
        <v>5</v>
      </c>
      <c r="K17" s="8"/>
    </row>
    <row r="18" spans="1:11" ht="31.5">
      <c r="A18" s="4">
        <v>19</v>
      </c>
      <c r="B18" s="40" t="s">
        <v>122</v>
      </c>
      <c r="C18" s="6"/>
      <c r="D18" s="6">
        <v>10</v>
      </c>
      <c r="E18" s="41" t="s">
        <v>22</v>
      </c>
      <c r="F18" s="7">
        <f t="shared" si="1"/>
        <v>10</v>
      </c>
      <c r="G18" s="5"/>
      <c r="H18" s="6"/>
      <c r="I18" s="25" t="str">
        <f t="shared" si="0"/>
        <v>медикаменти</v>
      </c>
      <c r="J18" s="6">
        <v>9.2</v>
      </c>
      <c r="K18" s="8"/>
    </row>
    <row r="19" spans="1:11" ht="15.75">
      <c r="A19" s="4">
        <v>20</v>
      </c>
      <c r="B19" s="40"/>
      <c r="C19" s="6"/>
      <c r="D19" s="6"/>
      <c r="E19" s="41"/>
      <c r="F19" s="7">
        <f t="shared" si="1"/>
        <v>0</v>
      </c>
      <c r="G19" s="5"/>
      <c r="H19" s="6"/>
      <c r="I19" s="25"/>
      <c r="J19" s="6"/>
      <c r="K19" s="8"/>
    </row>
    <row r="20" spans="1:11" ht="15.75">
      <c r="A20" s="4">
        <v>21</v>
      </c>
      <c r="B20" s="40"/>
      <c r="C20" s="6"/>
      <c r="D20" s="6"/>
      <c r="E20" s="41"/>
      <c r="F20" s="7">
        <f t="shared" si="1"/>
        <v>0</v>
      </c>
      <c r="G20" s="5"/>
      <c r="H20" s="6"/>
      <c r="I20" s="25"/>
      <c r="J20" s="6"/>
      <c r="K20" s="8"/>
    </row>
    <row r="21" spans="1:11" ht="15.75">
      <c r="A21" s="4">
        <v>22</v>
      </c>
      <c r="B21" s="40"/>
      <c r="C21" s="6"/>
      <c r="D21" s="6"/>
      <c r="E21" s="42"/>
      <c r="F21" s="7">
        <f t="shared" si="1"/>
        <v>0</v>
      </c>
      <c r="G21" s="5"/>
      <c r="H21" s="6"/>
      <c r="I21" s="43"/>
      <c r="J21" s="6"/>
      <c r="K21" s="8"/>
    </row>
    <row r="22" spans="1:11" ht="15.75">
      <c r="A22" s="4">
        <v>23</v>
      </c>
      <c r="B22" s="40"/>
      <c r="C22" s="6"/>
      <c r="D22" s="6"/>
      <c r="E22" s="25"/>
      <c r="F22" s="7">
        <f t="shared" si="1"/>
        <v>0</v>
      </c>
      <c r="G22" s="5"/>
      <c r="H22" s="6"/>
      <c r="I22" s="25"/>
      <c r="J22" s="6"/>
      <c r="K22" s="8"/>
    </row>
    <row r="23" spans="1:11" ht="15.75">
      <c r="A23" s="4"/>
      <c r="B23" s="5"/>
      <c r="C23" s="6"/>
      <c r="D23" s="6"/>
      <c r="E23" s="25"/>
      <c r="F23" s="7"/>
      <c r="G23" s="5"/>
      <c r="H23" s="6"/>
      <c r="I23" s="25"/>
      <c r="J23" s="6"/>
      <c r="K23" s="8"/>
    </row>
    <row r="24" spans="1:11" ht="35.25" customHeight="1">
      <c r="A24" s="4"/>
      <c r="B24" s="5"/>
      <c r="C24" s="6"/>
      <c r="D24" s="6"/>
      <c r="E24" s="25"/>
      <c r="F24" s="7"/>
      <c r="G24" s="5"/>
      <c r="H24" s="6"/>
      <c r="I24" s="25"/>
      <c r="J24" s="6"/>
      <c r="K24" s="8"/>
    </row>
    <row r="25" spans="1:11" ht="15.75">
      <c r="A25" s="4"/>
      <c r="B25" s="5"/>
      <c r="C25" s="6"/>
      <c r="D25" s="6"/>
      <c r="E25" s="25"/>
      <c r="F25" s="7"/>
      <c r="G25" s="5"/>
      <c r="H25" s="6"/>
      <c r="I25" s="25"/>
      <c r="J25" s="6"/>
      <c r="K25" s="8"/>
    </row>
    <row r="26" spans="1:11" ht="15.75">
      <c r="A26" s="4"/>
      <c r="B26" s="5"/>
      <c r="C26" s="6"/>
      <c r="D26" s="6"/>
      <c r="E26" s="25"/>
      <c r="F26" s="7"/>
      <c r="G26" s="5"/>
      <c r="H26" s="6"/>
      <c r="I26" s="25"/>
      <c r="J26" s="6"/>
      <c r="K26" s="8"/>
    </row>
    <row r="27" spans="1:11" ht="15.75">
      <c r="A27" s="4"/>
      <c r="B27" s="5"/>
      <c r="C27" s="6"/>
      <c r="D27" s="6"/>
      <c r="E27" s="25"/>
      <c r="F27" s="7"/>
      <c r="G27" s="5"/>
      <c r="H27" s="6"/>
      <c r="I27" s="25"/>
      <c r="J27" s="6"/>
      <c r="K27" s="8"/>
    </row>
    <row r="28" spans="1:11" ht="15.75">
      <c r="A28" s="34"/>
      <c r="B28" s="35"/>
      <c r="C28" s="36"/>
      <c r="D28" s="36"/>
      <c r="E28" s="37"/>
      <c r="F28" s="7"/>
      <c r="G28" s="35"/>
      <c r="H28" s="36"/>
      <c r="I28" s="37"/>
      <c r="J28" s="36"/>
      <c r="K28" s="8"/>
    </row>
    <row r="29" spans="1:11" ht="15.75">
      <c r="A29" s="35"/>
      <c r="B29" s="38" t="s">
        <v>67</v>
      </c>
      <c r="C29" s="14">
        <f>SUM(C5:C28)</f>
        <v>125</v>
      </c>
      <c r="D29" s="14">
        <f>SUM(D5:D28)</f>
        <v>930.6999999999999</v>
      </c>
      <c r="E29" s="39"/>
      <c r="F29" s="15">
        <f>SUM(C29,D29)</f>
        <v>1055.6999999999998</v>
      </c>
      <c r="G29" s="16"/>
      <c r="H29" s="14">
        <f>SUM(H5:H28)</f>
        <v>43.7</v>
      </c>
      <c r="I29" s="39"/>
      <c r="J29" s="14">
        <f>SUM(J5:J28)</f>
        <v>815.2</v>
      </c>
      <c r="K29" s="17">
        <f>C29-H29</f>
        <v>81.3</v>
      </c>
    </row>
    <row r="32" spans="2:8" ht="15.75">
      <c r="B32" s="18" t="s">
        <v>107</v>
      </c>
      <c r="F32" s="19"/>
      <c r="G32" s="51" t="s">
        <v>123</v>
      </c>
      <c r="H32" s="51"/>
    </row>
    <row r="33" spans="2:8" ht="15.75">
      <c r="B33" s="18"/>
      <c r="F33" s="52" t="s">
        <v>70</v>
      </c>
      <c r="G33" s="52"/>
      <c r="H33" s="52"/>
    </row>
    <row r="34" spans="2:8" ht="15.75">
      <c r="B34" s="18" t="s">
        <v>71</v>
      </c>
      <c r="F34" s="19"/>
      <c r="G34" s="51" t="s">
        <v>124</v>
      </c>
      <c r="H34" s="51"/>
    </row>
    <row r="35" spans="6:8" ht="12.75">
      <c r="F35" s="52" t="s">
        <v>70</v>
      </c>
      <c r="G35" s="52"/>
      <c r="H35" s="52"/>
    </row>
  </sheetData>
  <sheetProtection selectLockedCells="1" selectUnlockedCells="1"/>
  <mergeCells count="12">
    <mergeCell ref="G32:H32"/>
    <mergeCell ref="F33:H33"/>
    <mergeCell ref="G34:H34"/>
    <mergeCell ref="F35:H35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zoomScalePageLayoutView="0" workbookViewId="0" topLeftCell="A1">
      <selection activeCell="E5" sqref="E5"/>
    </sheetView>
  </sheetViews>
  <sheetFormatPr defaultColWidth="11.57421875" defaultRowHeight="12.7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46" t="s">
        <v>125</v>
      </c>
      <c r="C1" s="46"/>
      <c r="D1" s="46"/>
      <c r="E1" s="46"/>
      <c r="F1" s="46"/>
      <c r="G1" s="46"/>
      <c r="H1" s="46"/>
      <c r="I1" s="46"/>
      <c r="J1" s="46"/>
      <c r="K1" s="1"/>
    </row>
    <row r="2" spans="1:11" ht="31.5" customHeight="1">
      <c r="A2" s="47" t="s">
        <v>288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3" customHeight="1">
      <c r="A3" s="48" t="s">
        <v>2</v>
      </c>
      <c r="B3" s="48" t="s">
        <v>3</v>
      </c>
      <c r="C3" s="49" t="s">
        <v>4</v>
      </c>
      <c r="D3" s="49"/>
      <c r="E3" s="49"/>
      <c r="F3" s="49" t="s">
        <v>5</v>
      </c>
      <c r="G3" s="49" t="s">
        <v>6</v>
      </c>
      <c r="H3" s="49"/>
      <c r="I3" s="49"/>
      <c r="J3" s="49"/>
      <c r="K3" s="50" t="s">
        <v>7</v>
      </c>
    </row>
    <row r="4" spans="1:11" ht="158.25" customHeight="1">
      <c r="A4" s="48"/>
      <c r="B4" s="48"/>
      <c r="C4" s="2" t="s">
        <v>8</v>
      </c>
      <c r="D4" s="2" t="s">
        <v>9</v>
      </c>
      <c r="E4" s="2" t="s">
        <v>10</v>
      </c>
      <c r="F4" s="49"/>
      <c r="G4" s="3" t="s">
        <v>11</v>
      </c>
      <c r="H4" s="2" t="s">
        <v>12</v>
      </c>
      <c r="I4" s="2" t="s">
        <v>13</v>
      </c>
      <c r="J4" s="2" t="s">
        <v>12</v>
      </c>
      <c r="K4" s="50"/>
    </row>
    <row r="5" spans="1:11" ht="63">
      <c r="A5" s="4">
        <v>1</v>
      </c>
      <c r="B5" s="22" t="s">
        <v>126</v>
      </c>
      <c r="C5" s="6"/>
      <c r="D5" s="6">
        <v>5.65</v>
      </c>
      <c r="E5" s="25" t="s">
        <v>127</v>
      </c>
      <c r="F5" s="7">
        <f aca="true" t="shared" si="0" ref="F5:F48">SUM(C5,D5)</f>
        <v>5.65</v>
      </c>
      <c r="G5" s="5"/>
      <c r="H5" s="6"/>
      <c r="I5" s="25" t="s">
        <v>127</v>
      </c>
      <c r="J5" s="6">
        <v>6.02</v>
      </c>
      <c r="K5" s="8">
        <v>3.72</v>
      </c>
    </row>
    <row r="6" spans="1:11" ht="47.25">
      <c r="A6" s="4"/>
      <c r="B6" s="5"/>
      <c r="C6" s="6"/>
      <c r="D6" s="6">
        <v>2.18</v>
      </c>
      <c r="E6" s="25" t="s">
        <v>22</v>
      </c>
      <c r="F6" s="7">
        <f t="shared" si="0"/>
        <v>2.18</v>
      </c>
      <c r="G6" s="5"/>
      <c r="H6" s="6"/>
      <c r="I6" s="25" t="s">
        <v>128</v>
      </c>
      <c r="J6" s="6">
        <v>317.03</v>
      </c>
      <c r="K6" s="8">
        <v>444.56</v>
      </c>
    </row>
    <row r="7" spans="1:11" ht="15.75">
      <c r="A7" s="4"/>
      <c r="B7" s="5"/>
      <c r="C7" s="6"/>
      <c r="D7" s="6"/>
      <c r="E7" s="25"/>
      <c r="F7" s="7">
        <f t="shared" si="0"/>
        <v>0</v>
      </c>
      <c r="G7" s="5"/>
      <c r="H7" s="6"/>
      <c r="I7" s="25" t="s">
        <v>129</v>
      </c>
      <c r="J7" s="6">
        <v>0.96</v>
      </c>
      <c r="K7" s="8">
        <v>43.8</v>
      </c>
    </row>
    <row r="8" spans="1:11" ht="15.75">
      <c r="A8" s="4"/>
      <c r="B8" s="5"/>
      <c r="C8" s="6"/>
      <c r="D8" s="6"/>
      <c r="E8" s="25"/>
      <c r="F8" s="7">
        <f t="shared" si="0"/>
        <v>0</v>
      </c>
      <c r="G8" s="5"/>
      <c r="H8" s="6"/>
      <c r="I8" s="45"/>
      <c r="J8" s="6"/>
      <c r="K8" s="8">
        <v>8.42</v>
      </c>
    </row>
    <row r="9" spans="1:11" ht="16.5">
      <c r="A9" s="4"/>
      <c r="B9" s="5"/>
      <c r="C9" s="6"/>
      <c r="D9" s="6"/>
      <c r="E9" s="25"/>
      <c r="F9" s="7">
        <f t="shared" si="0"/>
        <v>0</v>
      </c>
      <c r="G9" s="5"/>
      <c r="H9" s="6"/>
      <c r="I9" s="45"/>
      <c r="J9" s="6"/>
      <c r="K9" s="8"/>
    </row>
    <row r="10" spans="1:11" ht="16.5">
      <c r="A10" s="4"/>
      <c r="B10" s="5"/>
      <c r="C10" s="6"/>
      <c r="D10" s="6"/>
      <c r="E10" s="25"/>
      <c r="F10" s="7">
        <f t="shared" si="0"/>
        <v>0</v>
      </c>
      <c r="G10" s="11"/>
      <c r="H10" s="6"/>
      <c r="I10" s="25"/>
      <c r="J10" s="6"/>
      <c r="K10" s="8"/>
    </row>
    <row r="11" spans="1:11" ht="15.75">
      <c r="A11" s="4"/>
      <c r="B11" s="5"/>
      <c r="C11" s="6"/>
      <c r="D11" s="6"/>
      <c r="E11" s="25"/>
      <c r="F11" s="7">
        <f t="shared" si="0"/>
        <v>0</v>
      </c>
      <c r="G11" s="11"/>
      <c r="H11" s="6"/>
      <c r="I11" s="25"/>
      <c r="J11" s="6"/>
      <c r="K11" s="8"/>
    </row>
    <row r="12" spans="1:11" ht="15.75">
      <c r="A12" s="4"/>
      <c r="B12" s="5"/>
      <c r="C12" s="6"/>
      <c r="D12" s="6"/>
      <c r="E12" s="25"/>
      <c r="F12" s="7">
        <f t="shared" si="0"/>
        <v>0</v>
      </c>
      <c r="G12" s="5"/>
      <c r="H12" s="6"/>
      <c r="I12" s="25"/>
      <c r="J12" s="6"/>
      <c r="K12" s="8"/>
    </row>
    <row r="13" spans="1:11" ht="15.75">
      <c r="A13" s="11"/>
      <c r="B13" s="5"/>
      <c r="C13" s="6"/>
      <c r="D13" s="6"/>
      <c r="E13" s="25"/>
      <c r="F13" s="7">
        <f t="shared" si="0"/>
        <v>0</v>
      </c>
      <c r="G13" s="5"/>
      <c r="H13" s="6"/>
      <c r="I13" s="25"/>
      <c r="J13" s="6"/>
      <c r="K13" s="8"/>
    </row>
    <row r="14" spans="1:11" ht="15" customHeight="1">
      <c r="A14" s="11"/>
      <c r="B14" s="5"/>
      <c r="C14" s="6"/>
      <c r="D14" s="6"/>
      <c r="E14" s="25"/>
      <c r="F14" s="7">
        <f t="shared" si="0"/>
        <v>0</v>
      </c>
      <c r="G14" s="5"/>
      <c r="H14" s="6"/>
      <c r="I14" s="25"/>
      <c r="J14" s="6"/>
      <c r="K14" s="8"/>
    </row>
    <row r="15" spans="1:11" ht="15.75">
      <c r="A15" s="4"/>
      <c r="B15" s="5"/>
      <c r="C15" s="6"/>
      <c r="D15" s="6"/>
      <c r="E15" s="25"/>
      <c r="F15" s="7">
        <f t="shared" si="0"/>
        <v>0</v>
      </c>
      <c r="G15" s="5"/>
      <c r="H15" s="6"/>
      <c r="I15" s="25"/>
      <c r="J15" s="6"/>
      <c r="K15" s="8"/>
    </row>
    <row r="16" spans="1:11" ht="15.75">
      <c r="A16" s="4"/>
      <c r="B16" s="5"/>
      <c r="C16" s="6"/>
      <c r="D16" s="6"/>
      <c r="E16" s="25"/>
      <c r="F16" s="7">
        <f t="shared" si="0"/>
        <v>0</v>
      </c>
      <c r="G16" s="5"/>
      <c r="H16" s="6"/>
      <c r="I16" s="25"/>
      <c r="J16" s="6"/>
      <c r="K16" s="8"/>
    </row>
    <row r="17" spans="1:11" ht="15.75">
      <c r="A17" s="4"/>
      <c r="B17" s="5"/>
      <c r="C17" s="6"/>
      <c r="D17" s="6"/>
      <c r="E17" s="25"/>
      <c r="F17" s="7">
        <f t="shared" si="0"/>
        <v>0</v>
      </c>
      <c r="G17" s="5"/>
      <c r="H17" s="6"/>
      <c r="I17" s="25"/>
      <c r="J17" s="6"/>
      <c r="K17" s="8"/>
    </row>
    <row r="18" spans="1:11" ht="15.75">
      <c r="A18" s="4"/>
      <c r="B18" s="5"/>
      <c r="C18" s="6"/>
      <c r="D18" s="6"/>
      <c r="E18" s="25"/>
      <c r="F18" s="7">
        <f t="shared" si="0"/>
        <v>0</v>
      </c>
      <c r="G18" s="5"/>
      <c r="H18" s="6"/>
      <c r="I18" s="25"/>
      <c r="J18" s="6"/>
      <c r="K18" s="8"/>
    </row>
    <row r="19" spans="1:11" ht="15.75">
      <c r="A19" s="4"/>
      <c r="B19" s="5"/>
      <c r="C19" s="6"/>
      <c r="D19" s="6"/>
      <c r="E19" s="25"/>
      <c r="F19" s="7">
        <f t="shared" si="0"/>
        <v>0</v>
      </c>
      <c r="G19" s="5"/>
      <c r="H19" s="6"/>
      <c r="I19" s="25"/>
      <c r="J19" s="6"/>
      <c r="K19" s="8"/>
    </row>
    <row r="20" spans="1:11" ht="15.75">
      <c r="A20" s="4"/>
      <c r="B20" s="5"/>
      <c r="C20" s="6"/>
      <c r="D20" s="6"/>
      <c r="E20" s="25"/>
      <c r="F20" s="7">
        <f t="shared" si="0"/>
        <v>0</v>
      </c>
      <c r="G20" s="5"/>
      <c r="H20" s="6"/>
      <c r="I20" s="25"/>
      <c r="J20" s="6"/>
      <c r="K20" s="8"/>
    </row>
    <row r="21" spans="1:11" ht="15.75">
      <c r="A21" s="4"/>
      <c r="B21" s="5"/>
      <c r="C21" s="6"/>
      <c r="D21" s="6"/>
      <c r="E21" s="25"/>
      <c r="F21" s="7">
        <f t="shared" si="0"/>
        <v>0</v>
      </c>
      <c r="G21" s="5"/>
      <c r="H21" s="6"/>
      <c r="I21" s="25"/>
      <c r="J21" s="6"/>
      <c r="K21" s="8"/>
    </row>
    <row r="22" spans="1:11" ht="15.75">
      <c r="A22" s="4"/>
      <c r="B22" s="5"/>
      <c r="C22" s="6"/>
      <c r="D22" s="6"/>
      <c r="E22" s="25"/>
      <c r="F22" s="7">
        <f t="shared" si="0"/>
        <v>0</v>
      </c>
      <c r="G22" s="5"/>
      <c r="H22" s="6"/>
      <c r="I22" s="25"/>
      <c r="J22" s="6"/>
      <c r="K22" s="8"/>
    </row>
    <row r="23" spans="1:11" ht="15.75">
      <c r="A23" s="11"/>
      <c r="B23" s="5"/>
      <c r="C23" s="6"/>
      <c r="D23" s="6"/>
      <c r="E23" s="25"/>
      <c r="F23" s="7">
        <f t="shared" si="0"/>
        <v>0</v>
      </c>
      <c r="G23" s="5"/>
      <c r="H23" s="6"/>
      <c r="I23" s="25"/>
      <c r="J23" s="6"/>
      <c r="K23" s="8"/>
    </row>
    <row r="24" spans="1:11" ht="15.75">
      <c r="A24" s="11"/>
      <c r="B24" s="5"/>
      <c r="C24" s="6"/>
      <c r="D24" s="6"/>
      <c r="E24" s="25"/>
      <c r="F24" s="7">
        <f t="shared" si="0"/>
        <v>0</v>
      </c>
      <c r="G24" s="5"/>
      <c r="H24" s="6"/>
      <c r="I24" s="25"/>
      <c r="J24" s="6"/>
      <c r="K24" s="8"/>
    </row>
    <row r="25" spans="1:11" ht="15.75">
      <c r="A25" s="4"/>
      <c r="B25" s="5"/>
      <c r="C25" s="6"/>
      <c r="D25" s="6"/>
      <c r="E25" s="25"/>
      <c r="F25" s="7">
        <f t="shared" si="0"/>
        <v>0</v>
      </c>
      <c r="G25" s="5"/>
      <c r="H25" s="6"/>
      <c r="I25" s="25"/>
      <c r="J25" s="6"/>
      <c r="K25" s="8"/>
    </row>
    <row r="26" spans="1:11" ht="15.75">
      <c r="A26" s="4"/>
      <c r="B26" s="5"/>
      <c r="C26" s="6"/>
      <c r="D26" s="6"/>
      <c r="E26" s="25"/>
      <c r="F26" s="7">
        <f t="shared" si="0"/>
        <v>0</v>
      </c>
      <c r="G26" s="5"/>
      <c r="H26" s="6"/>
      <c r="I26" s="25"/>
      <c r="J26" s="6"/>
      <c r="K26" s="8"/>
    </row>
    <row r="27" spans="1:11" ht="15.75">
      <c r="A27" s="4"/>
      <c r="B27" s="5"/>
      <c r="C27" s="6"/>
      <c r="D27" s="6"/>
      <c r="E27" s="25"/>
      <c r="F27" s="7">
        <f t="shared" si="0"/>
        <v>0</v>
      </c>
      <c r="G27" s="5"/>
      <c r="H27" s="6"/>
      <c r="I27" s="25"/>
      <c r="J27" s="6"/>
      <c r="K27" s="8"/>
    </row>
    <row r="28" spans="1:11" ht="15.75">
      <c r="A28" s="4"/>
      <c r="B28" s="5"/>
      <c r="C28" s="6"/>
      <c r="D28" s="6"/>
      <c r="E28" s="25"/>
      <c r="F28" s="7">
        <f t="shared" si="0"/>
        <v>0</v>
      </c>
      <c r="G28" s="5"/>
      <c r="H28" s="6"/>
      <c r="I28" s="25"/>
      <c r="J28" s="6"/>
      <c r="K28" s="8"/>
    </row>
    <row r="29" spans="1:11" ht="15.75">
      <c r="A29" s="4"/>
      <c r="B29" s="5"/>
      <c r="C29" s="6"/>
      <c r="D29" s="6"/>
      <c r="E29" s="25"/>
      <c r="F29" s="7">
        <f t="shared" si="0"/>
        <v>0</v>
      </c>
      <c r="G29" s="5"/>
      <c r="H29" s="6"/>
      <c r="I29" s="25"/>
      <c r="J29" s="6"/>
      <c r="K29" s="8"/>
    </row>
    <row r="30" spans="1:11" ht="15.75">
      <c r="A30" s="4"/>
      <c r="B30" s="5"/>
      <c r="C30" s="6"/>
      <c r="D30" s="6"/>
      <c r="E30" s="25"/>
      <c r="F30" s="7">
        <f t="shared" si="0"/>
        <v>0</v>
      </c>
      <c r="G30" s="5"/>
      <c r="H30" s="6"/>
      <c r="I30" s="25"/>
      <c r="J30" s="6"/>
      <c r="K30" s="8"/>
    </row>
    <row r="31" spans="1:11" ht="15.75">
      <c r="A31" s="4"/>
      <c r="B31" s="5"/>
      <c r="C31" s="6"/>
      <c r="D31" s="6"/>
      <c r="E31" s="25"/>
      <c r="F31" s="7">
        <f t="shared" si="0"/>
        <v>0</v>
      </c>
      <c r="G31" s="5"/>
      <c r="H31" s="6"/>
      <c r="I31" s="25"/>
      <c r="J31" s="6"/>
      <c r="K31" s="8"/>
    </row>
    <row r="32" spans="1:11" ht="15.75">
      <c r="A32" s="4"/>
      <c r="B32" s="5"/>
      <c r="C32" s="6"/>
      <c r="D32" s="6"/>
      <c r="E32" s="25"/>
      <c r="F32" s="7">
        <f t="shared" si="0"/>
        <v>0</v>
      </c>
      <c r="G32" s="5"/>
      <c r="H32" s="6"/>
      <c r="I32" s="25"/>
      <c r="J32" s="6"/>
      <c r="K32" s="8"/>
    </row>
    <row r="33" spans="1:11" ht="15.75">
      <c r="A33" s="11"/>
      <c r="B33" s="5"/>
      <c r="C33" s="6"/>
      <c r="D33" s="6"/>
      <c r="E33" s="25"/>
      <c r="F33" s="7">
        <f t="shared" si="0"/>
        <v>0</v>
      </c>
      <c r="G33" s="5"/>
      <c r="H33" s="6"/>
      <c r="I33" s="25"/>
      <c r="J33" s="6"/>
      <c r="K33" s="8"/>
    </row>
    <row r="34" spans="1:11" ht="15.75">
      <c r="A34" s="11"/>
      <c r="B34" s="5"/>
      <c r="C34" s="6"/>
      <c r="D34" s="6"/>
      <c r="E34" s="25"/>
      <c r="F34" s="7">
        <f t="shared" si="0"/>
        <v>0</v>
      </c>
      <c r="G34" s="5"/>
      <c r="H34" s="6"/>
      <c r="I34" s="25"/>
      <c r="J34" s="6"/>
      <c r="K34" s="8"/>
    </row>
    <row r="35" spans="1:11" ht="15.75">
      <c r="A35" s="4"/>
      <c r="B35" s="5"/>
      <c r="C35" s="6"/>
      <c r="D35" s="6"/>
      <c r="E35" s="25"/>
      <c r="F35" s="7">
        <f t="shared" si="0"/>
        <v>0</v>
      </c>
      <c r="G35" s="5"/>
      <c r="H35" s="6"/>
      <c r="I35" s="25"/>
      <c r="J35" s="6"/>
      <c r="K35" s="8"/>
    </row>
    <row r="36" spans="1:11" ht="15.75">
      <c r="A36" s="4"/>
      <c r="B36" s="5"/>
      <c r="C36" s="6"/>
      <c r="D36" s="6"/>
      <c r="E36" s="25"/>
      <c r="F36" s="7">
        <f t="shared" si="0"/>
        <v>0</v>
      </c>
      <c r="G36" s="5"/>
      <c r="H36" s="6"/>
      <c r="I36" s="25"/>
      <c r="J36" s="6"/>
      <c r="K36" s="8"/>
    </row>
    <row r="37" spans="1:11" ht="15.75">
      <c r="A37" s="4"/>
      <c r="B37" s="5"/>
      <c r="C37" s="6"/>
      <c r="D37" s="6"/>
      <c r="E37" s="25"/>
      <c r="F37" s="7">
        <f t="shared" si="0"/>
        <v>0</v>
      </c>
      <c r="G37" s="5"/>
      <c r="H37" s="6"/>
      <c r="I37" s="25"/>
      <c r="J37" s="6"/>
      <c r="K37" s="8"/>
    </row>
    <row r="38" spans="1:11" ht="15.75">
      <c r="A38" s="4"/>
      <c r="B38" s="5"/>
      <c r="C38" s="6"/>
      <c r="D38" s="6"/>
      <c r="E38" s="25"/>
      <c r="F38" s="7">
        <f t="shared" si="0"/>
        <v>0</v>
      </c>
      <c r="G38" s="5"/>
      <c r="H38" s="6"/>
      <c r="I38" s="25"/>
      <c r="J38" s="6"/>
      <c r="K38" s="8"/>
    </row>
    <row r="39" spans="1:11" ht="15.75">
      <c r="A39" s="4"/>
      <c r="B39" s="5"/>
      <c r="C39" s="6"/>
      <c r="D39" s="6"/>
      <c r="E39" s="25"/>
      <c r="F39" s="7">
        <f t="shared" si="0"/>
        <v>0</v>
      </c>
      <c r="G39" s="5"/>
      <c r="H39" s="6"/>
      <c r="I39" s="25"/>
      <c r="J39" s="6"/>
      <c r="K39" s="8"/>
    </row>
    <row r="40" spans="1:11" ht="15.75">
      <c r="A40" s="4"/>
      <c r="B40" s="5"/>
      <c r="C40" s="6"/>
      <c r="D40" s="6"/>
      <c r="E40" s="25"/>
      <c r="F40" s="7">
        <f t="shared" si="0"/>
        <v>0</v>
      </c>
      <c r="G40" s="5"/>
      <c r="H40" s="6"/>
      <c r="I40" s="25"/>
      <c r="J40" s="6"/>
      <c r="K40" s="8"/>
    </row>
    <row r="41" spans="1:11" ht="15.75">
      <c r="A41" s="4"/>
      <c r="B41" s="5"/>
      <c r="C41" s="6"/>
      <c r="D41" s="6"/>
      <c r="E41" s="25"/>
      <c r="F41" s="7">
        <f t="shared" si="0"/>
        <v>0</v>
      </c>
      <c r="G41" s="5"/>
      <c r="H41" s="6"/>
      <c r="I41" s="25"/>
      <c r="J41" s="6"/>
      <c r="K41" s="8"/>
    </row>
    <row r="42" spans="1:11" ht="15.75">
      <c r="A42" s="4"/>
      <c r="B42" s="5"/>
      <c r="C42" s="6"/>
      <c r="D42" s="6"/>
      <c r="E42" s="25"/>
      <c r="F42" s="7">
        <f t="shared" si="0"/>
        <v>0</v>
      </c>
      <c r="G42" s="5"/>
      <c r="H42" s="6"/>
      <c r="I42" s="25"/>
      <c r="J42" s="6"/>
      <c r="K42" s="8"/>
    </row>
    <row r="43" spans="1:11" ht="15.75">
      <c r="A43" s="11"/>
      <c r="B43" s="5"/>
      <c r="C43" s="6"/>
      <c r="D43" s="6"/>
      <c r="E43" s="25"/>
      <c r="F43" s="7">
        <f t="shared" si="0"/>
        <v>0</v>
      </c>
      <c r="G43" s="5"/>
      <c r="H43" s="6"/>
      <c r="I43" s="25"/>
      <c r="J43" s="6"/>
      <c r="K43" s="8"/>
    </row>
    <row r="44" spans="1:11" ht="15.75">
      <c r="A44" s="11"/>
      <c r="B44" s="5"/>
      <c r="C44" s="6"/>
      <c r="D44" s="6"/>
      <c r="E44" s="25"/>
      <c r="F44" s="7">
        <f t="shared" si="0"/>
        <v>0</v>
      </c>
      <c r="G44" s="5"/>
      <c r="H44" s="6"/>
      <c r="I44" s="25"/>
      <c r="J44" s="6"/>
      <c r="K44" s="8"/>
    </row>
    <row r="45" spans="1:11" ht="15.75">
      <c r="A45" s="34"/>
      <c r="B45" s="35"/>
      <c r="C45" s="36"/>
      <c r="D45" s="36"/>
      <c r="E45" s="37"/>
      <c r="F45" s="7">
        <f t="shared" si="0"/>
        <v>0</v>
      </c>
      <c r="G45" s="35"/>
      <c r="H45" s="36"/>
      <c r="I45" s="37"/>
      <c r="J45" s="36"/>
      <c r="K45" s="8"/>
    </row>
    <row r="46" spans="1:11" ht="15.75">
      <c r="A46" s="34"/>
      <c r="B46" s="35"/>
      <c r="C46" s="36"/>
      <c r="D46" s="36"/>
      <c r="E46" s="37"/>
      <c r="F46" s="7">
        <f t="shared" si="0"/>
        <v>0</v>
      </c>
      <c r="G46" s="35"/>
      <c r="H46" s="36"/>
      <c r="I46" s="37"/>
      <c r="J46" s="36"/>
      <c r="K46" s="8"/>
    </row>
    <row r="47" spans="1:11" ht="15.75">
      <c r="A47" s="34"/>
      <c r="B47" s="35"/>
      <c r="C47" s="36"/>
      <c r="D47" s="36"/>
      <c r="E47" s="37"/>
      <c r="F47" s="7">
        <f t="shared" si="0"/>
        <v>0</v>
      </c>
      <c r="G47" s="35"/>
      <c r="H47" s="36"/>
      <c r="I47" s="37"/>
      <c r="J47" s="36"/>
      <c r="K47" s="8"/>
    </row>
    <row r="48" spans="1:11" ht="15.75">
      <c r="A48" s="35"/>
      <c r="B48" s="38" t="s">
        <v>67</v>
      </c>
      <c r="C48" s="14">
        <f>SUM(C5:C47)</f>
        <v>0</v>
      </c>
      <c r="D48" s="14">
        <f>SUM(D5:D47)</f>
        <v>7.83</v>
      </c>
      <c r="E48" s="39"/>
      <c r="F48" s="15">
        <f t="shared" si="0"/>
        <v>7.83</v>
      </c>
      <c r="G48" s="16"/>
      <c r="H48" s="14">
        <f>SUM(H5:H47)</f>
        <v>0</v>
      </c>
      <c r="I48" s="39"/>
      <c r="J48" s="14">
        <f>SUM(J5:J47)</f>
        <v>324.00999999999993</v>
      </c>
      <c r="K48" s="14">
        <f>SUM(K5:K47)</f>
        <v>500.50000000000006</v>
      </c>
    </row>
    <row r="51" spans="2:8" ht="16.5">
      <c r="B51" s="18" t="s">
        <v>107</v>
      </c>
      <c r="F51" s="19"/>
      <c r="G51" s="51" t="s">
        <v>130</v>
      </c>
      <c r="H51" s="51"/>
    </row>
    <row r="52" spans="2:8" ht="15.75">
      <c r="B52" s="18"/>
      <c r="F52" s="52" t="s">
        <v>70</v>
      </c>
      <c r="G52" s="52"/>
      <c r="H52" s="52"/>
    </row>
    <row r="53" spans="2:8" ht="15.75">
      <c r="B53" s="18" t="s">
        <v>71</v>
      </c>
      <c r="F53" s="19"/>
      <c r="G53" s="51" t="s">
        <v>131</v>
      </c>
      <c r="H53" s="51"/>
    </row>
    <row r="54" spans="6:8" ht="12.75">
      <c r="F54" s="52" t="s">
        <v>70</v>
      </c>
      <c r="G54" s="52"/>
      <c r="H54" s="52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zoomScale="90" zoomScaleNormal="90" zoomScalePageLayoutView="0" workbookViewId="0" topLeftCell="A1">
      <selection activeCell="G3" sqref="G3"/>
    </sheetView>
  </sheetViews>
  <sheetFormatPr defaultColWidth="11.57421875" defaultRowHeight="12.75"/>
  <cols>
    <col min="1" max="1" width="7.28125" style="69" customWidth="1"/>
    <col min="2" max="2" width="25.8515625" style="69" customWidth="1"/>
    <col min="3" max="3" width="19.421875" style="69" customWidth="1"/>
    <col min="4" max="4" width="16.8515625" style="69" customWidth="1"/>
    <col min="5" max="5" width="24.140625" style="69" customWidth="1"/>
    <col min="6" max="6" width="15.8515625" style="69" customWidth="1"/>
    <col min="7" max="7" width="16.57421875" style="69" customWidth="1"/>
    <col min="8" max="8" width="17.7109375" style="69" customWidth="1"/>
    <col min="9" max="9" width="35.28125" style="69" customWidth="1"/>
    <col min="10" max="10" width="14.00390625" style="69" customWidth="1"/>
    <col min="11" max="11" width="15.57421875" style="69" customWidth="1"/>
    <col min="12" max="16" width="9.00390625" style="0" customWidth="1"/>
  </cols>
  <sheetData>
    <row r="1" spans="1:11" ht="61.5" customHeight="1">
      <c r="A1" s="62"/>
      <c r="B1" s="46" t="s">
        <v>132</v>
      </c>
      <c r="C1" s="46"/>
      <c r="D1" s="46"/>
      <c r="E1" s="46"/>
      <c r="F1" s="46"/>
      <c r="G1" s="46"/>
      <c r="H1" s="46"/>
      <c r="I1" s="46"/>
      <c r="J1" s="46"/>
      <c r="K1" s="62"/>
    </row>
    <row r="2" spans="1:11" ht="51" customHeight="1">
      <c r="A2" s="48" t="s">
        <v>2</v>
      </c>
      <c r="B2" s="48" t="s">
        <v>3</v>
      </c>
      <c r="C2" s="49" t="s">
        <v>4</v>
      </c>
      <c r="D2" s="49"/>
      <c r="E2" s="49"/>
      <c r="F2" s="49" t="s">
        <v>5</v>
      </c>
      <c r="G2" s="49" t="s">
        <v>6</v>
      </c>
      <c r="H2" s="49"/>
      <c r="I2" s="49"/>
      <c r="J2" s="49"/>
      <c r="K2" s="48" t="s">
        <v>7</v>
      </c>
    </row>
    <row r="3" spans="1:11" ht="158.25" customHeight="1">
      <c r="A3" s="48"/>
      <c r="B3" s="48"/>
      <c r="C3" s="2" t="s">
        <v>8</v>
      </c>
      <c r="D3" s="2" t="s">
        <v>9</v>
      </c>
      <c r="E3" s="2" t="s">
        <v>10</v>
      </c>
      <c r="F3" s="49"/>
      <c r="G3" s="2" t="s">
        <v>11</v>
      </c>
      <c r="H3" s="2" t="s">
        <v>12</v>
      </c>
      <c r="I3" s="2" t="s">
        <v>13</v>
      </c>
      <c r="J3" s="2" t="s">
        <v>12</v>
      </c>
      <c r="K3" s="48"/>
    </row>
    <row r="4" spans="1:11" ht="342.75" customHeight="1">
      <c r="A4" s="4"/>
      <c r="B4" s="11" t="s">
        <v>133</v>
      </c>
      <c r="C4" s="21"/>
      <c r="D4" s="21">
        <v>550.88</v>
      </c>
      <c r="E4" s="4" t="s">
        <v>134</v>
      </c>
      <c r="F4" s="23">
        <f aca="true" t="shared" si="0" ref="F4:F10">SUM(C4,D4)</f>
        <v>550.88</v>
      </c>
      <c r="G4" s="11"/>
      <c r="H4" s="21"/>
      <c r="I4" s="4" t="s">
        <v>134</v>
      </c>
      <c r="J4" s="21">
        <v>550.88</v>
      </c>
      <c r="K4" s="55"/>
    </row>
    <row r="5" spans="1:11" ht="31.5">
      <c r="A5" s="4"/>
      <c r="B5" s="4" t="s">
        <v>135</v>
      </c>
      <c r="C5" s="21"/>
      <c r="D5" s="21">
        <v>8.54</v>
      </c>
      <c r="E5" s="4" t="s">
        <v>136</v>
      </c>
      <c r="F5" s="23">
        <f t="shared" si="0"/>
        <v>8.54</v>
      </c>
      <c r="G5" s="11"/>
      <c r="H5" s="21"/>
      <c r="I5" s="4" t="s">
        <v>136</v>
      </c>
      <c r="J5" s="21">
        <v>8.54</v>
      </c>
      <c r="K5" s="55"/>
    </row>
    <row r="6" spans="1:11" ht="31.5">
      <c r="A6" s="4"/>
      <c r="B6" s="4" t="s">
        <v>137</v>
      </c>
      <c r="C6" s="21"/>
      <c r="D6" s="21">
        <v>39.62756</v>
      </c>
      <c r="E6" s="4" t="s">
        <v>22</v>
      </c>
      <c r="F6" s="23">
        <f t="shared" si="0"/>
        <v>39.62756</v>
      </c>
      <c r="G6" s="11"/>
      <c r="H6" s="21"/>
      <c r="I6" s="4" t="s">
        <v>22</v>
      </c>
      <c r="J6" s="21">
        <v>39.62756</v>
      </c>
      <c r="K6" s="55"/>
    </row>
    <row r="7" spans="1:11" ht="31.5">
      <c r="A7" s="4"/>
      <c r="B7" s="4" t="s">
        <v>138</v>
      </c>
      <c r="C7" s="21"/>
      <c r="D7" s="21">
        <v>59.4</v>
      </c>
      <c r="E7" s="4" t="s">
        <v>139</v>
      </c>
      <c r="F7" s="23">
        <f t="shared" si="0"/>
        <v>59.4</v>
      </c>
      <c r="G7" s="11"/>
      <c r="H7" s="21"/>
      <c r="I7" s="4" t="s">
        <v>139</v>
      </c>
      <c r="J7" s="21">
        <v>59.4</v>
      </c>
      <c r="K7" s="55"/>
    </row>
    <row r="8" spans="1:11" ht="47.25">
      <c r="A8" s="4"/>
      <c r="B8" s="4" t="s">
        <v>140</v>
      </c>
      <c r="C8" s="21"/>
      <c r="D8" s="21">
        <v>412</v>
      </c>
      <c r="E8" s="4" t="s">
        <v>141</v>
      </c>
      <c r="F8" s="23">
        <f t="shared" si="0"/>
        <v>412</v>
      </c>
      <c r="G8" s="11"/>
      <c r="H8" s="21"/>
      <c r="I8" s="4" t="s">
        <v>141</v>
      </c>
      <c r="J8" s="21">
        <v>412</v>
      </c>
      <c r="K8" s="55"/>
    </row>
    <row r="9" spans="1:11" ht="408.75" customHeight="1">
      <c r="A9" s="4"/>
      <c r="B9" s="4" t="s">
        <v>142</v>
      </c>
      <c r="C9" s="21"/>
      <c r="D9" s="21">
        <v>763.30074</v>
      </c>
      <c r="E9" s="4" t="s">
        <v>143</v>
      </c>
      <c r="F9" s="23">
        <f t="shared" si="0"/>
        <v>763.30074</v>
      </c>
      <c r="G9" s="11"/>
      <c r="H9" s="21"/>
      <c r="I9" s="4" t="s">
        <v>143</v>
      </c>
      <c r="J9" s="21">
        <v>763.30074</v>
      </c>
      <c r="K9" s="55"/>
    </row>
    <row r="10" spans="1:11" ht="408.75" customHeight="1">
      <c r="A10" s="4"/>
      <c r="B10" s="4" t="s">
        <v>144</v>
      </c>
      <c r="C10" s="21"/>
      <c r="D10" s="21">
        <v>3844.39</v>
      </c>
      <c r="E10" s="4" t="s">
        <v>145</v>
      </c>
      <c r="F10" s="23">
        <f t="shared" si="0"/>
        <v>3844.39</v>
      </c>
      <c r="G10" s="11"/>
      <c r="H10" s="21"/>
      <c r="I10" s="4" t="s">
        <v>145</v>
      </c>
      <c r="J10" s="21">
        <v>3844.39</v>
      </c>
      <c r="K10" s="55"/>
    </row>
    <row r="11" spans="1:11" ht="408.75" customHeight="1">
      <c r="A11" s="4"/>
      <c r="B11" s="4"/>
      <c r="C11" s="21"/>
      <c r="D11" s="21"/>
      <c r="E11" s="4"/>
      <c r="F11" s="23"/>
      <c r="G11" s="11"/>
      <c r="H11" s="21"/>
      <c r="I11" s="4"/>
      <c r="J11" s="21"/>
      <c r="K11" s="55"/>
    </row>
    <row r="12" spans="1:11" ht="408.75" customHeight="1">
      <c r="A12" s="4"/>
      <c r="B12" s="4" t="s">
        <v>14</v>
      </c>
      <c r="C12" s="21"/>
      <c r="D12" s="21">
        <v>4.4</v>
      </c>
      <c r="E12" s="4" t="s">
        <v>146</v>
      </c>
      <c r="F12" s="23">
        <f aca="true" t="shared" si="1" ref="F12:F71">SUM(C12,D12)</f>
        <v>4.4</v>
      </c>
      <c r="G12" s="11"/>
      <c r="H12" s="21"/>
      <c r="I12" s="4" t="s">
        <v>146</v>
      </c>
      <c r="J12" s="21">
        <v>4.4</v>
      </c>
      <c r="K12" s="55"/>
    </row>
    <row r="13" spans="1:11" ht="408.75" customHeight="1">
      <c r="A13" s="4"/>
      <c r="B13" s="4" t="s">
        <v>147</v>
      </c>
      <c r="C13" s="21"/>
      <c r="D13" s="21">
        <v>2</v>
      </c>
      <c r="E13" s="4" t="s">
        <v>148</v>
      </c>
      <c r="F13" s="23">
        <f t="shared" si="1"/>
        <v>2</v>
      </c>
      <c r="G13" s="11"/>
      <c r="H13" s="21"/>
      <c r="I13" s="4" t="s">
        <v>148</v>
      </c>
      <c r="J13" s="21">
        <v>2</v>
      </c>
      <c r="K13" s="55"/>
    </row>
    <row r="14" spans="1:11" ht="408.75" customHeight="1">
      <c r="A14" s="4"/>
      <c r="B14" s="4" t="s">
        <v>149</v>
      </c>
      <c r="C14" s="21"/>
      <c r="D14" s="21">
        <v>19.5</v>
      </c>
      <c r="E14" s="4" t="s">
        <v>150</v>
      </c>
      <c r="F14" s="23">
        <f t="shared" si="1"/>
        <v>19.5</v>
      </c>
      <c r="G14" s="11"/>
      <c r="H14" s="21"/>
      <c r="I14" s="4" t="s">
        <v>150</v>
      </c>
      <c r="J14" s="21">
        <v>19.5</v>
      </c>
      <c r="K14" s="55"/>
    </row>
    <row r="15" spans="1:11" ht="408.75" customHeight="1">
      <c r="A15" s="4"/>
      <c r="B15" s="4" t="s">
        <v>151</v>
      </c>
      <c r="C15" s="21"/>
      <c r="D15" s="21">
        <v>32.3</v>
      </c>
      <c r="E15" s="4" t="s">
        <v>152</v>
      </c>
      <c r="F15" s="23">
        <f t="shared" si="1"/>
        <v>32.3</v>
      </c>
      <c r="G15" s="11"/>
      <c r="H15" s="21"/>
      <c r="I15" s="4" t="s">
        <v>152</v>
      </c>
      <c r="J15" s="21">
        <v>32.3</v>
      </c>
      <c r="K15" s="55"/>
    </row>
    <row r="16" spans="1:11" ht="408.75" customHeight="1">
      <c r="A16" s="4"/>
      <c r="B16" s="4" t="s">
        <v>85</v>
      </c>
      <c r="C16" s="21"/>
      <c r="D16" s="21">
        <v>4303.7</v>
      </c>
      <c r="E16" s="4" t="s">
        <v>153</v>
      </c>
      <c r="F16" s="23">
        <f t="shared" si="1"/>
        <v>4303.7</v>
      </c>
      <c r="G16" s="11"/>
      <c r="H16" s="21"/>
      <c r="I16" s="4" t="s">
        <v>153</v>
      </c>
      <c r="J16" s="21">
        <v>4303.7</v>
      </c>
      <c r="K16" s="55"/>
    </row>
    <row r="17" spans="1:11" ht="408.75" customHeight="1">
      <c r="A17" s="4"/>
      <c r="B17" s="4" t="s">
        <v>154</v>
      </c>
      <c r="C17" s="21"/>
      <c r="D17" s="21">
        <v>10</v>
      </c>
      <c r="E17" s="4" t="s">
        <v>155</v>
      </c>
      <c r="F17" s="23">
        <f t="shared" si="1"/>
        <v>10</v>
      </c>
      <c r="G17" s="11"/>
      <c r="H17" s="21"/>
      <c r="I17" s="4" t="s">
        <v>155</v>
      </c>
      <c r="J17" s="21">
        <v>10</v>
      </c>
      <c r="K17" s="55"/>
    </row>
    <row r="18" spans="1:11" ht="408.75" customHeight="1">
      <c r="A18" s="4"/>
      <c r="B18" s="4" t="s">
        <v>156</v>
      </c>
      <c r="C18" s="21"/>
      <c r="D18" s="21">
        <v>18</v>
      </c>
      <c r="E18" s="4" t="s">
        <v>157</v>
      </c>
      <c r="F18" s="23">
        <f t="shared" si="1"/>
        <v>18</v>
      </c>
      <c r="G18" s="11"/>
      <c r="H18" s="21"/>
      <c r="I18" s="4" t="s">
        <v>157</v>
      </c>
      <c r="J18" s="21">
        <v>18</v>
      </c>
      <c r="K18" s="55"/>
    </row>
    <row r="19" spans="1:11" ht="15.75">
      <c r="A19" s="4"/>
      <c r="B19" s="4" t="s">
        <v>111</v>
      </c>
      <c r="C19" s="21">
        <v>1392.4</v>
      </c>
      <c r="D19" s="21"/>
      <c r="E19" s="4"/>
      <c r="F19" s="23">
        <f t="shared" si="1"/>
        <v>1392.4</v>
      </c>
      <c r="G19" s="11"/>
      <c r="H19" s="21"/>
      <c r="I19" s="4"/>
      <c r="J19" s="21"/>
      <c r="K19" s="55">
        <v>1392.46</v>
      </c>
    </row>
    <row r="20" spans="1:11" ht="15.75">
      <c r="A20" s="4">
        <v>1</v>
      </c>
      <c r="B20" s="63" t="s">
        <v>158</v>
      </c>
      <c r="C20" s="21"/>
      <c r="D20" s="21"/>
      <c r="E20" s="4"/>
      <c r="F20" s="23">
        <f t="shared" si="1"/>
        <v>0</v>
      </c>
      <c r="G20" s="11">
        <v>2210</v>
      </c>
      <c r="H20" s="21">
        <v>12.084</v>
      </c>
      <c r="I20" s="4" t="s">
        <v>159</v>
      </c>
      <c r="J20" s="21"/>
      <c r="K20" s="55"/>
    </row>
    <row r="21" spans="1:11" ht="15.75">
      <c r="A21" s="4">
        <v>2</v>
      </c>
      <c r="B21" s="63" t="s">
        <v>160</v>
      </c>
      <c r="C21" s="21"/>
      <c r="D21" s="21"/>
      <c r="E21" s="4"/>
      <c r="F21" s="23">
        <f t="shared" si="1"/>
        <v>0</v>
      </c>
      <c r="G21" s="11">
        <v>2210</v>
      </c>
      <c r="H21" s="21">
        <v>34.75</v>
      </c>
      <c r="I21" s="4" t="s">
        <v>161</v>
      </c>
      <c r="J21" s="21"/>
      <c r="K21" s="55"/>
    </row>
    <row r="22" spans="1:11" ht="47.25">
      <c r="A22" s="4">
        <v>3</v>
      </c>
      <c r="B22" s="64" t="s">
        <v>162</v>
      </c>
      <c r="C22" s="21"/>
      <c r="D22" s="21"/>
      <c r="E22" s="4"/>
      <c r="F22" s="23">
        <f t="shared" si="1"/>
        <v>0</v>
      </c>
      <c r="G22" s="11">
        <v>2210</v>
      </c>
      <c r="H22" s="21">
        <v>16.654</v>
      </c>
      <c r="I22" s="4" t="s">
        <v>163</v>
      </c>
      <c r="J22" s="21"/>
      <c r="K22" s="55"/>
    </row>
    <row r="23" spans="1:11" ht="378.75" customHeight="1">
      <c r="A23" s="4">
        <v>4</v>
      </c>
      <c r="B23" s="63" t="s">
        <v>164</v>
      </c>
      <c r="C23" s="21"/>
      <c r="D23" s="21"/>
      <c r="E23" s="4"/>
      <c r="F23" s="23">
        <f t="shared" si="1"/>
        <v>0</v>
      </c>
      <c r="G23" s="11">
        <v>2210</v>
      </c>
      <c r="H23" s="21">
        <v>141.36</v>
      </c>
      <c r="I23" s="4" t="s">
        <v>165</v>
      </c>
      <c r="J23" s="21"/>
      <c r="K23" s="55"/>
    </row>
    <row r="24" spans="1:11" ht="53.25" customHeight="1">
      <c r="A24" s="4">
        <v>5</v>
      </c>
      <c r="B24" s="64" t="s">
        <v>166</v>
      </c>
      <c r="C24" s="21"/>
      <c r="D24" s="21"/>
      <c r="E24" s="4"/>
      <c r="F24" s="23">
        <f t="shared" si="1"/>
        <v>0</v>
      </c>
      <c r="G24" s="11">
        <v>2210</v>
      </c>
      <c r="H24" s="21">
        <v>2.3</v>
      </c>
      <c r="I24" s="4" t="s">
        <v>167</v>
      </c>
      <c r="J24" s="21"/>
      <c r="K24" s="55"/>
    </row>
    <row r="25" spans="1:11" ht="53.25" customHeight="1">
      <c r="A25" s="4">
        <v>6</v>
      </c>
      <c r="B25" s="64" t="s">
        <v>168</v>
      </c>
      <c r="C25" s="21"/>
      <c r="D25" s="21"/>
      <c r="E25" s="4"/>
      <c r="F25" s="23">
        <f t="shared" si="1"/>
        <v>0</v>
      </c>
      <c r="G25" s="11">
        <v>2210</v>
      </c>
      <c r="H25" s="21">
        <v>32.5</v>
      </c>
      <c r="I25" s="4" t="s">
        <v>169</v>
      </c>
      <c r="J25" s="21"/>
      <c r="K25" s="55"/>
    </row>
    <row r="26" spans="1:11" ht="53.25" customHeight="1">
      <c r="A26" s="4">
        <v>7</v>
      </c>
      <c r="B26" s="64" t="s">
        <v>170</v>
      </c>
      <c r="C26" s="21"/>
      <c r="D26" s="21"/>
      <c r="E26" s="4"/>
      <c r="F26" s="23">
        <f t="shared" si="1"/>
        <v>0</v>
      </c>
      <c r="G26" s="11">
        <v>2210</v>
      </c>
      <c r="H26" s="21">
        <v>3.5</v>
      </c>
      <c r="I26" s="4" t="s">
        <v>171</v>
      </c>
      <c r="J26" s="21"/>
      <c r="K26" s="55"/>
    </row>
    <row r="27" spans="1:11" ht="53.25" customHeight="1">
      <c r="A27" s="4">
        <v>8</v>
      </c>
      <c r="B27" s="64" t="s">
        <v>172</v>
      </c>
      <c r="C27" s="21"/>
      <c r="D27" s="21"/>
      <c r="E27" s="4"/>
      <c r="F27" s="23">
        <f t="shared" si="1"/>
        <v>0</v>
      </c>
      <c r="G27" s="11">
        <v>2210</v>
      </c>
      <c r="H27" s="21">
        <v>3.6</v>
      </c>
      <c r="I27" s="4" t="s">
        <v>173</v>
      </c>
      <c r="J27" s="21"/>
      <c r="K27" s="55"/>
    </row>
    <row r="28" spans="1:11" ht="53.25" customHeight="1">
      <c r="A28" s="4">
        <v>9</v>
      </c>
      <c r="B28" s="64" t="s">
        <v>174</v>
      </c>
      <c r="C28" s="21"/>
      <c r="D28" s="21"/>
      <c r="E28" s="4"/>
      <c r="F28" s="23">
        <f t="shared" si="1"/>
        <v>0</v>
      </c>
      <c r="G28" s="11">
        <v>2210</v>
      </c>
      <c r="H28" s="21">
        <v>12.6</v>
      </c>
      <c r="I28" s="4" t="s">
        <v>175</v>
      </c>
      <c r="J28" s="21"/>
      <c r="K28" s="55"/>
    </row>
    <row r="29" spans="1:11" ht="53.25" customHeight="1">
      <c r="A29" s="4">
        <v>10</v>
      </c>
      <c r="B29" s="64" t="s">
        <v>176</v>
      </c>
      <c r="C29" s="21"/>
      <c r="D29" s="21"/>
      <c r="E29" s="4"/>
      <c r="F29" s="23">
        <f t="shared" si="1"/>
        <v>0</v>
      </c>
      <c r="G29" s="11">
        <v>2210</v>
      </c>
      <c r="H29" s="21">
        <v>11.7</v>
      </c>
      <c r="I29" s="4" t="s">
        <v>177</v>
      </c>
      <c r="J29" s="21"/>
      <c r="K29" s="55"/>
    </row>
    <row r="30" spans="1:11" ht="53.25" customHeight="1">
      <c r="A30" s="4">
        <v>11</v>
      </c>
      <c r="B30" s="64" t="s">
        <v>178</v>
      </c>
      <c r="C30" s="21"/>
      <c r="D30" s="21"/>
      <c r="E30" s="4"/>
      <c r="F30" s="23">
        <f t="shared" si="1"/>
        <v>0</v>
      </c>
      <c r="G30" s="11">
        <v>2210</v>
      </c>
      <c r="H30" s="21">
        <v>19.8</v>
      </c>
      <c r="I30" s="4" t="s">
        <v>179</v>
      </c>
      <c r="J30" s="21"/>
      <c r="K30" s="55"/>
    </row>
    <row r="31" spans="1:11" ht="53.25" customHeight="1">
      <c r="A31" s="4">
        <v>12</v>
      </c>
      <c r="B31" s="64" t="s">
        <v>180</v>
      </c>
      <c r="C31" s="21"/>
      <c r="D31" s="21"/>
      <c r="E31" s="4"/>
      <c r="F31" s="23">
        <f t="shared" si="1"/>
        <v>0</v>
      </c>
      <c r="G31" s="11">
        <v>2220</v>
      </c>
      <c r="H31" s="21">
        <v>7.5</v>
      </c>
      <c r="I31" s="4" t="s">
        <v>181</v>
      </c>
      <c r="J31" s="21"/>
      <c r="K31" s="55"/>
    </row>
    <row r="32" spans="1:11" ht="53.25" customHeight="1">
      <c r="A32" s="4">
        <v>13</v>
      </c>
      <c r="B32" s="64" t="s">
        <v>182</v>
      </c>
      <c r="C32" s="21"/>
      <c r="D32" s="21"/>
      <c r="E32" s="4"/>
      <c r="F32" s="23">
        <f t="shared" si="1"/>
        <v>0</v>
      </c>
      <c r="G32" s="11">
        <v>2220</v>
      </c>
      <c r="H32" s="21">
        <v>54.2</v>
      </c>
      <c r="I32" s="4" t="s">
        <v>183</v>
      </c>
      <c r="J32" s="21"/>
      <c r="K32" s="55"/>
    </row>
    <row r="33" spans="1:11" ht="53.25" customHeight="1">
      <c r="A33" s="4">
        <v>14</v>
      </c>
      <c r="B33" s="64" t="s">
        <v>184</v>
      </c>
      <c r="C33" s="21"/>
      <c r="D33" s="21"/>
      <c r="E33" s="4"/>
      <c r="F33" s="23">
        <f t="shared" si="1"/>
        <v>0</v>
      </c>
      <c r="G33" s="65">
        <v>2240</v>
      </c>
      <c r="H33" s="21">
        <v>44</v>
      </c>
      <c r="I33" s="4" t="s">
        <v>185</v>
      </c>
      <c r="J33" s="21"/>
      <c r="K33" s="55"/>
    </row>
    <row r="34" spans="1:11" ht="53.25" customHeight="1">
      <c r="A34" s="4">
        <v>15</v>
      </c>
      <c r="B34" s="64" t="s">
        <v>186</v>
      </c>
      <c r="C34" s="21"/>
      <c r="D34" s="21"/>
      <c r="E34" s="4"/>
      <c r="F34" s="23">
        <f t="shared" si="1"/>
        <v>0</v>
      </c>
      <c r="G34" s="65">
        <v>2240</v>
      </c>
      <c r="H34" s="21">
        <v>24.8</v>
      </c>
      <c r="I34" s="4" t="s">
        <v>187</v>
      </c>
      <c r="J34" s="21"/>
      <c r="K34" s="55"/>
    </row>
    <row r="35" spans="1:11" ht="53.25" customHeight="1">
      <c r="A35" s="4">
        <v>16</v>
      </c>
      <c r="B35" s="64" t="s">
        <v>188</v>
      </c>
      <c r="C35" s="21"/>
      <c r="D35" s="21"/>
      <c r="E35" s="4"/>
      <c r="F35" s="23">
        <f t="shared" si="1"/>
        <v>0</v>
      </c>
      <c r="G35" s="65">
        <v>2240</v>
      </c>
      <c r="H35" s="21">
        <v>4</v>
      </c>
      <c r="I35" s="4" t="s">
        <v>189</v>
      </c>
      <c r="J35" s="21"/>
      <c r="K35" s="55"/>
    </row>
    <row r="36" spans="1:11" ht="53.25" customHeight="1">
      <c r="A36" s="4">
        <v>17</v>
      </c>
      <c r="B36" s="64" t="s">
        <v>190</v>
      </c>
      <c r="C36" s="21"/>
      <c r="D36" s="21"/>
      <c r="E36" s="4"/>
      <c r="F36" s="23">
        <f t="shared" si="1"/>
        <v>0</v>
      </c>
      <c r="G36" s="65">
        <v>2240</v>
      </c>
      <c r="H36" s="21">
        <v>3.7</v>
      </c>
      <c r="I36" s="4" t="s">
        <v>191</v>
      </c>
      <c r="J36" s="21"/>
      <c r="K36" s="55"/>
    </row>
    <row r="37" spans="1:11" ht="53.25" customHeight="1">
      <c r="A37" s="4">
        <v>18</v>
      </c>
      <c r="B37" s="64" t="s">
        <v>192</v>
      </c>
      <c r="C37" s="21"/>
      <c r="D37" s="21"/>
      <c r="E37" s="4"/>
      <c r="F37" s="23">
        <f t="shared" si="1"/>
        <v>0</v>
      </c>
      <c r="G37" s="65">
        <v>2240</v>
      </c>
      <c r="H37" s="21">
        <v>6</v>
      </c>
      <c r="I37" s="4" t="s">
        <v>193</v>
      </c>
      <c r="J37" s="21"/>
      <c r="K37" s="55"/>
    </row>
    <row r="38" spans="1:11" ht="31.5">
      <c r="A38" s="4">
        <v>19</v>
      </c>
      <c r="B38" s="64" t="s">
        <v>194</v>
      </c>
      <c r="C38" s="21"/>
      <c r="D38" s="21"/>
      <c r="E38" s="4"/>
      <c r="F38" s="23">
        <f t="shared" si="1"/>
        <v>0</v>
      </c>
      <c r="G38" s="65">
        <v>2240</v>
      </c>
      <c r="H38" s="21">
        <v>2.86</v>
      </c>
      <c r="I38" s="4" t="s">
        <v>195</v>
      </c>
      <c r="J38" s="21"/>
      <c r="K38" s="55"/>
    </row>
    <row r="39" spans="1:11" ht="15.75">
      <c r="A39" s="4">
        <v>20</v>
      </c>
      <c r="B39" s="63" t="s">
        <v>196</v>
      </c>
      <c r="C39" s="21"/>
      <c r="D39" s="21"/>
      <c r="E39" s="4"/>
      <c r="F39" s="23">
        <f t="shared" si="1"/>
        <v>0</v>
      </c>
      <c r="G39" s="65">
        <v>2240</v>
      </c>
      <c r="H39" s="21">
        <v>32.8</v>
      </c>
      <c r="I39" s="4" t="s">
        <v>197</v>
      </c>
      <c r="J39" s="21"/>
      <c r="K39" s="55"/>
    </row>
    <row r="40" spans="1:11" ht="15.75">
      <c r="A40" s="4">
        <v>21</v>
      </c>
      <c r="B40" s="63" t="s">
        <v>198</v>
      </c>
      <c r="C40" s="21"/>
      <c r="D40" s="21"/>
      <c r="E40" s="4"/>
      <c r="F40" s="23">
        <f t="shared" si="1"/>
        <v>0</v>
      </c>
      <c r="G40" s="65">
        <v>2240</v>
      </c>
      <c r="H40" s="21">
        <v>2.3</v>
      </c>
      <c r="I40" s="4" t="s">
        <v>199</v>
      </c>
      <c r="J40" s="21"/>
      <c r="K40" s="55"/>
    </row>
    <row r="41" spans="1:11" ht="15.75">
      <c r="A41" s="4">
        <v>22</v>
      </c>
      <c r="B41" s="63" t="s">
        <v>200</v>
      </c>
      <c r="C41" s="21"/>
      <c r="D41" s="21"/>
      <c r="E41" s="4"/>
      <c r="F41" s="23">
        <f t="shared" si="1"/>
        <v>0</v>
      </c>
      <c r="G41" s="65">
        <v>2240</v>
      </c>
      <c r="H41" s="21">
        <v>10.79</v>
      </c>
      <c r="I41" s="4" t="s">
        <v>201</v>
      </c>
      <c r="J41" s="21"/>
      <c r="K41" s="55"/>
    </row>
    <row r="42" spans="1:11" ht="15.75">
      <c r="A42" s="4">
        <v>23</v>
      </c>
      <c r="B42" s="63" t="s">
        <v>202</v>
      </c>
      <c r="C42" s="21"/>
      <c r="D42" s="21"/>
      <c r="E42" s="4"/>
      <c r="F42" s="23">
        <f t="shared" si="1"/>
        <v>0</v>
      </c>
      <c r="G42" s="65">
        <v>2240</v>
      </c>
      <c r="H42" s="21">
        <v>9.47</v>
      </c>
      <c r="I42" s="4" t="s">
        <v>203</v>
      </c>
      <c r="J42" s="21"/>
      <c r="K42" s="55"/>
    </row>
    <row r="43" spans="1:11" ht="25.5">
      <c r="A43" s="4">
        <v>24</v>
      </c>
      <c r="B43" s="64" t="s">
        <v>204</v>
      </c>
      <c r="C43" s="21"/>
      <c r="D43" s="21"/>
      <c r="E43" s="4"/>
      <c r="F43" s="23">
        <f t="shared" si="1"/>
        <v>0</v>
      </c>
      <c r="G43" s="65">
        <v>2240</v>
      </c>
      <c r="H43" s="21">
        <v>3.13</v>
      </c>
      <c r="I43" s="4" t="s">
        <v>205</v>
      </c>
      <c r="J43" s="21"/>
      <c r="K43" s="55"/>
    </row>
    <row r="44" spans="1:11" ht="15.75">
      <c r="A44" s="4">
        <v>25</v>
      </c>
      <c r="B44" s="63" t="s">
        <v>164</v>
      </c>
      <c r="C44" s="21"/>
      <c r="D44" s="21"/>
      <c r="E44" s="4"/>
      <c r="F44" s="23">
        <f t="shared" si="1"/>
        <v>0</v>
      </c>
      <c r="G44" s="65">
        <v>2240</v>
      </c>
      <c r="H44" s="21">
        <v>0.562</v>
      </c>
      <c r="I44" s="4" t="s">
        <v>206</v>
      </c>
      <c r="J44" s="21"/>
      <c r="K44" s="55"/>
    </row>
    <row r="45" spans="1:11" ht="31.5">
      <c r="A45" s="4">
        <v>26</v>
      </c>
      <c r="B45" s="63" t="s">
        <v>207</v>
      </c>
      <c r="C45" s="21"/>
      <c r="D45" s="21"/>
      <c r="E45" s="4"/>
      <c r="F45" s="23">
        <f t="shared" si="1"/>
        <v>0</v>
      </c>
      <c r="G45" s="65">
        <v>2240</v>
      </c>
      <c r="H45" s="21">
        <v>49</v>
      </c>
      <c r="I45" s="4" t="s">
        <v>208</v>
      </c>
      <c r="J45" s="21"/>
      <c r="K45" s="55"/>
    </row>
    <row r="46" spans="1:11" ht="31.5">
      <c r="A46" s="4">
        <v>27</v>
      </c>
      <c r="B46" s="64" t="s">
        <v>209</v>
      </c>
      <c r="C46" s="21"/>
      <c r="D46" s="21"/>
      <c r="E46" s="4"/>
      <c r="F46" s="23">
        <f t="shared" si="1"/>
        <v>0</v>
      </c>
      <c r="G46" s="65">
        <v>2240</v>
      </c>
      <c r="H46" s="21">
        <v>13</v>
      </c>
      <c r="I46" s="4" t="s">
        <v>210</v>
      </c>
      <c r="J46" s="21"/>
      <c r="K46" s="55"/>
    </row>
    <row r="47" spans="1:11" ht="47.25">
      <c r="A47" s="4">
        <v>28</v>
      </c>
      <c r="B47" s="63" t="s">
        <v>211</v>
      </c>
      <c r="C47" s="21"/>
      <c r="D47" s="21"/>
      <c r="E47" s="4"/>
      <c r="F47" s="23">
        <f t="shared" si="1"/>
        <v>0</v>
      </c>
      <c r="G47" s="65">
        <v>2240</v>
      </c>
      <c r="H47" s="21">
        <v>12.42</v>
      </c>
      <c r="I47" s="4" t="s">
        <v>212</v>
      </c>
      <c r="J47" s="21"/>
      <c r="K47" s="55"/>
    </row>
    <row r="48" spans="1:11" ht="25.5">
      <c r="A48" s="4">
        <v>29</v>
      </c>
      <c r="B48" s="64" t="s">
        <v>213</v>
      </c>
      <c r="C48" s="21"/>
      <c r="D48" s="21"/>
      <c r="E48" s="4"/>
      <c r="F48" s="23">
        <f t="shared" si="1"/>
        <v>0</v>
      </c>
      <c r="G48" s="65">
        <v>2240</v>
      </c>
      <c r="H48" s="21">
        <v>1.4</v>
      </c>
      <c r="I48" s="4" t="s">
        <v>214</v>
      </c>
      <c r="J48" s="21"/>
      <c r="K48" s="55"/>
    </row>
    <row r="49" spans="1:11" ht="30.75" customHeight="1">
      <c r="A49" s="4">
        <v>30</v>
      </c>
      <c r="B49" s="64" t="s">
        <v>215</v>
      </c>
      <c r="C49" s="21"/>
      <c r="D49" s="21"/>
      <c r="E49" s="4"/>
      <c r="F49" s="23">
        <f t="shared" si="1"/>
        <v>0</v>
      </c>
      <c r="G49" s="65">
        <v>2240</v>
      </c>
      <c r="H49" s="21">
        <v>0.1</v>
      </c>
      <c r="I49" s="4" t="s">
        <v>216</v>
      </c>
      <c r="J49" s="21"/>
      <c r="K49" s="55"/>
    </row>
    <row r="50" spans="1:11" ht="30.75" customHeight="1">
      <c r="A50" s="4">
        <v>31</v>
      </c>
      <c r="B50" s="64" t="s">
        <v>217</v>
      </c>
      <c r="C50" s="21"/>
      <c r="D50" s="21"/>
      <c r="E50" s="4"/>
      <c r="F50" s="23">
        <f t="shared" si="1"/>
        <v>0</v>
      </c>
      <c r="G50" s="65">
        <v>2240</v>
      </c>
      <c r="H50" s="21">
        <v>4.8</v>
      </c>
      <c r="I50" s="4" t="s">
        <v>218</v>
      </c>
      <c r="J50" s="21"/>
      <c r="K50" s="55"/>
    </row>
    <row r="51" spans="1:11" ht="30.75" customHeight="1">
      <c r="A51" s="4">
        <v>32</v>
      </c>
      <c r="B51" s="64" t="s">
        <v>219</v>
      </c>
      <c r="C51" s="21"/>
      <c r="D51" s="21"/>
      <c r="E51" s="4"/>
      <c r="F51" s="23">
        <f t="shared" si="1"/>
        <v>0</v>
      </c>
      <c r="G51" s="65">
        <v>2240</v>
      </c>
      <c r="H51" s="21">
        <v>9</v>
      </c>
      <c r="I51" s="4" t="s">
        <v>220</v>
      </c>
      <c r="J51" s="21"/>
      <c r="K51" s="55"/>
    </row>
    <row r="52" spans="1:11" ht="30.75" customHeight="1">
      <c r="A52" s="4">
        <v>33</v>
      </c>
      <c r="B52" s="64" t="s">
        <v>221</v>
      </c>
      <c r="C52" s="21"/>
      <c r="D52" s="21"/>
      <c r="E52" s="4"/>
      <c r="F52" s="23">
        <f t="shared" si="1"/>
        <v>0</v>
      </c>
      <c r="G52" s="65">
        <v>2240</v>
      </c>
      <c r="H52" s="21">
        <v>9.3</v>
      </c>
      <c r="I52" s="4" t="s">
        <v>222</v>
      </c>
      <c r="J52" s="21"/>
      <c r="K52" s="55"/>
    </row>
    <row r="53" spans="1:11" ht="54" customHeight="1">
      <c r="A53" s="4">
        <v>34</v>
      </c>
      <c r="B53" s="64" t="s">
        <v>223</v>
      </c>
      <c r="C53" s="21"/>
      <c r="D53" s="21"/>
      <c r="E53" s="4"/>
      <c r="F53" s="23">
        <f t="shared" si="1"/>
        <v>0</v>
      </c>
      <c r="G53" s="65">
        <v>2240</v>
      </c>
      <c r="H53" s="21">
        <v>87</v>
      </c>
      <c r="I53" s="4" t="s">
        <v>224</v>
      </c>
      <c r="J53" s="21"/>
      <c r="K53" s="55"/>
    </row>
    <row r="54" spans="1:11" ht="54" customHeight="1">
      <c r="A54" s="4">
        <v>35</v>
      </c>
      <c r="B54" s="64" t="s">
        <v>225</v>
      </c>
      <c r="C54" s="21"/>
      <c r="D54" s="21"/>
      <c r="E54" s="4"/>
      <c r="F54" s="23">
        <f t="shared" si="1"/>
        <v>0</v>
      </c>
      <c r="G54" s="65">
        <v>2240</v>
      </c>
      <c r="H54" s="21">
        <v>11.7</v>
      </c>
      <c r="I54" s="4" t="s">
        <v>226</v>
      </c>
      <c r="J54" s="21"/>
      <c r="K54" s="55"/>
    </row>
    <row r="55" spans="1:11" ht="54" customHeight="1">
      <c r="A55" s="4">
        <v>36</v>
      </c>
      <c r="B55" s="64" t="s">
        <v>227</v>
      </c>
      <c r="C55" s="21"/>
      <c r="D55" s="21"/>
      <c r="E55" s="4"/>
      <c r="F55" s="23">
        <f t="shared" si="1"/>
        <v>0</v>
      </c>
      <c r="G55" s="65">
        <v>2240</v>
      </c>
      <c r="H55" s="21">
        <v>67.6</v>
      </c>
      <c r="I55" s="4" t="s">
        <v>228</v>
      </c>
      <c r="J55" s="21"/>
      <c r="K55" s="55"/>
    </row>
    <row r="56" spans="1:11" ht="54" customHeight="1">
      <c r="A56" s="4">
        <v>37</v>
      </c>
      <c r="B56" s="64" t="s">
        <v>229</v>
      </c>
      <c r="C56" s="21"/>
      <c r="D56" s="21"/>
      <c r="E56" s="4"/>
      <c r="F56" s="23">
        <f t="shared" si="1"/>
        <v>0</v>
      </c>
      <c r="G56" s="65">
        <v>2240</v>
      </c>
      <c r="H56" s="21">
        <v>36.8</v>
      </c>
      <c r="I56" s="4" t="s">
        <v>230</v>
      </c>
      <c r="J56" s="21"/>
      <c r="K56" s="55"/>
    </row>
    <row r="57" spans="1:11" ht="54" customHeight="1">
      <c r="A57" s="4">
        <v>38</v>
      </c>
      <c r="B57" s="64" t="s">
        <v>231</v>
      </c>
      <c r="C57" s="21"/>
      <c r="D57" s="21"/>
      <c r="E57" s="4"/>
      <c r="F57" s="23">
        <f t="shared" si="1"/>
        <v>0</v>
      </c>
      <c r="G57" s="65">
        <v>2240</v>
      </c>
      <c r="H57" s="21">
        <v>5.38</v>
      </c>
      <c r="I57" s="4" t="s">
        <v>232</v>
      </c>
      <c r="J57" s="21"/>
      <c r="K57" s="55"/>
    </row>
    <row r="58" spans="1:11" ht="54" customHeight="1">
      <c r="A58" s="4">
        <v>39</v>
      </c>
      <c r="B58" s="64" t="s">
        <v>233</v>
      </c>
      <c r="C58" s="21"/>
      <c r="D58" s="21"/>
      <c r="E58" s="4"/>
      <c r="F58" s="23">
        <f t="shared" si="1"/>
        <v>0</v>
      </c>
      <c r="G58" s="65">
        <v>2240</v>
      </c>
      <c r="H58" s="21">
        <v>54</v>
      </c>
      <c r="I58" s="4" t="s">
        <v>234</v>
      </c>
      <c r="J58" s="21"/>
      <c r="K58" s="55"/>
    </row>
    <row r="59" spans="1:11" ht="54" customHeight="1">
      <c r="A59" s="4">
        <v>40</v>
      </c>
      <c r="B59" s="64" t="s">
        <v>235</v>
      </c>
      <c r="C59" s="21"/>
      <c r="D59" s="21"/>
      <c r="E59" s="4"/>
      <c r="F59" s="23">
        <f t="shared" si="1"/>
        <v>0</v>
      </c>
      <c r="G59" s="65">
        <v>2240</v>
      </c>
      <c r="H59" s="21">
        <v>2.5</v>
      </c>
      <c r="I59" s="4" t="s">
        <v>236</v>
      </c>
      <c r="J59" s="21"/>
      <c r="K59" s="55"/>
    </row>
    <row r="60" spans="1:11" ht="54" customHeight="1">
      <c r="A60" s="4">
        <v>41</v>
      </c>
      <c r="B60" s="64" t="s">
        <v>237</v>
      </c>
      <c r="C60" s="21"/>
      <c r="D60" s="21"/>
      <c r="E60" s="4"/>
      <c r="F60" s="23">
        <f t="shared" si="1"/>
        <v>0</v>
      </c>
      <c r="G60" s="65">
        <v>2240</v>
      </c>
      <c r="H60" s="21">
        <v>12.3</v>
      </c>
      <c r="I60" s="4" t="s">
        <v>238</v>
      </c>
      <c r="J60" s="21"/>
      <c r="K60" s="55"/>
    </row>
    <row r="61" spans="1:11" ht="54" customHeight="1">
      <c r="A61" s="4">
        <v>42</v>
      </c>
      <c r="B61" s="64" t="s">
        <v>239</v>
      </c>
      <c r="C61" s="21"/>
      <c r="D61" s="21"/>
      <c r="E61" s="4"/>
      <c r="F61" s="23">
        <f t="shared" si="1"/>
        <v>0</v>
      </c>
      <c r="G61" s="65">
        <v>2240</v>
      </c>
      <c r="H61" s="21">
        <v>12.2</v>
      </c>
      <c r="I61" s="4" t="s">
        <v>240</v>
      </c>
      <c r="J61" s="21"/>
      <c r="K61" s="55"/>
    </row>
    <row r="62" spans="1:11" ht="54" customHeight="1">
      <c r="A62" s="4">
        <v>43</v>
      </c>
      <c r="B62" s="64" t="s">
        <v>241</v>
      </c>
      <c r="C62" s="21"/>
      <c r="D62" s="21"/>
      <c r="E62" s="4"/>
      <c r="F62" s="23">
        <f t="shared" si="1"/>
        <v>0</v>
      </c>
      <c r="G62" s="65">
        <v>2240</v>
      </c>
      <c r="H62" s="21">
        <v>2.4</v>
      </c>
      <c r="I62" s="4" t="s">
        <v>242</v>
      </c>
      <c r="J62" s="21"/>
      <c r="K62" s="55"/>
    </row>
    <row r="63" spans="1:11" ht="54" customHeight="1">
      <c r="A63" s="4">
        <v>44</v>
      </c>
      <c r="B63" s="64" t="s">
        <v>243</v>
      </c>
      <c r="C63" s="21"/>
      <c r="D63" s="21"/>
      <c r="E63" s="4"/>
      <c r="F63" s="23">
        <f t="shared" si="1"/>
        <v>0</v>
      </c>
      <c r="G63" s="65">
        <v>2240</v>
      </c>
      <c r="H63" s="21">
        <v>3.2</v>
      </c>
      <c r="I63" s="4" t="s">
        <v>244</v>
      </c>
      <c r="J63" s="21"/>
      <c r="K63" s="55"/>
    </row>
    <row r="64" spans="1:11" ht="63">
      <c r="A64" s="4">
        <v>45</v>
      </c>
      <c r="B64" s="64" t="s">
        <v>245</v>
      </c>
      <c r="C64" s="21"/>
      <c r="D64" s="21"/>
      <c r="E64" s="4"/>
      <c r="F64" s="23">
        <f t="shared" si="1"/>
        <v>0</v>
      </c>
      <c r="G64" s="11">
        <v>2800</v>
      </c>
      <c r="H64" s="21">
        <v>7.9924</v>
      </c>
      <c r="I64" s="4" t="s">
        <v>246</v>
      </c>
      <c r="J64" s="21"/>
      <c r="K64" s="55"/>
    </row>
    <row r="65" spans="1:11" ht="25.5">
      <c r="A65" s="4">
        <v>46</v>
      </c>
      <c r="B65" s="64" t="s">
        <v>247</v>
      </c>
      <c r="C65" s="21"/>
      <c r="D65" s="21"/>
      <c r="E65" s="4"/>
      <c r="F65" s="23">
        <f t="shared" si="1"/>
        <v>0</v>
      </c>
      <c r="G65" s="11">
        <v>2800</v>
      </c>
      <c r="H65" s="21">
        <v>0.9924</v>
      </c>
      <c r="I65" s="4" t="s">
        <v>248</v>
      </c>
      <c r="J65" s="21"/>
      <c r="K65" s="55"/>
    </row>
    <row r="66" spans="1:11" ht="314.25" customHeight="1">
      <c r="A66" s="4">
        <v>47</v>
      </c>
      <c r="B66" s="64" t="s">
        <v>249</v>
      </c>
      <c r="C66" s="21"/>
      <c r="D66" s="21"/>
      <c r="E66" s="4"/>
      <c r="F66" s="23">
        <f t="shared" si="1"/>
        <v>0</v>
      </c>
      <c r="G66" s="11">
        <v>2800</v>
      </c>
      <c r="H66" s="21">
        <v>74.3</v>
      </c>
      <c r="I66" s="4" t="s">
        <v>250</v>
      </c>
      <c r="J66" s="21"/>
      <c r="K66" s="55"/>
    </row>
    <row r="67" spans="1:11" ht="31.5">
      <c r="A67" s="4">
        <v>48</v>
      </c>
      <c r="B67" s="64" t="s">
        <v>251</v>
      </c>
      <c r="C67" s="21"/>
      <c r="D67" s="21"/>
      <c r="E67" s="4"/>
      <c r="F67" s="23">
        <f t="shared" si="1"/>
        <v>0</v>
      </c>
      <c r="G67" s="11">
        <v>2282</v>
      </c>
      <c r="H67" s="21">
        <v>13.8</v>
      </c>
      <c r="I67" s="4" t="s">
        <v>252</v>
      </c>
      <c r="J67" s="21"/>
      <c r="K67" s="55"/>
    </row>
    <row r="68" spans="1:11" ht="37.5" customHeight="1">
      <c r="A68" s="4">
        <v>49</v>
      </c>
      <c r="B68" s="64" t="s">
        <v>253</v>
      </c>
      <c r="C68" s="21"/>
      <c r="D68" s="21"/>
      <c r="E68" s="4"/>
      <c r="F68" s="23">
        <f t="shared" si="1"/>
        <v>0</v>
      </c>
      <c r="G68" s="11">
        <v>2282</v>
      </c>
      <c r="H68" s="21">
        <v>10.4</v>
      </c>
      <c r="I68" s="4" t="s">
        <v>254</v>
      </c>
      <c r="J68" s="21"/>
      <c r="K68" s="55"/>
    </row>
    <row r="69" spans="1:11" ht="37.5" customHeight="1">
      <c r="A69" s="4">
        <v>50</v>
      </c>
      <c r="B69" s="64" t="s">
        <v>255</v>
      </c>
      <c r="C69" s="21"/>
      <c r="D69" s="21"/>
      <c r="E69" s="4"/>
      <c r="F69" s="23">
        <f t="shared" si="1"/>
        <v>0</v>
      </c>
      <c r="G69" s="11">
        <v>2282</v>
      </c>
      <c r="H69" s="21">
        <v>7.2</v>
      </c>
      <c r="I69" s="4" t="s">
        <v>256</v>
      </c>
      <c r="J69" s="21"/>
      <c r="K69" s="55"/>
    </row>
    <row r="70" spans="1:11" ht="15.75">
      <c r="A70" s="4">
        <v>51</v>
      </c>
      <c r="B70" s="64" t="s">
        <v>257</v>
      </c>
      <c r="C70" s="21"/>
      <c r="D70" s="21"/>
      <c r="E70" s="4"/>
      <c r="F70" s="23">
        <f t="shared" si="1"/>
        <v>0</v>
      </c>
      <c r="G70" s="11">
        <v>3110</v>
      </c>
      <c r="H70" s="21">
        <v>38.8</v>
      </c>
      <c r="I70" s="4" t="s">
        <v>258</v>
      </c>
      <c r="J70" s="21"/>
      <c r="K70" s="55"/>
    </row>
    <row r="71" spans="1:11" ht="15.75">
      <c r="A71" s="34"/>
      <c r="B71" s="66" t="s">
        <v>67</v>
      </c>
      <c r="C71" s="56">
        <f>SUM(C4:C67)</f>
        <v>1392.4</v>
      </c>
      <c r="D71" s="56">
        <f>SUM(D4:D67)</f>
        <v>10068.0383</v>
      </c>
      <c r="E71" s="67"/>
      <c r="F71" s="57">
        <f t="shared" si="1"/>
        <v>11460.4383</v>
      </c>
      <c r="G71" s="68"/>
      <c r="H71" s="56">
        <f>SUM(H4:H70)</f>
        <v>1044.5448</v>
      </c>
      <c r="I71" s="67"/>
      <c r="J71" s="56">
        <f>SUM(J4:J67)</f>
        <v>10068.0383</v>
      </c>
      <c r="K71" s="58">
        <f>C71-H71</f>
        <v>347.8552000000002</v>
      </c>
    </row>
    <row r="74" spans="2:8" ht="15.75">
      <c r="B74" s="70" t="s">
        <v>107</v>
      </c>
      <c r="F74" s="59"/>
      <c r="G74" s="60"/>
      <c r="H74" s="60"/>
    </row>
    <row r="75" spans="2:8" ht="15">
      <c r="B75" s="70"/>
      <c r="F75" s="61" t="s">
        <v>70</v>
      </c>
      <c r="G75" s="61"/>
      <c r="H75" s="61"/>
    </row>
    <row r="76" spans="2:8" ht="15.75">
      <c r="B76" s="70" t="s">
        <v>71</v>
      </c>
      <c r="F76" s="59"/>
      <c r="G76" s="60"/>
      <c r="H76" s="60"/>
    </row>
    <row r="77" spans="6:8" ht="12.75">
      <c r="F77" s="61" t="s">
        <v>70</v>
      </c>
      <c r="G77" s="61"/>
      <c r="H77" s="61"/>
    </row>
  </sheetData>
  <sheetProtection selectLockedCells="1" selectUnlockedCells="1"/>
  <mergeCells count="11">
    <mergeCell ref="G74:H74"/>
    <mergeCell ref="F75:H75"/>
    <mergeCell ref="G76:H76"/>
    <mergeCell ref="F77:H77"/>
    <mergeCell ref="B1:J1"/>
    <mergeCell ref="A2:A3"/>
    <mergeCell ref="B2:B3"/>
    <mergeCell ref="C2:E2"/>
    <mergeCell ref="F2:F3"/>
    <mergeCell ref="G2:J2"/>
    <mergeCell ref="K2:K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="80" zoomScaleNormal="80" zoomScalePageLayoutView="0" workbookViewId="0" topLeftCell="A1">
      <selection activeCell="G8" sqref="G8"/>
    </sheetView>
  </sheetViews>
  <sheetFormatPr defaultColWidth="11.57421875" defaultRowHeight="12.75"/>
  <cols>
    <col min="1" max="1" width="7.28125" style="0" customWidth="1"/>
    <col min="2" max="2" width="48.71093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  <col min="12" max="16" width="9.00390625" style="0" customWidth="1"/>
  </cols>
  <sheetData>
    <row r="1" spans="1:11" ht="61.5" customHeight="1">
      <c r="A1" s="1"/>
      <c r="B1" s="46" t="s">
        <v>259</v>
      </c>
      <c r="C1" s="46"/>
      <c r="D1" s="46"/>
      <c r="E1" s="46"/>
      <c r="F1" s="46"/>
      <c r="G1" s="46"/>
      <c r="H1" s="46"/>
      <c r="I1" s="46"/>
      <c r="J1" s="46"/>
      <c r="K1" s="1"/>
    </row>
    <row r="2" spans="1:11" ht="31.5" customHeight="1">
      <c r="A2" s="47" t="s">
        <v>289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3" customHeight="1">
      <c r="A3" s="48" t="s">
        <v>2</v>
      </c>
      <c r="B3" s="48" t="s">
        <v>3</v>
      </c>
      <c r="C3" s="49" t="s">
        <v>4</v>
      </c>
      <c r="D3" s="49"/>
      <c r="E3" s="49"/>
      <c r="F3" s="49" t="s">
        <v>5</v>
      </c>
      <c r="G3" s="49" t="s">
        <v>6</v>
      </c>
      <c r="H3" s="49"/>
      <c r="I3" s="49"/>
      <c r="J3" s="49"/>
      <c r="K3" s="50" t="s">
        <v>7</v>
      </c>
    </row>
    <row r="4" spans="1:11" ht="158.25" customHeight="1">
      <c r="A4" s="48"/>
      <c r="B4" s="48"/>
      <c r="C4" s="2" t="s">
        <v>8</v>
      </c>
      <c r="D4" s="2" t="s">
        <v>9</v>
      </c>
      <c r="E4" s="2" t="s">
        <v>10</v>
      </c>
      <c r="F4" s="49"/>
      <c r="G4" s="3" t="s">
        <v>11</v>
      </c>
      <c r="H4" s="2" t="s">
        <v>12</v>
      </c>
      <c r="I4" s="2" t="s">
        <v>13</v>
      </c>
      <c r="J4" s="2" t="s">
        <v>12</v>
      </c>
      <c r="K4" s="50"/>
    </row>
    <row r="5" spans="1:11" ht="30" customHeight="1">
      <c r="A5" s="4">
        <v>1</v>
      </c>
      <c r="B5" s="5" t="s">
        <v>14</v>
      </c>
      <c r="C5" s="6">
        <v>318.5</v>
      </c>
      <c r="D5" s="6">
        <v>67</v>
      </c>
      <c r="E5" s="25" t="s">
        <v>260</v>
      </c>
      <c r="F5" s="7">
        <f aca="true" t="shared" si="0" ref="F5:F48">SUM(C5,D5)</f>
        <v>385.5</v>
      </c>
      <c r="G5" s="5">
        <v>2240</v>
      </c>
      <c r="H5" s="6">
        <v>1.8</v>
      </c>
      <c r="I5" s="45" t="s">
        <v>261</v>
      </c>
      <c r="J5" s="6"/>
      <c r="K5" s="8"/>
    </row>
    <row r="6" spans="1:11" ht="15.75">
      <c r="A6" s="4">
        <v>2</v>
      </c>
      <c r="B6" s="5" t="s">
        <v>262</v>
      </c>
      <c r="C6" s="6">
        <v>3</v>
      </c>
      <c r="D6" s="6"/>
      <c r="E6" s="25"/>
      <c r="F6" s="7">
        <f t="shared" si="0"/>
        <v>3</v>
      </c>
      <c r="G6" s="5"/>
      <c r="H6" s="6"/>
      <c r="I6" s="45" t="s">
        <v>22</v>
      </c>
      <c r="J6" s="6">
        <v>585.3</v>
      </c>
      <c r="K6" s="8"/>
    </row>
    <row r="7" spans="1:11" ht="15.75">
      <c r="A7" s="4">
        <v>3</v>
      </c>
      <c r="B7" s="5" t="s">
        <v>263</v>
      </c>
      <c r="C7" s="6"/>
      <c r="D7" s="6">
        <v>190.6</v>
      </c>
      <c r="E7" s="25" t="s">
        <v>264</v>
      </c>
      <c r="F7" s="7">
        <f t="shared" si="0"/>
        <v>190.6</v>
      </c>
      <c r="G7" s="5"/>
      <c r="H7" s="6"/>
      <c r="I7" s="45" t="s">
        <v>265</v>
      </c>
      <c r="J7" s="6">
        <v>96.2</v>
      </c>
      <c r="K7" s="8"/>
    </row>
    <row r="8" spans="1:11" ht="15.75">
      <c r="A8" s="4">
        <v>4</v>
      </c>
      <c r="B8" s="5" t="s">
        <v>266</v>
      </c>
      <c r="C8" s="6"/>
      <c r="D8" s="6">
        <v>99.8</v>
      </c>
      <c r="E8" s="25" t="s">
        <v>264</v>
      </c>
      <c r="F8" s="7">
        <f t="shared" si="0"/>
        <v>99.8</v>
      </c>
      <c r="G8" s="5"/>
      <c r="H8" s="6"/>
      <c r="I8" s="45"/>
      <c r="J8" s="6"/>
      <c r="K8" s="8"/>
    </row>
    <row r="9" spans="1:11" ht="15.75">
      <c r="A9" s="4">
        <v>5</v>
      </c>
      <c r="B9" s="5" t="s">
        <v>267</v>
      </c>
      <c r="C9" s="6"/>
      <c r="D9" s="6">
        <v>19</v>
      </c>
      <c r="E9" s="25" t="s">
        <v>268</v>
      </c>
      <c r="F9" s="7">
        <f t="shared" si="0"/>
        <v>19</v>
      </c>
      <c r="G9" s="5"/>
      <c r="H9" s="6"/>
      <c r="I9" s="45"/>
      <c r="J9" s="6"/>
      <c r="K9" s="8"/>
    </row>
    <row r="10" spans="1:11" ht="47.25">
      <c r="A10" s="4">
        <v>6</v>
      </c>
      <c r="B10" s="25" t="s">
        <v>269</v>
      </c>
      <c r="C10" s="6"/>
      <c r="D10" s="6">
        <v>81.6</v>
      </c>
      <c r="E10" s="25" t="s">
        <v>270</v>
      </c>
      <c r="F10" s="7">
        <f t="shared" si="0"/>
        <v>81.6</v>
      </c>
      <c r="G10" s="11"/>
      <c r="H10" s="6"/>
      <c r="I10" s="25"/>
      <c r="J10" s="6"/>
      <c r="K10" s="8"/>
    </row>
    <row r="11" spans="1:11" ht="15.75">
      <c r="A11" s="4">
        <v>7</v>
      </c>
      <c r="B11" s="5" t="s">
        <v>271</v>
      </c>
      <c r="C11" s="6"/>
      <c r="D11" s="6">
        <v>61</v>
      </c>
      <c r="E11" s="25" t="s">
        <v>265</v>
      </c>
      <c r="F11" s="7">
        <f t="shared" si="0"/>
        <v>61</v>
      </c>
      <c r="G11" s="11"/>
      <c r="H11" s="6"/>
      <c r="I11" s="25"/>
      <c r="J11" s="6"/>
      <c r="K11" s="8"/>
    </row>
    <row r="12" spans="1:11" ht="15.75">
      <c r="A12" s="4">
        <v>8</v>
      </c>
      <c r="B12" s="5" t="s">
        <v>272</v>
      </c>
      <c r="C12" s="6"/>
      <c r="D12" s="6">
        <v>24.3</v>
      </c>
      <c r="E12" s="25" t="s">
        <v>22</v>
      </c>
      <c r="F12" s="7">
        <f t="shared" si="0"/>
        <v>24.3</v>
      </c>
      <c r="G12" s="5"/>
      <c r="H12" s="6"/>
      <c r="I12" s="25"/>
      <c r="J12" s="6"/>
      <c r="K12" s="8"/>
    </row>
    <row r="13" spans="1:11" ht="31.5">
      <c r="A13" s="4">
        <v>9</v>
      </c>
      <c r="B13" s="25" t="s">
        <v>273</v>
      </c>
      <c r="C13" s="6"/>
      <c r="D13" s="6">
        <v>88.4</v>
      </c>
      <c r="E13" s="25" t="s">
        <v>274</v>
      </c>
      <c r="F13" s="7">
        <f t="shared" si="0"/>
        <v>88.4</v>
      </c>
      <c r="G13" s="5"/>
      <c r="H13" s="6"/>
      <c r="I13" s="25"/>
      <c r="J13" s="6"/>
      <c r="K13" s="8"/>
    </row>
    <row r="14" spans="1:11" ht="42" customHeight="1">
      <c r="A14" s="4">
        <v>10</v>
      </c>
      <c r="B14" s="25" t="s">
        <v>275</v>
      </c>
      <c r="C14" s="6"/>
      <c r="D14" s="6">
        <v>0.5</v>
      </c>
      <c r="E14" s="25" t="s">
        <v>274</v>
      </c>
      <c r="F14" s="7">
        <f t="shared" si="0"/>
        <v>0.5</v>
      </c>
      <c r="G14" s="5"/>
      <c r="H14" s="6"/>
      <c r="I14" s="25"/>
      <c r="J14" s="6"/>
      <c r="K14" s="8"/>
    </row>
    <row r="15" spans="1:11" ht="15.75">
      <c r="A15" s="4">
        <v>11</v>
      </c>
      <c r="B15" s="5" t="s">
        <v>276</v>
      </c>
      <c r="C15" s="6"/>
      <c r="D15" s="6">
        <v>291.6</v>
      </c>
      <c r="E15" s="25" t="s">
        <v>22</v>
      </c>
      <c r="F15" s="7">
        <f t="shared" si="0"/>
        <v>291.6</v>
      </c>
      <c r="G15" s="5"/>
      <c r="H15" s="6"/>
      <c r="I15" s="25"/>
      <c r="J15" s="6"/>
      <c r="K15" s="8"/>
    </row>
    <row r="16" spans="1:11" ht="15.75">
      <c r="A16" s="4">
        <v>12</v>
      </c>
      <c r="B16" s="5" t="s">
        <v>277</v>
      </c>
      <c r="C16" s="6"/>
      <c r="D16" s="6">
        <v>9.2</v>
      </c>
      <c r="E16" s="25" t="s">
        <v>22</v>
      </c>
      <c r="F16" s="7">
        <f t="shared" si="0"/>
        <v>9.2</v>
      </c>
      <c r="G16" s="5"/>
      <c r="H16" s="6"/>
      <c r="I16" s="25"/>
      <c r="J16" s="6"/>
      <c r="K16" s="8"/>
    </row>
    <row r="17" spans="1:11" ht="15.75">
      <c r="A17" s="4">
        <v>13</v>
      </c>
      <c r="B17" s="5" t="s">
        <v>278</v>
      </c>
      <c r="C17" s="6"/>
      <c r="D17" s="6">
        <v>3</v>
      </c>
      <c r="E17" s="25" t="s">
        <v>22</v>
      </c>
      <c r="F17" s="7">
        <f t="shared" si="0"/>
        <v>3</v>
      </c>
      <c r="G17" s="5"/>
      <c r="H17" s="6"/>
      <c r="I17" s="25"/>
      <c r="J17" s="6"/>
      <c r="K17" s="8"/>
    </row>
    <row r="18" spans="1:11" ht="47.25">
      <c r="A18" s="4">
        <v>14</v>
      </c>
      <c r="B18" s="5" t="s">
        <v>279</v>
      </c>
      <c r="C18" s="6"/>
      <c r="D18" s="6">
        <v>5.1</v>
      </c>
      <c r="E18" s="25" t="s">
        <v>280</v>
      </c>
      <c r="F18" s="7">
        <f t="shared" si="0"/>
        <v>5.1</v>
      </c>
      <c r="G18" s="5"/>
      <c r="H18" s="6"/>
      <c r="I18" s="25"/>
      <c r="J18" s="6"/>
      <c r="K18" s="8"/>
    </row>
    <row r="19" spans="1:11" ht="47.25">
      <c r="A19" s="4">
        <v>15</v>
      </c>
      <c r="B19" s="5" t="s">
        <v>281</v>
      </c>
      <c r="C19" s="6"/>
      <c r="D19" s="6">
        <v>6.3</v>
      </c>
      <c r="E19" s="25" t="s">
        <v>280</v>
      </c>
      <c r="F19" s="7">
        <f t="shared" si="0"/>
        <v>6.3</v>
      </c>
      <c r="G19" s="5"/>
      <c r="H19" s="6"/>
      <c r="I19" s="25"/>
      <c r="J19" s="6"/>
      <c r="K19" s="8"/>
    </row>
    <row r="20" spans="1:11" ht="47.25">
      <c r="A20" s="4">
        <v>16</v>
      </c>
      <c r="B20" s="5" t="s">
        <v>282</v>
      </c>
      <c r="C20" s="6"/>
      <c r="D20" s="6">
        <v>0.7</v>
      </c>
      <c r="E20" s="25" t="s">
        <v>280</v>
      </c>
      <c r="F20" s="7">
        <f t="shared" si="0"/>
        <v>0.7</v>
      </c>
      <c r="G20" s="5"/>
      <c r="H20" s="6"/>
      <c r="I20" s="25"/>
      <c r="J20" s="6"/>
      <c r="K20" s="8"/>
    </row>
    <row r="21" spans="1:11" ht="15.75">
      <c r="A21" s="4">
        <v>17</v>
      </c>
      <c r="B21" s="5" t="s">
        <v>14</v>
      </c>
      <c r="C21" s="6"/>
      <c r="D21" s="6">
        <v>0.3</v>
      </c>
      <c r="E21" s="25" t="s">
        <v>22</v>
      </c>
      <c r="F21" s="7">
        <f t="shared" si="0"/>
        <v>0.3</v>
      </c>
      <c r="G21" s="5"/>
      <c r="H21" s="6"/>
      <c r="I21" s="25"/>
      <c r="J21" s="6"/>
      <c r="K21" s="8"/>
    </row>
    <row r="22" spans="1:11" ht="15.75">
      <c r="A22" s="4">
        <v>18</v>
      </c>
      <c r="B22" s="5" t="s">
        <v>283</v>
      </c>
      <c r="C22" s="6"/>
      <c r="D22" s="6">
        <v>16.5</v>
      </c>
      <c r="E22" s="25" t="s">
        <v>22</v>
      </c>
      <c r="F22" s="7">
        <f t="shared" si="0"/>
        <v>16.5</v>
      </c>
      <c r="G22" s="5"/>
      <c r="H22" s="6"/>
      <c r="I22" s="25"/>
      <c r="J22" s="6"/>
      <c r="K22" s="8"/>
    </row>
    <row r="23" spans="1:11" ht="15.75">
      <c r="A23" s="4">
        <v>19</v>
      </c>
      <c r="B23" s="5" t="s">
        <v>284</v>
      </c>
      <c r="C23" s="6"/>
      <c r="D23" s="6">
        <v>1.7</v>
      </c>
      <c r="E23" s="25" t="s">
        <v>274</v>
      </c>
      <c r="F23" s="7">
        <f t="shared" si="0"/>
        <v>1.7</v>
      </c>
      <c r="G23" s="5"/>
      <c r="H23" s="6"/>
      <c r="I23" s="25"/>
      <c r="J23" s="6"/>
      <c r="K23" s="8"/>
    </row>
    <row r="24" spans="1:11" ht="15.75">
      <c r="A24" s="11"/>
      <c r="B24" s="5"/>
      <c r="C24" s="6"/>
      <c r="D24" s="6"/>
      <c r="E24" s="25"/>
      <c r="F24" s="7">
        <f t="shared" si="0"/>
        <v>0</v>
      </c>
      <c r="G24" s="5"/>
      <c r="H24" s="6"/>
      <c r="I24" s="25"/>
      <c r="J24" s="6"/>
      <c r="K24" s="8"/>
    </row>
    <row r="25" spans="1:11" ht="15.75">
      <c r="A25" s="4"/>
      <c r="B25" s="5"/>
      <c r="C25" s="6"/>
      <c r="D25" s="6"/>
      <c r="E25" s="25"/>
      <c r="F25" s="7">
        <f t="shared" si="0"/>
        <v>0</v>
      </c>
      <c r="G25" s="5"/>
      <c r="H25" s="6"/>
      <c r="I25" s="25"/>
      <c r="J25" s="6"/>
      <c r="K25" s="8"/>
    </row>
    <row r="26" spans="1:11" ht="15.75">
      <c r="A26" s="4"/>
      <c r="B26" s="5"/>
      <c r="C26" s="6"/>
      <c r="D26" s="6"/>
      <c r="E26" s="25"/>
      <c r="F26" s="7">
        <f t="shared" si="0"/>
        <v>0</v>
      </c>
      <c r="G26" s="5"/>
      <c r="H26" s="6"/>
      <c r="I26" s="25"/>
      <c r="J26" s="6"/>
      <c r="K26" s="8"/>
    </row>
    <row r="27" spans="1:11" ht="15.75">
      <c r="A27" s="4"/>
      <c r="B27" s="5"/>
      <c r="C27" s="6"/>
      <c r="D27" s="6"/>
      <c r="E27" s="25"/>
      <c r="F27" s="7">
        <f t="shared" si="0"/>
        <v>0</v>
      </c>
      <c r="G27" s="5"/>
      <c r="H27" s="6"/>
      <c r="I27" s="25"/>
      <c r="J27" s="6"/>
      <c r="K27" s="8"/>
    </row>
    <row r="28" spans="1:11" ht="15.75">
      <c r="A28" s="4"/>
      <c r="B28" s="5"/>
      <c r="C28" s="6"/>
      <c r="D28" s="6"/>
      <c r="E28" s="25"/>
      <c r="F28" s="7">
        <f t="shared" si="0"/>
        <v>0</v>
      </c>
      <c r="G28" s="5"/>
      <c r="H28" s="6"/>
      <c r="I28" s="25"/>
      <c r="J28" s="6"/>
      <c r="K28" s="8"/>
    </row>
    <row r="29" spans="1:11" ht="15.75">
      <c r="A29" s="4"/>
      <c r="B29" s="5"/>
      <c r="C29" s="6"/>
      <c r="D29" s="6"/>
      <c r="E29" s="25"/>
      <c r="F29" s="7">
        <f t="shared" si="0"/>
        <v>0</v>
      </c>
      <c r="G29" s="5"/>
      <c r="H29" s="6"/>
      <c r="I29" s="25"/>
      <c r="J29" s="6"/>
      <c r="K29" s="8"/>
    </row>
    <row r="30" spans="1:11" ht="15.75">
      <c r="A30" s="4"/>
      <c r="B30" s="5"/>
      <c r="C30" s="6"/>
      <c r="D30" s="6"/>
      <c r="E30" s="25"/>
      <c r="F30" s="7">
        <f t="shared" si="0"/>
        <v>0</v>
      </c>
      <c r="G30" s="5"/>
      <c r="H30" s="6"/>
      <c r="I30" s="25"/>
      <c r="J30" s="6"/>
      <c r="K30" s="8"/>
    </row>
    <row r="31" spans="1:11" ht="15.75">
      <c r="A31" s="4"/>
      <c r="B31" s="5"/>
      <c r="C31" s="6"/>
      <c r="D31" s="6"/>
      <c r="E31" s="25"/>
      <c r="F31" s="7">
        <f t="shared" si="0"/>
        <v>0</v>
      </c>
      <c r="G31" s="5"/>
      <c r="H31" s="6"/>
      <c r="I31" s="25"/>
      <c r="J31" s="6"/>
      <c r="K31" s="8"/>
    </row>
    <row r="32" spans="1:11" ht="15.75">
      <c r="A32" s="4"/>
      <c r="B32" s="5"/>
      <c r="C32" s="6"/>
      <c r="D32" s="6"/>
      <c r="E32" s="25"/>
      <c r="F32" s="7">
        <f t="shared" si="0"/>
        <v>0</v>
      </c>
      <c r="G32" s="5"/>
      <c r="H32" s="6"/>
      <c r="I32" s="25"/>
      <c r="J32" s="6"/>
      <c r="K32" s="8"/>
    </row>
    <row r="33" spans="1:11" ht="15.75">
      <c r="A33" s="11"/>
      <c r="B33" s="5"/>
      <c r="C33" s="6"/>
      <c r="D33" s="6"/>
      <c r="E33" s="25"/>
      <c r="F33" s="7">
        <f t="shared" si="0"/>
        <v>0</v>
      </c>
      <c r="G33" s="5"/>
      <c r="H33" s="6"/>
      <c r="I33" s="25"/>
      <c r="J33" s="6"/>
      <c r="K33" s="8"/>
    </row>
    <row r="34" spans="1:11" ht="15.75">
      <c r="A34" s="11"/>
      <c r="B34" s="5"/>
      <c r="C34" s="6"/>
      <c r="D34" s="6"/>
      <c r="E34" s="25"/>
      <c r="F34" s="7">
        <f t="shared" si="0"/>
        <v>0</v>
      </c>
      <c r="G34" s="5"/>
      <c r="H34" s="6"/>
      <c r="I34" s="25"/>
      <c r="J34" s="6"/>
      <c r="K34" s="8"/>
    </row>
    <row r="35" spans="1:11" ht="15.75">
      <c r="A35" s="4"/>
      <c r="B35" s="5"/>
      <c r="C35" s="6"/>
      <c r="D35" s="6"/>
      <c r="E35" s="25"/>
      <c r="F35" s="7">
        <f t="shared" si="0"/>
        <v>0</v>
      </c>
      <c r="G35" s="5"/>
      <c r="H35" s="6"/>
      <c r="I35" s="25"/>
      <c r="J35" s="6"/>
      <c r="K35" s="8"/>
    </row>
    <row r="36" spans="1:11" ht="15.75">
      <c r="A36" s="4"/>
      <c r="B36" s="5"/>
      <c r="C36" s="6"/>
      <c r="D36" s="6"/>
      <c r="E36" s="25"/>
      <c r="F36" s="7">
        <f t="shared" si="0"/>
        <v>0</v>
      </c>
      <c r="G36" s="5"/>
      <c r="H36" s="6"/>
      <c r="I36" s="25"/>
      <c r="J36" s="6"/>
      <c r="K36" s="8"/>
    </row>
    <row r="37" spans="1:11" ht="15.75">
      <c r="A37" s="4"/>
      <c r="B37" s="5"/>
      <c r="C37" s="6"/>
      <c r="D37" s="6"/>
      <c r="E37" s="25"/>
      <c r="F37" s="7">
        <f t="shared" si="0"/>
        <v>0</v>
      </c>
      <c r="G37" s="5"/>
      <c r="H37" s="6"/>
      <c r="I37" s="25"/>
      <c r="J37" s="6"/>
      <c r="K37" s="8"/>
    </row>
    <row r="38" spans="1:11" ht="15.75">
      <c r="A38" s="4"/>
      <c r="B38" s="5"/>
      <c r="C38" s="6"/>
      <c r="D38" s="6"/>
      <c r="E38" s="25"/>
      <c r="F38" s="7">
        <f t="shared" si="0"/>
        <v>0</v>
      </c>
      <c r="G38" s="5"/>
      <c r="H38" s="6"/>
      <c r="I38" s="25"/>
      <c r="J38" s="6"/>
      <c r="K38" s="8"/>
    </row>
    <row r="39" spans="1:11" ht="15.75">
      <c r="A39" s="4"/>
      <c r="B39" s="5"/>
      <c r="C39" s="6"/>
      <c r="D39" s="6"/>
      <c r="E39" s="25"/>
      <c r="F39" s="7">
        <f t="shared" si="0"/>
        <v>0</v>
      </c>
      <c r="G39" s="5"/>
      <c r="H39" s="6"/>
      <c r="I39" s="25"/>
      <c r="J39" s="6"/>
      <c r="K39" s="8"/>
    </row>
    <row r="40" spans="1:11" ht="15.75">
      <c r="A40" s="4"/>
      <c r="B40" s="5"/>
      <c r="C40" s="6"/>
      <c r="D40" s="6"/>
      <c r="E40" s="25"/>
      <c r="F40" s="7">
        <f t="shared" si="0"/>
        <v>0</v>
      </c>
      <c r="G40" s="5"/>
      <c r="H40" s="6"/>
      <c r="I40" s="25"/>
      <c r="J40" s="6"/>
      <c r="K40" s="8"/>
    </row>
    <row r="41" spans="1:11" ht="15.75">
      <c r="A41" s="4"/>
      <c r="B41" s="5"/>
      <c r="C41" s="6"/>
      <c r="D41" s="6"/>
      <c r="E41" s="25"/>
      <c r="F41" s="7">
        <f t="shared" si="0"/>
        <v>0</v>
      </c>
      <c r="G41" s="5"/>
      <c r="H41" s="6"/>
      <c r="I41" s="25"/>
      <c r="J41" s="6"/>
      <c r="K41" s="8"/>
    </row>
    <row r="42" spans="1:11" ht="15.75">
      <c r="A42" s="4"/>
      <c r="B42" s="5"/>
      <c r="C42" s="6"/>
      <c r="D42" s="6"/>
      <c r="E42" s="25"/>
      <c r="F42" s="7">
        <f t="shared" si="0"/>
        <v>0</v>
      </c>
      <c r="G42" s="5"/>
      <c r="H42" s="6"/>
      <c r="I42" s="25"/>
      <c r="J42" s="6"/>
      <c r="K42" s="8"/>
    </row>
    <row r="43" spans="1:11" ht="15.75">
      <c r="A43" s="11"/>
      <c r="B43" s="5"/>
      <c r="C43" s="6"/>
      <c r="D43" s="6"/>
      <c r="E43" s="25"/>
      <c r="F43" s="7">
        <f t="shared" si="0"/>
        <v>0</v>
      </c>
      <c r="G43" s="5"/>
      <c r="H43" s="6"/>
      <c r="I43" s="25"/>
      <c r="J43" s="6"/>
      <c r="K43" s="8"/>
    </row>
    <row r="44" spans="1:11" ht="15.75">
      <c r="A44" s="11"/>
      <c r="B44" s="5"/>
      <c r="C44" s="6"/>
      <c r="D44" s="6"/>
      <c r="E44" s="25"/>
      <c r="F44" s="7">
        <f t="shared" si="0"/>
        <v>0</v>
      </c>
      <c r="G44" s="5"/>
      <c r="H44" s="6"/>
      <c r="I44" s="25"/>
      <c r="J44" s="6"/>
      <c r="K44" s="8"/>
    </row>
    <row r="45" spans="1:11" ht="15.75">
      <c r="A45" s="34"/>
      <c r="B45" s="35"/>
      <c r="C45" s="36"/>
      <c r="D45" s="36"/>
      <c r="E45" s="37"/>
      <c r="F45" s="7">
        <f t="shared" si="0"/>
        <v>0</v>
      </c>
      <c r="G45" s="35"/>
      <c r="H45" s="36"/>
      <c r="I45" s="37"/>
      <c r="J45" s="36"/>
      <c r="K45" s="8"/>
    </row>
    <row r="46" spans="1:11" ht="15.75">
      <c r="A46" s="34"/>
      <c r="B46" s="35"/>
      <c r="C46" s="36"/>
      <c r="D46" s="36"/>
      <c r="E46" s="37"/>
      <c r="F46" s="7">
        <f t="shared" si="0"/>
        <v>0</v>
      </c>
      <c r="G46" s="35"/>
      <c r="H46" s="36"/>
      <c r="I46" s="37"/>
      <c r="J46" s="36"/>
      <c r="K46" s="8"/>
    </row>
    <row r="47" spans="1:11" ht="15.75">
      <c r="A47" s="34"/>
      <c r="B47" s="35"/>
      <c r="C47" s="36"/>
      <c r="D47" s="36"/>
      <c r="E47" s="37"/>
      <c r="F47" s="7">
        <f t="shared" si="0"/>
        <v>0</v>
      </c>
      <c r="G47" s="35"/>
      <c r="H47" s="36"/>
      <c r="I47" s="37"/>
      <c r="J47" s="36"/>
      <c r="K47" s="8"/>
    </row>
    <row r="48" spans="1:11" ht="15.75">
      <c r="A48" s="35"/>
      <c r="B48" s="38" t="s">
        <v>67</v>
      </c>
      <c r="C48" s="14">
        <f>SUM(C5:C47)</f>
        <v>321.5</v>
      </c>
      <c r="D48" s="14">
        <f>SUM(D5:D47)</f>
        <v>966.6</v>
      </c>
      <c r="E48" s="39"/>
      <c r="F48" s="15">
        <f t="shared" si="0"/>
        <v>1288.1</v>
      </c>
      <c r="G48" s="16"/>
      <c r="H48" s="14">
        <f>SUM(H5:H47)</f>
        <v>1.8</v>
      </c>
      <c r="I48" s="39"/>
      <c r="J48" s="14">
        <f>SUM(J5:J47)</f>
        <v>681.5</v>
      </c>
      <c r="K48" s="17">
        <f>C48-H48</f>
        <v>319.7</v>
      </c>
    </row>
    <row r="51" spans="2:8" ht="15.75">
      <c r="B51" s="18" t="s">
        <v>285</v>
      </c>
      <c r="F51" s="19"/>
      <c r="G51" s="51" t="s">
        <v>286</v>
      </c>
      <c r="H51" s="51"/>
    </row>
    <row r="52" spans="2:8" ht="15.75">
      <c r="B52" s="18"/>
      <c r="F52" s="52" t="s">
        <v>70</v>
      </c>
      <c r="G52" s="52"/>
      <c r="H52" s="52"/>
    </row>
    <row r="53" spans="2:8" ht="15.75">
      <c r="B53" s="18" t="s">
        <v>71</v>
      </c>
      <c r="F53" s="19"/>
      <c r="G53" s="51" t="s">
        <v>287</v>
      </c>
      <c r="H53" s="51"/>
    </row>
    <row r="54" spans="6:8" ht="12.75">
      <c r="F54" s="52" t="s">
        <v>70</v>
      </c>
      <c r="G54" s="52"/>
      <c r="H54" s="52"/>
    </row>
  </sheetData>
  <sheetProtection selectLockedCells="1" selectUnlockedCells="1"/>
  <mergeCells count="12">
    <mergeCell ref="G51:H51"/>
    <mergeCell ref="F52:H52"/>
    <mergeCell ref="G53:H53"/>
    <mergeCell ref="F54:H54"/>
    <mergeCell ref="B1:J1"/>
    <mergeCell ref="A2:K2"/>
    <mergeCell ref="A3:A4"/>
    <mergeCell ref="B3:B4"/>
    <mergeCell ref="C3:E3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Степанюк Віталій</cp:lastModifiedBy>
  <dcterms:modified xsi:type="dcterms:W3CDTF">2023-10-24T11:52:24Z</dcterms:modified>
  <cp:category/>
  <cp:version/>
  <cp:contentType/>
  <cp:contentStatus/>
</cp:coreProperties>
</file>