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5840" activeTab="1"/>
  </bookViews>
  <sheets>
    <sheet name="дод 1 " sheetId="4" r:id="rId1"/>
    <sheet name="додаток 2 " sheetId="8" r:id="rId2"/>
    <sheet name="додаток 3 " sheetId="9"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6" i="8"/>
  <c r="H65" i="4" l="1"/>
  <c r="H66"/>
  <c r="H64"/>
  <c r="H57"/>
  <c r="G144" i="8"/>
  <c r="G18" l="1"/>
  <c r="D76" i="4"/>
  <c r="G148" i="8"/>
  <c r="G131"/>
  <c r="G127"/>
  <c r="G71"/>
  <c r="G171" l="1"/>
  <c r="G166"/>
  <c r="G23" l="1"/>
  <c r="G14" l="1"/>
  <c r="K76" i="4"/>
  <c r="L76"/>
  <c r="G76"/>
  <c r="J76" s="1"/>
  <c r="F144" i="8"/>
  <c r="G29"/>
  <c r="H177"/>
  <c r="F176"/>
  <c r="H176" s="1"/>
  <c r="H175"/>
  <c r="H174"/>
  <c r="H173"/>
  <c r="H172"/>
  <c r="F171"/>
  <c r="H171" s="1"/>
  <c r="H170"/>
  <c r="H169"/>
  <c r="H168"/>
  <c r="H167"/>
  <c r="F166"/>
  <c r="H166" s="1"/>
  <c r="H165"/>
  <c r="H164"/>
  <c r="H163"/>
  <c r="H159"/>
  <c r="F158"/>
  <c r="H158" s="1"/>
  <c r="H157"/>
  <c r="H156"/>
  <c r="H155"/>
  <c r="F154"/>
  <c r="H154" s="1"/>
  <c r="H153"/>
  <c r="H152"/>
  <c r="H151"/>
  <c r="H149"/>
  <c r="H148"/>
  <c r="H147"/>
  <c r="H146"/>
  <c r="H145"/>
  <c r="F143"/>
  <c r="H143" s="1"/>
  <c r="H142"/>
  <c r="H141"/>
  <c r="H140"/>
  <c r="F139"/>
  <c r="H139" s="1"/>
  <c r="H138"/>
  <c r="H137"/>
  <c r="H136"/>
  <c r="F135"/>
  <c r="H135" s="1"/>
  <c r="H134"/>
  <c r="H133"/>
  <c r="H132"/>
  <c r="F131"/>
  <c r="H131" s="1"/>
  <c r="H130"/>
  <c r="H129"/>
  <c r="H128"/>
  <c r="H127"/>
  <c r="H126"/>
  <c r="H125"/>
  <c r="H124"/>
  <c r="F123"/>
  <c r="H123" s="1"/>
  <c r="H122"/>
  <c r="H121"/>
  <c r="H120"/>
  <c r="H119"/>
  <c r="H118"/>
  <c r="H117"/>
  <c r="H116"/>
  <c r="H115"/>
  <c r="H114"/>
  <c r="H113"/>
  <c r="F112"/>
  <c r="H112" s="1"/>
  <c r="H111"/>
  <c r="H110"/>
  <c r="H109"/>
  <c r="G108"/>
  <c r="F108"/>
  <c r="H107"/>
  <c r="H106"/>
  <c r="H105"/>
  <c r="G104"/>
  <c r="F104"/>
  <c r="H103"/>
  <c r="H102"/>
  <c r="H101"/>
  <c r="G100"/>
  <c r="F100"/>
  <c r="H99"/>
  <c r="H98"/>
  <c r="G96"/>
  <c r="F96"/>
  <c r="H95"/>
  <c r="H94"/>
  <c r="H93"/>
  <c r="H92"/>
  <c r="H91"/>
  <c r="H90"/>
  <c r="H89"/>
  <c r="F87"/>
  <c r="H87" s="1"/>
  <c r="H86"/>
  <c r="H85"/>
  <c r="H84"/>
  <c r="F83"/>
  <c r="H83" s="1"/>
  <c r="H82"/>
  <c r="H81"/>
  <c r="F79"/>
  <c r="H79" s="1"/>
  <c r="H78"/>
  <c r="H77"/>
  <c r="H76"/>
  <c r="G75"/>
  <c r="F75"/>
  <c r="H74"/>
  <c r="H73"/>
  <c r="F71"/>
  <c r="H71" s="1"/>
  <c r="H70"/>
  <c r="H69"/>
  <c r="H68"/>
  <c r="F67"/>
  <c r="H67" s="1"/>
  <c r="H66"/>
  <c r="H65"/>
  <c r="H63"/>
  <c r="F62"/>
  <c r="H62" s="1"/>
  <c r="H61"/>
  <c r="H60"/>
  <c r="H59"/>
  <c r="H58"/>
  <c r="H57"/>
  <c r="F56"/>
  <c r="H56" s="1"/>
  <c r="H55"/>
  <c r="H54"/>
  <c r="H53"/>
  <c r="H52"/>
  <c r="H51"/>
  <c r="G50"/>
  <c r="F50"/>
  <c r="G49"/>
  <c r="F49"/>
  <c r="H48"/>
  <c r="H47"/>
  <c r="H46"/>
  <c r="H45"/>
  <c r="H44"/>
  <c r="H43"/>
  <c r="F42"/>
  <c r="H42" s="1"/>
  <c r="H41"/>
  <c r="H40"/>
  <c r="H39"/>
  <c r="F38"/>
  <c r="H38" s="1"/>
  <c r="H37"/>
  <c r="H36"/>
  <c r="H35"/>
  <c r="G34"/>
  <c r="F34"/>
  <c r="H33"/>
  <c r="H32"/>
  <c r="H30"/>
  <c r="F29"/>
  <c r="H28"/>
  <c r="H27"/>
  <c r="H26"/>
  <c r="H25"/>
  <c r="F24"/>
  <c r="H24" s="1"/>
  <c r="F23"/>
  <c r="H22"/>
  <c r="H21"/>
  <c r="H20"/>
  <c r="H19"/>
  <c r="F18"/>
  <c r="H17"/>
  <c r="H16"/>
  <c r="H15"/>
  <c r="F14"/>
  <c r="H13"/>
  <c r="H12"/>
  <c r="H11"/>
  <c r="H96" l="1"/>
  <c r="H75"/>
  <c r="H50"/>
  <c r="H34"/>
  <c r="H14"/>
  <c r="H144"/>
  <c r="H18"/>
  <c r="H104"/>
  <c r="H49"/>
  <c r="H29"/>
  <c r="H108"/>
  <c r="H23"/>
  <c r="H100"/>
  <c r="H22" i="4" l="1"/>
  <c r="J16"/>
  <c r="J52"/>
  <c r="H13" l="1"/>
  <c r="H14"/>
  <c r="H15"/>
  <c r="H12"/>
  <c r="H33"/>
  <c r="H34"/>
  <c r="H35"/>
  <c r="H36"/>
  <c r="H37"/>
  <c r="H38"/>
  <c r="H39"/>
  <c r="H40"/>
  <c r="H41"/>
  <c r="H42"/>
  <c r="H43"/>
  <c r="H44"/>
  <c r="H45"/>
  <c r="H46"/>
  <c r="H47"/>
  <c r="H48"/>
  <c r="H49"/>
  <c r="H50"/>
  <c r="H51"/>
  <c r="H32"/>
  <c r="E52"/>
  <c r="F52"/>
  <c r="G52"/>
  <c r="I52"/>
  <c r="K52"/>
  <c r="E59"/>
  <c r="F59"/>
  <c r="G59"/>
  <c r="H59"/>
  <c r="I59"/>
  <c r="J59"/>
  <c r="K59"/>
  <c r="E67"/>
  <c r="F67"/>
  <c r="G67"/>
  <c r="H67"/>
  <c r="I67"/>
  <c r="J67"/>
  <c r="K67"/>
  <c r="H52" l="1"/>
  <c r="D67"/>
  <c r="D59"/>
  <c r="D52"/>
  <c r="E27"/>
  <c r="F27"/>
  <c r="F71" s="1"/>
  <c r="G27"/>
  <c r="H27"/>
  <c r="I27"/>
  <c r="J27"/>
  <c r="K27"/>
  <c r="K71" s="1"/>
  <c r="D27"/>
  <c r="E16"/>
  <c r="F16"/>
  <c r="G16"/>
  <c r="H16"/>
  <c r="I16"/>
  <c r="K16"/>
  <c r="D16"/>
  <c r="E71" l="1"/>
  <c r="H71"/>
  <c r="I71"/>
  <c r="D71"/>
  <c r="J71"/>
  <c r="G71"/>
</calcChain>
</file>

<file path=xl/sharedStrings.xml><?xml version="1.0" encoding="utf-8"?>
<sst xmlns="http://schemas.openxmlformats.org/spreadsheetml/2006/main" count="869" uniqueCount="323">
  <si>
    <t xml:space="preserve"> Звіт  про виконання результативних показників </t>
  </si>
  <si>
    <t>Назва заходу</t>
  </si>
  <si>
    <t>Група результативних показників</t>
  </si>
  <si>
    <t>Назва результативного показника</t>
  </si>
  <si>
    <t>Одиниця виміру</t>
  </si>
  <si>
    <t>Значення показника</t>
  </si>
  <si>
    <t>Відхилення фактичного значення від планового ("+" або "-")</t>
  </si>
  <si>
    <t>Причина невиконання</t>
  </si>
  <si>
    <t>план</t>
  </si>
  <si>
    <t>Витрат</t>
  </si>
  <si>
    <t>тис. грн</t>
  </si>
  <si>
    <t>Продукту</t>
  </si>
  <si>
    <t>Ефективності</t>
  </si>
  <si>
    <t>Якості</t>
  </si>
  <si>
    <t>%</t>
  </si>
  <si>
    <t>осіб</t>
  </si>
  <si>
    <t>од.</t>
  </si>
  <si>
    <t xml:space="preserve">Кількість виконаних результативних показників  </t>
  </si>
  <si>
    <t xml:space="preserve">Кількість невиконаних результативних показників </t>
  </si>
  <si>
    <t xml:space="preserve">Відсоток виконання результативних показників </t>
  </si>
  <si>
    <t xml:space="preserve">Міської цільової програми "Громадське здоров'я" на 2022-2025 роки </t>
  </si>
  <si>
    <t xml:space="preserve">1.1. Надання особам, які вживають наркотики ін’єкційно, замісної підтримувальної терапії  </t>
  </si>
  <si>
    <t>1.2. Забезпечення дітей першого року життя адаптованими молочними сумішами з метою зменшення рівня передачі ВІЛ-інфекції  від інфікованої матері до дитини</t>
  </si>
  <si>
    <t xml:space="preserve">1.3. Тестування населення на ВІЛ-інфекцію </t>
  </si>
  <si>
    <t xml:space="preserve">1.4. Медикаментозна профілактика опортуністичних інфекцій у людей, які живуть з ВІЛ </t>
  </si>
  <si>
    <t>показник витрат: обсяг видатків, тис. грн</t>
  </si>
  <si>
    <t>показник продукту: кількість осіб,охоплених замісною підтримувальною терапією, осіб</t>
  </si>
  <si>
    <t>в тому числі жінок, осіб</t>
  </si>
  <si>
    <t>показник ефективності: середні витрати на одну особу на рік, грн</t>
  </si>
  <si>
    <t>показник якості: рівень забезпечення людей, які живуть з ВІЛ, замісною підтримувальною терапією,  %</t>
  </si>
  <si>
    <t>показник продукту: кількість дітей першого року життя, народжених ВІЛ-інфікованими матерями,  осіб</t>
  </si>
  <si>
    <t>показник ефективності: вартість вигодовування 1 дитини на рік, грн</t>
  </si>
  <si>
    <t>показник якості: рівень забезпечення дітей, народжених  від ВІЛ-інфікованих жінок, харчуванням (%)</t>
  </si>
  <si>
    <t>показник продукту: кількість осіб, яким планується проведення тестування, осіб</t>
  </si>
  <si>
    <t>показник продукту: кількість осіб, у яких вперше виявлено ВІЛ-інфекцію, осіб</t>
  </si>
  <si>
    <t xml:space="preserve">показник ефективності: середня вартість тестування однієї особи, грн. </t>
  </si>
  <si>
    <t>показник якості: відсоток позитивних результатів тестування на ВІЛ-інфекцію у відсотках до запланованого обсягу протестованих (%)</t>
  </si>
  <si>
    <t>показник якості: питома вага осіб, охоплених медичним спостереженням із числа вперше  виявленних (%)</t>
  </si>
  <si>
    <t>показник якості: питома вага жінок, охоплених медичним спостереженням із числа вперше виявленних (%)</t>
  </si>
  <si>
    <t>показник продукту: кількість осіб, які  отримують медикаментозну профілактику опортуністичних інфекцій, осіб</t>
  </si>
  <si>
    <t>показник ефективності: середня вартість медикоментозної профілактики однієї особи, грн</t>
  </si>
  <si>
    <t>показник якості: рівень забезпечення  людей, які живуть з ВІЛ, засобами медичної профілактики у відсотках до кількості осіб, що її потребують (%)</t>
  </si>
  <si>
    <t>1. Реалізація ініціативи FAST TRACK CITIES та виконання цілі «90-90-90»  безперервного каскаду заходів з профілактики, догляду та лікування, спрямованої на протидію епідемії ВІЛ-інфекції / СНІДу</t>
  </si>
  <si>
    <t xml:space="preserve">2. Здійснення заходів щодо раннього виявлення та лікування туберкульозу </t>
  </si>
  <si>
    <t>2.1. Діагностика туберкульозу та латентної туберкульозної інфекції у дітей віком від 1 до 17 років шляхом проведення туберкулінодіагностики</t>
  </si>
  <si>
    <t>2.2. Виявлення туберкульозу шляхом проведення профілактичних оглядів населення на пересувних цифрових флюорографах</t>
  </si>
  <si>
    <t xml:space="preserve">2.3. Проведення зовнішнього контролю якості бактеріоскопічної діагностики туберкульозу в лабораторіях І рівня </t>
  </si>
  <si>
    <t xml:space="preserve">2.4. Заохочення хворих на туберкульоз до безперервного амбулаторного лікування шляхом надання продуктових наборів </t>
  </si>
  <si>
    <t xml:space="preserve">2.5. Медико-соціальний супровід хворих на туберкульоз </t>
  </si>
  <si>
    <t xml:space="preserve">2.6. Запобігання розповсюдженню туберкульозної інфекції серед працівників та пацієнтів протитуберкульозних установ </t>
  </si>
  <si>
    <t>показник продукту: кількість дітей віком від 1 до 17 років, які потребують проведення туберкулінодіагностики, осіб</t>
  </si>
  <si>
    <t>показник ефективності: середній розмір витрат на 1 особу, грн</t>
  </si>
  <si>
    <t>показник якості: рівень охоплення дітей віком від 1 до 17 років туберкулінодіагностикою, %</t>
  </si>
  <si>
    <t xml:space="preserve">показник продукту: планова кількість осіб, яким може бути проведено профілактичний огляд на пересувних цифрових флюорографах, осіб </t>
  </si>
  <si>
    <t>показник якості: рівень  охоплення профілактичними оглядами, %</t>
  </si>
  <si>
    <t>показник продукту кількість лабораторій, одиниць</t>
  </si>
  <si>
    <t xml:space="preserve">показник ефективності: середній розмір витрат на проведення однієї перевірки, грн  </t>
  </si>
  <si>
    <t>показник якості: рівень відповідності результатів зовнішнього контролю якості рекомендаціям ВООЗ , %</t>
  </si>
  <si>
    <t>показник продукту кількість продуктових наборів, одиниць</t>
  </si>
  <si>
    <t>кількість хворих, з них :</t>
  </si>
  <si>
    <t>чоловіки, осіб</t>
  </si>
  <si>
    <t>жінки, осіб</t>
  </si>
  <si>
    <t>показник ефективності: середній розмір витрат на одного хворого, грн</t>
  </si>
  <si>
    <t>показник ефективності: середня вартість одного продуктового набору, тис. грн</t>
  </si>
  <si>
    <t>показник якості: динаміка перерваного лікування серед хворих на туберкульоз, які лікуються амбулаторно, %</t>
  </si>
  <si>
    <t>показник продукту кількість хворих з факторами ризику відриву від лікування від загальної кількості зареєстрованих, з них :</t>
  </si>
  <si>
    <t>показник ефективності середній розмір витрат на супровід 1 хворої особи, грн</t>
  </si>
  <si>
    <t>показник якості:  рівень забезпечення медико-соціальним супроводом хворих на туберкульоз від потреби, %</t>
  </si>
  <si>
    <t>показник продукту: кількість працівників протитуберкульозних установ, осіб, в тому числі :</t>
  </si>
  <si>
    <t>чоловіків, осіб</t>
  </si>
  <si>
    <t>жінок, осіб</t>
  </si>
  <si>
    <t>показник ефективності: середній обсяг витрат на  одного працівника, грн</t>
  </si>
  <si>
    <t>показник якості: кількість випадків захворювання на туберкульоз серед працівників протитуберкульозних установ, випадок</t>
  </si>
  <si>
    <t>3. Своєчасне виявлення та профілактика захворювань</t>
  </si>
  <si>
    <t xml:space="preserve">3.1. Скринінг населення  з метою ранньої діагностики цукрового діабету </t>
  </si>
  <si>
    <t>3.2. Проведення скринінгу населення для визначення рівня холестерину</t>
  </si>
  <si>
    <t xml:space="preserve">3.3. Діагностика населення за групою ризику на виявлення колоректального раку </t>
  </si>
  <si>
    <t xml:space="preserve">3.4.  Проведення щеплень груп епідемічного ризику з метою зниження рівня захворюваності   на гепатит B </t>
  </si>
  <si>
    <t>3.5. Проведення передсезонної імунопрофілактики грипу в групах епідемічного ризику (медичні працівники)</t>
  </si>
  <si>
    <t xml:space="preserve">3.6. Профілактика вроджених аномалій шляхом забезпечення вагітних жінок в перший триместр вагітності    фолієвою кислотою           </t>
  </si>
  <si>
    <t>3.7. Проведення скринінгових обстежень дітей та вагітних жінок з метою визначення тиреоїдного статусу</t>
  </si>
  <si>
    <t xml:space="preserve">3.8. Скринінг населення на гепатит В за групами ризику, визначеними  стандартами медичної
допомоги </t>
  </si>
  <si>
    <t xml:space="preserve">3.9. Скринінг населення на гепатит С за групами ризику, визначеними  стандартами медичної
допомоги </t>
  </si>
  <si>
    <t>3.10. Діагностика  пацієнтів з позитивним результатом
обстеження на вірусний гепатит В</t>
  </si>
  <si>
    <t>3.11. Діагностика пацієнтів з позитивним результатом
обстеження на вірусний гепатит С</t>
  </si>
  <si>
    <t xml:space="preserve">3.12. Профілактика  гемолітичних хвороб новонароджених відповідно до клінічного протоколу </t>
  </si>
  <si>
    <t xml:space="preserve">3.13. Розширення неонатального
скринінгу новонароджених дітей на спадкові хвороби обміну речовин у новонароджених  </t>
  </si>
  <si>
    <t xml:space="preserve"> 3.14. Профілактика розвитку цервікального раку шийки матки </t>
  </si>
  <si>
    <t xml:space="preserve">3.15. Діагностичне цитологічне обстеження жінок на  рак шийки матки </t>
  </si>
  <si>
    <t xml:space="preserve">3.16. Скринінг донорської крові та її компонентів на наявність маркерів гемотрансмісивних інфекцій. </t>
  </si>
  <si>
    <t>3.17. Діагностика населення на остеопороз</t>
  </si>
  <si>
    <t>3.18. Моніторинг стану  перебігу захворювання   на остеопороз</t>
  </si>
  <si>
    <t xml:space="preserve">3.19.  Проведення експертизи результатів скринінгу раку молочної залози </t>
  </si>
  <si>
    <t xml:space="preserve">3.20. Діагностування інфекційних захворювань </t>
  </si>
  <si>
    <t>показник продукту: кількість осіб, що підлягають скринінгу для визначення рівня цукру, осіб</t>
  </si>
  <si>
    <t>показник ефективності: витрати на одне дослідження зі скринінгу для визначення рівня цукру, грн</t>
  </si>
  <si>
    <t xml:space="preserve">показник якості: кількість виявлених підозр, % </t>
  </si>
  <si>
    <t>показник продукту: кількість осіб, що підлягають скринінгу для визначення холестерину, осіб</t>
  </si>
  <si>
    <t>показник ефективності:середня вартість одного дослідження, грн</t>
  </si>
  <si>
    <t xml:space="preserve">показник якості: зменшення первинної інвалідності  населення від серцево-судинних захворювань, %   </t>
  </si>
  <si>
    <t>показник продукту: кількість осіб, що підлягають обстеженню, осіб</t>
  </si>
  <si>
    <t>показник ефективності: витрати на одне дослідження, грн</t>
  </si>
  <si>
    <t xml:space="preserve">показник якості: частка виявлених підозр із загальної кількості обстежених, % </t>
  </si>
  <si>
    <t>показник продукту: кількість осіб, що підлягають вакцинації, осіб</t>
  </si>
  <si>
    <t>показник ефективності: витрати на одного пацієнта, грн</t>
  </si>
  <si>
    <t>показник якості:  рівень зниження захворюваності груп епідемічного ризику, %</t>
  </si>
  <si>
    <t>показник продукту: кількість медичних працівників, що потребують щеплення, осіб</t>
  </si>
  <si>
    <t>показник ефективності: середній обсяг витрат на щеплення одного медичного працівника,  грн.</t>
  </si>
  <si>
    <t>показник якості: рівень охоплення щепленням медичних працівників від потреби,  %</t>
  </si>
  <si>
    <t>показник продукту: кількість жінок, що підлягають забезпеченню, осіб</t>
  </si>
  <si>
    <t>показник ефективності: витрати на одного пацієнта, грн.</t>
  </si>
  <si>
    <t>показник якості: зменшення кількості вроджених аномалій розвитку, %</t>
  </si>
  <si>
    <t>показник продукту: кількість досліджень, од.</t>
  </si>
  <si>
    <t>показник ефективності: середні витрати на одне дослідження, грн</t>
  </si>
  <si>
    <t>показник якості: частка виявлених осіб з тироїдним статусом загальної кількості обстежених,  %</t>
  </si>
  <si>
    <t>показник продукту:  кількість осіб, яким передбачається проведення обстеження на гепатит В, осіб</t>
  </si>
  <si>
    <t>показник ефективності: середні витрати на  обстеження однієї особи,  грн</t>
  </si>
  <si>
    <t>показник якості: відсоток позитивних результатів на гепатит В із числа обстежених, %</t>
  </si>
  <si>
    <t>показник продукту:  кількість осіб, яким передбачається проведення обстеження на гепатит С, осіб</t>
  </si>
  <si>
    <t>показник якості: відсоток позитивних результатів на гепатит С із числа обстежених, %</t>
  </si>
  <si>
    <t>показник продукту:  кількість пацієнтів з позитивним результатом на вірусний гепатит В, які потребують обстеження, осіб.</t>
  </si>
  <si>
    <t>показник ефективності: середні витрати на обстеження одного пацієнта,  грн</t>
  </si>
  <si>
    <t>показник якості: рівень охоплення лабораторною діагностикою, %</t>
  </si>
  <si>
    <t>показник продукту:  кількість пацієнтів з позитивним результатом на вірусний гепатит С, які потребують обстеження, осіб.</t>
  </si>
  <si>
    <t>показник ефективності: середні витрати на одного пацієнта,  грн</t>
  </si>
  <si>
    <t>показник продукту: середньорічна кількість жінок, які будуть забезпечені антирезусним імуноглобуліном, осіб</t>
  </si>
  <si>
    <t>показник ефективності: середня вартість  профілактичних засобів на одну пацієнтку, грн.</t>
  </si>
  <si>
    <t>показник якості: кількість випадків смерті немовлят від гемолітичної хвороби новонароджених, од.</t>
  </si>
  <si>
    <t>показник продукту: середньорічна кількість дітей до 1 -го року, що потребує скринінгу, осіб</t>
  </si>
  <si>
    <t>показник продукту: середньорічна кількість дітей до 1 -го року, яким буде проведено скринінг, осіб</t>
  </si>
  <si>
    <t>показник продукту: в тому числі дівчат, осіб</t>
  </si>
  <si>
    <t>показник ефективності: витрати на одну дитину, грн.</t>
  </si>
  <si>
    <t xml:space="preserve">показник якості: рівень охоплення скринінгом дітей до 1 року на спадкові хвороби обміну речовин у % </t>
  </si>
  <si>
    <t>показник продукту:  кількість дівчаток від 10 до 14 років життя, що підлягають вакцинації, осіб</t>
  </si>
  <si>
    <t>показник продукту:  кількість дівчаток від 10 до 14 років життя, які будуть вакциновані, осіб</t>
  </si>
  <si>
    <t>показник ефективності: середня вартість  вакцинаціі однієї дитини,  грн</t>
  </si>
  <si>
    <t>показник якості: рівень охоплення вакцинацією дівчаток цільової групи, %</t>
  </si>
  <si>
    <t>показник продукту:  кількість лабораторних обстежень, одиниць</t>
  </si>
  <si>
    <t>показник ефективності: середні витрати на одне обстеження,  грн</t>
  </si>
  <si>
    <t>показник якості: частка виявлених осіб з підозрою на рак шийки матки з числа обстежених, %</t>
  </si>
  <si>
    <t>показник продукту: кількість проведених скринінгових досліджень, од.</t>
  </si>
  <si>
    <t>показник ефективності: середні витрати на одне дослідження, грн.</t>
  </si>
  <si>
    <t>показник якості: частка осіб, у яких виявлено підозру на гемотрансмісивні інфекції з числа обстежених, %</t>
  </si>
  <si>
    <t>показник продукту: кількість пацієнтів обстежених на остеопороз, осіб</t>
  </si>
  <si>
    <t>показник ефективності: середні витрати на пацієнта, грн.</t>
  </si>
  <si>
    <t>показник якості: частка осіб, у яких виявлено підозру на остеопороз, %</t>
  </si>
  <si>
    <t>показник продукту: кількість пацієнтів хворих на остеопороз, осіб</t>
  </si>
  <si>
    <t>показник якості: рівень забезпечення хворих на остеопороз обстеженнями, %</t>
  </si>
  <si>
    <t>показник продукту: кількість проведених досліджень, од.</t>
  </si>
  <si>
    <t>показник продукту: кількість результатів мамографії, які потребують повторного розгляду (проведення експертизи), од.</t>
  </si>
  <si>
    <t>показник ефективності: середня вартість проведення однієї експертизи результатів скринінгу, грн.</t>
  </si>
  <si>
    <t>показник якості: рівень охоплення дослідженнями жінок, які потребують  повторного обстеження, %</t>
  </si>
  <si>
    <t>показник продукту:  кількість тестувань на гостру респіраторну хворобу COVID-19, спричиненої коронавірусом SARS-CoV-2,  од.</t>
  </si>
  <si>
    <t>показник ефективності: середні витрати на одне дослідження,  грн</t>
  </si>
  <si>
    <t>показник якості: частка виявлених осіб з підтвердженим випадком гострої респіраторної хвороби COVID-19, спричиненої коронавірусом SARS-CoV-2, із числа проведених тестувань, %</t>
  </si>
  <si>
    <t>на 24%</t>
  </si>
  <si>
    <t>на 4,2%</t>
  </si>
  <si>
    <t>4. Використання інформаційно-комунікаційних технологій у сфері управління та надання медичних послуг за допомогою електронних засобів</t>
  </si>
  <si>
    <t>4.1. Створення та супровід інформаційної платформи (системи)  статистичних даних про стан здоров'я населення та діяльність закладів охорони здоров'я</t>
  </si>
  <si>
    <t>4.2. Cтворення, впровадження та підтримка інформаційної системи "Вірусні гепатити"</t>
  </si>
  <si>
    <t>показник продукту:  кількість модулів платформи, одиниць</t>
  </si>
  <si>
    <t>показник продукту:  кількість користувачів, одиниць</t>
  </si>
  <si>
    <t>показник ефективності: середні витрати на створення та супровід модуля,  тис. грн</t>
  </si>
  <si>
    <t>показник якості: динаміка кількості користувачів у порівнянні з попереднім роком, %</t>
  </si>
  <si>
    <t>показник продукту:  кількість закладів, яким буде забезпечено доступ до інформаційної системи "Вірусні гепатити", од.</t>
  </si>
  <si>
    <t>показник ефективності: середні витрати на створення та супровід інформаційної системи,  грн</t>
  </si>
  <si>
    <t>показник якості: рівень доступу до  інформаційної системи "Вірусні гепатити", %</t>
  </si>
  <si>
    <t>5. Проведення інформаційних кампаній з питань профілактики захворювань та здорового способу життя.</t>
  </si>
  <si>
    <t>5.1. Підвищення рівня поінформованості населення з питань запобігання та профілактики неінфекційних захворювань шляхом виготовлення і розповсюдження  відео та поліграфічної продукції.</t>
  </si>
  <si>
    <t>5.2. Підвищення рівня поінформованості населення з питань запобігання та профілактики інфекційних захворювань шляхом  виготовлення і розповсюдження відео та поліграфічної продукції.</t>
  </si>
  <si>
    <t xml:space="preserve">5.3. Пропаганда здорового способу життя шляхом виготовлення і розповсюдження відео та поліграфічної продукції (тютюнопаління, алкоголізм, наркоманія, надмірна вага, фізична активність, небезпечний секс, вакцинація, тощо). </t>
  </si>
  <si>
    <t>показник продукту: кількість нозологій (захворювань) по яких будуть підготовлені інформаційні матеріали, одиниць</t>
  </si>
  <si>
    <t>показник продукту: кількість підготовлених інформаційних матеріалів, одиниць</t>
  </si>
  <si>
    <t>показник ефективності: середня вартість  інформаційних матеріалів по одній нозології, тис. грн.</t>
  </si>
  <si>
    <t>показник якості:  рівень поінформованості населення м.Києва, %</t>
  </si>
  <si>
    <t>показник продукту: кількість тем по яких буде підготовлено інформаційні матеріали, одиниць</t>
  </si>
  <si>
    <t>показник ефективності: середня вартість  інформаційних матеріалів по одній темі, тис грн.</t>
  </si>
  <si>
    <t xml:space="preserve">тис. грн </t>
  </si>
  <si>
    <t>грн.</t>
  </si>
  <si>
    <t xml:space="preserve">грн </t>
  </si>
  <si>
    <t>од</t>
  </si>
  <si>
    <t>тис. грн.</t>
  </si>
  <si>
    <t>І. Оперативна ціль Стратегії розвитку міста Києва: Забезпечення якісної та доступної медицини в м. Києві</t>
  </si>
  <si>
    <t>Завдання програми: Поширення можливостей для своєчасного виявлення та профілактики захворювань</t>
  </si>
  <si>
    <t>І. Оперативна ціль Стратегії розвитку міста Києва: Просування здорового способу життя серед мешканців міста</t>
  </si>
  <si>
    <t>Завдання програми: Популяризація здорового способу життя</t>
  </si>
  <si>
    <t>1.  Міська цільова програма "Громадське здоров'я" на 2022-2025 роки Рішення КМР "Про затвердження міської цільової програми "Громадське здоров'я" на 2022-2025 роки" від 2021-10-07 № 2722/2763</t>
  </si>
  <si>
    <t>(найменування програми, дата і номер рішення Київської міської ради про її затвердження)</t>
  </si>
  <si>
    <t>2. Департамент охорони здоров'я виконавчого органу Київської міської ради (Київської міської державної адміністрації)</t>
  </si>
  <si>
    <t>найменування відповідального виконавця програми</t>
  </si>
  <si>
    <t>Найменування 
заходу</t>
  </si>
  <si>
    <t>Виконавці 
заходу</t>
  </si>
  <si>
    <t>Термін
вико-
нання
(план/
факт)</t>
  </si>
  <si>
    <t>Обсяги фінансування на 2022 рік, (тис. грн.)</t>
  </si>
  <si>
    <t>Фактичні обсяги фінансування, 
за звітний період (тис. грн)</t>
  </si>
  <si>
    <t>Інформація про виконання заходу</t>
  </si>
  <si>
    <t>Причини невиконання</t>
  </si>
  <si>
    <t>Усього</t>
  </si>
  <si>
    <t>у тому числі: за джерелами:</t>
  </si>
  <si>
    <t>держав- ний бюджет</t>
  </si>
  <si>
    <t>бюджет м.Києва</t>
  </si>
  <si>
    <t>інші джерела</t>
  </si>
  <si>
    <t>Завдання:  1. Реалізація ініціативи FAST TRACK CITIES та виконання цілі «90-90-90»  безперервного каскаду заходів з профілактики, догляду та лікування, спрямованої на протидію епідемії ВІЛ-інфекції / СНІДу</t>
  </si>
  <si>
    <t>Департамент охорони здоров'я виконавчого органу Київської міської ради (Київської міської державної адміністрації), органу Київської міської ради (Київської міської державної адміністрації)
Заклади охорони здоров'я, засновані на комунальній власності територіальної громади м.Києва,
Комунальне некомерційне підприємство "Київська міська клінічна лікарня № 5" виконавчого</t>
  </si>
  <si>
    <t>2022, 2023, 2024, 2025</t>
  </si>
  <si>
    <t>Департамент охорони здоров'я виконавчого органу Київської міської ради (Київської міської державної адміністрації)
Заклади охорони здоров'я, засновані на комунальній власності територіальної громади м.Києва, Комунальне некомерційне підприємство "Київська міська клінічна лікарня № 5" виконавчого органу Київської міської ради (Київської міської державної адміністрації)</t>
  </si>
  <si>
    <t>Департамент охорони здоров'я виконавчого органу Київської міської ради (Київської міської державної адміністрації),
Заклади охорони здоров'я, засновані на комунальній власності територіальної громади м.Києва,
Комунальне некомерційне підприємство "Київська міська клінічна лікарня № 5" виконавчого органу Київської міської ради (Київської міської державної адміністрації)</t>
  </si>
  <si>
    <t>Департамент охорони здоров'я виконавчого органу Київської міської ради (Київської міської державної адміністрації),
Комунальне некомерційне підприємство "Київська міська клінічна лікарня № 5" виконавчого органу Київської міської ради (Київської міської державної адміністрації),
Заклади охорони здоров'я, засновані на комунальній власності територіальної громади м.Києва</t>
  </si>
  <si>
    <t>ВСЬОГО ЗА ЗАВДАННЯМ:</t>
  </si>
  <si>
    <t/>
  </si>
  <si>
    <t xml:space="preserve">Завдання:  2. Здійснення заходів щодо раннього виявлення та лікування туберкульозу </t>
  </si>
  <si>
    <t>Департамент охорони здоров'я виконавчого органу Київської міської ради (Київської міської державної адміністрації), Заклади охорони здоров'я, засновані на комунальній власності територіальної громади м.Києва, Комунальне некомерційне підприємство "ФТИЗІАТРІЯ" виконавчого органу Київської міської ради (Київської міської державної адміністрації)</t>
  </si>
  <si>
    <t>Виконано частково</t>
  </si>
  <si>
    <t>Департамент охорони здоров'я виконавчого органу Київської міської ради (Київської міської державної адміністрації), Комунальне некомерційне підприємство "ФТИЗІАТРІЯ" виконавчого органу Київської міської ради (Київської міської державної ністрації),Заклади охорони здоров'я, засновані на комунальній власності територіальної громади м.Києва</t>
  </si>
  <si>
    <t>Департамент охорони здоров'я виконавчого органу Київської міської ради (Київської міської державної адміністрації), Комунальне некомерційне підприємство "ФТИЗІАТРІЯ" виконавчого органу Київської міської ради (Київської міської державної адмыністрації), Заклади охорони здоров'я, засновані на комунальній власності територіальної громади м. Києва</t>
  </si>
  <si>
    <t>Департамент охорони здоров'я виконавчого органу Київської міської ради (Київської міської державної адміністрації),
Комунальне некомерційне підприємство "ФТИЗІАТРІЯ" виконавчого органу Київської міської ради (Київської міської державної адміністрації),
Заклади охорони здоров'я, засновані на комунальній власності територіальної громади м.Києва</t>
  </si>
  <si>
    <t xml:space="preserve">Департамент охорони здоров'я виконавчого органу Київської міської ради (Київської міської державної адміністрації), Комунальне некомерційне підприємство "ФТИЗІАТРІЯ" виконавчого органу Київської міської ради (Київської міської державної адміністрації), Заклади охорони здоров'я, засновані на комунальній власності територіальної громади м.Києва </t>
  </si>
  <si>
    <t>Департамент охорони здоров'я виконавчого органу Київської міської ради (Київської міської державної адміністрації), Комунальне некомерційне підприємство "ФТИЗІАТРІЯ" виконавчого органу Київської міської ради (Київської міської державної адміністрації), Заклади охорони здоров'я, засновані на комунальній власності територіальної громади м.Києва</t>
  </si>
  <si>
    <t>Завдання:  3. Своєчасне виявлення та профілактика захворювань</t>
  </si>
  <si>
    <t>Департамент охорони здоров'я виконавчого органу Київської міської ради (Київської міської державної адміністрації),Заклади охорони здоров'я, засновані на комунальній власності територіальної громади м.Києва</t>
  </si>
  <si>
    <t>Департамент охорони здоров'я виконавчого органу Київської міської ради (Київської міської державної адміністрації),
Заклади охорони здоров'я, засновані на комунальній власності територіальної громади м.Києва</t>
  </si>
  <si>
    <t xml:space="preserve">Департамент охорони здоров'я виконавчого органу Київської міської ради (Київської міської державної адміністрації), Заклади охорони здоров'я, засновані на комунальній власності територіальної громади м. Києва </t>
  </si>
  <si>
    <t>3.8. Скринінг населення на гепатит В за групами ризику, визначеними  стандартами медичної</t>
  </si>
  <si>
    <t>3.10. Діагностика  пацієнтів з позитивним результатом обстеження на вірусний гепатит В</t>
  </si>
  <si>
    <t>Департамент охорони здоров'я виконавчого органу Київської міської ради (Київської міської державної адміністрації), Заклади охорони здоров'я, засновані на комунальній власності територіальної громади м.Києва</t>
  </si>
  <si>
    <t>2022,</t>
  </si>
  <si>
    <t>3.11. Діагностика пацієнтів з позитивним результатом обстеження на вірусний гепатит С</t>
  </si>
  <si>
    <t>2022, 2023, 2024,2025</t>
  </si>
  <si>
    <t>Завдання:  4. Використання інформаційно-комунікаційних технологій у сфері управління та надання медичних послуг за допомогою електронних засобів</t>
  </si>
  <si>
    <t>Завдання:  5. Проведення інформаційних кампаній з питань профілактики захворювань та здорового способу життя.</t>
  </si>
  <si>
    <t>РАЗОМ ЗА ПРОГРАМОЮ</t>
  </si>
  <si>
    <t xml:space="preserve">Заступник директора - начальник  управління економіки </t>
  </si>
  <si>
    <t xml:space="preserve">Дмитро КУЦОПАЛ </t>
  </si>
  <si>
    <t xml:space="preserve">Заступник начальника управління </t>
  </si>
  <si>
    <t>Леся ШМУЛЬКО</t>
  </si>
  <si>
    <t xml:space="preserve">економіки </t>
  </si>
  <si>
    <t xml:space="preserve">Заступник начальника управління економіки  – </t>
  </si>
  <si>
    <t xml:space="preserve">начальник відділу планування капітальних </t>
  </si>
  <si>
    <t>Юрій БЕРЕСТОВЕНКО</t>
  </si>
  <si>
    <t>видатків та ремонтних робіт</t>
  </si>
  <si>
    <r>
      <t xml:space="preserve">Головний спеціаліст </t>
    </r>
    <r>
      <rPr>
        <sz val="14"/>
        <color theme="1"/>
        <rFont val="Times New Roman"/>
        <family val="1"/>
        <charset val="204"/>
      </rPr>
      <t xml:space="preserve">сектору цільових програм  </t>
    </r>
  </si>
  <si>
    <t>Олександр КОЛОМІЄЦЬ</t>
  </si>
  <si>
    <r>
      <t>та спеціального фонду</t>
    </r>
    <r>
      <rPr>
        <sz val="14"/>
        <color rgb="FF000000"/>
        <rFont val="Times New Roman"/>
        <family val="1"/>
        <charset val="204"/>
      </rPr>
      <t xml:space="preserve"> </t>
    </r>
  </si>
  <si>
    <t xml:space="preserve">Заплановані бюджетні асигнування 
на 2022 рік з урахуванням змін </t>
  </si>
  <si>
    <t>Проведені видатки за звітний період</t>
  </si>
  <si>
    <t>Відхилення</t>
  </si>
  <si>
    <t>усього</t>
  </si>
  <si>
    <t>загальний фонд</t>
  </si>
  <si>
    <t>спеціальний фонд</t>
  </si>
  <si>
    <t xml:space="preserve">За звітний період було охоплено 134 дитини, безкоштовним дитячим харчуванням. Охоплено 100% дітей до року, які потребували дитячого харчування. Відсоток виконання кількісного показника становить 62,9%.  Однією із основних причин недовиконання показника, є зменшення кількості народжених дітей від ВІЛ-інфікованих матерів.       </t>
  </si>
  <si>
    <t>Відповідно до наказу МОЗ України від 16 лютого 2022 року № 302 «Про затвердження Порядку організації виявлення туберкульозу та латентної туберкульозної інфекції», зареєстрованого у Міністерстві юстиції України 30 березня 2022 року за № 366/37702 в якості первинного діагностичного тесту на виявлення туберкульозу в закладах охорони здоров’я застосовується молекулярно-генетичний метод дослідження замість мікроскопічного дослідження. Тому виключається необхідність проведення фахівцями фтизіатричної служби зовнішнього контролю якості бактеріоскопічної діагностики туберкульозу в лабораторіях І рівня.</t>
  </si>
  <si>
    <t xml:space="preserve">Виконуючий обов'язки начальника  </t>
  </si>
  <si>
    <t>відділу лікувально-профілактичної допомоги дорослому населенню</t>
  </si>
  <si>
    <t>Михайло ТОМЧУК</t>
  </si>
  <si>
    <t xml:space="preserve">Впродовж 2022 року ЗПТ отримали 294 особи, в тому числі 50 жінок. 90 осіб з програми вибуло (смерть, перевід, закінчив лікування. Станом на 01.01.2023 отримують лікування 204 особи). Рівень охоплення становить 100%                   </t>
  </si>
  <si>
    <t xml:space="preserve">факт </t>
  </si>
  <si>
    <t>за 2022 рік</t>
  </si>
  <si>
    <t xml:space="preserve">Проведення туберкулінодіагностики здійснювалося за рахунок закупівлі 2021 року. Залишок на 01.01.2022 року склав 87316 доз туберкуліну. За  2022 рік проведено туберкулінодіагностику 8 555 особам. Разом з тим, Наказом МОЗ України від 16 лютого 2022 року № 302 «Про затвердження Порядку організації виявлення туберкульозу та латентної туберкульозної інфекції», зареєстрованим у Міністерстві юстиції України 30 березня 2022 року за № 366/37702 визнаний таким, що втратив чинність наказ МОЗ від 29.07.1996 року № 233 «Про затвердження інструкцій щодо надання медико санітарної допомоги хворим на туберкульоз», відповідно до якого туберкулінодіагностиці підлягали усі діти віком від 1 до 17 років. Стандартами охорони здоров'я при туберкульозі визначені окремі групи ризику для проведення туберкулінодіагностики, з урахуванням яких закладами ПМСД був скоригований план обстеження на рік, який склав 8 881 осіб замість 409 910 осіб. Рівень охоплення туберкулінодіагностикою складає 96,3 % від скоригованого плану обстежень на рік </t>
  </si>
  <si>
    <t xml:space="preserve">За допомогою пересувного флюорографа за звітний період 2022 року обстежено 2646 особа, що склало 23 % від плану на рік (11 624 особи). Виявлено 59 осіб з патологією органів грудної клітини.  З 24.02.2022 робота флюорографа була призупинена через введення воєнного стану на території України, існуючу загрозу повітряних атак та пов’язану з цим небезпеку для населення.        </t>
  </si>
  <si>
    <t xml:space="preserve">За  2022 рік допомогу отримав 1058 киянин, що склало 100 % від потреби. Ефективність амбулаторного лікування склала 93,3 % (рекомендації ВООЗ - 85 %), показник перерваного лікування склав 1,8 % (рекомендації ВООЗ – до 3%). Видано 5 159 продуктових наборів (2 296 наборів на суму 1 232 194,32 грн, закуплених у 2021 році за кошти місцевого бюджету,  та 2 863 набори на суму 2 704 167,81 грн, отримані у 2022 році в якості гуманітарної допомоги від БО "100 % життя. Київський регіон"). </t>
  </si>
  <si>
    <t xml:space="preserve"> З метою виконання зазначеного заходу КНП " Київський міський інформаційно-аналітичний центр медичної статистики" (далі КНП "КМІАЦМС") було здійснено заходи щодо виготовлення інформаційних буклетів та відеороликів з наступних питань: " Профілактика неінфекційних захворювань "
Виготовлено інформаційних буклетів з наступної тематики:
• рак молочної залози - 100 тис. шт.;  
• інфаркт міокарда  – 100 тис. шт.;
• артеріальна гіпертензія – 100 тис. шт.
Виготовлено інформаційних листівок на тему «Інсульт може торкнутись кожного» - 100 тис. шт.
Створення анімаційних відеороликів, тривалістю до 30 секунд у межах інформаційної кампаній  на тему: «Профілактика цукрового діабету».
 Послуги з виготовлення друкованої продукції та створенню відеороликів отримано. Інформаційні матеріали в кількоісті 401 200 шт. були розподілені серед 69 закладів охорони здоров`я  міста Києва.</t>
  </si>
  <si>
    <t xml:space="preserve">  З метою виконання зазначеного заходу КНП "КМІАЦМС" було здійснено заходи щодо виготовлення інформаційних буклетів та відеороликів з наступних питань:    "Профілактика інфекційних хвороб "
Виготовлено інформаційних листівок/буклетів  з наступної тематики:
• профілактика туберкульозу-150 тис. шт.;
• профілактика ВІЛ/СНІД -150 тис. шт;
• профілактика гепатиту -150 тис. шт;
• короновірусна інфекція  -  150 тис. шт.              Інформаційні матеріали в кількоісті 600 000  шт. були розподілені серед 85 закладів охорони здоров`я  міста Києва.
Створення анімаційних відеороликів, тривалістю до 30 секунд у межах інформаційної кампаній  на тему: «Профілактика вірусних гепатитів».</t>
  </si>
  <si>
    <t xml:space="preserve"> З метою виконання зазначеного заходу  КНП "КМІАЦМС" було здійснено заходи щодо виготовлення інформаційних буклетів та відеороликів з наступних питань:                                                                      "Пропаганда здорового способу життя "
Виготовлено інформаційних листівок/буклетів з наступної тематики:
• здоровий спосіб життя дитини – це шлях до її здорового майбутнього - 150 тис. шт.
• стоп наркотик - 150 тис. шт.
Інформаційні матеріали в кількоісті 300 000  шт. були розподілені серед 85 закладів охорони здоров`я  міста Києва.
Створення анімаційних відеороликів, тривалістю до 30 секунд у межах інформаційної кампаній з наступної тематики:
• повітряно-крапельні інфекції;
• здорове харчування дітей та підлітків;
• профілактика шкідливих звичок у дітей та підлітків (гаджети, комп’ютерні ігри тощо);
• профілактика гіподинамії дітей та підлітків (малорухливий спосіб життя). </t>
  </si>
  <si>
    <t>Відсутня потреба у виконанні зазначеного заходу за рахунок коштів міського бюджету.
Запуск модулю «Вірусні гепатити» заплановано на базі інформаційної системи «Моніторинг соціально значущих хвороб» за рахунок коштів державного бюджету.  за рахунок коштів державного бюджету.</t>
  </si>
  <si>
    <t xml:space="preserve">З метою виконання зазначеного заходу  КНП "КМІАЦМС" було здійснено заходи щодо виготовлення інформаційних буклетів та відеороликів з наступних питань:                                                                      "Пропаганда здорового способу життя "
Виготовлено інформаційних листівок/буклетів з наступної тематики:
• здоровий спосіб життя дитини – це шлях до її здорового майбутнього - 150 тис. шт.
• стоп наркотик - 150 тис. шт.
Інформаційні матеріали в кількоісті 300 000  шт. були розподілені серед 85 закладів охорони здоров`я  міста Києва.
Створення анімаційних відеороликів, тривалістю до 30 секунд у межах інформаційної кампаній з наступної тематики:
• повітряно-крапельні інфекції;
• здорове харчування дітей та підлітків;
• профілактика шкідливих звичок у дітей та підлітків (гаджети, комп’ютерні ігри тощо);
• профілактика гіподинамії дітей та підлітків (малорухливий спосіб життя). </t>
  </si>
  <si>
    <t>Впродовж звітного періоду  у ЗОЗ м. Києва обстежено 116 449 осіб, у т.ч. методом швидкого тестування 88 637 (76,1%), решта  тестувань методом ІФА – 27812 ( 23,9%). Виявлено вперше ВІЛ-позитивних  911 особу, з них 858 (94,2%) осіб стали під медичне спостереження у т.ч 295 жінок (34,4 %). 
Охоплено медичним спостереженням становить 94,2% від вперше виявлених осіб.</t>
  </si>
  <si>
    <t xml:space="preserve">За рахунок місцевого бюджету закуплено тест-систем для виявлення ДНК вірусу гепатиту В методом ПЛР та витратних матеріалів )  на - 172,2 тис. грн. 
У 2022 році було до обстежено методом ПЛР 1502 осіб з позитивним результатом обстеження, у 105 зразках крові був підтверджений вірус. Рівень інфікування 6,9 %. </t>
  </si>
  <si>
    <t xml:space="preserve">За рахунок коштів місцевого бюджету закуплено тест-систем для якісного виявлення РНК вірусу гепатиту С методом ПЛР та витратних матеріалів 
на – 1 129,5 тис. грн.  
Всього за 2022 рік було до обстежено методом ПЛР 1612 осіб з позитивним результатом обстеження, у 280 зразках крові був підтверджений вірус. Рівень інфікування 17,3%. </t>
  </si>
  <si>
    <t>Діагностика населення на остеопороз проводилася В КНП «Київська міська клінічна лікарня №6» та в консультативно-діагностичних центрах міста за рахунок коштів отриманих за програмою медичних гарантій.
За звітний період  19882 пацієнтам проведено денситометрію. У 38% обстежених виявлено явища остеопенії/остеопорозу.</t>
  </si>
  <si>
    <t>Всього хворих пацієнтів з патологією (остеопороз, остеопанія) 6241 особи. Моніторинг проводився за рахунок коштів отриманих за програмою медичних гарантій</t>
  </si>
  <si>
    <t>За 2022 рік отримано тестів для виявлення випадків гострої респіраторної хвороби COVID-19 за рахунок централізованих поставок державного бюджету на суму – 12 591,8 тис. грн. 
Протягом 2022 року закладами охорони здоров’я м. Києва проведено 
331713 тестувань на гостру респіраторну хворобу COVID-19.
У 30% обстежених підтверджено діагноз COVID.</t>
  </si>
  <si>
    <t>Інформація про виконання програми
за  2022 рік</t>
  </si>
  <si>
    <t xml:space="preserve">Впродовж звітного періоду  у ЗОЗ м. Києва обстежено 116 449 осіб, у т.ч. методом швидкого тестування 88 637 (76,1%), решта  тестувань методом ІФА – 27812 ( 23,1%). Виявлено вперше ВІЛ-позитивних У  911 осіб виявлено антитіла до ВІЛ - інфекції, інфікованість серед обстежених становить 0,97%. Охоплено медичним спостереженням   858 (75,8%) особу. Частка жінок, які охоплені медичним спостереження серед виявлених становить (39,1 %). 
</t>
  </si>
  <si>
    <t xml:space="preserve">Проведення туберкулінодіагностики здійснювалося за рахунок закупівлі 2021 року. За  2022 рік проведено туберкулінодіагностику 8 555 особам за рахунок залишків на початок року. Стандартами охорони здоров'я при туберкульозі визначені окремі групи ризику для проведення туберкулінодіагностики, з урахуванням яких закладами ПМСД був скоригований план обстеження на рік, який склав 8 881 осіб замість 409 910 осіб. Наказом МОЗ України від 16 лютого 2022 року № 302 «Про затвердження Порядку організації виявлення туберкульозу та латентної туберкульозної інфекції», зареєстрованим у Міністерстві юстиції України 30 березня 2022 року за № 366/37702 визнаний таким, що втратив чинність наказ МОЗ від 29.07.1996 року № 233 «Про затвердження інструкцій щодо надання медико санітарної допомоги хворим на туберкульоз», відповідно до якого туберкулінодіагностиці підлягали усі діти віком від 1 до 17 років.  Рівень охоплення туберкулінодіагностикою складає 96,3 % від скоригованого плану обстежень на рік </t>
  </si>
  <si>
    <t>Діагностика населення групи ризику на виявлення колоректального раку здійснювалася за рахунок коштів міського бюджету, так за звітний період відповідно до потреби закладів охорони здоров’я закуплено товар на 3 272,7 тис. грн., за результатами закупівлі виникла економія коштів.
За 2022 рік обстежено 51491 осіб на наявність прихованої крові в калі. У 15 % обстежених результатів виявлено підозри на рак.</t>
  </si>
  <si>
    <t>Забезпечення жінок антирезусним імуноглобуліном здійснювалося за рахунок закупівлі 2021 року, залишок склав на 1 295,5 тис. грн. а також отриманих за звітний період централізованих поставок державного бюджету закуплених за кошти минулих років на 292,8 тис. грн.
Всього у 2022 році антирезусним імуноглобуліном забезпечено 2976 осіб (100% тих хто потребував). Це дозволило попередити смерть немовлят від гемолітичної хвороби новонароджених.</t>
  </si>
  <si>
    <t xml:space="preserve">Станом на 01.01.2022 залишок витратних матеріалів склав на 1 182,4 тис. грн. 
За звітний період отримано централізованих поставок державного бюджету 
на 6 493,1 тис. грн., окрім цього отримано гуманітарної допомоги на 1589,0 тис. грн.
У 2022 році з урахуванням залишків та централізованих поставок  відповідно до наявної потреби в медичних виробах здійснено закупівлю за кошти міського бюджету на суму  2364,0 тис.грн.
Протягом 2022 року проведено 137556 скринінгові досліджень донорської крові та її компонентів (забезпечено 100% потребу у дослідженнях), скринінг здійснювався імунохемілосцентним методом, у 1,8 % обстежених осіб виявлено підозру на гемотрансмісивні інфекції. </t>
  </si>
  <si>
    <t>Станом на 01.01.2022 року залишок засобів індивідуального захисту закуплений за кошти міського бюджету склав на 2 044,1 тис. гривень
Отримано у 2022 році засобами індивідуального захисту медичних працівників у якості благодійної допомоги на 689,9 тис. грн.
Забезпечення засобами індивідуального захисту медичних працівників здійснювалося за рахунок залишку на початок року та благодійної допомоги отриманої у 2022 році.  
КНП «ФТИЗІАТРІЯ» повністю забезпечена засобами індивідуального захисту. 
Фактична кількість працівників КНП "ФТИЗІАТРІЯ" - 175 осіб. Завдяки ефективному впровадженню заходів з інфекційного контролю за звітний період не зареєстровано жодного випадка захворювання на туберкульоз серед медичних працівників.</t>
  </si>
  <si>
    <t xml:space="preserve">Вакцинація проводилася за рахунок закупівлі 2021 року за міською цільовою програмою "Здоров'я киян", залишок товару на 01.01.2022 року склав 7023 доз  вакцини на  6344,1 тис. грн.Заплановано провести вакцинацію від папіломавірусу людини 13281 дітям. Протягом звітного періоду провакциновано 6267 дівчаток. У звітному році тричі оголошувались торги, але у зв’язку з поданням менше двох тендерних пропозицій тендерний аукціон не був проведений. </t>
  </si>
  <si>
    <t>Проведення експертизи розпочато з 01.07.2022 у зв’язку із ситуацією, що відбулась на території України та інших технічних причин.
За звітний період в консультативно діагностичних центрах міста Києва здійснено 47965 досліджень мамографії на рак молочної залози, 10172 результатів потребували проведення експертизи (повторного читання), КНП Київськи діагностичний 
центр здійснив 7450 експертиз результатів скринінгу раку молочної залози (повторні читання) (рівень охоплення дослідженнями жінок, які потребували повторного читання 73%), у 529 випадках виявлено патології.</t>
  </si>
  <si>
    <t>В 2022 році КНП "КМІАЦ медичної статистики"  було укладено угоду на закупівлю "Послуг з розробки технічного завдання  на створення  та супровід інформаційної платформи статистичних даних про стан здоров'я населення та діяльність закладів охорони здоров'я" на суму 335,00 тис.грн. Технічне завдання на створення та супровід інформаційної платформи (системи) статистичних даних про стан здоров'я населення та діяльність закладів охорони здоров'я охоплює весь комплекс робіт, що має бути виконано майбутнім розробником Програми у 2022-2025 роках відповідно до плану-графіку з врахуванням обсягів видатків в кожному бюджетному році.  
В Департаменті інформаційно-комунікаційних технологій Київської міської ради (Київської міської державної адміністрації) (далі - ДІКТ КМДА) відповідно до нормативних документів Технічне завдання пройшло декілька етапів погодження.
Після неодноразових направлень Технічного завдання на погодження, ДІКТ КМДА лише в грудні 2022 року листом від 08.12.2022 № 075-4213/0611219/2022 було погоджено Технічне завдання на створення та супровід інформаційної платформи (системи) статистичних даних, що унеможливлювало провести процедуру закупівлі ІТ-послуг на створення інформаційної платформи в 2022 році. Зазначена робота буде продовжена в 2023 році.</t>
  </si>
  <si>
    <t>Станом на 01.01.2022 року залишок вакцин закупленої за кошти державного бюджету склав на 57,9 тис. грн.
У 2022 році проведено передсезонну імунопрофілактику грипу в групах епідемічного ризику (медичні працівники) 6524 особам. Вакцинація проводилася залишками закупленими у 2021 році та отриманих у 2022 році поставок від МОЗ у якості благодійної допомоги на суму 339,7 тис. гривень.</t>
  </si>
  <si>
    <t>Звіт про досягнення індикаторів програми</t>
  </si>
  <si>
    <t xml:space="preserve">Міської цільової програми "Громадське здоров'я" на 2022-2025 р.р. </t>
  </si>
  <si>
    <t>Значення індикатора програми</t>
  </si>
  <si>
    <t>Причина недосягнення індикаторів програми</t>
  </si>
  <si>
    <t>Збільшення середньої тривалості життя населення, %</t>
  </si>
  <si>
    <t>у % до попереднього періоду</t>
  </si>
  <si>
    <t>*</t>
  </si>
  <si>
    <t>Дані за 2022 рік відсутні</t>
  </si>
  <si>
    <t>Показник за 2021 рік 71,07
Суттєво вплинула на  зростання смертності  населення,очікуваної тривалості  життя при народженні пандемія, спричинена коронавірусною інфекцією SARS-CoV-2, яка в  структурі смертності населення у 2021 році  посіла друге місце після смертності від хвороб серцево-судинної системи</t>
  </si>
  <si>
    <t>Зменшення рівня смертності населення, %</t>
  </si>
  <si>
    <t>на 7</t>
  </si>
  <si>
    <t xml:space="preserve">Показник за 2021 рік 15,5
</t>
  </si>
  <si>
    <t>Малюкова смертність дітей (до 1 року)</t>
  </si>
  <si>
    <t>випадків/ 1 тис. новонароджених</t>
  </si>
  <si>
    <t xml:space="preserve">Показник за 2021 рік 5,7
</t>
  </si>
  <si>
    <t>Створення міської платформи (системи) збору та обробки даних про здоров'я населення та діяльність закладів охорони здоров'я</t>
  </si>
  <si>
    <t>рівень функціонування модулів платформи у поточному періоді до запланованих, %</t>
  </si>
  <si>
    <t>В 2022 році було розроблено Технічне завдання (далі –ТЗ) на створення та супровід інформаційної платформи (системи)  статистичних даних про стан здоров'я населення та діяльність закладів охорони здоров'я та охоплює весь комплекс робіт, що має бути виконаний майбутнім розробником Програми у 2022-2025 роках  відповідно плану-графіку з врахуванням обсягів видатків в кожному бюджетному році.  
ТЗ пройшло декілька етапів погодження в Департаменті інформаційно-комунікаційних технологій Київської міської ради (Київської міської державної адміністрації) (далі - ДІКТ КМДА) відповідно до нормативних документів.
ТЗ було погоджено в ДІКТ КМДА в грудні 2022 року листом від 08.12.2022 № 075-4213/0611219/2022. 
Враховуючи зазначене, провести процедуру закупівлі ІТ-послуг на створення інформаційної платформи в 2022 році не представилось можливим. Зазначена робота буде продовжена в 2023 році.</t>
  </si>
  <si>
    <t>Кількість досягнутих індикаторів програми -</t>
  </si>
  <si>
    <t>Кількість недосягнутих індикаторів програми -</t>
  </si>
  <si>
    <t>Відсоток досягнутих індикаторів програми -</t>
  </si>
  <si>
    <t>*відповідно до Закону України “Про захист інтересів суб’єктів подання звітності та інших документів у період дії воєнного стану або стану війни” у період дії воєнного стану або стану війни, а також протягом трьох місяців після його завершення органи державної статистики призупиняють оприлюднення статистичної інформації та  поновлюють її оприлюднення у повному обсязі після завершення встановленого законом  термін, в звязку з чим, інформація щодо смертності за 2022 рік відсутня</t>
  </si>
  <si>
    <t xml:space="preserve">У зітному періоді 2905 особи, які живуть з ВІЛ-інфекцією отримали профілактику опортуністичних інфекцій. Охоплено 100% осіб, які потребували  профілактики опортуністичних інфекцій.                    </t>
  </si>
  <si>
    <t xml:space="preserve">Станом на 01.01.2022 року залишок фолієвої кислоти закупленої за рахунок коштів міського бюджету склав на 2,1  тис. грн.
У звітному 2022 році забезпечено фолієвою кислотою 13292 жінок, всіх хто потребували.
Забезпечення також проводилось за рахунок гуманітарної допомоги та за кошти закладів охорони здоров’я. </t>
  </si>
  <si>
    <t xml:space="preserve">Станом на 01.01.2022 року залишок фолієвої кислоти закупленої за рахунок коштів міського бюджету склав на 2,1 тис. грн.
У звітному 2022 році забезпечено фолієвою кислотою 13292 жінок, всіх хто потребували.
Забезпечення також проводилось за рахунок гуманітарної допомоги та за кошти закладів охорони здоров’я. </t>
  </si>
  <si>
    <t xml:space="preserve">За 2022 рік на супроводі соціальних працівників лікувалися 467 осіб, що склало 100 % від потреби. КНП «ФТИЗІАТРІЯ» укладена угода про співпрацю з БО «100 відсотків життя. Київський регіон» в рамках проєкту «Прискорення прогресу у зменшенні тягаря туберкульозу, ВІЛ-інфекції та гепатитів у місті Києві та Київській області» та протягом 2022 року здійснювалася передача пацієнтів на медико-соціальний / соціальний супровід. </t>
  </si>
  <si>
    <t xml:space="preserve">Залишок тест-наборів закуплених за рахунок коштів державного бюджету станом на 01.01.2022 року склав на загальну суму 2,1 млн. грн. Обстеження проводиться після 48 години перебування в стаціонарі. Протягом 2022 року проведено обстежень 15118 новонароджених на спадкові хвороби. Рівень охоплення склав 97,8 % у зв'язку з ранньою випискою новонароджених (до 48 годин)
</t>
  </si>
  <si>
    <t>Залишок тест-наборів закуплених за рахунок коштів державного бюджету станом на 01.01.2022 року склав на загальну суму 2,1 млн. грн. Обстеження проводиться після 48 години перебування в стаціонарі. Протягом 2022 року проведено обстежень 15118 новонароджених на спадкові хвороби. Рівень охоплення склав 97,8 % у зв'язку з ранньою випискою новонароджених (до 48 годин)</t>
  </si>
  <si>
    <t xml:space="preserve">Виконано </t>
  </si>
  <si>
    <t>Виконано</t>
  </si>
  <si>
    <t xml:space="preserve">Не виконано </t>
  </si>
  <si>
    <r>
      <t xml:space="preserve">Станом на 01.01.2022 року залишок витратних матеріалів закуплених за кошти  місцевого бюджету склав на 133,5 тис. грн.
За 2022 рік обстежено 106940 осіб, </t>
    </r>
    <r>
      <rPr>
        <b/>
        <sz val="10"/>
        <color rgb="FF000000"/>
        <rFont val="Times New Roman"/>
        <family val="1"/>
        <charset val="204"/>
      </rPr>
      <t xml:space="preserve"> всіх хто потребував</t>
    </r>
    <r>
      <rPr>
        <sz val="10"/>
        <color indexed="8"/>
        <rFont val="Times New Roman"/>
        <family val="1"/>
        <charset val="204"/>
      </rPr>
      <t xml:space="preserve">. У 27%  обстежених  виявлено підвищений рівень глюкози в крові. </t>
    </r>
  </si>
  <si>
    <t xml:space="preserve">Станом на 01.01.2022 року залишок витратних матеріалів закуплених за кошти  місцевого бюджету склав на 133,5 тис. грн.
Окрім того за 2022 рік отримано централізованих поставок державного бюджету закуплених за кошти минулих років на 21 925,2 тис. грн.
За 2022 рік обстежено 106940 осіб, всіх хто потребував. У 27%  обстежених  виявлено підвищений рівень глюкози в крові. </t>
  </si>
  <si>
    <t xml:space="preserve">Станом на 01.01.2022 року залишок витратних матеріалів закуплених за кошти  місцевого бюджету склав на 3331,8 тис. грн.
Закуплено товар за кошти міського бюджету на суму 18 927,0 тис. грн.
У звітному періоді 92 689 пацієнтам (всіх хто підлягали скринінгу для визначення холестерину) визначено рівень холестерину в крові.
Підвищення показника виявлено у 22% обстежених. </t>
  </si>
  <si>
    <t xml:space="preserve">Станом на 01.01.2022 року залишок витратних матеріалів закуплених за кошти  місцевого бюджету склав на 3331,8 тис. грн.
Закуплено товар за кошти міського бюджету на суму 18 927,0 тис. грн.
У звітному періоді 92 689 пацієнтам (всіх хто підлягали скринінгу для визначення холестерину)  визначено рівень холестерину в крові.
Підвищення показника виявлено у 22% обстежених. </t>
  </si>
  <si>
    <t xml:space="preserve">Станом на 01.01.2022 року залишок вакцин закупленої за кошти державного та місцевого бюджету склав на 172,4 тис. грн.
У 2022 році отримано поставки за рахунок Державного бюджету на суму 3 836,8 тис. грн., а також закладами охорони здоров’я отримано вакцину у вигляді благодійної допомоги в кількості 24 000 доз вакцини. 
Всього в продовж 2022 року проведено 1185 щеплень (всім хто підлягав вакцинації). Вакцинація груп епідемічного ризику від гепатиту В проводилась залишками закупленими у 2021 році, за рахунок гуманітарної допомоги та за кошти закладів охорони здоров’я. Рівень зниження захворюваності становить 25%. </t>
  </si>
  <si>
    <t>Станом на 01.01.2022 року залишок витратних матеріалів закуплених за кошти міського бюджету склав на 616,4  тис. грн
Обстеження проводились за рахунок залишків витратних матеріалів на початок року та за кошти закладів охорони здоров’я отриманих в рамках програми медичних гарантій. 
За 2022 рік обстежено 23 245 осіб (всіх хто підлягав обстеженню) з метою визначення тиреоїдного статусу, у 13%  виявлені порушення.</t>
  </si>
  <si>
    <t xml:space="preserve">За рахунок коштів місцевого бюджету закуплено швидких тестів на виявлення 
гепатиту В на – 3 570,0 тис.грн. 
Всього за 2022 рік швидкими тестами на виявлення гепатиту В обстежено 46020 осіб (всі хто потребував), у 1,8% осіб виявлено позитивний результат. Пацієнтів направлено на консультацію фахівців та до обстеження. </t>
  </si>
  <si>
    <t>За рахунок коштів місцевого бюджету закуплено швидких тестів на виявлення 
гепатиту С на – 3 825,00 тис.грн. 
У 2022 році швидкими тестами на виявлення гепатиту С обстежено
40 690 пацієнта (всі хто потребував). У 6,9% обстежених виявлено позитивний результат. Пацієнтів направлено на консультацію фахівців та до обстеження.</t>
  </si>
  <si>
    <t xml:space="preserve">Діагностичне цитологічне обстеження жінок на рак шийки матки здійснюється на базі КНП «Київський міський пологовий будинок №5». 
За звітний період отримано розхідних матеріалів для проведення досліджень закуплених за кошти міського бюджету на суму 1404,0 тис. грн..
Протягом 2022 року діагностичне цитологічне обстеження жінок на рак шийки матки проведено 107162 особам (всім хто потребував). У 1% обстеженого населення виявлено патологічний процес. </t>
  </si>
  <si>
    <t>Виконано  частково</t>
  </si>
</sst>
</file>

<file path=xl/styles.xml><?xml version="1.0" encoding="utf-8"?>
<styleSheet xmlns="http://schemas.openxmlformats.org/spreadsheetml/2006/main">
  <numFmts count="5">
    <numFmt numFmtId="164" formatCode="0.0"/>
    <numFmt numFmtId="165" formatCode="#,##0.0"/>
    <numFmt numFmtId="166" formatCode="0.0%"/>
    <numFmt numFmtId="167" formatCode="#,##0.000"/>
    <numFmt numFmtId="168" formatCode="#,##0.0000"/>
  </numFmts>
  <fonts count="26">
    <font>
      <sz val="11"/>
      <color theme="1"/>
      <name val="Calibri"/>
      <family val="2"/>
      <charset val="204"/>
      <scheme val="minor"/>
    </font>
    <font>
      <b/>
      <sz val="10"/>
      <name val="Times New Roman"/>
      <family val="1"/>
      <charset val="204"/>
    </font>
    <font>
      <sz val="10"/>
      <name val="Times New Roman"/>
      <family val="1"/>
      <charset val="204"/>
    </font>
    <font>
      <sz val="14"/>
      <color theme="1"/>
      <name val="Calibri"/>
      <family val="2"/>
      <charset val="204"/>
      <scheme val="minor"/>
    </font>
    <font>
      <sz val="11"/>
      <name val="Calibri"/>
      <family val="2"/>
      <charset val="204"/>
      <scheme val="minor"/>
    </font>
    <font>
      <sz val="11"/>
      <color theme="1"/>
      <name val="Times New Roman"/>
      <family val="1"/>
      <charset val="204"/>
    </font>
    <font>
      <sz val="10"/>
      <name val="Calibri"/>
      <family val="2"/>
      <charset val="204"/>
    </font>
    <font>
      <sz val="12"/>
      <name val="Times New Roman"/>
      <family val="1"/>
      <charset val="204"/>
    </font>
    <font>
      <sz val="11"/>
      <color rgb="FF006100"/>
      <name val="Times New Roman"/>
      <family val="2"/>
      <charset val="204"/>
    </font>
    <font>
      <sz val="10"/>
      <name val="Calibri"/>
      <family val="2"/>
      <charset val="204"/>
      <scheme val="minor"/>
    </font>
    <font>
      <sz val="11"/>
      <color indexed="8"/>
      <name val="Calibri"/>
      <family val="2"/>
      <charset val="204"/>
    </font>
    <font>
      <b/>
      <sz val="14"/>
      <color indexed="8"/>
      <name val="Times New Roman"/>
      <family val="1"/>
      <charset val="204"/>
    </font>
    <font>
      <u/>
      <sz val="12"/>
      <color indexed="8"/>
      <name val="Times New Roman"/>
      <family val="1"/>
      <charset val="204"/>
    </font>
    <font>
      <i/>
      <sz val="8"/>
      <color indexed="8"/>
      <name val="Times New Roman"/>
      <family val="1"/>
      <charset val="204"/>
    </font>
    <font>
      <sz val="12"/>
      <color indexed="8"/>
      <name val="Times New Roman"/>
      <family val="1"/>
      <charset val="204"/>
    </font>
    <font>
      <sz val="10"/>
      <color indexed="8"/>
      <name val="Times New Roman"/>
      <family val="1"/>
      <charset val="204"/>
    </font>
    <font>
      <sz val="10"/>
      <color indexed="8"/>
      <name val="Times New Roman"/>
      <family val="1"/>
      <charset val="204"/>
    </font>
    <font>
      <b/>
      <sz val="12"/>
      <color indexed="8"/>
      <name val="Times New Roman"/>
      <family val="1"/>
      <charset val="204"/>
    </font>
    <font>
      <b/>
      <sz val="10"/>
      <color indexed="8"/>
      <name val="Times New Roman"/>
      <family val="1"/>
      <charset val="204"/>
    </font>
    <font>
      <sz val="14"/>
      <color theme="1"/>
      <name val="Times New Roman"/>
      <family val="1"/>
      <charset val="204"/>
    </font>
    <font>
      <sz val="14"/>
      <color rgb="FF000000"/>
      <name val="Times New Roman"/>
      <family val="1"/>
      <charset val="204"/>
    </font>
    <font>
      <sz val="11"/>
      <color indexed="8"/>
      <name val="Times New Roman"/>
      <family val="1"/>
      <charset val="204"/>
    </font>
    <font>
      <sz val="10"/>
      <name val="Arial Cyr"/>
      <charset val="204"/>
    </font>
    <font>
      <sz val="9"/>
      <color indexed="8"/>
      <name val="Times New Roman"/>
      <family val="1"/>
      <charset val="204"/>
    </font>
    <font>
      <sz val="8"/>
      <color indexed="8"/>
      <name val="Times New Roman"/>
      <family val="1"/>
      <charset val="204"/>
    </font>
    <font>
      <b/>
      <sz val="10"/>
      <color rgb="FF000000"/>
      <name val="Times New Roman"/>
      <family val="1"/>
      <charset val="204"/>
    </font>
  </fonts>
  <fills count="5">
    <fill>
      <patternFill patternType="none"/>
    </fill>
    <fill>
      <patternFill patternType="gray125"/>
    </fill>
    <fill>
      <patternFill patternType="solid">
        <fgColor rgb="FFC6EFCE"/>
      </patternFill>
    </fill>
    <fill>
      <patternFill patternType="solid">
        <fgColor rgb="FFFFFFFF"/>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5">
    <xf numFmtId="0" fontId="0" fillId="0" borderId="0"/>
    <xf numFmtId="0" fontId="3" fillId="0" borderId="0"/>
    <xf numFmtId="0" fontId="8" fillId="2" borderId="0" applyNumberFormat="0" applyBorder="0" applyAlignment="0" applyProtection="0"/>
    <xf numFmtId="0" fontId="10" fillId="0" borderId="0"/>
    <xf numFmtId="0" fontId="22" fillId="0" borderId="0"/>
  </cellStyleXfs>
  <cellXfs count="225">
    <xf numFmtId="0" fontId="0" fillId="0" borderId="0" xfId="0"/>
    <xf numFmtId="4" fontId="2" fillId="0" borderId="0" xfId="0" applyNumberFormat="1" applyFont="1" applyFill="1" applyAlignment="1">
      <alignment horizontal="center" vertical="center"/>
    </xf>
    <xf numFmtId="0" fontId="2" fillId="0" borderId="0" xfId="0" applyFont="1" applyFill="1" applyAlignment="1">
      <alignment horizontal="center" vertical="center"/>
    </xf>
    <xf numFmtId="4" fontId="2" fillId="0" borderId="0" xfId="0" applyNumberFormat="1" applyFont="1" applyFill="1" applyAlignment="1">
      <alignment horizontal="center" vertical="center" wrapText="1"/>
    </xf>
    <xf numFmtId="0" fontId="4" fillId="0" borderId="0" xfId="0" applyFont="1" applyFill="1"/>
    <xf numFmtId="0" fontId="5" fillId="0" borderId="0" xfId="0" applyFont="1"/>
    <xf numFmtId="0" fontId="6" fillId="0" borderId="0" xfId="0" applyFont="1" applyFill="1"/>
    <xf numFmtId="0" fontId="6" fillId="0" borderId="0" xfId="0" applyFont="1" applyFill="1" applyAlignment="1">
      <alignment horizontal="center"/>
    </xf>
    <xf numFmtId="3" fontId="2" fillId="0" borderId="1" xfId="0" applyNumberFormat="1" applyFont="1" applyBorder="1" applyAlignment="1">
      <alignment horizontal="center" vertical="center"/>
    </xf>
    <xf numFmtId="0" fontId="10" fillId="0" borderId="0" xfId="3"/>
    <xf numFmtId="0" fontId="14" fillId="3" borderId="9" xfId="3" applyNumberFormat="1" applyFont="1" applyFill="1" applyBorder="1" applyAlignment="1" applyProtection="1">
      <alignment horizontal="center" vertical="center" wrapText="1"/>
    </xf>
    <xf numFmtId="0" fontId="15" fillId="3" borderId="9" xfId="3" applyNumberFormat="1" applyFont="1" applyFill="1" applyBorder="1" applyAlignment="1" applyProtection="1">
      <alignment horizontal="left" vertical="top" wrapText="1"/>
    </xf>
    <xf numFmtId="165" fontId="15" fillId="3" borderId="9" xfId="3" applyNumberFormat="1" applyFont="1" applyFill="1" applyBorder="1" applyAlignment="1" applyProtection="1">
      <alignment horizontal="center" vertical="top" wrapText="1"/>
    </xf>
    <xf numFmtId="0" fontId="16" fillId="3" borderId="9" xfId="3" applyNumberFormat="1" applyFont="1" applyFill="1" applyBorder="1" applyAlignment="1" applyProtection="1">
      <alignment horizontal="left" vertical="top" wrapText="1"/>
    </xf>
    <xf numFmtId="0" fontId="15" fillId="3" borderId="3" xfId="3" applyNumberFormat="1" applyFont="1" applyFill="1" applyBorder="1" applyAlignment="1" applyProtection="1">
      <alignment horizontal="left" vertical="top" wrapText="1"/>
    </xf>
    <xf numFmtId="165" fontId="15" fillId="3" borderId="3" xfId="3" applyNumberFormat="1" applyFont="1" applyFill="1" applyBorder="1" applyAlignment="1" applyProtection="1">
      <alignment horizontal="center" vertical="top" wrapText="1"/>
    </xf>
    <xf numFmtId="0" fontId="15" fillId="3" borderId="3" xfId="3" applyNumberFormat="1" applyFont="1" applyFill="1" applyBorder="1" applyAlignment="1" applyProtection="1">
      <alignment vertical="top" wrapText="1"/>
    </xf>
    <xf numFmtId="165" fontId="15" fillId="3" borderId="3" xfId="3" applyNumberFormat="1" applyFont="1" applyFill="1" applyBorder="1" applyAlignment="1" applyProtection="1">
      <alignment vertical="top" wrapText="1"/>
    </xf>
    <xf numFmtId="165" fontId="18" fillId="3" borderId="9" xfId="3" applyNumberFormat="1" applyFont="1" applyFill="1" applyBorder="1" applyAlignment="1" applyProtection="1">
      <alignment horizontal="center" vertical="center" wrapText="1"/>
    </xf>
    <xf numFmtId="0" fontId="17" fillId="3" borderId="9" xfId="3" applyNumberFormat="1" applyFont="1" applyFill="1" applyBorder="1" applyAlignment="1" applyProtection="1">
      <alignment horizontal="left" vertical="top" wrapText="1"/>
    </xf>
    <xf numFmtId="0" fontId="10" fillId="0" borderId="9" xfId="3" applyBorder="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horizontal="center" vertical="center"/>
    </xf>
    <xf numFmtId="0" fontId="7" fillId="0" borderId="0" xfId="0" applyFont="1"/>
    <xf numFmtId="0" fontId="6" fillId="0" borderId="0" xfId="0" applyFont="1"/>
    <xf numFmtId="0" fontId="6" fillId="0" borderId="0" xfId="0" applyFont="1" applyAlignment="1">
      <alignment horizontal="center"/>
    </xf>
    <xf numFmtId="4" fontId="2" fillId="0" borderId="0" xfId="0" applyNumberFormat="1" applyFont="1" applyAlignment="1">
      <alignment horizontal="center" vertical="center"/>
    </xf>
    <xf numFmtId="4" fontId="2" fillId="0" borderId="0" xfId="0" applyNumberFormat="1" applyFont="1" applyAlignment="1">
      <alignment horizontal="center"/>
    </xf>
    <xf numFmtId="3" fontId="2" fillId="4" borderId="9" xfId="0" applyNumberFormat="1" applyFont="1" applyFill="1" applyBorder="1" applyAlignment="1">
      <alignment horizontal="center" vertical="center"/>
    </xf>
    <xf numFmtId="3" fontId="2" fillId="0" borderId="9" xfId="0" applyNumberFormat="1" applyFont="1" applyBorder="1" applyAlignment="1">
      <alignment horizontal="center" vertical="center"/>
    </xf>
    <xf numFmtId="168" fontId="2" fillId="0" borderId="0" xfId="0" applyNumberFormat="1" applyFont="1" applyAlignment="1">
      <alignment horizontal="center" vertical="center"/>
    </xf>
    <xf numFmtId="4" fontId="2" fillId="0" borderId="0" xfId="0" applyNumberFormat="1" applyFont="1" applyAlignment="1">
      <alignment horizontal="center" vertical="center" wrapText="1"/>
    </xf>
    <xf numFmtId="165" fontId="10" fillId="0" borderId="0" xfId="3" applyNumberFormat="1"/>
    <xf numFmtId="0" fontId="2" fillId="0" borderId="0" xfId="0" applyFont="1" applyAlignment="1">
      <alignment horizontal="center" vertical="center"/>
    </xf>
    <xf numFmtId="0" fontId="21" fillId="0" borderId="9" xfId="3" applyFont="1" applyBorder="1" applyAlignment="1">
      <alignment horizontal="center" vertical="center" wrapText="1"/>
    </xf>
    <xf numFmtId="165" fontId="21" fillId="0" borderId="9" xfId="3" applyNumberFormat="1" applyFont="1" applyBorder="1"/>
    <xf numFmtId="0" fontId="0" fillId="0" borderId="0" xfId="0" applyAlignment="1">
      <alignment horizontal="center" vertical="center"/>
    </xf>
    <xf numFmtId="4" fontId="2" fillId="4" borderId="0" xfId="0" applyNumberFormat="1" applyFont="1" applyFill="1" applyAlignment="1">
      <alignment horizontal="center" vertical="center"/>
    </xf>
    <xf numFmtId="0" fontId="2" fillId="4" borderId="0" xfId="0" applyFont="1" applyFill="1" applyAlignment="1">
      <alignment horizontal="center" vertical="center"/>
    </xf>
    <xf numFmtId="0" fontId="1" fillId="0" borderId="9" xfId="0" applyFont="1" applyBorder="1" applyAlignment="1">
      <alignment horizontal="center" vertical="center" wrapText="1"/>
    </xf>
    <xf numFmtId="4" fontId="1" fillId="4" borderId="9" xfId="0" applyNumberFormat="1" applyFont="1" applyFill="1" applyBorder="1" applyAlignment="1">
      <alignment horizontal="center" vertical="center" wrapText="1"/>
    </xf>
    <xf numFmtId="0" fontId="1" fillId="0" borderId="9" xfId="0" applyFont="1" applyBorder="1" applyAlignment="1">
      <alignment horizontal="center" vertical="center"/>
    </xf>
    <xf numFmtId="0" fontId="1" fillId="4" borderId="9" xfId="0" applyFont="1" applyFill="1" applyBorder="1" applyAlignment="1">
      <alignment horizontal="center" vertical="center"/>
    </xf>
    <xf numFmtId="3" fontId="1" fillId="0" borderId="9" xfId="0" applyNumberFormat="1" applyFont="1" applyBorder="1" applyAlignment="1">
      <alignment horizontal="center" vertical="center" wrapText="1"/>
    </xf>
    <xf numFmtId="0" fontId="2" fillId="4" borderId="8" xfId="1" applyFont="1" applyFill="1" applyBorder="1" applyAlignment="1">
      <alignment vertical="center" wrapText="1"/>
    </xf>
    <xf numFmtId="0" fontId="2" fillId="4" borderId="9" xfId="0" applyFont="1" applyFill="1" applyBorder="1" applyAlignment="1">
      <alignment vertical="center" wrapText="1"/>
    </xf>
    <xf numFmtId="165" fontId="2" fillId="4" borderId="9" xfId="0" applyNumberFormat="1" applyFont="1" applyFill="1" applyBorder="1" applyAlignment="1">
      <alignment horizontal="center" vertical="center"/>
    </xf>
    <xf numFmtId="0" fontId="2" fillId="4" borderId="9" xfId="1" applyFont="1" applyFill="1" applyBorder="1" applyAlignment="1">
      <alignment vertical="center" wrapText="1"/>
    </xf>
    <xf numFmtId="2" fontId="2" fillId="4" borderId="9" xfId="0" applyNumberFormat="1" applyFont="1" applyFill="1" applyBorder="1" applyAlignment="1">
      <alignment vertical="center" wrapText="1"/>
    </xf>
    <xf numFmtId="0" fontId="2" fillId="4" borderId="9" xfId="0" applyFont="1" applyFill="1" applyBorder="1" applyAlignment="1">
      <alignment horizontal="center" vertical="center"/>
    </xf>
    <xf numFmtId="4" fontId="2" fillId="4" borderId="9" xfId="0" applyNumberFormat="1" applyFont="1" applyFill="1" applyBorder="1" applyAlignment="1">
      <alignment horizontal="center" vertical="center"/>
    </xf>
    <xf numFmtId="0" fontId="2" fillId="4" borderId="2" xfId="1" applyFont="1" applyFill="1" applyBorder="1" applyAlignment="1">
      <alignment vertical="center" wrapText="1"/>
    </xf>
    <xf numFmtId="9" fontId="2" fillId="4" borderId="9" xfId="0" applyNumberFormat="1" applyFont="1" applyFill="1" applyBorder="1" applyAlignment="1">
      <alignment horizontal="center" vertical="center"/>
    </xf>
    <xf numFmtId="166" fontId="2" fillId="4" borderId="9" xfId="0" applyNumberFormat="1" applyFont="1" applyFill="1" applyBorder="1" applyAlignment="1">
      <alignment horizontal="center" vertical="center"/>
    </xf>
    <xf numFmtId="165" fontId="2" fillId="4" borderId="9" xfId="0" applyNumberFormat="1" applyFont="1" applyFill="1" applyBorder="1" applyAlignment="1">
      <alignment horizontal="center" vertical="center" wrapText="1"/>
    </xf>
    <xf numFmtId="3" fontId="2" fillId="4" borderId="9" xfId="0" applyNumberFormat="1" applyFont="1" applyFill="1" applyBorder="1" applyAlignment="1">
      <alignment horizontal="center" vertical="center" wrapText="1"/>
    </xf>
    <xf numFmtId="10" fontId="2" fillId="4" borderId="9" xfId="0" applyNumberFormat="1" applyFont="1" applyFill="1" applyBorder="1" applyAlignment="1">
      <alignment horizontal="center" vertical="center"/>
    </xf>
    <xf numFmtId="0" fontId="2" fillId="4" borderId="3" xfId="1" applyFont="1" applyFill="1" applyBorder="1" applyAlignment="1">
      <alignment vertical="center" wrapText="1"/>
    </xf>
    <xf numFmtId="0" fontId="2" fillId="4" borderId="9" xfId="0" applyFont="1" applyFill="1" applyBorder="1" applyAlignment="1">
      <alignment horizontal="center" vertical="center" wrapText="1"/>
    </xf>
    <xf numFmtId="164" fontId="2" fillId="4" borderId="9" xfId="0" applyNumberFormat="1" applyFont="1" applyFill="1" applyBorder="1" applyAlignment="1">
      <alignment horizontal="center" vertical="center" wrapText="1"/>
    </xf>
    <xf numFmtId="9" fontId="2" fillId="4" borderId="9" xfId="0" applyNumberFormat="1" applyFont="1" applyFill="1" applyBorder="1" applyAlignment="1">
      <alignment vertical="center" wrapText="1"/>
    </xf>
    <xf numFmtId="4" fontId="2" fillId="4" borderId="9" xfId="0" applyNumberFormat="1" applyFont="1" applyFill="1" applyBorder="1" applyAlignment="1">
      <alignment horizontal="center" vertical="center" wrapText="1"/>
    </xf>
    <xf numFmtId="0" fontId="2" fillId="4" borderId="3" xfId="0" applyFont="1" applyFill="1" applyBorder="1" applyAlignment="1">
      <alignment vertical="center" wrapText="1"/>
    </xf>
    <xf numFmtId="166" fontId="2" fillId="4" borderId="9" xfId="0" applyNumberFormat="1" applyFont="1" applyFill="1" applyBorder="1" applyAlignment="1">
      <alignment horizontal="center" vertical="center" wrapText="1"/>
    </xf>
    <xf numFmtId="9" fontId="2" fillId="4" borderId="9" xfId="0" applyNumberFormat="1" applyFont="1" applyFill="1" applyBorder="1" applyAlignment="1">
      <alignment horizontal="center" vertical="center" wrapText="1"/>
    </xf>
    <xf numFmtId="0" fontId="6" fillId="4" borderId="9" xfId="0" applyFont="1" applyFill="1" applyBorder="1"/>
    <xf numFmtId="0" fontId="2" fillId="4" borderId="9" xfId="0" applyFont="1" applyFill="1" applyBorder="1" applyAlignment="1">
      <alignment horizontal="left" vertical="center" wrapText="1"/>
    </xf>
    <xf numFmtId="1" fontId="2" fillId="4" borderId="9" xfId="0" applyNumberFormat="1" applyFont="1" applyFill="1" applyBorder="1" applyAlignment="1">
      <alignment horizontal="center" vertical="center" wrapText="1"/>
    </xf>
    <xf numFmtId="164" fontId="2" fillId="4" borderId="9" xfId="0" applyNumberFormat="1" applyFont="1" applyFill="1" applyBorder="1" applyAlignment="1">
      <alignment horizontal="center" vertical="center"/>
    </xf>
    <xf numFmtId="10" fontId="2" fillId="4" borderId="9" xfId="0" applyNumberFormat="1" applyFont="1" applyFill="1" applyBorder="1" applyAlignment="1">
      <alignment horizontal="center" vertical="center" wrapText="1"/>
    </xf>
    <xf numFmtId="0" fontId="2" fillId="0" borderId="9" xfId="1" applyFont="1" applyBorder="1" applyAlignment="1">
      <alignment vertical="center" wrapText="1"/>
    </xf>
    <xf numFmtId="0" fontId="2" fillId="0" borderId="9" xfId="0" applyFont="1" applyBorder="1" applyAlignment="1">
      <alignment vertical="center" wrapText="1"/>
    </xf>
    <xf numFmtId="0" fontId="2" fillId="0" borderId="8" xfId="1" applyFont="1" applyBorder="1" applyAlignment="1">
      <alignment vertical="center" wrapText="1"/>
    </xf>
    <xf numFmtId="165" fontId="2" fillId="0" borderId="9" xfId="0" applyNumberFormat="1" applyFont="1" applyBorder="1" applyAlignment="1">
      <alignment horizontal="center" vertical="center" wrapText="1"/>
    </xf>
    <xf numFmtId="165" fontId="2" fillId="0" borderId="9" xfId="0" applyNumberFormat="1" applyFont="1" applyBorder="1" applyAlignment="1">
      <alignment horizontal="center" vertical="center"/>
    </xf>
    <xf numFmtId="3" fontId="2" fillId="0" borderId="9" xfId="0" applyNumberFormat="1" applyFont="1" applyBorder="1" applyAlignment="1">
      <alignment horizontal="center" vertical="center" wrapText="1"/>
    </xf>
    <xf numFmtId="0" fontId="2" fillId="0" borderId="3" xfId="1" applyFont="1" applyBorder="1" applyAlignment="1">
      <alignment vertical="center" wrapText="1"/>
    </xf>
    <xf numFmtId="9" fontId="2" fillId="0" borderId="9" xfId="0" applyNumberFormat="1" applyFont="1" applyBorder="1" applyAlignment="1">
      <alignment horizontal="center" vertical="center" wrapText="1"/>
    </xf>
    <xf numFmtId="0" fontId="2" fillId="4" borderId="9" xfId="0" applyFont="1" applyFill="1" applyBorder="1" applyAlignment="1">
      <alignment vertical="top" wrapText="1"/>
    </xf>
    <xf numFmtId="0" fontId="6" fillId="0" borderId="10" xfId="0" applyFont="1" applyBorder="1"/>
    <xf numFmtId="0" fontId="6" fillId="0" borderId="11" xfId="0" applyFont="1" applyBorder="1"/>
    <xf numFmtId="0" fontId="6" fillId="0" borderId="11" xfId="0" applyFont="1" applyBorder="1" applyAlignment="1">
      <alignment horizontal="center"/>
    </xf>
    <xf numFmtId="4" fontId="2" fillId="4" borderId="11" xfId="0" applyNumberFormat="1" applyFont="1" applyFill="1" applyBorder="1" applyAlignment="1">
      <alignment horizontal="center" vertical="center"/>
    </xf>
    <xf numFmtId="0" fontId="2" fillId="4" borderId="11" xfId="0" applyFont="1" applyFill="1" applyBorder="1" applyAlignment="1">
      <alignment horizontal="center" vertical="center"/>
    </xf>
    <xf numFmtId="4" fontId="2" fillId="0" borderId="12" xfId="0" applyNumberFormat="1" applyFont="1" applyBorder="1" applyAlignment="1">
      <alignment horizontal="center" vertical="center" wrapText="1"/>
    </xf>
    <xf numFmtId="4" fontId="2" fillId="0" borderId="14" xfId="0" applyNumberFormat="1" applyFont="1" applyBorder="1" applyAlignment="1">
      <alignment horizontal="center" vertical="center" wrapText="1"/>
    </xf>
    <xf numFmtId="0" fontId="6" fillId="0" borderId="16" xfId="0" applyFont="1" applyBorder="1"/>
    <xf numFmtId="0" fontId="6" fillId="0" borderId="16" xfId="0" applyFont="1" applyBorder="1" applyAlignment="1">
      <alignment horizontal="center"/>
    </xf>
    <xf numFmtId="4" fontId="2" fillId="4" borderId="16" xfId="0" applyNumberFormat="1" applyFont="1" applyFill="1" applyBorder="1" applyAlignment="1">
      <alignment horizontal="center" vertical="center"/>
    </xf>
    <xf numFmtId="0" fontId="2" fillId="4" borderId="16" xfId="0" applyFont="1" applyFill="1" applyBorder="1" applyAlignment="1">
      <alignment horizontal="center" vertical="center"/>
    </xf>
    <xf numFmtId="4" fontId="2" fillId="0" borderId="17" xfId="0" applyNumberFormat="1" applyFont="1" applyBorder="1" applyAlignment="1">
      <alignment horizontal="center" vertical="center" wrapText="1"/>
    </xf>
    <xf numFmtId="0" fontId="2" fillId="0" borderId="9" xfId="0" applyFont="1" applyFill="1" applyBorder="1" applyAlignment="1">
      <alignment horizontal="center" vertical="center"/>
    </xf>
    <xf numFmtId="165" fontId="2" fillId="0" borderId="9" xfId="0" applyNumberFormat="1" applyFont="1" applyFill="1" applyBorder="1" applyAlignment="1">
      <alignment horizontal="center" vertical="center"/>
    </xf>
    <xf numFmtId="166" fontId="2" fillId="0" borderId="9"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9" fontId="2" fillId="0" borderId="9" xfId="0" applyNumberFormat="1" applyFont="1" applyFill="1" applyBorder="1" applyAlignment="1">
      <alignment horizontal="center" vertical="center" wrapText="1"/>
    </xf>
    <xf numFmtId="4" fontId="2" fillId="0" borderId="9" xfId="0" applyNumberFormat="1" applyFont="1" applyFill="1" applyBorder="1" applyAlignment="1">
      <alignment horizontal="center" vertical="center"/>
    </xf>
    <xf numFmtId="167" fontId="2" fillId="0" borderId="9"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wrapText="1"/>
    </xf>
    <xf numFmtId="165" fontId="2" fillId="0" borderId="9" xfId="0" applyNumberFormat="1" applyFont="1" applyFill="1" applyBorder="1" applyAlignment="1">
      <alignment horizontal="center" vertical="center" wrapText="1"/>
    </xf>
    <xf numFmtId="9" fontId="2" fillId="0" borderId="9" xfId="0" applyNumberFormat="1" applyFont="1" applyFill="1" applyBorder="1" applyAlignment="1">
      <alignment horizontal="center" vertical="center"/>
    </xf>
    <xf numFmtId="166" fontId="2" fillId="0" borderId="9" xfId="0" applyNumberFormat="1" applyFont="1" applyFill="1" applyBorder="1" applyAlignment="1">
      <alignment horizontal="center" vertical="center" wrapText="1"/>
    </xf>
    <xf numFmtId="0" fontId="15" fillId="0" borderId="9" xfId="3" applyNumberFormat="1" applyFont="1" applyFill="1" applyBorder="1" applyAlignment="1" applyProtection="1">
      <alignment horizontal="left" vertical="top" wrapText="1"/>
    </xf>
    <xf numFmtId="0" fontId="15" fillId="0" borderId="3" xfId="3" applyNumberFormat="1" applyFont="1" applyFill="1" applyBorder="1" applyAlignment="1" applyProtection="1">
      <alignment horizontal="left" vertical="top" wrapText="1"/>
    </xf>
    <xf numFmtId="0" fontId="15" fillId="0" borderId="3" xfId="3" applyNumberFormat="1" applyFont="1" applyFill="1" applyBorder="1" applyAlignment="1" applyProtection="1">
      <alignment vertical="top" wrapText="1"/>
    </xf>
    <xf numFmtId="165" fontId="15" fillId="0" borderId="9" xfId="3" applyNumberFormat="1" applyFont="1" applyFill="1" applyBorder="1" applyAlignment="1" applyProtection="1">
      <alignment horizontal="center" vertical="top" wrapText="1"/>
    </xf>
    <xf numFmtId="0" fontId="13" fillId="3" borderId="0" xfId="3" applyNumberFormat="1" applyFont="1" applyFill="1" applyBorder="1" applyAlignment="1" applyProtection="1">
      <alignment vertical="top" wrapText="1"/>
    </xf>
    <xf numFmtId="0" fontId="22" fillId="0" borderId="0" xfId="4"/>
    <xf numFmtId="0" fontId="21" fillId="0" borderId="0" xfId="4" applyFont="1" applyAlignment="1">
      <alignment horizontal="right"/>
    </xf>
    <xf numFmtId="0" fontId="18" fillId="0" borderId="9" xfId="4" applyFont="1" applyBorder="1" applyAlignment="1">
      <alignment horizontal="center" vertical="center" wrapText="1"/>
    </xf>
    <xf numFmtId="0" fontId="15" fillId="0" borderId="9" xfId="4" applyFont="1" applyBorder="1" applyAlignment="1">
      <alignment vertical="center" wrapText="1"/>
    </xf>
    <xf numFmtId="0" fontId="15" fillId="0" borderId="9" xfId="4" applyFont="1" applyBorder="1" applyAlignment="1">
      <alignment horizontal="center" vertical="center" wrapText="1"/>
    </xf>
    <xf numFmtId="0" fontId="23" fillId="0" borderId="9" xfId="4" applyFont="1" applyBorder="1" applyAlignment="1">
      <alignment horizontal="center" vertical="center" wrapText="1"/>
    </xf>
    <xf numFmtId="0" fontId="24" fillId="0" borderId="9" xfId="4" applyFont="1" applyBorder="1" applyAlignment="1">
      <alignment horizontal="center" vertical="center" wrapText="1"/>
    </xf>
    <xf numFmtId="0" fontId="24" fillId="0" borderId="9" xfId="4" applyFont="1" applyBorder="1" applyAlignment="1">
      <alignment vertical="center" wrapText="1"/>
    </xf>
    <xf numFmtId="0" fontId="15" fillId="0" borderId="10" xfId="4" applyFont="1" applyBorder="1" applyAlignment="1">
      <alignment vertical="top" wrapText="1"/>
    </xf>
    <xf numFmtId="0" fontId="15" fillId="0" borderId="11" xfId="4" applyFont="1" applyBorder="1" applyAlignment="1">
      <alignment wrapText="1"/>
    </xf>
    <xf numFmtId="0" fontId="15" fillId="0" borderId="12" xfId="4" applyFont="1" applyBorder="1" applyAlignment="1">
      <alignment wrapText="1"/>
    </xf>
    <xf numFmtId="0" fontId="15" fillId="0" borderId="13" xfId="4" applyFont="1" applyBorder="1" applyAlignment="1">
      <alignment vertical="top" wrapText="1"/>
    </xf>
    <xf numFmtId="0" fontId="15" fillId="0" borderId="0" xfId="4" applyFont="1" applyAlignment="1">
      <alignment wrapText="1"/>
    </xf>
    <xf numFmtId="0" fontId="15" fillId="0" borderId="14" xfId="4" applyFont="1" applyBorder="1" applyAlignment="1">
      <alignment wrapText="1"/>
    </xf>
    <xf numFmtId="0" fontId="15" fillId="0" borderId="15" xfId="4" applyFont="1" applyBorder="1" applyAlignment="1">
      <alignment vertical="top" wrapText="1"/>
    </xf>
    <xf numFmtId="166" fontId="15" fillId="0" borderId="16" xfId="4" applyNumberFormat="1" applyFont="1" applyBorder="1" applyAlignment="1">
      <alignment wrapText="1"/>
    </xf>
    <xf numFmtId="0" fontId="15" fillId="0" borderId="16" xfId="4" applyFont="1" applyBorder="1" applyAlignment="1">
      <alignment wrapText="1"/>
    </xf>
    <xf numFmtId="0" fontId="15" fillId="0" borderId="17" xfId="4" applyFont="1" applyBorder="1" applyAlignment="1">
      <alignment wrapText="1"/>
    </xf>
    <xf numFmtId="0" fontId="22" fillId="0" borderId="0" xfId="4" applyAlignment="1">
      <alignment wrapText="1"/>
    </xf>
    <xf numFmtId="0" fontId="17" fillId="3" borderId="4" xfId="3" applyNumberFormat="1" applyFont="1" applyFill="1" applyBorder="1" applyAlignment="1" applyProtection="1">
      <alignment horizontal="left" vertical="top" wrapText="1"/>
    </xf>
    <xf numFmtId="0" fontId="17" fillId="3" borderId="5" xfId="3" applyNumberFormat="1" applyFont="1" applyFill="1" applyBorder="1" applyAlignment="1" applyProtection="1">
      <alignment horizontal="left" vertical="top" wrapText="1"/>
    </xf>
    <xf numFmtId="0" fontId="17" fillId="3" borderId="6" xfId="3" applyNumberFormat="1" applyFont="1" applyFill="1" applyBorder="1" applyAlignment="1" applyProtection="1">
      <alignment horizontal="left" vertical="top" wrapText="1"/>
    </xf>
    <xf numFmtId="0" fontId="15" fillId="3" borderId="4" xfId="3" applyNumberFormat="1" applyFont="1" applyFill="1" applyBorder="1" applyAlignment="1" applyProtection="1">
      <alignment horizontal="left" vertical="center" wrapText="1"/>
    </xf>
    <xf numFmtId="0" fontId="15" fillId="3" borderId="5" xfId="3" applyNumberFormat="1" applyFont="1" applyFill="1" applyBorder="1" applyAlignment="1" applyProtection="1">
      <alignment horizontal="left" vertical="center" wrapText="1"/>
    </xf>
    <xf numFmtId="0" fontId="15" fillId="3" borderId="6" xfId="3" applyNumberFormat="1" applyFont="1" applyFill="1" applyBorder="1" applyAlignment="1" applyProtection="1">
      <alignment horizontal="left" vertical="center" wrapText="1"/>
    </xf>
    <xf numFmtId="0" fontId="14" fillId="3" borderId="10" xfId="3" applyNumberFormat="1" applyFont="1" applyFill="1" applyBorder="1" applyAlignment="1" applyProtection="1">
      <alignment horizontal="left" vertical="top" wrapText="1"/>
    </xf>
    <xf numFmtId="0" fontId="14" fillId="3" borderId="11" xfId="3" applyNumberFormat="1" applyFont="1" applyFill="1" applyBorder="1" applyAlignment="1" applyProtection="1">
      <alignment horizontal="left" vertical="top" wrapText="1"/>
    </xf>
    <xf numFmtId="0" fontId="14" fillId="3" borderId="12" xfId="3" applyNumberFormat="1" applyFont="1" applyFill="1" applyBorder="1" applyAlignment="1" applyProtection="1">
      <alignment horizontal="left" vertical="top" wrapText="1"/>
    </xf>
    <xf numFmtId="0" fontId="14" fillId="3" borderId="13" xfId="3" applyNumberFormat="1" applyFont="1" applyFill="1" applyBorder="1" applyAlignment="1" applyProtection="1">
      <alignment horizontal="left" vertical="top" wrapText="1"/>
    </xf>
    <xf numFmtId="0" fontId="14" fillId="3" borderId="0" xfId="3" applyNumberFormat="1" applyFont="1" applyFill="1" applyBorder="1" applyAlignment="1" applyProtection="1">
      <alignment horizontal="left" vertical="top" wrapText="1"/>
    </xf>
    <xf numFmtId="0" fontId="14" fillId="3" borderId="14" xfId="3" applyNumberFormat="1" applyFont="1" applyFill="1" applyBorder="1" applyAlignment="1" applyProtection="1">
      <alignment horizontal="left" vertical="top" wrapText="1"/>
    </xf>
    <xf numFmtId="0" fontId="14" fillId="3" borderId="15" xfId="3" applyNumberFormat="1" applyFont="1" applyFill="1" applyBorder="1" applyAlignment="1" applyProtection="1">
      <alignment horizontal="left" vertical="top" wrapText="1"/>
    </xf>
    <xf numFmtId="0" fontId="14" fillId="3" borderId="16" xfId="3" applyNumberFormat="1" applyFont="1" applyFill="1" applyBorder="1" applyAlignment="1" applyProtection="1">
      <alignment horizontal="left" vertical="top" wrapText="1"/>
    </xf>
    <xf numFmtId="0" fontId="14" fillId="3" borderId="17" xfId="3" applyNumberFormat="1" applyFont="1" applyFill="1" applyBorder="1" applyAlignment="1" applyProtection="1">
      <alignment horizontal="left" vertical="top" wrapText="1"/>
    </xf>
    <xf numFmtId="165" fontId="15" fillId="3" borderId="3" xfId="3" applyNumberFormat="1" applyFont="1" applyFill="1" applyBorder="1" applyAlignment="1" applyProtection="1">
      <alignment horizontal="center" vertical="top" wrapText="1"/>
    </xf>
    <xf numFmtId="165" fontId="15" fillId="3" borderId="7" xfId="3" applyNumberFormat="1" applyFont="1" applyFill="1" applyBorder="1" applyAlignment="1" applyProtection="1">
      <alignment horizontal="center" vertical="top" wrapText="1"/>
    </xf>
    <xf numFmtId="165" fontId="15" fillId="3" borderId="8" xfId="3" applyNumberFormat="1" applyFont="1" applyFill="1" applyBorder="1" applyAlignment="1" applyProtection="1">
      <alignment horizontal="center" vertical="top" wrapText="1"/>
    </xf>
    <xf numFmtId="0" fontId="17" fillId="3" borderId="3" xfId="3" applyNumberFormat="1" applyFont="1" applyFill="1" applyBorder="1" applyAlignment="1" applyProtection="1">
      <alignment horizontal="left" vertical="top" wrapText="1"/>
    </xf>
    <xf numFmtId="0" fontId="17" fillId="3" borderId="7" xfId="3" applyNumberFormat="1" applyFont="1" applyFill="1" applyBorder="1" applyAlignment="1" applyProtection="1">
      <alignment horizontal="left" vertical="top" wrapText="1"/>
    </xf>
    <xf numFmtId="0" fontId="17" fillId="3" borderId="8" xfId="3" applyNumberFormat="1" applyFont="1" applyFill="1" applyBorder="1" applyAlignment="1" applyProtection="1">
      <alignment horizontal="left" vertical="top" wrapText="1"/>
    </xf>
    <xf numFmtId="0" fontId="14" fillId="3" borderId="3" xfId="3" applyNumberFormat="1" applyFont="1" applyFill="1" applyBorder="1" applyAlignment="1" applyProtection="1">
      <alignment horizontal="center" vertical="center" wrapText="1"/>
    </xf>
    <xf numFmtId="0" fontId="14" fillId="3" borderId="7" xfId="3" applyNumberFormat="1" applyFont="1" applyFill="1" applyBorder="1" applyAlignment="1" applyProtection="1">
      <alignment horizontal="center" vertical="center" wrapText="1"/>
    </xf>
    <xf numFmtId="0" fontId="14" fillId="3" borderId="8" xfId="3" applyNumberFormat="1" applyFont="1" applyFill="1" applyBorder="1" applyAlignment="1" applyProtection="1">
      <alignment horizontal="center" vertical="center" wrapText="1"/>
    </xf>
    <xf numFmtId="0" fontId="14" fillId="3" borderId="4" xfId="3" applyNumberFormat="1" applyFont="1" applyFill="1" applyBorder="1" applyAlignment="1" applyProtection="1">
      <alignment horizontal="center" vertical="center" wrapText="1"/>
    </xf>
    <xf numFmtId="0" fontId="14" fillId="3" borderId="5" xfId="3" applyNumberFormat="1" applyFont="1" applyFill="1" applyBorder="1" applyAlignment="1" applyProtection="1">
      <alignment horizontal="center" vertical="center" wrapText="1"/>
    </xf>
    <xf numFmtId="0" fontId="14" fillId="3" borderId="6" xfId="3" applyNumberFormat="1" applyFont="1" applyFill="1" applyBorder="1" applyAlignment="1" applyProtection="1">
      <alignment horizontal="center" vertical="center" wrapText="1"/>
    </xf>
    <xf numFmtId="0" fontId="11" fillId="3" borderId="0" xfId="3" applyNumberFormat="1" applyFont="1" applyFill="1" applyBorder="1" applyAlignment="1" applyProtection="1">
      <alignment horizontal="center" vertical="top" wrapText="1"/>
    </xf>
    <xf numFmtId="0" fontId="12" fillId="3" borderId="0" xfId="3" applyNumberFormat="1" applyFont="1" applyFill="1" applyBorder="1" applyAlignment="1" applyProtection="1">
      <alignment horizontal="center" vertical="top" wrapText="1"/>
    </xf>
    <xf numFmtId="0" fontId="13" fillId="3" borderId="0" xfId="3" applyNumberFormat="1" applyFont="1" applyFill="1" applyBorder="1" applyAlignment="1" applyProtection="1">
      <alignment horizontal="center" vertical="top" wrapText="1"/>
    </xf>
    <xf numFmtId="0" fontId="13" fillId="3" borderId="16" xfId="3" applyNumberFormat="1" applyFont="1" applyFill="1" applyBorder="1" applyAlignment="1" applyProtection="1">
      <alignment horizontal="center" vertical="top" wrapText="1"/>
    </xf>
    <xf numFmtId="0" fontId="21" fillId="0" borderId="9" xfId="3" applyFont="1" applyBorder="1" applyAlignment="1">
      <alignment horizontal="center" wrapText="1"/>
    </xf>
    <xf numFmtId="0" fontId="21" fillId="0" borderId="9" xfId="3" applyFont="1" applyBorder="1" applyAlignment="1">
      <alignment horizontal="center"/>
    </xf>
    <xf numFmtId="0" fontId="21" fillId="0" borderId="4" xfId="3" applyFont="1" applyBorder="1" applyAlignment="1">
      <alignment horizontal="center"/>
    </xf>
    <xf numFmtId="0" fontId="21" fillId="0" borderId="5" xfId="3" applyFont="1" applyBorder="1" applyAlignment="1">
      <alignment horizontal="center"/>
    </xf>
    <xf numFmtId="0" fontId="21" fillId="0" borderId="6" xfId="3" applyFont="1" applyBorder="1" applyAlignment="1">
      <alignment horizontal="center"/>
    </xf>
    <xf numFmtId="0" fontId="2" fillId="0" borderId="13" xfId="0" applyFont="1" applyBorder="1" applyAlignment="1">
      <alignment horizontal="left" vertical="top" wrapText="1"/>
    </xf>
    <xf numFmtId="0" fontId="2" fillId="0" borderId="0" xfId="0" applyFont="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4" borderId="9" xfId="0" applyFont="1" applyFill="1" applyBorder="1" applyAlignment="1">
      <alignment horizontal="left" vertical="center" wrapText="1"/>
    </xf>
    <xf numFmtId="4" fontId="2" fillId="4" borderId="3" xfId="0" applyNumberFormat="1" applyFont="1" applyFill="1" applyBorder="1" applyAlignment="1">
      <alignment horizontal="left" vertical="top" wrapText="1"/>
    </xf>
    <xf numFmtId="4" fontId="2" fillId="4" borderId="7" xfId="0" applyNumberFormat="1" applyFont="1" applyFill="1" applyBorder="1" applyAlignment="1">
      <alignment horizontal="left" vertical="top" wrapText="1"/>
    </xf>
    <xf numFmtId="4" fontId="2" fillId="4" borderId="8" xfId="0" applyNumberFormat="1" applyFont="1" applyFill="1" applyBorder="1" applyAlignment="1">
      <alignment horizontal="left" vertical="top" wrapText="1"/>
    </xf>
    <xf numFmtId="0" fontId="1" fillId="4" borderId="9" xfId="0" applyFont="1" applyFill="1" applyBorder="1" applyAlignment="1">
      <alignment horizontal="left" vertical="center" wrapText="1"/>
    </xf>
    <xf numFmtId="0" fontId="1" fillId="4" borderId="3" xfId="0" applyFont="1" applyFill="1" applyBorder="1" applyAlignment="1">
      <alignment horizontal="left" vertical="top" wrapText="1"/>
    </xf>
    <xf numFmtId="4" fontId="2" fillId="4" borderId="3" xfId="0" applyNumberFormat="1" applyFont="1" applyFill="1" applyBorder="1" applyAlignment="1">
      <alignment horizontal="left" vertical="center" wrapText="1"/>
    </xf>
    <xf numFmtId="4" fontId="2" fillId="4" borderId="7" xfId="0" applyNumberFormat="1" applyFont="1" applyFill="1" applyBorder="1" applyAlignment="1">
      <alignment horizontal="left" vertical="center" wrapText="1"/>
    </xf>
    <xf numFmtId="4" fontId="2" fillId="4" borderId="8" xfId="0"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0" borderId="9" xfId="0" applyFont="1" applyBorder="1" applyAlignment="1">
      <alignment horizontal="left" vertical="center" wrapText="1"/>
    </xf>
    <xf numFmtId="0" fontId="9" fillId="0" borderId="9" xfId="0" applyFont="1" applyBorder="1" applyAlignment="1">
      <alignment horizontal="left" vertical="center" wrapText="1"/>
    </xf>
    <xf numFmtId="4" fontId="2" fillId="0" borderId="3" xfId="0" applyNumberFormat="1" applyFont="1" applyFill="1" applyBorder="1" applyAlignment="1">
      <alignment horizontal="center" vertical="center" wrapText="1"/>
    </xf>
    <xf numFmtId="4" fontId="2" fillId="0" borderId="7" xfId="0" applyNumberFormat="1" applyFont="1" applyFill="1" applyBorder="1" applyAlignment="1">
      <alignment horizontal="center" vertical="center" wrapText="1"/>
    </xf>
    <xf numFmtId="4" fontId="2" fillId="0" borderId="8" xfId="0" applyNumberFormat="1" applyFont="1" applyFill="1" applyBorder="1" applyAlignment="1">
      <alignment horizontal="center" vertical="center" wrapText="1"/>
    </xf>
    <xf numFmtId="0" fontId="9" fillId="4" borderId="9" xfId="0" applyFont="1" applyFill="1" applyBorder="1" applyAlignment="1">
      <alignment horizontal="left" vertical="center" wrapText="1"/>
    </xf>
    <xf numFmtId="4" fontId="2" fillId="0" borderId="3" xfId="0" applyNumberFormat="1" applyFont="1" applyFill="1" applyBorder="1" applyAlignment="1">
      <alignment horizontal="left" vertical="center" wrapText="1"/>
    </xf>
    <xf numFmtId="4" fontId="2" fillId="0" borderId="7" xfId="0" applyNumberFormat="1" applyFont="1" applyFill="1" applyBorder="1" applyAlignment="1">
      <alignment horizontal="left" vertical="center" wrapText="1"/>
    </xf>
    <xf numFmtId="4" fontId="2" fillId="0" borderId="8" xfId="0" applyNumberFormat="1"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4" borderId="9" xfId="0" applyFont="1" applyFill="1" applyBorder="1" applyAlignment="1">
      <alignment horizontal="center" vertical="center" wrapText="1"/>
    </xf>
    <xf numFmtId="0" fontId="1" fillId="0" borderId="7" xfId="0" applyFont="1" applyBorder="1" applyAlignment="1">
      <alignment horizontal="left" vertical="top" wrapText="1"/>
    </xf>
    <xf numFmtId="0" fontId="1" fillId="0" borderId="9" xfId="0" applyFont="1" applyBorder="1" applyAlignment="1">
      <alignment horizontal="left" vertical="top" wrapText="1"/>
    </xf>
    <xf numFmtId="0" fontId="1" fillId="0" borderId="3" xfId="0" applyFont="1" applyBorder="1" applyAlignment="1">
      <alignment horizontal="left" vertical="top" wrapText="1"/>
    </xf>
    <xf numFmtId="4" fontId="2" fillId="4" borderId="3" xfId="0" applyNumberFormat="1" applyFont="1" applyFill="1" applyBorder="1" applyAlignment="1">
      <alignment horizontal="center" vertical="center" wrapText="1"/>
    </xf>
    <xf numFmtId="4" fontId="2" fillId="4" borderId="7" xfId="0" applyNumberFormat="1" applyFont="1" applyFill="1" applyBorder="1" applyAlignment="1">
      <alignment horizontal="center" vertical="center" wrapText="1"/>
    </xf>
    <xf numFmtId="4" fontId="2" fillId="4" borderId="8" xfId="0" applyNumberFormat="1" applyFont="1" applyFill="1" applyBorder="1" applyAlignment="1">
      <alignment horizontal="center" vertical="center" wrapText="1"/>
    </xf>
    <xf numFmtId="4" fontId="2" fillId="4" borderId="3" xfId="0" applyNumberFormat="1" applyFont="1" applyFill="1" applyBorder="1" applyAlignment="1">
      <alignment horizontal="center" vertical="top" wrapText="1"/>
    </xf>
    <xf numFmtId="4" fontId="2" fillId="4" borderId="7" xfId="0" applyNumberFormat="1" applyFont="1" applyFill="1" applyBorder="1" applyAlignment="1">
      <alignment horizontal="center" vertical="top" wrapText="1"/>
    </xf>
    <xf numFmtId="4" fontId="2" fillId="4" borderId="8" xfId="0" applyNumberFormat="1" applyFont="1" applyFill="1" applyBorder="1" applyAlignment="1">
      <alignment horizontal="center" vertical="top" wrapText="1"/>
    </xf>
    <xf numFmtId="0" fontId="1" fillId="4" borderId="7" xfId="0" applyFont="1" applyFill="1" applyBorder="1" applyAlignment="1">
      <alignment horizontal="left" vertical="top" wrapText="1"/>
    </xf>
    <xf numFmtId="0" fontId="1" fillId="4" borderId="9" xfId="0" applyFont="1" applyFill="1" applyBorder="1" applyAlignment="1">
      <alignment horizontal="left" vertical="top"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167" fontId="2" fillId="4" borderId="3" xfId="0" applyNumberFormat="1" applyFont="1" applyFill="1" applyBorder="1" applyAlignment="1">
      <alignment horizontal="left" vertical="center" wrapText="1"/>
    </xf>
    <xf numFmtId="167" fontId="2" fillId="4" borderId="7" xfId="0" applyNumberFormat="1" applyFont="1" applyFill="1" applyBorder="1" applyAlignment="1">
      <alignment horizontal="left" vertical="center" wrapText="1"/>
    </xf>
    <xf numFmtId="167" fontId="2" fillId="4" borderId="8" xfId="0" applyNumberFormat="1" applyFont="1" applyFill="1" applyBorder="1" applyAlignment="1">
      <alignment horizontal="left" vertical="center" wrapText="1"/>
    </xf>
    <xf numFmtId="0" fontId="1" fillId="0" borderId="9" xfId="0" applyFont="1" applyBorder="1" applyAlignment="1">
      <alignment horizontal="left" vertical="center" wrapText="1"/>
    </xf>
    <xf numFmtId="0" fontId="1" fillId="0" borderId="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4" borderId="3"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xf>
    <xf numFmtId="4" fontId="1" fillId="0" borderId="9" xfId="0" applyNumberFormat="1" applyFont="1" applyBorder="1" applyAlignment="1">
      <alignment horizontal="center" vertical="center" wrapText="1"/>
    </xf>
    <xf numFmtId="0" fontId="2" fillId="0" borderId="11" xfId="4" applyFont="1" applyBorder="1" applyAlignment="1">
      <alignment horizontal="center" wrapText="1"/>
    </xf>
    <xf numFmtId="0" fontId="18" fillId="0" borderId="0" xfId="4" applyFont="1" applyAlignment="1">
      <alignment horizontal="center" wrapText="1"/>
    </xf>
    <xf numFmtId="0" fontId="18" fillId="0" borderId="3" xfId="4" applyFont="1" applyBorder="1" applyAlignment="1">
      <alignment horizontal="center" vertical="center" wrapText="1"/>
    </xf>
    <xf numFmtId="0" fontId="18" fillId="0" borderId="8" xfId="4" applyFont="1" applyBorder="1" applyAlignment="1">
      <alignment horizontal="center" vertical="center" wrapText="1"/>
    </xf>
    <xf numFmtId="0" fontId="18" fillId="0" borderId="9" xfId="4" applyFont="1" applyBorder="1" applyAlignment="1">
      <alignment horizontal="center" vertical="center" wrapText="1"/>
    </xf>
    <xf numFmtId="0" fontId="18" fillId="0" borderId="4" xfId="4" applyFont="1" applyBorder="1" applyAlignment="1">
      <alignment horizontal="center" vertical="center" wrapText="1"/>
    </xf>
  </cellXfs>
  <cellStyles count="5">
    <cellStyle name="Обычный" xfId="0" builtinId="0"/>
    <cellStyle name="Обычный 2" xfId="1"/>
    <cellStyle name="Обычный 3" xfId="3"/>
    <cellStyle name="Обычный 4" xfId="4"/>
    <cellStyle name="Хороши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N95"/>
  <sheetViews>
    <sheetView topLeftCell="A13" zoomScale="85" zoomScaleNormal="85" workbookViewId="0">
      <selection activeCell="S14" sqref="S14"/>
    </sheetView>
  </sheetViews>
  <sheetFormatPr defaultRowHeight="15" customHeight="1"/>
  <cols>
    <col min="1" max="1" width="26" style="9" customWidth="1"/>
    <col min="2" max="2" width="25.140625" style="9" customWidth="1"/>
    <col min="3" max="4" width="11.85546875" style="9" customWidth="1"/>
    <col min="5" max="5" width="12.28515625" style="9" customWidth="1"/>
    <col min="6" max="6" width="12.42578125" style="9" customWidth="1"/>
    <col min="7" max="7" width="11.5703125" style="9" customWidth="1"/>
    <col min="8" max="8" width="13" style="9" customWidth="1"/>
    <col min="9" max="9" width="14.28515625" style="9" customWidth="1"/>
    <col min="10" max="10" width="12.85546875" style="9" customWidth="1"/>
    <col min="11" max="11" width="13.5703125" style="9" customWidth="1"/>
    <col min="12" max="12" width="14.85546875" style="9" customWidth="1"/>
    <col min="13" max="13" width="68.7109375" style="9" customWidth="1"/>
    <col min="14" max="14" width="11.5703125" style="9" customWidth="1"/>
    <col min="15" max="15" width="8.7109375" style="9" customWidth="1"/>
    <col min="16" max="16384" width="9.140625" style="9"/>
  </cols>
  <sheetData>
    <row r="1" spans="1:14" ht="40.5" customHeight="1">
      <c r="A1" s="154" t="s">
        <v>271</v>
      </c>
      <c r="B1" s="154"/>
      <c r="C1" s="154"/>
      <c r="D1" s="154"/>
      <c r="E1" s="154"/>
      <c r="F1" s="154"/>
      <c r="G1" s="154"/>
      <c r="H1" s="154"/>
      <c r="I1" s="154"/>
      <c r="J1" s="154"/>
      <c r="K1" s="154"/>
      <c r="L1" s="154"/>
      <c r="M1" s="154"/>
    </row>
    <row r="2" spans="1:14" ht="17.25" customHeight="1"/>
    <row r="3" spans="1:14" ht="41.25" customHeight="1">
      <c r="A3" s="155" t="s">
        <v>186</v>
      </c>
      <c r="B3" s="155"/>
      <c r="C3" s="155"/>
      <c r="D3" s="155"/>
      <c r="E3" s="155"/>
      <c r="F3" s="155"/>
      <c r="G3" s="155"/>
      <c r="H3" s="155"/>
      <c r="I3" s="155"/>
      <c r="J3" s="155"/>
      <c r="K3" s="155"/>
      <c r="L3" s="155"/>
      <c r="M3" s="155"/>
    </row>
    <row r="4" spans="1:14" ht="18.75" customHeight="1">
      <c r="A4" s="156" t="s">
        <v>187</v>
      </c>
      <c r="B4" s="156"/>
      <c r="C4" s="156"/>
      <c r="D4" s="156"/>
      <c r="E4" s="156"/>
      <c r="F4" s="156"/>
      <c r="G4" s="156"/>
      <c r="H4" s="156"/>
      <c r="I4" s="156"/>
      <c r="J4" s="156"/>
      <c r="K4" s="156"/>
      <c r="L4" s="156"/>
      <c r="M4" s="156"/>
    </row>
    <row r="5" spans="1:14" ht="12.75" customHeight="1">
      <c r="A5" s="156"/>
      <c r="B5" s="156"/>
      <c r="C5" s="156"/>
      <c r="D5" s="156"/>
      <c r="E5" s="156"/>
      <c r="F5" s="156"/>
      <c r="G5" s="156"/>
      <c r="H5" s="156"/>
      <c r="I5" s="156"/>
      <c r="J5" s="156"/>
      <c r="K5" s="156"/>
      <c r="L5" s="156"/>
      <c r="M5" s="156"/>
    </row>
    <row r="6" spans="1:14" ht="27.75" customHeight="1">
      <c r="A6" s="155" t="s">
        <v>188</v>
      </c>
      <c r="B6" s="155"/>
      <c r="C6" s="155"/>
      <c r="D6" s="155"/>
      <c r="E6" s="155"/>
      <c r="F6" s="155"/>
      <c r="G6" s="155"/>
      <c r="H6" s="155"/>
      <c r="I6" s="155"/>
      <c r="J6" s="155"/>
      <c r="K6" s="155"/>
      <c r="L6" s="155"/>
      <c r="M6" s="155"/>
    </row>
    <row r="7" spans="1:14" ht="37.5" customHeight="1">
      <c r="A7" s="157" t="s">
        <v>189</v>
      </c>
      <c r="B7" s="157"/>
      <c r="C7" s="157"/>
      <c r="D7" s="157"/>
      <c r="E7" s="157"/>
      <c r="F7" s="157"/>
      <c r="G7" s="157"/>
      <c r="H7" s="157"/>
      <c r="I7" s="157"/>
      <c r="J7" s="157"/>
      <c r="K7" s="157"/>
      <c r="L7" s="157"/>
      <c r="M7" s="157"/>
      <c r="N7" s="107"/>
    </row>
    <row r="8" spans="1:14" ht="38.25" customHeight="1">
      <c r="A8" s="148" t="s">
        <v>190</v>
      </c>
      <c r="B8" s="148" t="s">
        <v>191</v>
      </c>
      <c r="C8" s="148" t="s">
        <v>192</v>
      </c>
      <c r="D8" s="151" t="s">
        <v>193</v>
      </c>
      <c r="E8" s="152"/>
      <c r="F8" s="152"/>
      <c r="G8" s="153"/>
      <c r="H8" s="151" t="s">
        <v>194</v>
      </c>
      <c r="I8" s="152"/>
      <c r="J8" s="152"/>
      <c r="K8" s="153"/>
      <c r="L8" s="148" t="s">
        <v>195</v>
      </c>
      <c r="M8" s="148" t="s">
        <v>196</v>
      </c>
    </row>
    <row r="9" spans="1:14" ht="32.25" customHeight="1">
      <c r="A9" s="149"/>
      <c r="B9" s="149"/>
      <c r="C9" s="149"/>
      <c r="D9" s="148" t="s">
        <v>197</v>
      </c>
      <c r="E9" s="151" t="s">
        <v>198</v>
      </c>
      <c r="F9" s="152"/>
      <c r="G9" s="153"/>
      <c r="H9" s="148" t="s">
        <v>197</v>
      </c>
      <c r="I9" s="151" t="s">
        <v>198</v>
      </c>
      <c r="J9" s="152"/>
      <c r="K9" s="153"/>
      <c r="L9" s="149"/>
      <c r="M9" s="149"/>
    </row>
    <row r="10" spans="1:14" ht="51.75" customHeight="1">
      <c r="A10" s="150"/>
      <c r="B10" s="150"/>
      <c r="C10" s="150"/>
      <c r="D10" s="150"/>
      <c r="E10" s="10" t="s">
        <v>199</v>
      </c>
      <c r="F10" s="10" t="s">
        <v>200</v>
      </c>
      <c r="G10" s="10" t="s">
        <v>201</v>
      </c>
      <c r="H10" s="150"/>
      <c r="I10" s="10" t="s">
        <v>199</v>
      </c>
      <c r="J10" s="10" t="s">
        <v>200</v>
      </c>
      <c r="K10" s="10" t="s">
        <v>201</v>
      </c>
      <c r="L10" s="150"/>
      <c r="M10" s="150"/>
    </row>
    <row r="11" spans="1:14" ht="24" customHeight="1">
      <c r="A11" s="130" t="s">
        <v>202</v>
      </c>
      <c r="B11" s="131"/>
      <c r="C11" s="131"/>
      <c r="D11" s="131"/>
      <c r="E11" s="131"/>
      <c r="F11" s="131"/>
      <c r="G11" s="131"/>
      <c r="H11" s="131"/>
      <c r="I11" s="131"/>
      <c r="J11" s="131"/>
      <c r="K11" s="131"/>
      <c r="L11" s="131"/>
      <c r="M11" s="132"/>
    </row>
    <row r="12" spans="1:14" ht="214.5" customHeight="1">
      <c r="A12" s="11" t="s">
        <v>21</v>
      </c>
      <c r="B12" s="11" t="s">
        <v>203</v>
      </c>
      <c r="C12" s="11" t="s">
        <v>204</v>
      </c>
      <c r="D12" s="12">
        <v>1662.1</v>
      </c>
      <c r="E12" s="12">
        <v>0</v>
      </c>
      <c r="F12" s="12">
        <v>1662.1</v>
      </c>
      <c r="G12" s="12">
        <v>0</v>
      </c>
      <c r="H12" s="12">
        <f>I12+J12+K12</f>
        <v>1136.9000000000001</v>
      </c>
      <c r="I12" s="12">
        <v>0</v>
      </c>
      <c r="J12" s="12">
        <v>1136.9000000000001</v>
      </c>
      <c r="K12" s="12">
        <v>0</v>
      </c>
      <c r="L12" s="11" t="s">
        <v>310</v>
      </c>
      <c r="M12" s="11" t="s">
        <v>254</v>
      </c>
    </row>
    <row r="13" spans="1:14" ht="191.25" customHeight="1">
      <c r="A13" s="11" t="s">
        <v>22</v>
      </c>
      <c r="B13" s="13" t="s">
        <v>205</v>
      </c>
      <c r="C13" s="11" t="s">
        <v>204</v>
      </c>
      <c r="D13" s="12">
        <v>1395.4</v>
      </c>
      <c r="E13" s="12">
        <v>0</v>
      </c>
      <c r="F13" s="12">
        <v>1395.4</v>
      </c>
      <c r="G13" s="12">
        <v>0</v>
      </c>
      <c r="H13" s="12">
        <f t="shared" ref="H13:H15" si="0">I13+J13+K13</f>
        <v>1381.1</v>
      </c>
      <c r="I13" s="12">
        <v>0</v>
      </c>
      <c r="J13" s="12">
        <v>1381.1</v>
      </c>
      <c r="K13" s="12">
        <v>0</v>
      </c>
      <c r="L13" s="11" t="s">
        <v>310</v>
      </c>
      <c r="M13" s="11" t="s">
        <v>249</v>
      </c>
    </row>
    <row r="14" spans="1:14" ht="220.5" customHeight="1">
      <c r="A14" s="14" t="s">
        <v>23</v>
      </c>
      <c r="B14" s="14" t="s">
        <v>206</v>
      </c>
      <c r="C14" s="14" t="s">
        <v>204</v>
      </c>
      <c r="D14" s="15">
        <v>5319.4</v>
      </c>
      <c r="E14" s="15">
        <v>0</v>
      </c>
      <c r="F14" s="15">
        <v>5319.4</v>
      </c>
      <c r="G14" s="15">
        <v>0</v>
      </c>
      <c r="H14" s="12">
        <f t="shared" si="0"/>
        <v>3413.1</v>
      </c>
      <c r="I14" s="15">
        <v>0</v>
      </c>
      <c r="J14" s="15">
        <v>3413.1</v>
      </c>
      <c r="K14" s="15">
        <v>0</v>
      </c>
      <c r="L14" s="11" t="s">
        <v>310</v>
      </c>
      <c r="M14" s="14" t="s">
        <v>265</v>
      </c>
    </row>
    <row r="15" spans="1:14" ht="208.5" customHeight="1">
      <c r="A15" s="11" t="s">
        <v>24</v>
      </c>
      <c r="B15" s="11" t="s">
        <v>207</v>
      </c>
      <c r="C15" s="11" t="s">
        <v>204</v>
      </c>
      <c r="D15" s="12">
        <v>4126.6000000000004</v>
      </c>
      <c r="E15" s="12">
        <v>0</v>
      </c>
      <c r="F15" s="12">
        <v>4126.6000000000004</v>
      </c>
      <c r="G15" s="12">
        <v>0</v>
      </c>
      <c r="H15" s="12">
        <f t="shared" si="0"/>
        <v>1121.0999999999999</v>
      </c>
      <c r="I15" s="12">
        <v>0</v>
      </c>
      <c r="J15" s="12">
        <v>1121.0999999999999</v>
      </c>
      <c r="K15" s="12">
        <v>0</v>
      </c>
      <c r="L15" s="11" t="s">
        <v>310</v>
      </c>
      <c r="M15" s="11" t="s">
        <v>304</v>
      </c>
    </row>
    <row r="16" spans="1:14" ht="13.7" customHeight="1">
      <c r="A16" s="133" t="s">
        <v>208</v>
      </c>
      <c r="B16" s="134"/>
      <c r="C16" s="135"/>
      <c r="D16" s="142">
        <f>SUM(D12:D15)</f>
        <v>12503.5</v>
      </c>
      <c r="E16" s="142">
        <f t="shared" ref="E16:K16" si="1">SUM(E12:E15)</f>
        <v>0</v>
      </c>
      <c r="F16" s="142">
        <f t="shared" si="1"/>
        <v>12503.5</v>
      </c>
      <c r="G16" s="142">
        <f t="shared" si="1"/>
        <v>0</v>
      </c>
      <c r="H16" s="142">
        <f t="shared" si="1"/>
        <v>7052.2000000000007</v>
      </c>
      <c r="I16" s="142">
        <f t="shared" si="1"/>
        <v>0</v>
      </c>
      <c r="J16" s="142">
        <f>SUM(J12:J15)</f>
        <v>7052.2000000000007</v>
      </c>
      <c r="K16" s="142">
        <f t="shared" si="1"/>
        <v>0</v>
      </c>
      <c r="L16" s="142"/>
      <c r="M16" s="145" t="s">
        <v>209</v>
      </c>
    </row>
    <row r="17" spans="1:13" ht="14.45" customHeight="1">
      <c r="A17" s="136"/>
      <c r="B17" s="137"/>
      <c r="C17" s="138"/>
      <c r="D17" s="143"/>
      <c r="E17" s="143"/>
      <c r="F17" s="143"/>
      <c r="G17" s="143"/>
      <c r="H17" s="143"/>
      <c r="I17" s="143"/>
      <c r="J17" s="143"/>
      <c r="K17" s="143"/>
      <c r="L17" s="143"/>
      <c r="M17" s="146"/>
    </row>
    <row r="18" spans="1:13" ht="14.45" customHeight="1">
      <c r="A18" s="136"/>
      <c r="B18" s="137"/>
      <c r="C18" s="138"/>
      <c r="D18" s="143"/>
      <c r="E18" s="143"/>
      <c r="F18" s="143"/>
      <c r="G18" s="143"/>
      <c r="H18" s="143"/>
      <c r="I18" s="143"/>
      <c r="J18" s="143"/>
      <c r="K18" s="143"/>
      <c r="L18" s="143"/>
      <c r="M18" s="146"/>
    </row>
    <row r="19" spans="1:13" ht="15" customHeight="1">
      <c r="A19" s="139"/>
      <c r="B19" s="140"/>
      <c r="C19" s="141"/>
      <c r="D19" s="144"/>
      <c r="E19" s="144"/>
      <c r="F19" s="144"/>
      <c r="G19" s="144"/>
      <c r="H19" s="144"/>
      <c r="I19" s="144"/>
      <c r="J19" s="144"/>
      <c r="K19" s="144"/>
      <c r="L19" s="144"/>
      <c r="M19" s="147"/>
    </row>
    <row r="20" spans="1:13" ht="16.5" customHeight="1">
      <c r="A20" s="130" t="s">
        <v>210</v>
      </c>
      <c r="B20" s="131"/>
      <c r="C20" s="131"/>
      <c r="D20" s="131"/>
      <c r="E20" s="131"/>
      <c r="F20" s="131"/>
      <c r="G20" s="131"/>
      <c r="H20" s="131"/>
      <c r="I20" s="131"/>
      <c r="J20" s="131"/>
      <c r="K20" s="131"/>
      <c r="L20" s="131"/>
      <c r="M20" s="132"/>
    </row>
    <row r="21" spans="1:13" ht="236.25" customHeight="1">
      <c r="A21" s="11" t="s">
        <v>44</v>
      </c>
      <c r="B21" s="11" t="s">
        <v>211</v>
      </c>
      <c r="C21" s="11" t="s">
        <v>204</v>
      </c>
      <c r="D21" s="12">
        <v>12141.5</v>
      </c>
      <c r="E21" s="12">
        <v>0</v>
      </c>
      <c r="F21" s="12">
        <v>12141.5</v>
      </c>
      <c r="G21" s="12">
        <v>0</v>
      </c>
      <c r="H21" s="12">
        <v>0</v>
      </c>
      <c r="I21" s="12">
        <v>0</v>
      </c>
      <c r="J21" s="12">
        <v>0</v>
      </c>
      <c r="K21" s="12">
        <v>0</v>
      </c>
      <c r="L21" s="11" t="s">
        <v>310</v>
      </c>
      <c r="M21" s="11" t="s">
        <v>257</v>
      </c>
    </row>
    <row r="22" spans="1:13" ht="181.5" customHeight="1">
      <c r="A22" s="11" t="s">
        <v>45</v>
      </c>
      <c r="B22" s="11" t="s">
        <v>213</v>
      </c>
      <c r="C22" s="11" t="s">
        <v>204</v>
      </c>
      <c r="D22" s="12">
        <v>552.70000000000005</v>
      </c>
      <c r="E22" s="12">
        <v>0</v>
      </c>
      <c r="F22" s="12">
        <v>552.70000000000005</v>
      </c>
      <c r="G22" s="12">
        <v>0</v>
      </c>
      <c r="H22" s="12">
        <f>I22+J22+K22</f>
        <v>4.5</v>
      </c>
      <c r="I22" s="12">
        <v>0</v>
      </c>
      <c r="J22" s="12">
        <v>4.5</v>
      </c>
      <c r="K22" s="12">
        <v>0</v>
      </c>
      <c r="L22" s="11" t="s">
        <v>212</v>
      </c>
      <c r="M22" s="11" t="s">
        <v>258</v>
      </c>
    </row>
    <row r="23" spans="1:13" ht="189" customHeight="1">
      <c r="A23" s="11" t="s">
        <v>46</v>
      </c>
      <c r="B23" s="11" t="s">
        <v>214</v>
      </c>
      <c r="C23" s="11" t="s">
        <v>204</v>
      </c>
      <c r="D23" s="12">
        <v>14.9</v>
      </c>
      <c r="E23" s="12">
        <v>0</v>
      </c>
      <c r="F23" s="12">
        <v>14.9</v>
      </c>
      <c r="G23" s="12">
        <v>0</v>
      </c>
      <c r="H23" s="12">
        <v>0</v>
      </c>
      <c r="I23" s="12">
        <v>0</v>
      </c>
      <c r="J23" s="12">
        <v>0</v>
      </c>
      <c r="K23" s="12">
        <v>0</v>
      </c>
      <c r="L23" s="11" t="s">
        <v>311</v>
      </c>
      <c r="M23" s="11" t="s">
        <v>250</v>
      </c>
    </row>
    <row r="24" spans="1:13" ht="192.75" customHeight="1">
      <c r="A24" s="11" t="s">
        <v>47</v>
      </c>
      <c r="B24" s="11" t="s">
        <v>215</v>
      </c>
      <c r="C24" s="11" t="s">
        <v>204</v>
      </c>
      <c r="D24" s="12">
        <v>4436.8</v>
      </c>
      <c r="E24" s="12">
        <v>0</v>
      </c>
      <c r="F24" s="12">
        <v>4436.8</v>
      </c>
      <c r="G24" s="12">
        <v>0</v>
      </c>
      <c r="H24" s="12">
        <v>0</v>
      </c>
      <c r="I24" s="12">
        <v>0</v>
      </c>
      <c r="J24" s="12">
        <v>0</v>
      </c>
      <c r="K24" s="12">
        <v>0</v>
      </c>
      <c r="L24" s="11" t="s">
        <v>310</v>
      </c>
      <c r="M24" s="11" t="s">
        <v>259</v>
      </c>
    </row>
    <row r="25" spans="1:13" ht="167.25" customHeight="1">
      <c r="A25" s="11" t="s">
        <v>48</v>
      </c>
      <c r="B25" s="11" t="s">
        <v>216</v>
      </c>
      <c r="C25" s="11" t="s">
        <v>204</v>
      </c>
      <c r="D25" s="12">
        <v>1445.8</v>
      </c>
      <c r="E25" s="12">
        <v>0</v>
      </c>
      <c r="F25" s="12">
        <v>1445.8</v>
      </c>
      <c r="G25" s="12">
        <v>0</v>
      </c>
      <c r="H25" s="12">
        <v>0</v>
      </c>
      <c r="I25" s="12">
        <v>0</v>
      </c>
      <c r="J25" s="12">
        <v>0</v>
      </c>
      <c r="K25" s="12">
        <v>0</v>
      </c>
      <c r="L25" s="11" t="s">
        <v>310</v>
      </c>
      <c r="M25" s="11" t="s">
        <v>307</v>
      </c>
    </row>
    <row r="26" spans="1:13" ht="179.25" customHeight="1">
      <c r="A26" s="11" t="s">
        <v>49</v>
      </c>
      <c r="B26" s="11" t="s">
        <v>217</v>
      </c>
      <c r="C26" s="11" t="s">
        <v>204</v>
      </c>
      <c r="D26" s="12">
        <v>1711.3</v>
      </c>
      <c r="E26" s="12">
        <v>0</v>
      </c>
      <c r="F26" s="12">
        <v>1711.3</v>
      </c>
      <c r="G26" s="12">
        <v>0</v>
      </c>
      <c r="H26" s="12">
        <v>0</v>
      </c>
      <c r="I26" s="12">
        <v>0</v>
      </c>
      <c r="J26" s="12">
        <v>0</v>
      </c>
      <c r="K26" s="12">
        <v>0</v>
      </c>
      <c r="L26" s="11" t="s">
        <v>310</v>
      </c>
      <c r="M26" s="11" t="s">
        <v>277</v>
      </c>
    </row>
    <row r="27" spans="1:13" ht="13.7" customHeight="1">
      <c r="A27" s="133" t="s">
        <v>208</v>
      </c>
      <c r="B27" s="134"/>
      <c r="C27" s="135"/>
      <c r="D27" s="142">
        <f>SUM(D21:D26)</f>
        <v>20303</v>
      </c>
      <c r="E27" s="142">
        <f t="shared" ref="E27:K27" si="2">SUM(E21:E26)</f>
        <v>0</v>
      </c>
      <c r="F27" s="142">
        <f t="shared" si="2"/>
        <v>20303</v>
      </c>
      <c r="G27" s="142">
        <f t="shared" si="2"/>
        <v>0</v>
      </c>
      <c r="H27" s="142">
        <f t="shared" si="2"/>
        <v>4.5</v>
      </c>
      <c r="I27" s="142">
        <f t="shared" si="2"/>
        <v>0</v>
      </c>
      <c r="J27" s="142">
        <f t="shared" si="2"/>
        <v>4.5</v>
      </c>
      <c r="K27" s="142">
        <f t="shared" si="2"/>
        <v>0</v>
      </c>
      <c r="L27" s="142"/>
      <c r="M27" s="145" t="s">
        <v>209</v>
      </c>
    </row>
    <row r="28" spans="1:13" ht="14.45" customHeight="1">
      <c r="A28" s="136"/>
      <c r="B28" s="137"/>
      <c r="C28" s="138"/>
      <c r="D28" s="143"/>
      <c r="E28" s="143"/>
      <c r="F28" s="143"/>
      <c r="G28" s="143"/>
      <c r="H28" s="143"/>
      <c r="I28" s="143"/>
      <c r="J28" s="143"/>
      <c r="K28" s="143"/>
      <c r="L28" s="143"/>
      <c r="M28" s="146"/>
    </row>
    <row r="29" spans="1:13" ht="14.45" customHeight="1">
      <c r="A29" s="136"/>
      <c r="B29" s="137"/>
      <c r="C29" s="138"/>
      <c r="D29" s="143"/>
      <c r="E29" s="143"/>
      <c r="F29" s="143"/>
      <c r="G29" s="143"/>
      <c r="H29" s="143"/>
      <c r="I29" s="143"/>
      <c r="J29" s="143"/>
      <c r="K29" s="143"/>
      <c r="L29" s="143"/>
      <c r="M29" s="146"/>
    </row>
    <row r="30" spans="1:13" ht="15" customHeight="1">
      <c r="A30" s="139"/>
      <c r="B30" s="140"/>
      <c r="C30" s="141"/>
      <c r="D30" s="144"/>
      <c r="E30" s="144"/>
      <c r="F30" s="144"/>
      <c r="G30" s="144"/>
      <c r="H30" s="144"/>
      <c r="I30" s="144"/>
      <c r="J30" s="144"/>
      <c r="K30" s="144"/>
      <c r="L30" s="144"/>
      <c r="M30" s="147"/>
    </row>
    <row r="31" spans="1:13" ht="16.5" customHeight="1">
      <c r="A31" s="130" t="s">
        <v>218</v>
      </c>
      <c r="B31" s="131"/>
      <c r="C31" s="131"/>
      <c r="D31" s="131"/>
      <c r="E31" s="131"/>
      <c r="F31" s="131"/>
      <c r="G31" s="131"/>
      <c r="H31" s="131"/>
      <c r="I31" s="131"/>
      <c r="J31" s="131"/>
      <c r="K31" s="131"/>
      <c r="L31" s="131"/>
      <c r="M31" s="132"/>
    </row>
    <row r="32" spans="1:13" ht="117.75" customHeight="1">
      <c r="A32" s="11" t="s">
        <v>74</v>
      </c>
      <c r="B32" s="11" t="s">
        <v>219</v>
      </c>
      <c r="C32" s="11" t="s">
        <v>204</v>
      </c>
      <c r="D32" s="12">
        <v>4271.1000000000004</v>
      </c>
      <c r="E32" s="12">
        <v>0</v>
      </c>
      <c r="F32" s="12">
        <v>4271.1000000000004</v>
      </c>
      <c r="G32" s="12">
        <v>0</v>
      </c>
      <c r="H32" s="12">
        <f>I32+J32+K32</f>
        <v>0</v>
      </c>
      <c r="I32" s="12">
        <v>0</v>
      </c>
      <c r="J32" s="12">
        <v>0</v>
      </c>
      <c r="K32" s="12">
        <v>0</v>
      </c>
      <c r="L32" s="11" t="s">
        <v>310</v>
      </c>
      <c r="M32" s="103" t="s">
        <v>313</v>
      </c>
    </row>
    <row r="33" spans="1:13" ht="148.5" customHeight="1">
      <c r="A33" s="11" t="s">
        <v>75</v>
      </c>
      <c r="B33" s="11" t="s">
        <v>220</v>
      </c>
      <c r="C33" s="11" t="s">
        <v>204</v>
      </c>
      <c r="D33" s="12">
        <v>24195.3</v>
      </c>
      <c r="E33" s="12">
        <v>0</v>
      </c>
      <c r="F33" s="12">
        <v>24195.3</v>
      </c>
      <c r="G33" s="12">
        <v>0</v>
      </c>
      <c r="H33" s="12">
        <f t="shared" ref="H33:H51" si="3">I33+J33+K33</f>
        <v>18927</v>
      </c>
      <c r="I33" s="12">
        <v>0</v>
      </c>
      <c r="J33" s="12">
        <v>18927</v>
      </c>
      <c r="K33" s="12">
        <v>0</v>
      </c>
      <c r="L33" s="11" t="s">
        <v>310</v>
      </c>
      <c r="M33" s="103" t="s">
        <v>316</v>
      </c>
    </row>
    <row r="34" spans="1:13" ht="171" customHeight="1">
      <c r="A34" s="11" t="s">
        <v>76</v>
      </c>
      <c r="B34" s="11" t="s">
        <v>220</v>
      </c>
      <c r="C34" s="11" t="s">
        <v>204</v>
      </c>
      <c r="D34" s="12">
        <v>5180</v>
      </c>
      <c r="E34" s="12">
        <v>0</v>
      </c>
      <c r="F34" s="12">
        <v>5180</v>
      </c>
      <c r="G34" s="12">
        <v>0</v>
      </c>
      <c r="H34" s="12">
        <f t="shared" si="3"/>
        <v>3272.7</v>
      </c>
      <c r="I34" s="12">
        <v>0</v>
      </c>
      <c r="J34" s="12">
        <v>3272.7</v>
      </c>
      <c r="K34" s="12">
        <v>0</v>
      </c>
      <c r="L34" s="11" t="s">
        <v>311</v>
      </c>
      <c r="M34" s="103" t="s">
        <v>274</v>
      </c>
    </row>
    <row r="35" spans="1:13" ht="132" customHeight="1">
      <c r="A35" s="11" t="s">
        <v>77</v>
      </c>
      <c r="B35" s="11" t="s">
        <v>220</v>
      </c>
      <c r="C35" s="11" t="s">
        <v>204</v>
      </c>
      <c r="D35" s="12">
        <v>1617.6</v>
      </c>
      <c r="E35" s="12">
        <v>0</v>
      </c>
      <c r="F35" s="12">
        <v>1617.6</v>
      </c>
      <c r="G35" s="12">
        <v>0</v>
      </c>
      <c r="H35" s="12">
        <f t="shared" si="3"/>
        <v>0</v>
      </c>
      <c r="I35" s="12">
        <v>0</v>
      </c>
      <c r="J35" s="12">
        <v>0</v>
      </c>
      <c r="K35" s="12">
        <v>0</v>
      </c>
      <c r="L35" s="11" t="s">
        <v>310</v>
      </c>
      <c r="M35" s="103" t="s">
        <v>317</v>
      </c>
    </row>
    <row r="36" spans="1:13" ht="131.25" customHeight="1">
      <c r="A36" s="11" t="s">
        <v>78</v>
      </c>
      <c r="B36" s="11" t="s">
        <v>220</v>
      </c>
      <c r="C36" s="11" t="s">
        <v>204</v>
      </c>
      <c r="D36" s="12">
        <v>5530.4</v>
      </c>
      <c r="E36" s="12">
        <v>0</v>
      </c>
      <c r="F36" s="12">
        <v>5530.4</v>
      </c>
      <c r="G36" s="12">
        <v>0</v>
      </c>
      <c r="H36" s="12">
        <f t="shared" si="3"/>
        <v>0</v>
      </c>
      <c r="I36" s="12">
        <v>0</v>
      </c>
      <c r="J36" s="12">
        <v>0</v>
      </c>
      <c r="K36" s="12">
        <v>0</v>
      </c>
      <c r="L36" s="11" t="s">
        <v>310</v>
      </c>
      <c r="M36" s="103" t="s">
        <v>281</v>
      </c>
    </row>
    <row r="37" spans="1:13" ht="163.5" customHeight="1">
      <c r="A37" s="11" t="s">
        <v>79</v>
      </c>
      <c r="B37" s="11" t="s">
        <v>221</v>
      </c>
      <c r="C37" s="11" t="s">
        <v>204</v>
      </c>
      <c r="D37" s="12">
        <v>225.1</v>
      </c>
      <c r="E37" s="12">
        <v>0</v>
      </c>
      <c r="F37" s="12">
        <v>225.1</v>
      </c>
      <c r="G37" s="12">
        <v>0</v>
      </c>
      <c r="H37" s="12">
        <f t="shared" si="3"/>
        <v>0</v>
      </c>
      <c r="I37" s="12">
        <v>0</v>
      </c>
      <c r="J37" s="12">
        <v>0</v>
      </c>
      <c r="K37" s="12">
        <v>0</v>
      </c>
      <c r="L37" s="11" t="s">
        <v>310</v>
      </c>
      <c r="M37" s="103" t="s">
        <v>306</v>
      </c>
    </row>
    <row r="38" spans="1:13" ht="132.75" customHeight="1">
      <c r="A38" s="14" t="s">
        <v>80</v>
      </c>
      <c r="B38" s="14" t="s">
        <v>220</v>
      </c>
      <c r="C38" s="14" t="s">
        <v>204</v>
      </c>
      <c r="D38" s="15">
        <v>2521.4</v>
      </c>
      <c r="E38" s="15">
        <v>0</v>
      </c>
      <c r="F38" s="15">
        <v>2521.4</v>
      </c>
      <c r="G38" s="15">
        <v>0</v>
      </c>
      <c r="H38" s="12">
        <f t="shared" si="3"/>
        <v>0</v>
      </c>
      <c r="I38" s="15">
        <v>0</v>
      </c>
      <c r="J38" s="15">
        <v>0</v>
      </c>
      <c r="K38" s="15">
        <v>0</v>
      </c>
      <c r="L38" s="11" t="s">
        <v>310</v>
      </c>
      <c r="M38" s="104" t="s">
        <v>318</v>
      </c>
    </row>
    <row r="39" spans="1:13" ht="124.5" customHeight="1">
      <c r="A39" s="16" t="s">
        <v>222</v>
      </c>
      <c r="B39" s="16" t="s">
        <v>220</v>
      </c>
      <c r="C39" s="16" t="s">
        <v>204</v>
      </c>
      <c r="D39" s="17">
        <v>3570</v>
      </c>
      <c r="E39" s="17">
        <v>0</v>
      </c>
      <c r="F39" s="17">
        <v>3570</v>
      </c>
      <c r="G39" s="17">
        <v>0</v>
      </c>
      <c r="H39" s="12">
        <f t="shared" si="3"/>
        <v>3570</v>
      </c>
      <c r="I39" s="17">
        <v>0</v>
      </c>
      <c r="J39" s="12">
        <v>3570</v>
      </c>
      <c r="K39" s="17">
        <v>0</v>
      </c>
      <c r="L39" s="11" t="s">
        <v>310</v>
      </c>
      <c r="M39" s="105" t="s">
        <v>319</v>
      </c>
    </row>
    <row r="40" spans="1:13" ht="127.5" customHeight="1">
      <c r="A40" s="11" t="s">
        <v>82</v>
      </c>
      <c r="B40" s="11" t="s">
        <v>220</v>
      </c>
      <c r="C40" s="11" t="s">
        <v>204</v>
      </c>
      <c r="D40" s="12">
        <v>3825</v>
      </c>
      <c r="E40" s="12">
        <v>0</v>
      </c>
      <c r="F40" s="12">
        <v>3825</v>
      </c>
      <c r="G40" s="12">
        <v>0</v>
      </c>
      <c r="H40" s="12">
        <f t="shared" si="3"/>
        <v>3825</v>
      </c>
      <c r="I40" s="12">
        <v>0</v>
      </c>
      <c r="J40" s="12">
        <v>3825</v>
      </c>
      <c r="K40" s="12">
        <v>0</v>
      </c>
      <c r="L40" s="11" t="s">
        <v>311</v>
      </c>
      <c r="M40" s="103" t="s">
        <v>320</v>
      </c>
    </row>
    <row r="41" spans="1:13" ht="126" customHeight="1">
      <c r="A41" s="11" t="s">
        <v>223</v>
      </c>
      <c r="B41" s="11" t="s">
        <v>224</v>
      </c>
      <c r="C41" s="11" t="s">
        <v>225</v>
      </c>
      <c r="D41" s="12">
        <v>183.4</v>
      </c>
      <c r="E41" s="12">
        <v>0</v>
      </c>
      <c r="F41" s="12">
        <v>183.4</v>
      </c>
      <c r="G41" s="12">
        <v>0</v>
      </c>
      <c r="H41" s="12">
        <f t="shared" si="3"/>
        <v>172.2</v>
      </c>
      <c r="I41" s="12">
        <v>0</v>
      </c>
      <c r="J41" s="12">
        <v>172.2</v>
      </c>
      <c r="K41" s="12">
        <v>0</v>
      </c>
      <c r="L41" s="11" t="s">
        <v>310</v>
      </c>
      <c r="M41" s="103" t="s">
        <v>266</v>
      </c>
    </row>
    <row r="42" spans="1:13" ht="128.25" customHeight="1">
      <c r="A42" s="11" t="s">
        <v>226</v>
      </c>
      <c r="B42" s="11" t="s">
        <v>220</v>
      </c>
      <c r="C42" s="11" t="s">
        <v>204</v>
      </c>
      <c r="D42" s="12">
        <v>1129.5</v>
      </c>
      <c r="E42" s="12">
        <v>0</v>
      </c>
      <c r="F42" s="12">
        <v>1129.5</v>
      </c>
      <c r="G42" s="12">
        <v>0</v>
      </c>
      <c r="H42" s="12">
        <f t="shared" si="3"/>
        <v>1129.5</v>
      </c>
      <c r="I42" s="12">
        <v>0</v>
      </c>
      <c r="J42" s="12">
        <v>1129.5</v>
      </c>
      <c r="K42" s="12">
        <v>0</v>
      </c>
      <c r="L42" s="11" t="s">
        <v>310</v>
      </c>
      <c r="M42" s="103" t="s">
        <v>267</v>
      </c>
    </row>
    <row r="43" spans="1:13" ht="118.5" customHeight="1">
      <c r="A43" s="11" t="s">
        <v>85</v>
      </c>
      <c r="B43" s="11" t="s">
        <v>220</v>
      </c>
      <c r="C43" s="11" t="s">
        <v>204</v>
      </c>
      <c r="D43" s="12">
        <v>11043.5</v>
      </c>
      <c r="E43" s="12">
        <v>0</v>
      </c>
      <c r="F43" s="12">
        <v>11043.5</v>
      </c>
      <c r="G43" s="12">
        <v>0</v>
      </c>
      <c r="H43" s="12">
        <f t="shared" si="3"/>
        <v>0</v>
      </c>
      <c r="I43" s="12">
        <v>0</v>
      </c>
      <c r="J43" s="12">
        <v>0</v>
      </c>
      <c r="K43" s="12">
        <v>0</v>
      </c>
      <c r="L43" s="11" t="s">
        <v>311</v>
      </c>
      <c r="M43" s="103" t="s">
        <v>275</v>
      </c>
    </row>
    <row r="44" spans="1:13" ht="116.25" customHeight="1">
      <c r="A44" s="11" t="s">
        <v>86</v>
      </c>
      <c r="B44" s="11" t="s">
        <v>220</v>
      </c>
      <c r="C44" s="11" t="s">
        <v>227</v>
      </c>
      <c r="D44" s="12">
        <v>20600</v>
      </c>
      <c r="E44" s="12">
        <v>0</v>
      </c>
      <c r="F44" s="12">
        <v>20600</v>
      </c>
      <c r="G44" s="12">
        <v>0</v>
      </c>
      <c r="H44" s="12">
        <f t="shared" si="3"/>
        <v>0</v>
      </c>
      <c r="I44" s="12">
        <v>0</v>
      </c>
      <c r="J44" s="12">
        <v>0</v>
      </c>
      <c r="K44" s="12">
        <v>0</v>
      </c>
      <c r="L44" s="11" t="s">
        <v>310</v>
      </c>
      <c r="M44" s="103" t="s">
        <v>309</v>
      </c>
    </row>
    <row r="45" spans="1:13" ht="117.75" customHeight="1">
      <c r="A45" s="11" t="s">
        <v>87</v>
      </c>
      <c r="B45" s="11" t="s">
        <v>220</v>
      </c>
      <c r="C45" s="11" t="s">
        <v>204</v>
      </c>
      <c r="D45" s="12">
        <v>22706.2</v>
      </c>
      <c r="E45" s="12">
        <v>0</v>
      </c>
      <c r="F45" s="12">
        <v>22706.2</v>
      </c>
      <c r="G45" s="12">
        <v>0</v>
      </c>
      <c r="H45" s="12">
        <f t="shared" si="3"/>
        <v>0</v>
      </c>
      <c r="I45" s="12">
        <v>0</v>
      </c>
      <c r="J45" s="12">
        <v>0</v>
      </c>
      <c r="K45" s="12">
        <v>0</v>
      </c>
      <c r="L45" s="11" t="s">
        <v>322</v>
      </c>
      <c r="M45" s="103" t="s">
        <v>278</v>
      </c>
    </row>
    <row r="46" spans="1:13" ht="111.75" customHeight="1">
      <c r="A46" s="11" t="s">
        <v>88</v>
      </c>
      <c r="B46" s="11" t="s">
        <v>220</v>
      </c>
      <c r="C46" s="11" t="s">
        <v>204</v>
      </c>
      <c r="D46" s="12">
        <v>1405.6</v>
      </c>
      <c r="E46" s="12">
        <v>0</v>
      </c>
      <c r="F46" s="12">
        <v>1405.6</v>
      </c>
      <c r="G46" s="12">
        <v>0</v>
      </c>
      <c r="H46" s="12">
        <f t="shared" si="3"/>
        <v>1404</v>
      </c>
      <c r="I46" s="12">
        <v>0</v>
      </c>
      <c r="J46" s="12">
        <v>1404</v>
      </c>
      <c r="K46" s="12">
        <v>0</v>
      </c>
      <c r="L46" s="11" t="s">
        <v>311</v>
      </c>
      <c r="M46" s="103" t="s">
        <v>321</v>
      </c>
    </row>
    <row r="47" spans="1:13" ht="152.25" customHeight="1">
      <c r="A47" s="11" t="s">
        <v>89</v>
      </c>
      <c r="B47" s="11" t="s">
        <v>220</v>
      </c>
      <c r="C47" s="11" t="s">
        <v>204</v>
      </c>
      <c r="D47" s="12">
        <v>6034.2</v>
      </c>
      <c r="E47" s="12">
        <v>0</v>
      </c>
      <c r="F47" s="12">
        <v>6034.2</v>
      </c>
      <c r="G47" s="12">
        <v>0</v>
      </c>
      <c r="H47" s="12">
        <f t="shared" si="3"/>
        <v>2364</v>
      </c>
      <c r="I47" s="106">
        <v>0</v>
      </c>
      <c r="J47" s="12">
        <v>2364</v>
      </c>
      <c r="K47" s="12">
        <v>0</v>
      </c>
      <c r="L47" s="11" t="s">
        <v>310</v>
      </c>
      <c r="M47" s="103" t="s">
        <v>276</v>
      </c>
    </row>
    <row r="48" spans="1:13" ht="129" customHeight="1">
      <c r="A48" s="11" t="s">
        <v>90</v>
      </c>
      <c r="B48" s="11" t="s">
        <v>220</v>
      </c>
      <c r="C48" s="11" t="s">
        <v>204</v>
      </c>
      <c r="D48" s="12">
        <v>479.3</v>
      </c>
      <c r="E48" s="12">
        <v>0</v>
      </c>
      <c r="F48" s="12">
        <v>479.3</v>
      </c>
      <c r="G48" s="12">
        <v>0</v>
      </c>
      <c r="H48" s="12">
        <f t="shared" si="3"/>
        <v>0</v>
      </c>
      <c r="I48" s="12">
        <v>0</v>
      </c>
      <c r="J48" s="12">
        <v>0</v>
      </c>
      <c r="K48" s="12">
        <v>0</v>
      </c>
      <c r="L48" s="11" t="s">
        <v>310</v>
      </c>
      <c r="M48" s="103" t="s">
        <v>268</v>
      </c>
    </row>
    <row r="49" spans="1:13" ht="132.75" customHeight="1">
      <c r="A49" s="11" t="s">
        <v>91</v>
      </c>
      <c r="B49" s="11" t="s">
        <v>220</v>
      </c>
      <c r="C49" s="11" t="s">
        <v>204</v>
      </c>
      <c r="D49" s="12">
        <v>1954.8</v>
      </c>
      <c r="E49" s="12">
        <v>0</v>
      </c>
      <c r="F49" s="12">
        <v>1954.8</v>
      </c>
      <c r="G49" s="12">
        <v>0</v>
      </c>
      <c r="H49" s="12">
        <f t="shared" si="3"/>
        <v>0</v>
      </c>
      <c r="I49" s="12">
        <v>0</v>
      </c>
      <c r="J49" s="12">
        <v>0</v>
      </c>
      <c r="K49" s="12">
        <v>0</v>
      </c>
      <c r="L49" s="11" t="s">
        <v>310</v>
      </c>
      <c r="M49" s="103" t="s">
        <v>269</v>
      </c>
    </row>
    <row r="50" spans="1:13" ht="123.75" customHeight="1">
      <c r="A50" s="11" t="s">
        <v>92</v>
      </c>
      <c r="B50" s="11" t="s">
        <v>220</v>
      </c>
      <c r="C50" s="11" t="s">
        <v>204</v>
      </c>
      <c r="D50" s="12">
        <v>640.5</v>
      </c>
      <c r="E50" s="12">
        <v>0</v>
      </c>
      <c r="F50" s="12">
        <v>640.5</v>
      </c>
      <c r="G50" s="12">
        <v>0</v>
      </c>
      <c r="H50" s="12">
        <f t="shared" si="3"/>
        <v>640.5</v>
      </c>
      <c r="I50" s="12">
        <v>0</v>
      </c>
      <c r="J50" s="12">
        <v>640.5</v>
      </c>
      <c r="K50" s="12">
        <v>0</v>
      </c>
      <c r="L50" s="11" t="s">
        <v>212</v>
      </c>
      <c r="M50" s="103" t="s">
        <v>279</v>
      </c>
    </row>
    <row r="51" spans="1:13" ht="119.25" customHeight="1">
      <c r="A51" s="11" t="s">
        <v>93</v>
      </c>
      <c r="B51" s="11" t="s">
        <v>220</v>
      </c>
      <c r="C51" s="11" t="s">
        <v>204</v>
      </c>
      <c r="D51" s="12">
        <v>29215.1</v>
      </c>
      <c r="E51" s="12">
        <v>0</v>
      </c>
      <c r="F51" s="12">
        <v>29215.1</v>
      </c>
      <c r="G51" s="12">
        <v>0</v>
      </c>
      <c r="H51" s="12">
        <f t="shared" si="3"/>
        <v>28679.8</v>
      </c>
      <c r="I51" s="12">
        <v>0</v>
      </c>
      <c r="J51" s="12">
        <v>28679.8</v>
      </c>
      <c r="K51" s="12">
        <v>0</v>
      </c>
      <c r="L51" s="11" t="s">
        <v>310</v>
      </c>
      <c r="M51" s="103" t="s">
        <v>270</v>
      </c>
    </row>
    <row r="52" spans="1:13" ht="13.7" customHeight="1">
      <c r="A52" s="133" t="s">
        <v>208</v>
      </c>
      <c r="B52" s="134"/>
      <c r="C52" s="135"/>
      <c r="D52" s="142">
        <f>SUM(D32:D51)</f>
        <v>146328</v>
      </c>
      <c r="E52" s="142">
        <f t="shared" ref="E52:K52" si="4">SUM(E32:E51)</f>
        <v>0</v>
      </c>
      <c r="F52" s="142">
        <f t="shared" si="4"/>
        <v>146328</v>
      </c>
      <c r="G52" s="142">
        <f t="shared" si="4"/>
        <v>0</v>
      </c>
      <c r="H52" s="142">
        <f>SUM(H32:H51)</f>
        <v>63984.7</v>
      </c>
      <c r="I52" s="142">
        <f t="shared" si="4"/>
        <v>0</v>
      </c>
      <c r="J52" s="142">
        <f>SUM(J32:J51)</f>
        <v>63984.7</v>
      </c>
      <c r="K52" s="142">
        <f t="shared" si="4"/>
        <v>0</v>
      </c>
      <c r="L52" s="142"/>
      <c r="M52" s="145" t="s">
        <v>209</v>
      </c>
    </row>
    <row r="53" spans="1:13" ht="14.45" customHeight="1">
      <c r="A53" s="136"/>
      <c r="B53" s="137"/>
      <c r="C53" s="138"/>
      <c r="D53" s="143"/>
      <c r="E53" s="143"/>
      <c r="F53" s="143"/>
      <c r="G53" s="143"/>
      <c r="H53" s="143"/>
      <c r="I53" s="143"/>
      <c r="J53" s="143"/>
      <c r="K53" s="143"/>
      <c r="L53" s="143"/>
      <c r="M53" s="146"/>
    </row>
    <row r="54" spans="1:13" ht="14.45" customHeight="1">
      <c r="A54" s="136"/>
      <c r="B54" s="137"/>
      <c r="C54" s="138"/>
      <c r="D54" s="143"/>
      <c r="E54" s="143"/>
      <c r="F54" s="143"/>
      <c r="G54" s="143"/>
      <c r="H54" s="143"/>
      <c r="I54" s="143"/>
      <c r="J54" s="143"/>
      <c r="K54" s="143"/>
      <c r="L54" s="143"/>
      <c r="M54" s="146"/>
    </row>
    <row r="55" spans="1:13" ht="15" customHeight="1">
      <c r="A55" s="139"/>
      <c r="B55" s="140"/>
      <c r="C55" s="141"/>
      <c r="D55" s="144"/>
      <c r="E55" s="144"/>
      <c r="F55" s="144"/>
      <c r="G55" s="144"/>
      <c r="H55" s="144"/>
      <c r="I55" s="144"/>
      <c r="J55" s="144"/>
      <c r="K55" s="144"/>
      <c r="L55" s="144"/>
      <c r="M55" s="147"/>
    </row>
    <row r="56" spans="1:13" ht="21.75" customHeight="1">
      <c r="A56" s="130" t="s">
        <v>228</v>
      </c>
      <c r="B56" s="131"/>
      <c r="C56" s="131"/>
      <c r="D56" s="131"/>
      <c r="E56" s="131"/>
      <c r="F56" s="131"/>
      <c r="G56" s="131"/>
      <c r="H56" s="131"/>
      <c r="I56" s="131"/>
      <c r="J56" s="131"/>
      <c r="K56" s="131"/>
      <c r="L56" s="131"/>
      <c r="M56" s="132"/>
    </row>
    <row r="57" spans="1:13" ht="225.75" customHeight="1">
      <c r="A57" s="11" t="s">
        <v>158</v>
      </c>
      <c r="B57" s="11" t="s">
        <v>220</v>
      </c>
      <c r="C57" s="11" t="s">
        <v>204</v>
      </c>
      <c r="D57" s="12">
        <v>2785.5</v>
      </c>
      <c r="E57" s="12">
        <v>0</v>
      </c>
      <c r="F57" s="12">
        <v>2785.5</v>
      </c>
      <c r="G57" s="12">
        <v>0</v>
      </c>
      <c r="H57" s="12">
        <f>I57+J57+K57</f>
        <v>335</v>
      </c>
      <c r="I57" s="12">
        <v>0</v>
      </c>
      <c r="J57" s="12">
        <v>335</v>
      </c>
      <c r="K57" s="12">
        <v>0</v>
      </c>
      <c r="L57" s="11" t="s">
        <v>312</v>
      </c>
      <c r="M57" s="11" t="s">
        <v>280</v>
      </c>
    </row>
    <row r="58" spans="1:13" ht="120" customHeight="1">
      <c r="A58" s="11" t="s">
        <v>159</v>
      </c>
      <c r="B58" s="11" t="s">
        <v>220</v>
      </c>
      <c r="C58" s="11" t="s">
        <v>204</v>
      </c>
      <c r="D58" s="12">
        <v>3800</v>
      </c>
      <c r="E58" s="12">
        <v>0</v>
      </c>
      <c r="F58" s="12">
        <v>3800</v>
      </c>
      <c r="G58" s="12">
        <v>0</v>
      </c>
      <c r="H58" s="12">
        <v>0</v>
      </c>
      <c r="I58" s="12">
        <v>0</v>
      </c>
      <c r="J58" s="12">
        <v>0</v>
      </c>
      <c r="K58" s="12">
        <v>0</v>
      </c>
      <c r="L58" s="11" t="s">
        <v>312</v>
      </c>
      <c r="M58" s="11" t="s">
        <v>263</v>
      </c>
    </row>
    <row r="59" spans="1:13" ht="13.7" customHeight="1">
      <c r="A59" s="133" t="s">
        <v>208</v>
      </c>
      <c r="B59" s="134"/>
      <c r="C59" s="135"/>
      <c r="D59" s="142">
        <f>SUM(D57:D58)</f>
        <v>6585.5</v>
      </c>
      <c r="E59" s="142">
        <f t="shared" ref="E59:K59" si="5">SUM(E57:E58)</f>
        <v>0</v>
      </c>
      <c r="F59" s="142">
        <f t="shared" si="5"/>
        <v>6585.5</v>
      </c>
      <c r="G59" s="142">
        <f t="shared" si="5"/>
        <v>0</v>
      </c>
      <c r="H59" s="142">
        <f t="shared" si="5"/>
        <v>335</v>
      </c>
      <c r="I59" s="142">
        <f t="shared" si="5"/>
        <v>0</v>
      </c>
      <c r="J59" s="142">
        <f t="shared" si="5"/>
        <v>335</v>
      </c>
      <c r="K59" s="142">
        <f t="shared" si="5"/>
        <v>0</v>
      </c>
      <c r="L59" s="142"/>
      <c r="M59" s="145" t="s">
        <v>209</v>
      </c>
    </row>
    <row r="60" spans="1:13" ht="14.45" customHeight="1">
      <c r="A60" s="136"/>
      <c r="B60" s="137"/>
      <c r="C60" s="138"/>
      <c r="D60" s="143"/>
      <c r="E60" s="143"/>
      <c r="F60" s="143"/>
      <c r="G60" s="143"/>
      <c r="H60" s="143"/>
      <c r="I60" s="143"/>
      <c r="J60" s="143"/>
      <c r="K60" s="143"/>
      <c r="L60" s="143"/>
      <c r="M60" s="146"/>
    </row>
    <row r="61" spans="1:13" ht="14.45" customHeight="1">
      <c r="A61" s="136"/>
      <c r="B61" s="137"/>
      <c r="C61" s="138"/>
      <c r="D61" s="143"/>
      <c r="E61" s="143"/>
      <c r="F61" s="143"/>
      <c r="G61" s="143"/>
      <c r="H61" s="143"/>
      <c r="I61" s="143"/>
      <c r="J61" s="143"/>
      <c r="K61" s="143"/>
      <c r="L61" s="143"/>
      <c r="M61" s="146"/>
    </row>
    <row r="62" spans="1:13" ht="15" customHeight="1">
      <c r="A62" s="139"/>
      <c r="B62" s="140"/>
      <c r="C62" s="141"/>
      <c r="D62" s="144"/>
      <c r="E62" s="144"/>
      <c r="F62" s="144"/>
      <c r="G62" s="144"/>
      <c r="H62" s="144"/>
      <c r="I62" s="144"/>
      <c r="J62" s="144"/>
      <c r="K62" s="144"/>
      <c r="L62" s="144"/>
      <c r="M62" s="147"/>
    </row>
    <row r="63" spans="1:13" ht="16.5" customHeight="1">
      <c r="A63" s="130" t="s">
        <v>229</v>
      </c>
      <c r="B63" s="131"/>
      <c r="C63" s="131"/>
      <c r="D63" s="131"/>
      <c r="E63" s="131"/>
      <c r="F63" s="131"/>
      <c r="G63" s="131"/>
      <c r="H63" s="131"/>
      <c r="I63" s="131"/>
      <c r="J63" s="131"/>
      <c r="K63" s="131"/>
      <c r="L63" s="131"/>
      <c r="M63" s="132"/>
    </row>
    <row r="64" spans="1:13" ht="200.25" customHeight="1">
      <c r="A64" s="11" t="s">
        <v>168</v>
      </c>
      <c r="B64" s="11" t="s">
        <v>220</v>
      </c>
      <c r="C64" s="11" t="s">
        <v>204</v>
      </c>
      <c r="D64" s="12">
        <v>820</v>
      </c>
      <c r="E64" s="12">
        <v>0</v>
      </c>
      <c r="F64" s="12">
        <v>820</v>
      </c>
      <c r="G64" s="12">
        <v>0</v>
      </c>
      <c r="H64" s="12">
        <f>I64+J64+K64</f>
        <v>211</v>
      </c>
      <c r="I64" s="12">
        <v>0</v>
      </c>
      <c r="J64" s="12">
        <v>211</v>
      </c>
      <c r="K64" s="12">
        <v>0</v>
      </c>
      <c r="L64" s="11" t="s">
        <v>212</v>
      </c>
      <c r="M64" s="11" t="s">
        <v>260</v>
      </c>
    </row>
    <row r="65" spans="1:13" ht="166.5" customHeight="1">
      <c r="A65" s="11" t="s">
        <v>169</v>
      </c>
      <c r="B65" s="11" t="s">
        <v>220</v>
      </c>
      <c r="C65" s="11" t="s">
        <v>204</v>
      </c>
      <c r="D65" s="12">
        <v>1230</v>
      </c>
      <c r="E65" s="12">
        <v>0</v>
      </c>
      <c r="F65" s="12">
        <v>1230</v>
      </c>
      <c r="G65" s="12">
        <v>0</v>
      </c>
      <c r="H65" s="12">
        <f t="shared" ref="H65:H66" si="6">I65+J65+K65</f>
        <v>234</v>
      </c>
      <c r="I65" s="12">
        <v>0</v>
      </c>
      <c r="J65" s="12">
        <v>234</v>
      </c>
      <c r="K65" s="12">
        <v>0</v>
      </c>
      <c r="L65" s="11" t="s">
        <v>212</v>
      </c>
      <c r="M65" s="11" t="s">
        <v>261</v>
      </c>
    </row>
    <row r="66" spans="1:13" ht="188.25" customHeight="1">
      <c r="A66" s="11" t="s">
        <v>170</v>
      </c>
      <c r="B66" s="11" t="s">
        <v>220</v>
      </c>
      <c r="C66" s="11" t="s">
        <v>204</v>
      </c>
      <c r="D66" s="12">
        <v>1435</v>
      </c>
      <c r="E66" s="12">
        <v>0</v>
      </c>
      <c r="F66" s="12">
        <v>1435</v>
      </c>
      <c r="G66" s="12">
        <v>0</v>
      </c>
      <c r="H66" s="12">
        <f t="shared" si="6"/>
        <v>225.6</v>
      </c>
      <c r="I66" s="12">
        <v>0</v>
      </c>
      <c r="J66" s="12">
        <v>225.6</v>
      </c>
      <c r="K66" s="12">
        <v>0</v>
      </c>
      <c r="L66" s="11" t="s">
        <v>212</v>
      </c>
      <c r="M66" s="11" t="s">
        <v>264</v>
      </c>
    </row>
    <row r="67" spans="1:13" ht="13.7" customHeight="1">
      <c r="A67" s="133" t="s">
        <v>208</v>
      </c>
      <c r="B67" s="134"/>
      <c r="C67" s="135"/>
      <c r="D67" s="142">
        <f>SUM(D64:D66)</f>
        <v>3485</v>
      </c>
      <c r="E67" s="142">
        <f t="shared" ref="E67:K67" si="7">SUM(E64:E66)</f>
        <v>0</v>
      </c>
      <c r="F67" s="142">
        <f t="shared" si="7"/>
        <v>3485</v>
      </c>
      <c r="G67" s="142">
        <f t="shared" si="7"/>
        <v>0</v>
      </c>
      <c r="H67" s="142">
        <f t="shared" si="7"/>
        <v>670.6</v>
      </c>
      <c r="I67" s="142">
        <f t="shared" si="7"/>
        <v>0</v>
      </c>
      <c r="J67" s="142">
        <f t="shared" si="7"/>
        <v>670.6</v>
      </c>
      <c r="K67" s="142">
        <f t="shared" si="7"/>
        <v>0</v>
      </c>
      <c r="L67" s="142"/>
      <c r="M67" s="145" t="s">
        <v>209</v>
      </c>
    </row>
    <row r="68" spans="1:13" ht="14.45" customHeight="1">
      <c r="A68" s="136"/>
      <c r="B68" s="137"/>
      <c r="C68" s="138"/>
      <c r="D68" s="143"/>
      <c r="E68" s="143"/>
      <c r="F68" s="143"/>
      <c r="G68" s="143"/>
      <c r="H68" s="143"/>
      <c r="I68" s="143"/>
      <c r="J68" s="143"/>
      <c r="K68" s="143"/>
      <c r="L68" s="143"/>
      <c r="M68" s="146"/>
    </row>
    <row r="69" spans="1:13" ht="14.45" customHeight="1">
      <c r="A69" s="136"/>
      <c r="B69" s="137"/>
      <c r="C69" s="138"/>
      <c r="D69" s="143"/>
      <c r="E69" s="143"/>
      <c r="F69" s="143"/>
      <c r="G69" s="143"/>
      <c r="H69" s="143"/>
      <c r="I69" s="143"/>
      <c r="J69" s="143"/>
      <c r="K69" s="143"/>
      <c r="L69" s="143"/>
      <c r="M69" s="146"/>
    </row>
    <row r="70" spans="1:13" ht="15" customHeight="1">
      <c r="A70" s="139"/>
      <c r="B70" s="140"/>
      <c r="C70" s="141"/>
      <c r="D70" s="144"/>
      <c r="E70" s="144"/>
      <c r="F70" s="144"/>
      <c r="G70" s="144"/>
      <c r="H70" s="144"/>
      <c r="I70" s="144"/>
      <c r="J70" s="144"/>
      <c r="K70" s="144"/>
      <c r="L70" s="144"/>
      <c r="M70" s="147"/>
    </row>
    <row r="71" spans="1:13" ht="16.5" customHeight="1">
      <c r="A71" s="127" t="s">
        <v>230</v>
      </c>
      <c r="B71" s="128"/>
      <c r="C71" s="129"/>
      <c r="D71" s="18">
        <f>D67+D59+D52+D27+D16</f>
        <v>189205</v>
      </c>
      <c r="E71" s="18">
        <f t="shared" ref="E71:K71" si="8">E67+E59+E52+E27+E16</f>
        <v>0</v>
      </c>
      <c r="F71" s="18">
        <f t="shared" si="8"/>
        <v>189205</v>
      </c>
      <c r="G71" s="18">
        <f t="shared" si="8"/>
        <v>0</v>
      </c>
      <c r="H71" s="18">
        <f>H67+H59+H52+H27+H16</f>
        <v>72047</v>
      </c>
      <c r="I71" s="18">
        <f t="shared" si="8"/>
        <v>0</v>
      </c>
      <c r="J71" s="18">
        <f t="shared" si="8"/>
        <v>72047</v>
      </c>
      <c r="K71" s="18">
        <f t="shared" si="8"/>
        <v>0</v>
      </c>
      <c r="L71" s="19" t="s">
        <v>209</v>
      </c>
      <c r="M71" s="19" t="s">
        <v>209</v>
      </c>
    </row>
    <row r="72" spans="1:13" ht="18" customHeight="1">
      <c r="A72" s="20"/>
      <c r="B72" s="20"/>
      <c r="C72" s="20"/>
      <c r="D72" s="20"/>
      <c r="E72" s="20"/>
      <c r="F72" s="20"/>
      <c r="G72" s="20"/>
      <c r="H72" s="20"/>
      <c r="I72" s="20"/>
      <c r="J72" s="20"/>
      <c r="K72" s="20"/>
      <c r="L72" s="20"/>
      <c r="M72" s="20"/>
    </row>
    <row r="74" spans="1:13" ht="15" customHeight="1">
      <c r="D74" s="158" t="s">
        <v>243</v>
      </c>
      <c r="E74" s="159"/>
      <c r="F74" s="159"/>
      <c r="G74" s="160" t="s">
        <v>244</v>
      </c>
      <c r="H74" s="161"/>
      <c r="I74" s="162"/>
      <c r="J74" s="159" t="s">
        <v>245</v>
      </c>
      <c r="K74" s="159"/>
      <c r="L74" s="159"/>
    </row>
    <row r="75" spans="1:13" ht="34.5" customHeight="1">
      <c r="D75" s="35" t="s">
        <v>246</v>
      </c>
      <c r="E75" s="35" t="s">
        <v>247</v>
      </c>
      <c r="F75" s="35" t="s">
        <v>248</v>
      </c>
      <c r="G75" s="35" t="s">
        <v>246</v>
      </c>
      <c r="H75" s="35" t="s">
        <v>247</v>
      </c>
      <c r="I75" s="35" t="s">
        <v>248</v>
      </c>
      <c r="J75" s="35" t="s">
        <v>246</v>
      </c>
      <c r="K75" s="35" t="s">
        <v>247</v>
      </c>
      <c r="L75" s="35" t="s">
        <v>248</v>
      </c>
    </row>
    <row r="76" spans="1:13" ht="15" customHeight="1">
      <c r="D76" s="36">
        <f>E76</f>
        <v>114945.9</v>
      </c>
      <c r="E76" s="36">
        <v>114945.9</v>
      </c>
      <c r="F76" s="36">
        <v>0</v>
      </c>
      <c r="G76" s="36">
        <f>H76+I76</f>
        <v>72047</v>
      </c>
      <c r="H76" s="36">
        <v>72047</v>
      </c>
      <c r="I76" s="36">
        <v>0</v>
      </c>
      <c r="J76" s="36">
        <f>D76-G76</f>
        <v>42898.899999999994</v>
      </c>
      <c r="K76" s="36">
        <f t="shared" ref="K76:L76" si="9">E76-H76</f>
        <v>42898.899999999994</v>
      </c>
      <c r="L76" s="36">
        <f t="shared" si="9"/>
        <v>0</v>
      </c>
    </row>
    <row r="79" spans="1:13" ht="15" customHeight="1">
      <c r="A79" s="24" t="s">
        <v>231</v>
      </c>
      <c r="B79" s="25"/>
      <c r="C79" s="25"/>
      <c r="D79" s="25"/>
      <c r="E79" s="26"/>
      <c r="F79" s="31"/>
      <c r="H79" s="31"/>
      <c r="I79" s="23" t="s">
        <v>232</v>
      </c>
    </row>
    <row r="80" spans="1:13" ht="15" customHeight="1">
      <c r="A80" s="25"/>
      <c r="B80" s="25"/>
      <c r="C80" s="25"/>
      <c r="D80" s="25"/>
      <c r="E80" s="26"/>
      <c r="F80" s="27"/>
      <c r="G80" s="34"/>
      <c r="H80" s="32"/>
      <c r="I80" s="27"/>
    </row>
    <row r="81" spans="1:11" ht="15" customHeight="1">
      <c r="A81" s="25"/>
      <c r="B81" s="25"/>
      <c r="C81" s="25"/>
      <c r="D81" s="25"/>
      <c r="E81" s="26"/>
      <c r="F81" s="27"/>
      <c r="G81" s="34"/>
      <c r="H81" s="32"/>
      <c r="I81" s="27"/>
      <c r="K81" s="33"/>
    </row>
    <row r="82" spans="1:11" ht="15" customHeight="1">
      <c r="A82" s="24" t="s">
        <v>233</v>
      </c>
      <c r="B82" s="25"/>
      <c r="C82" s="25"/>
      <c r="D82" s="25"/>
      <c r="E82" s="26"/>
      <c r="F82" s="27"/>
      <c r="G82" s="34"/>
      <c r="H82" s="32"/>
      <c r="I82" s="23" t="s">
        <v>234</v>
      </c>
    </row>
    <row r="83" spans="1:11" ht="15" customHeight="1">
      <c r="A83" s="24" t="s">
        <v>235</v>
      </c>
      <c r="B83" s="25"/>
      <c r="C83" s="25"/>
      <c r="D83" s="25"/>
      <c r="E83" s="26"/>
      <c r="F83" s="27"/>
      <c r="G83" s="34"/>
      <c r="H83" s="32"/>
      <c r="I83" s="27"/>
    </row>
    <row r="84" spans="1:11" ht="15" customHeight="1">
      <c r="A84" s="25"/>
      <c r="B84" s="25"/>
      <c r="C84" s="25"/>
      <c r="D84" s="25"/>
      <c r="E84" s="26"/>
      <c r="F84" s="27"/>
      <c r="G84" s="34"/>
      <c r="H84" s="32"/>
      <c r="I84" s="27"/>
    </row>
    <row r="85" spans="1:11" ht="15" customHeight="1">
      <c r="A85" s="21" t="s">
        <v>251</v>
      </c>
      <c r="B85" s="22"/>
      <c r="C85" s="23"/>
      <c r="D85" s="23"/>
      <c r="E85" s="26"/>
      <c r="F85" s="23"/>
      <c r="G85" s="27"/>
      <c r="H85" s="32"/>
      <c r="I85" s="27"/>
    </row>
    <row r="86" spans="1:11" ht="15" customHeight="1">
      <c r="A86" s="24" t="s">
        <v>252</v>
      </c>
      <c r="B86" s="25"/>
      <c r="C86" s="25"/>
      <c r="D86" s="25"/>
      <c r="E86" s="26"/>
      <c r="F86" s="27"/>
      <c r="G86" s="23"/>
      <c r="H86" s="32"/>
      <c r="I86" s="23" t="s">
        <v>253</v>
      </c>
    </row>
    <row r="87" spans="1:11" ht="15" customHeight="1">
      <c r="A87" s="24"/>
      <c r="B87" s="25"/>
      <c r="C87" s="25"/>
      <c r="D87" s="25"/>
      <c r="H87" s="23"/>
      <c r="I87" s="28"/>
    </row>
    <row r="88" spans="1:11" ht="15" customHeight="1">
      <c r="A88" s="24" t="s">
        <v>236</v>
      </c>
    </row>
    <row r="89" spans="1:11" ht="15" customHeight="1">
      <c r="A89" s="24" t="s">
        <v>237</v>
      </c>
      <c r="I89" s="23" t="s">
        <v>238</v>
      </c>
    </row>
    <row r="90" spans="1:11" ht="15" customHeight="1">
      <c r="A90" s="24" t="s">
        <v>239</v>
      </c>
    </row>
    <row r="91" spans="1:11" ht="15" customHeight="1">
      <c r="I91" s="33"/>
    </row>
    <row r="92" spans="1:11" ht="15" customHeight="1">
      <c r="A92" s="24" t="s">
        <v>240</v>
      </c>
      <c r="I92" s="23" t="s">
        <v>241</v>
      </c>
    </row>
    <row r="93" spans="1:11" ht="15" customHeight="1">
      <c r="A93" s="24" t="s">
        <v>242</v>
      </c>
    </row>
    <row r="95" spans="1:11" ht="15" customHeight="1">
      <c r="I95" s="33"/>
    </row>
  </sheetData>
  <mergeCells count="80">
    <mergeCell ref="D74:F74"/>
    <mergeCell ref="G74:I74"/>
    <mergeCell ref="J74:L74"/>
    <mergeCell ref="A8:A10"/>
    <mergeCell ref="B8:B10"/>
    <mergeCell ref="C8:C10"/>
    <mergeCell ref="D8:G8"/>
    <mergeCell ref="H8:K8"/>
    <mergeCell ref="L8:L10"/>
    <mergeCell ref="A11:M11"/>
    <mergeCell ref="A16:C19"/>
    <mergeCell ref="D16:D19"/>
    <mergeCell ref="E16:E19"/>
    <mergeCell ref="F16:F19"/>
    <mergeCell ref="G16:G19"/>
    <mergeCell ref="H16:H19"/>
    <mergeCell ref="A1:M1"/>
    <mergeCell ref="A3:M3"/>
    <mergeCell ref="A4:M5"/>
    <mergeCell ref="A6:M6"/>
    <mergeCell ref="A7:M7"/>
    <mergeCell ref="M8:M10"/>
    <mergeCell ref="D9:D10"/>
    <mergeCell ref="E9:G9"/>
    <mergeCell ref="H9:H10"/>
    <mergeCell ref="I9:K9"/>
    <mergeCell ref="I16:I19"/>
    <mergeCell ref="J16:J19"/>
    <mergeCell ref="K16:K19"/>
    <mergeCell ref="L16:L19"/>
    <mergeCell ref="M16:M19"/>
    <mergeCell ref="A20:M20"/>
    <mergeCell ref="A27:C30"/>
    <mergeCell ref="D27:D30"/>
    <mergeCell ref="E27:E30"/>
    <mergeCell ref="F27:F30"/>
    <mergeCell ref="G27:G30"/>
    <mergeCell ref="H27:H30"/>
    <mergeCell ref="I27:I30"/>
    <mergeCell ref="M52:M55"/>
    <mergeCell ref="J27:J30"/>
    <mergeCell ref="K27:K30"/>
    <mergeCell ref="L27:L30"/>
    <mergeCell ref="M27:M30"/>
    <mergeCell ref="A31:M31"/>
    <mergeCell ref="A52:C55"/>
    <mergeCell ref="D52:D55"/>
    <mergeCell ref="E52:E55"/>
    <mergeCell ref="F52:F55"/>
    <mergeCell ref="G52:G55"/>
    <mergeCell ref="H52:H55"/>
    <mergeCell ref="I52:I55"/>
    <mergeCell ref="J52:J55"/>
    <mergeCell ref="K52:K55"/>
    <mergeCell ref="L52:L55"/>
    <mergeCell ref="A56:M56"/>
    <mergeCell ref="A59:C62"/>
    <mergeCell ref="D59:D62"/>
    <mergeCell ref="E59:E62"/>
    <mergeCell ref="F59:F62"/>
    <mergeCell ref="G59:G62"/>
    <mergeCell ref="H59:H62"/>
    <mergeCell ref="I59:I62"/>
    <mergeCell ref="J59:J62"/>
    <mergeCell ref="K59:K62"/>
    <mergeCell ref="L59:L62"/>
    <mergeCell ref="M59:M62"/>
    <mergeCell ref="A71:C71"/>
    <mergeCell ref="A63:M63"/>
    <mergeCell ref="A67:C70"/>
    <mergeCell ref="D67:D70"/>
    <mergeCell ref="E67:E70"/>
    <mergeCell ref="F67:F70"/>
    <mergeCell ref="G67:G70"/>
    <mergeCell ref="H67:H70"/>
    <mergeCell ref="I67:I70"/>
    <mergeCell ref="J67:J70"/>
    <mergeCell ref="K67:K70"/>
    <mergeCell ref="L67:L70"/>
    <mergeCell ref="M67:M70"/>
  </mergeCells>
  <pageMargins left="0.39370078740157483" right="0.39370078740157483" top="0.39370078740157483" bottom="0.39370078740157483" header="0.51181102362204722" footer="0.51181102362204722"/>
  <pageSetup scale="48" fitToHeight="6"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I202"/>
  <sheetViews>
    <sheetView tabSelected="1" topLeftCell="A2" zoomScaleNormal="100" workbookViewId="0">
      <selection activeCell="D12" sqref="D12"/>
    </sheetView>
  </sheetViews>
  <sheetFormatPr defaultRowHeight="15"/>
  <cols>
    <col min="1" max="1" width="3.42578125" style="4" customWidth="1"/>
    <col min="2" max="2" width="41.140625" style="37" customWidth="1"/>
    <col min="3" max="3" width="12.5703125" style="5" customWidth="1"/>
    <col min="4" max="4" width="33.85546875" style="5" customWidth="1"/>
    <col min="5" max="5" width="9.140625" customWidth="1"/>
    <col min="6" max="6" width="11.42578125" customWidth="1"/>
    <col min="7" max="7" width="13.85546875" customWidth="1"/>
    <col min="8" max="8" width="13.5703125" customWidth="1"/>
    <col min="9" max="9" width="64.7109375" customWidth="1"/>
  </cols>
  <sheetData>
    <row r="1" spans="2:9" ht="17.25" customHeight="1">
      <c r="B1" s="215" t="s">
        <v>0</v>
      </c>
      <c r="C1" s="215"/>
      <c r="D1" s="215"/>
      <c r="E1" s="215"/>
      <c r="F1" s="215"/>
      <c r="G1" s="215"/>
      <c r="H1" s="215"/>
      <c r="I1" s="215"/>
    </row>
    <row r="2" spans="2:9" ht="17.25" customHeight="1">
      <c r="B2" s="216" t="s">
        <v>20</v>
      </c>
      <c r="C2" s="216"/>
      <c r="D2" s="216"/>
      <c r="E2" s="216"/>
      <c r="F2" s="216"/>
      <c r="G2" s="216"/>
      <c r="H2" s="216"/>
      <c r="I2" s="216"/>
    </row>
    <row r="3" spans="2:9" ht="17.25" customHeight="1">
      <c r="B3" s="217" t="s">
        <v>256</v>
      </c>
      <c r="C3" s="217"/>
      <c r="D3" s="217"/>
      <c r="E3" s="217"/>
      <c r="F3" s="217"/>
      <c r="G3" s="217"/>
      <c r="H3" s="217"/>
      <c r="I3" s="217"/>
    </row>
    <row r="4" spans="2:9" ht="17.25" customHeight="1"/>
    <row r="5" spans="2:9" ht="17.25" customHeight="1">
      <c r="B5" s="210" t="s">
        <v>1</v>
      </c>
      <c r="C5" s="210" t="s">
        <v>2</v>
      </c>
      <c r="D5" s="210" t="s">
        <v>3</v>
      </c>
      <c r="E5" s="210" t="s">
        <v>4</v>
      </c>
      <c r="F5" s="212" t="s">
        <v>5</v>
      </c>
      <c r="G5" s="212"/>
      <c r="H5" s="213" t="s">
        <v>6</v>
      </c>
      <c r="I5" s="218" t="s">
        <v>7</v>
      </c>
    </row>
    <row r="6" spans="2:9" ht="50.25" customHeight="1">
      <c r="B6" s="211"/>
      <c r="C6" s="211"/>
      <c r="D6" s="211"/>
      <c r="E6" s="211"/>
      <c r="F6" s="40" t="s">
        <v>8</v>
      </c>
      <c r="G6" s="41" t="s">
        <v>255</v>
      </c>
      <c r="H6" s="214"/>
      <c r="I6" s="218"/>
    </row>
    <row r="7" spans="2:9" ht="17.25" customHeight="1">
      <c r="B7" s="42">
        <v>1</v>
      </c>
      <c r="C7" s="42">
        <v>2</v>
      </c>
      <c r="D7" s="42">
        <v>3</v>
      </c>
      <c r="E7" s="42">
        <v>4</v>
      </c>
      <c r="F7" s="42">
        <v>5</v>
      </c>
      <c r="G7" s="43">
        <v>6</v>
      </c>
      <c r="H7" s="43">
        <v>7</v>
      </c>
      <c r="I7" s="44">
        <v>8</v>
      </c>
    </row>
    <row r="8" spans="2:9" ht="17.25" customHeight="1">
      <c r="B8" s="209" t="s">
        <v>182</v>
      </c>
      <c r="C8" s="209"/>
      <c r="D8" s="209"/>
      <c r="E8" s="209"/>
      <c r="F8" s="209"/>
      <c r="G8" s="209"/>
      <c r="H8" s="209"/>
      <c r="I8" s="209"/>
    </row>
    <row r="9" spans="2:9" ht="17.25" customHeight="1">
      <c r="B9" s="209" t="s">
        <v>183</v>
      </c>
      <c r="C9" s="209"/>
      <c r="D9" s="209"/>
      <c r="E9" s="209"/>
      <c r="F9" s="209"/>
      <c r="G9" s="209"/>
      <c r="H9" s="209"/>
      <c r="I9" s="209"/>
    </row>
    <row r="10" spans="2:9" ht="30.75" customHeight="1">
      <c r="B10" s="194" t="s">
        <v>42</v>
      </c>
      <c r="C10" s="193"/>
      <c r="D10" s="193"/>
      <c r="E10" s="193"/>
      <c r="F10" s="193"/>
      <c r="G10" s="193"/>
      <c r="H10" s="193"/>
      <c r="I10" s="193"/>
    </row>
    <row r="11" spans="2:9" ht="17.25" customHeight="1">
      <c r="B11" s="167" t="s">
        <v>21</v>
      </c>
      <c r="C11" s="45" t="s">
        <v>9</v>
      </c>
      <c r="D11" s="46" t="s">
        <v>25</v>
      </c>
      <c r="E11" s="45" t="s">
        <v>177</v>
      </c>
      <c r="F11" s="47">
        <v>1662.1</v>
      </c>
      <c r="G11" s="47">
        <v>1136.9000000000001</v>
      </c>
      <c r="H11" s="47">
        <f>F11-G11</f>
        <v>525.19999999999982</v>
      </c>
      <c r="I11" s="206" t="s">
        <v>254</v>
      </c>
    </row>
    <row r="12" spans="2:9" ht="33" customHeight="1">
      <c r="B12" s="167"/>
      <c r="C12" s="48" t="s">
        <v>11</v>
      </c>
      <c r="D12" s="49" t="s">
        <v>26</v>
      </c>
      <c r="E12" s="45" t="s">
        <v>15</v>
      </c>
      <c r="F12" s="50">
        <v>250</v>
      </c>
      <c r="G12" s="29">
        <v>294</v>
      </c>
      <c r="H12" s="51">
        <f t="shared" ref="H12:H30" si="0">F12-G12</f>
        <v>-44</v>
      </c>
      <c r="I12" s="207"/>
    </row>
    <row r="13" spans="2:9" ht="17.25" customHeight="1">
      <c r="B13" s="167"/>
      <c r="C13" s="48" t="s">
        <v>11</v>
      </c>
      <c r="D13" s="46" t="s">
        <v>27</v>
      </c>
      <c r="E13" s="45" t="s">
        <v>15</v>
      </c>
      <c r="F13" s="50">
        <v>50</v>
      </c>
      <c r="G13" s="29">
        <v>50</v>
      </c>
      <c r="H13" s="51">
        <f t="shared" si="0"/>
        <v>0</v>
      </c>
      <c r="I13" s="207"/>
    </row>
    <row r="14" spans="2:9" ht="45.75" customHeight="1">
      <c r="B14" s="167"/>
      <c r="C14" s="48" t="s">
        <v>12</v>
      </c>
      <c r="D14" s="46" t="s">
        <v>28</v>
      </c>
      <c r="E14" s="45" t="s">
        <v>178</v>
      </c>
      <c r="F14" s="47">
        <f>F11/F12*1000</f>
        <v>6648.4</v>
      </c>
      <c r="G14" s="47">
        <f>G11/G12*1000</f>
        <v>3867.0068027210887</v>
      </c>
      <c r="H14" s="47">
        <f t="shared" si="0"/>
        <v>2781.393197278911</v>
      </c>
      <c r="I14" s="207"/>
    </row>
    <row r="15" spans="2:9" ht="45" customHeight="1" thickBot="1">
      <c r="B15" s="167"/>
      <c r="C15" s="52" t="s">
        <v>13</v>
      </c>
      <c r="D15" s="46" t="s">
        <v>29</v>
      </c>
      <c r="E15" s="45" t="s">
        <v>14</v>
      </c>
      <c r="F15" s="53">
        <v>1</v>
      </c>
      <c r="G15" s="54">
        <v>1</v>
      </c>
      <c r="H15" s="51">
        <f t="shared" si="0"/>
        <v>0</v>
      </c>
      <c r="I15" s="208"/>
    </row>
    <row r="16" spans="2:9" ht="15.75" customHeight="1" thickTop="1">
      <c r="B16" s="167" t="s">
        <v>22</v>
      </c>
      <c r="C16" s="45" t="s">
        <v>9</v>
      </c>
      <c r="D16" s="46" t="s">
        <v>25</v>
      </c>
      <c r="E16" s="45" t="s">
        <v>177</v>
      </c>
      <c r="F16" s="55">
        <v>1395.4</v>
      </c>
      <c r="G16" s="47">
        <v>1381.1</v>
      </c>
      <c r="H16" s="47">
        <f t="shared" si="0"/>
        <v>14.300000000000182</v>
      </c>
      <c r="I16" s="173" t="s">
        <v>249</v>
      </c>
    </row>
    <row r="17" spans="1:9" ht="46.5" customHeight="1">
      <c r="B17" s="184"/>
      <c r="C17" s="48" t="s">
        <v>11</v>
      </c>
      <c r="D17" s="46" t="s">
        <v>30</v>
      </c>
      <c r="E17" s="45" t="s">
        <v>15</v>
      </c>
      <c r="F17" s="59">
        <v>213</v>
      </c>
      <c r="G17" s="50">
        <v>134</v>
      </c>
      <c r="H17" s="47">
        <f t="shared" si="0"/>
        <v>79</v>
      </c>
      <c r="I17" s="174"/>
    </row>
    <row r="18" spans="1:9" ht="36.75" customHeight="1">
      <c r="B18" s="184"/>
      <c r="C18" s="48" t="s">
        <v>12</v>
      </c>
      <c r="D18" s="46" t="s">
        <v>31</v>
      </c>
      <c r="E18" s="45" t="s">
        <v>178</v>
      </c>
      <c r="F18" s="55">
        <f>F16/F17*1000</f>
        <v>6551.1737089201879</v>
      </c>
      <c r="G18" s="55">
        <f>G16/G17*1000</f>
        <v>10306.716417910447</v>
      </c>
      <c r="H18" s="47">
        <f t="shared" si="0"/>
        <v>-3755.5427089902596</v>
      </c>
      <c r="I18" s="174"/>
    </row>
    <row r="19" spans="1:9" ht="40.5" customHeight="1" thickBot="1">
      <c r="B19" s="184"/>
      <c r="C19" s="52" t="s">
        <v>13</v>
      </c>
      <c r="D19" s="46" t="s">
        <v>32</v>
      </c>
      <c r="E19" s="45" t="s">
        <v>14</v>
      </c>
      <c r="F19" s="53">
        <v>1</v>
      </c>
      <c r="G19" s="54">
        <v>1</v>
      </c>
      <c r="H19" s="51">
        <f t="shared" si="0"/>
        <v>0</v>
      </c>
      <c r="I19" s="175"/>
    </row>
    <row r="20" spans="1:9" ht="15.75" customHeight="1" thickTop="1">
      <c r="B20" s="167" t="s">
        <v>23</v>
      </c>
      <c r="C20" s="45" t="s">
        <v>9</v>
      </c>
      <c r="D20" s="46" t="s">
        <v>25</v>
      </c>
      <c r="E20" s="45" t="s">
        <v>177</v>
      </c>
      <c r="F20" s="55">
        <v>5319.4</v>
      </c>
      <c r="G20" s="47">
        <v>3413.1</v>
      </c>
      <c r="H20" s="47">
        <f t="shared" si="0"/>
        <v>1906.2999999999997</v>
      </c>
      <c r="I20" s="185" t="s">
        <v>272</v>
      </c>
    </row>
    <row r="21" spans="1:9" ht="44.25" customHeight="1">
      <c r="B21" s="167"/>
      <c r="C21" s="48" t="s">
        <v>11</v>
      </c>
      <c r="D21" s="46" t="s">
        <v>33</v>
      </c>
      <c r="E21" s="45" t="s">
        <v>15</v>
      </c>
      <c r="F21" s="56">
        <v>117000</v>
      </c>
      <c r="G21" s="92">
        <v>116449</v>
      </c>
      <c r="H21" s="29">
        <f t="shared" si="0"/>
        <v>551</v>
      </c>
      <c r="I21" s="186"/>
    </row>
    <row r="22" spans="1:9" ht="36.75" customHeight="1">
      <c r="B22" s="167"/>
      <c r="C22" s="48" t="s">
        <v>11</v>
      </c>
      <c r="D22" s="46" t="s">
        <v>34</v>
      </c>
      <c r="E22" s="45" t="s">
        <v>15</v>
      </c>
      <c r="F22" s="29">
        <v>2560</v>
      </c>
      <c r="G22" s="92">
        <v>911</v>
      </c>
      <c r="H22" s="29">
        <f t="shared" si="0"/>
        <v>1649</v>
      </c>
      <c r="I22" s="186"/>
    </row>
    <row r="23" spans="1:9" ht="32.25" customHeight="1">
      <c r="B23" s="167"/>
      <c r="C23" s="48" t="s">
        <v>12</v>
      </c>
      <c r="D23" s="46" t="s">
        <v>35</v>
      </c>
      <c r="E23" s="45" t="s">
        <v>178</v>
      </c>
      <c r="F23" s="47">
        <f>F20/F21*1000</f>
        <v>45.464957264957263</v>
      </c>
      <c r="G23" s="93">
        <f>G20/G21*1000</f>
        <v>29.309826619378438</v>
      </c>
      <c r="H23" s="47">
        <f t="shared" si="0"/>
        <v>16.155130645578826</v>
      </c>
      <c r="I23" s="186"/>
    </row>
    <row r="24" spans="1:9" ht="43.5" customHeight="1" thickBot="1">
      <c r="B24" s="167"/>
      <c r="C24" s="52" t="s">
        <v>13</v>
      </c>
      <c r="D24" s="46" t="s">
        <v>36</v>
      </c>
      <c r="E24" s="45" t="s">
        <v>14</v>
      </c>
      <c r="F24" s="53">
        <f>F22/F21</f>
        <v>2.188034188034188E-2</v>
      </c>
      <c r="G24" s="101">
        <v>0.01</v>
      </c>
      <c r="H24" s="57">
        <f>F24-G24</f>
        <v>1.188034188034188E-2</v>
      </c>
      <c r="I24" s="186"/>
    </row>
    <row r="25" spans="1:9" ht="45.75" customHeight="1" thickTop="1" thickBot="1">
      <c r="B25" s="167"/>
      <c r="C25" s="52" t="s">
        <v>13</v>
      </c>
      <c r="D25" s="46" t="s">
        <v>37</v>
      </c>
      <c r="E25" s="45" t="s">
        <v>14</v>
      </c>
      <c r="F25" s="53">
        <v>0.55000000000000004</v>
      </c>
      <c r="G25" s="94">
        <v>0.94</v>
      </c>
      <c r="H25" s="57">
        <f t="shared" si="0"/>
        <v>-0.3899999999999999</v>
      </c>
      <c r="I25" s="186"/>
    </row>
    <row r="26" spans="1:9" s="6" customFormat="1" ht="46.5" customHeight="1" thickTop="1" thickBot="1">
      <c r="A26" s="4"/>
      <c r="B26" s="167"/>
      <c r="C26" s="52" t="s">
        <v>13</v>
      </c>
      <c r="D26" s="46" t="s">
        <v>38</v>
      </c>
      <c r="E26" s="45" t="s">
        <v>14</v>
      </c>
      <c r="F26" s="53">
        <v>0.35</v>
      </c>
      <c r="G26" s="94">
        <v>0.39</v>
      </c>
      <c r="H26" s="54">
        <f t="shared" si="0"/>
        <v>-4.0000000000000036E-2</v>
      </c>
      <c r="I26" s="187"/>
    </row>
    <row r="27" spans="1:9" ht="15.75" customHeight="1" thickTop="1">
      <c r="B27" s="203" t="s">
        <v>24</v>
      </c>
      <c r="C27" s="45" t="s">
        <v>9</v>
      </c>
      <c r="D27" s="46" t="s">
        <v>25</v>
      </c>
      <c r="E27" s="45" t="s">
        <v>177</v>
      </c>
      <c r="F27" s="55">
        <v>4126.6000000000004</v>
      </c>
      <c r="G27" s="47">
        <v>1121.0999999999999</v>
      </c>
      <c r="H27" s="47">
        <f t="shared" si="0"/>
        <v>3005.5000000000005</v>
      </c>
      <c r="I27" s="173" t="s">
        <v>304</v>
      </c>
    </row>
    <row r="28" spans="1:9" ht="42" customHeight="1">
      <c r="B28" s="204"/>
      <c r="C28" s="48" t="s">
        <v>11</v>
      </c>
      <c r="D28" s="46" t="s">
        <v>39</v>
      </c>
      <c r="E28" s="45" t="s">
        <v>15</v>
      </c>
      <c r="F28" s="29">
        <v>3350</v>
      </c>
      <c r="G28" s="50">
        <v>2905</v>
      </c>
      <c r="H28" s="51">
        <f t="shared" si="0"/>
        <v>445</v>
      </c>
      <c r="I28" s="174"/>
    </row>
    <row r="29" spans="1:9" ht="37.5" customHeight="1">
      <c r="B29" s="204"/>
      <c r="C29" s="48" t="s">
        <v>12</v>
      </c>
      <c r="D29" s="46" t="s">
        <v>40</v>
      </c>
      <c r="E29" s="45" t="s">
        <v>178</v>
      </c>
      <c r="F29" s="47">
        <f>F27/F28*1000</f>
        <v>1231.8208955223881</v>
      </c>
      <c r="G29" s="47">
        <f>G27/G28*1000</f>
        <v>385.92082616178999</v>
      </c>
      <c r="H29" s="47">
        <f t="shared" si="0"/>
        <v>845.90006936059808</v>
      </c>
      <c r="I29" s="174"/>
    </row>
    <row r="30" spans="1:9" ht="42.75" customHeight="1">
      <c r="B30" s="205"/>
      <c r="C30" s="58" t="s">
        <v>13</v>
      </c>
      <c r="D30" s="46" t="s">
        <v>41</v>
      </c>
      <c r="E30" s="45" t="s">
        <v>14</v>
      </c>
      <c r="F30" s="53">
        <v>1</v>
      </c>
      <c r="G30" s="53">
        <v>1</v>
      </c>
      <c r="H30" s="53">
        <f t="shared" si="0"/>
        <v>0</v>
      </c>
      <c r="I30" s="175"/>
    </row>
    <row r="31" spans="1:9" ht="17.25" customHeight="1">
      <c r="B31" s="201" t="s">
        <v>43</v>
      </c>
      <c r="C31" s="202"/>
      <c r="D31" s="202"/>
      <c r="E31" s="202"/>
      <c r="F31" s="202"/>
      <c r="G31" s="202"/>
      <c r="H31" s="202"/>
      <c r="I31" s="202"/>
    </row>
    <row r="32" spans="1:9" ht="33.75" customHeight="1">
      <c r="B32" s="167" t="s">
        <v>44</v>
      </c>
      <c r="C32" s="48" t="s">
        <v>9</v>
      </c>
      <c r="D32" s="46" t="s">
        <v>25</v>
      </c>
      <c r="E32" s="45" t="s">
        <v>177</v>
      </c>
      <c r="F32" s="47">
        <v>12141.5</v>
      </c>
      <c r="G32" s="47">
        <v>0</v>
      </c>
      <c r="H32" s="47">
        <f>F32-G32</f>
        <v>12141.5</v>
      </c>
      <c r="I32" s="173" t="s">
        <v>273</v>
      </c>
    </row>
    <row r="33" spans="2:9" ht="48.75" customHeight="1">
      <c r="B33" s="167"/>
      <c r="C33" s="48" t="s">
        <v>11</v>
      </c>
      <c r="D33" s="46" t="s">
        <v>50</v>
      </c>
      <c r="E33" s="45" t="s">
        <v>15</v>
      </c>
      <c r="F33" s="8">
        <v>409910</v>
      </c>
      <c r="G33" s="50">
        <v>8555</v>
      </c>
      <c r="H33" s="29">
        <f t="shared" ref="H33:H63" si="1">F33-G33</f>
        <v>401355</v>
      </c>
      <c r="I33" s="174"/>
    </row>
    <row r="34" spans="2:9" ht="38.25" customHeight="1">
      <c r="B34" s="167"/>
      <c r="C34" s="48" t="s">
        <v>12</v>
      </c>
      <c r="D34" s="46" t="s">
        <v>51</v>
      </c>
      <c r="E34" s="45" t="s">
        <v>178</v>
      </c>
      <c r="F34" s="47">
        <f>F32/F33*1000</f>
        <v>29.619916567051305</v>
      </c>
      <c r="G34" s="47">
        <f>G32/G33*1000</f>
        <v>0</v>
      </c>
      <c r="H34" s="47">
        <f t="shared" si="1"/>
        <v>29.619916567051305</v>
      </c>
      <c r="I34" s="174"/>
    </row>
    <row r="35" spans="2:9" ht="38.25" customHeight="1">
      <c r="B35" s="167"/>
      <c r="C35" s="48" t="s">
        <v>13</v>
      </c>
      <c r="D35" s="46" t="s">
        <v>52</v>
      </c>
      <c r="E35" s="45" t="s">
        <v>14</v>
      </c>
      <c r="F35" s="53">
        <v>0.75</v>
      </c>
      <c r="G35" s="53">
        <v>0.96299999999999997</v>
      </c>
      <c r="H35" s="53">
        <f t="shared" si="1"/>
        <v>-0.21299999999999997</v>
      </c>
      <c r="I35" s="175"/>
    </row>
    <row r="36" spans="2:9" ht="48" customHeight="1">
      <c r="B36" s="167" t="s">
        <v>45</v>
      </c>
      <c r="C36" s="48" t="s">
        <v>9</v>
      </c>
      <c r="D36" s="46" t="s">
        <v>25</v>
      </c>
      <c r="E36" s="45" t="s">
        <v>177</v>
      </c>
      <c r="F36" s="47">
        <v>552.70000000000005</v>
      </c>
      <c r="G36" s="47">
        <v>4.5</v>
      </c>
      <c r="H36" s="47">
        <f t="shared" si="1"/>
        <v>548.20000000000005</v>
      </c>
      <c r="I36" s="168" t="s">
        <v>258</v>
      </c>
    </row>
    <row r="37" spans="2:9" ht="36.75" customHeight="1">
      <c r="B37" s="167"/>
      <c r="C37" s="48" t="s">
        <v>11</v>
      </c>
      <c r="D37" s="46" t="s">
        <v>53</v>
      </c>
      <c r="E37" s="45" t="s">
        <v>15</v>
      </c>
      <c r="F37" s="29">
        <v>11624</v>
      </c>
      <c r="G37" s="29">
        <v>2646</v>
      </c>
      <c r="H37" s="29">
        <f t="shared" si="1"/>
        <v>8978</v>
      </c>
      <c r="I37" s="169"/>
    </row>
    <row r="38" spans="2:9" ht="49.5" customHeight="1">
      <c r="B38" s="167"/>
      <c r="C38" s="48" t="s">
        <v>12</v>
      </c>
      <c r="D38" s="46" t="s">
        <v>51</v>
      </c>
      <c r="E38" s="45" t="s">
        <v>178</v>
      </c>
      <c r="F38" s="47">
        <f>F36/F37*1000</f>
        <v>47.548176187198898</v>
      </c>
      <c r="G38" s="47">
        <v>0</v>
      </c>
      <c r="H38" s="47">
        <f t="shared" si="1"/>
        <v>47.548176187198898</v>
      </c>
      <c r="I38" s="169"/>
    </row>
    <row r="39" spans="2:9" ht="39" customHeight="1">
      <c r="B39" s="167"/>
      <c r="C39" s="48" t="s">
        <v>13</v>
      </c>
      <c r="D39" s="46" t="s">
        <v>54</v>
      </c>
      <c r="E39" s="45" t="s">
        <v>14</v>
      </c>
      <c r="F39" s="53">
        <v>0.75</v>
      </c>
      <c r="G39" s="53">
        <v>0.23</v>
      </c>
      <c r="H39" s="53">
        <f t="shared" si="1"/>
        <v>0.52</v>
      </c>
      <c r="I39" s="170"/>
    </row>
    <row r="40" spans="2:9" ht="29.25" customHeight="1">
      <c r="B40" s="167" t="s">
        <v>46</v>
      </c>
      <c r="C40" s="48" t="s">
        <v>9</v>
      </c>
      <c r="D40" s="46" t="s">
        <v>25</v>
      </c>
      <c r="E40" s="45" t="s">
        <v>177</v>
      </c>
      <c r="F40" s="51">
        <v>14.9</v>
      </c>
      <c r="G40" s="51">
        <v>0</v>
      </c>
      <c r="H40" s="47">
        <f t="shared" si="1"/>
        <v>14.9</v>
      </c>
      <c r="I40" s="198" t="s">
        <v>250</v>
      </c>
    </row>
    <row r="41" spans="2:9" ht="38.25" customHeight="1">
      <c r="B41" s="167"/>
      <c r="C41" s="48" t="s">
        <v>11</v>
      </c>
      <c r="D41" s="46" t="s">
        <v>55</v>
      </c>
      <c r="E41" s="45" t="s">
        <v>16</v>
      </c>
      <c r="F41" s="29">
        <v>30</v>
      </c>
      <c r="G41" s="50">
        <v>30</v>
      </c>
      <c r="H41" s="47">
        <f t="shared" si="1"/>
        <v>0</v>
      </c>
      <c r="I41" s="199"/>
    </row>
    <row r="42" spans="2:9" ht="30" customHeight="1">
      <c r="B42" s="167"/>
      <c r="C42" s="48" t="s">
        <v>12</v>
      </c>
      <c r="D42" s="46" t="s">
        <v>56</v>
      </c>
      <c r="E42" s="45" t="s">
        <v>178</v>
      </c>
      <c r="F42" s="51">
        <f>F40/F41*1000</f>
        <v>496.66666666666669</v>
      </c>
      <c r="G42" s="51">
        <v>0</v>
      </c>
      <c r="H42" s="47">
        <f t="shared" si="1"/>
        <v>496.66666666666669</v>
      </c>
      <c r="I42" s="199"/>
    </row>
    <row r="43" spans="2:9" ht="30" customHeight="1">
      <c r="B43" s="167"/>
      <c r="C43" s="48" t="s">
        <v>13</v>
      </c>
      <c r="D43" s="46" t="s">
        <v>57</v>
      </c>
      <c r="E43" s="45" t="s">
        <v>14</v>
      </c>
      <c r="F43" s="53">
        <v>0.91</v>
      </c>
      <c r="G43" s="51">
        <v>0.9</v>
      </c>
      <c r="H43" s="47">
        <f t="shared" si="1"/>
        <v>1.0000000000000009E-2</v>
      </c>
      <c r="I43" s="200"/>
    </row>
    <row r="44" spans="2:9" ht="45.75" customHeight="1">
      <c r="B44" s="191" t="s">
        <v>47</v>
      </c>
      <c r="C44" s="48" t="s">
        <v>9</v>
      </c>
      <c r="D44" s="46" t="s">
        <v>25</v>
      </c>
      <c r="E44" s="45" t="s">
        <v>177</v>
      </c>
      <c r="F44" s="47">
        <v>4436.8</v>
      </c>
      <c r="G44" s="47">
        <v>0</v>
      </c>
      <c r="H44" s="47">
        <f t="shared" si="1"/>
        <v>4436.8</v>
      </c>
      <c r="I44" s="195" t="s">
        <v>259</v>
      </c>
    </row>
    <row r="45" spans="2:9" ht="47.25" customHeight="1">
      <c r="B45" s="191"/>
      <c r="C45" s="48" t="s">
        <v>11</v>
      </c>
      <c r="D45" s="46" t="s">
        <v>58</v>
      </c>
      <c r="E45" s="45" t="s">
        <v>15</v>
      </c>
      <c r="F45" s="29">
        <v>7000</v>
      </c>
      <c r="G45" s="29">
        <v>5159</v>
      </c>
      <c r="H45" s="29">
        <f t="shared" si="1"/>
        <v>1841</v>
      </c>
      <c r="I45" s="196"/>
    </row>
    <row r="46" spans="2:9">
      <c r="B46" s="191"/>
      <c r="C46" s="48" t="s">
        <v>11</v>
      </c>
      <c r="D46" s="46" t="s">
        <v>59</v>
      </c>
      <c r="E46" s="45" t="s">
        <v>15</v>
      </c>
      <c r="F46" s="29">
        <v>1400</v>
      </c>
      <c r="G46" s="29">
        <v>1058</v>
      </c>
      <c r="H46" s="29">
        <f t="shared" si="1"/>
        <v>342</v>
      </c>
      <c r="I46" s="196"/>
    </row>
    <row r="47" spans="2:9">
      <c r="B47" s="191"/>
      <c r="C47" s="48" t="s">
        <v>11</v>
      </c>
      <c r="D47" s="46" t="s">
        <v>60</v>
      </c>
      <c r="E47" s="45" t="s">
        <v>15</v>
      </c>
      <c r="F47" s="29">
        <v>930</v>
      </c>
      <c r="G47" s="29">
        <v>709</v>
      </c>
      <c r="H47" s="29">
        <f t="shared" si="1"/>
        <v>221</v>
      </c>
      <c r="I47" s="196"/>
    </row>
    <row r="48" spans="2:9">
      <c r="B48" s="191"/>
      <c r="C48" s="48" t="s">
        <v>11</v>
      </c>
      <c r="D48" s="46" t="s">
        <v>61</v>
      </c>
      <c r="E48" s="45" t="s">
        <v>15</v>
      </c>
      <c r="F48" s="29">
        <v>470</v>
      </c>
      <c r="G48" s="29">
        <v>349</v>
      </c>
      <c r="H48" s="29">
        <f t="shared" si="1"/>
        <v>121</v>
      </c>
      <c r="I48" s="196"/>
    </row>
    <row r="49" spans="2:9" ht="79.5" customHeight="1">
      <c r="B49" s="191"/>
      <c r="C49" s="48" t="s">
        <v>12</v>
      </c>
      <c r="D49" s="46" t="s">
        <v>62</v>
      </c>
      <c r="E49" s="45" t="s">
        <v>178</v>
      </c>
      <c r="F49" s="47">
        <f>F44/F46*1000</f>
        <v>3169.1428571428573</v>
      </c>
      <c r="G49" s="51">
        <f>G44/G46*1000</f>
        <v>0</v>
      </c>
      <c r="H49" s="47">
        <f t="shared" si="1"/>
        <v>3169.1428571428573</v>
      </c>
      <c r="I49" s="196"/>
    </row>
    <row r="50" spans="2:9" ht="65.25" customHeight="1">
      <c r="B50" s="191"/>
      <c r="C50" s="48" t="s">
        <v>12</v>
      </c>
      <c r="D50" s="46" t="s">
        <v>63</v>
      </c>
      <c r="E50" s="45" t="s">
        <v>177</v>
      </c>
      <c r="F50" s="47">
        <f>F44/F45</f>
        <v>0.63382857142857141</v>
      </c>
      <c r="G50" s="51">
        <f>G44/G45</f>
        <v>0</v>
      </c>
      <c r="H50" s="47">
        <f t="shared" si="1"/>
        <v>0.63382857142857141</v>
      </c>
      <c r="I50" s="196"/>
    </row>
    <row r="51" spans="2:9" ht="47.25" customHeight="1">
      <c r="B51" s="191"/>
      <c r="C51" s="48" t="s">
        <v>13</v>
      </c>
      <c r="D51" s="46" t="s">
        <v>64</v>
      </c>
      <c r="E51" s="45" t="s">
        <v>14</v>
      </c>
      <c r="F51" s="53">
        <v>0.03</v>
      </c>
      <c r="G51" s="54">
        <v>1.7999999999999999E-2</v>
      </c>
      <c r="H51" s="54">
        <f t="shared" si="1"/>
        <v>1.2E-2</v>
      </c>
      <c r="I51" s="197"/>
    </row>
    <row r="52" spans="2:9" ht="54" customHeight="1">
      <c r="B52" s="191" t="s">
        <v>48</v>
      </c>
      <c r="C52" s="48" t="s">
        <v>9</v>
      </c>
      <c r="D52" s="46" t="s">
        <v>25</v>
      </c>
      <c r="E52" s="45" t="s">
        <v>177</v>
      </c>
      <c r="F52" s="47">
        <v>1445.8</v>
      </c>
      <c r="G52" s="47">
        <v>0</v>
      </c>
      <c r="H52" s="47">
        <f t="shared" si="1"/>
        <v>1445.8</v>
      </c>
      <c r="I52" s="173" t="s">
        <v>307</v>
      </c>
    </row>
    <row r="53" spans="2:9" ht="72" customHeight="1">
      <c r="B53" s="191"/>
      <c r="C53" s="48" t="s">
        <v>11</v>
      </c>
      <c r="D53" s="46" t="s">
        <v>65</v>
      </c>
      <c r="E53" s="45" t="s">
        <v>15</v>
      </c>
      <c r="F53" s="29">
        <v>450</v>
      </c>
      <c r="G53" s="50">
        <v>467</v>
      </c>
      <c r="H53" s="29">
        <f t="shared" si="1"/>
        <v>-17</v>
      </c>
      <c r="I53" s="174"/>
    </row>
    <row r="54" spans="2:9">
      <c r="B54" s="191"/>
      <c r="C54" s="48" t="s">
        <v>11</v>
      </c>
      <c r="D54" s="46" t="s">
        <v>60</v>
      </c>
      <c r="E54" s="45" t="s">
        <v>15</v>
      </c>
      <c r="F54" s="29">
        <v>360</v>
      </c>
      <c r="G54" s="50">
        <v>360</v>
      </c>
      <c r="H54" s="29">
        <f t="shared" si="1"/>
        <v>0</v>
      </c>
      <c r="I54" s="174"/>
    </row>
    <row r="55" spans="2:9">
      <c r="B55" s="191"/>
      <c r="C55" s="48" t="s">
        <v>11</v>
      </c>
      <c r="D55" s="46" t="s">
        <v>61</v>
      </c>
      <c r="E55" s="45" t="s">
        <v>15</v>
      </c>
      <c r="F55" s="29">
        <v>90</v>
      </c>
      <c r="G55" s="50">
        <v>107</v>
      </c>
      <c r="H55" s="29">
        <f t="shared" si="1"/>
        <v>-17</v>
      </c>
      <c r="I55" s="174"/>
    </row>
    <row r="56" spans="2:9" ht="62.25" customHeight="1">
      <c r="B56" s="191"/>
      <c r="C56" s="48" t="s">
        <v>12</v>
      </c>
      <c r="D56" s="46" t="s">
        <v>66</v>
      </c>
      <c r="E56" s="45" t="s">
        <v>178</v>
      </c>
      <c r="F56" s="47">
        <f>F52/F53*1000</f>
        <v>3212.8888888888887</v>
      </c>
      <c r="G56" s="47">
        <v>0</v>
      </c>
      <c r="H56" s="47">
        <f t="shared" si="1"/>
        <v>3212.8888888888887</v>
      </c>
      <c r="I56" s="174"/>
    </row>
    <row r="57" spans="2:9" ht="67.5" customHeight="1">
      <c r="B57" s="191"/>
      <c r="C57" s="48" t="s">
        <v>13</v>
      </c>
      <c r="D57" s="46" t="s">
        <v>67</v>
      </c>
      <c r="E57" s="45" t="s">
        <v>14</v>
      </c>
      <c r="F57" s="53">
        <v>1</v>
      </c>
      <c r="G57" s="53">
        <v>1</v>
      </c>
      <c r="H57" s="47">
        <f t="shared" si="1"/>
        <v>0</v>
      </c>
      <c r="I57" s="175"/>
    </row>
    <row r="58" spans="2:9">
      <c r="B58" s="191" t="s">
        <v>49</v>
      </c>
      <c r="C58" s="48" t="s">
        <v>9</v>
      </c>
      <c r="D58" s="46" t="s">
        <v>25</v>
      </c>
      <c r="E58" s="45" t="s">
        <v>177</v>
      </c>
      <c r="F58" s="47">
        <v>1711.3</v>
      </c>
      <c r="G58" s="51">
        <v>0</v>
      </c>
      <c r="H58" s="47">
        <f t="shared" si="1"/>
        <v>1711.3</v>
      </c>
      <c r="I58" s="173" t="s">
        <v>277</v>
      </c>
    </row>
    <row r="59" spans="2:9" ht="57" customHeight="1">
      <c r="B59" s="191"/>
      <c r="C59" s="48" t="s">
        <v>11</v>
      </c>
      <c r="D59" s="46" t="s">
        <v>68</v>
      </c>
      <c r="E59" s="45" t="s">
        <v>15</v>
      </c>
      <c r="F59" s="29">
        <v>380</v>
      </c>
      <c r="G59" s="92">
        <v>175</v>
      </c>
      <c r="H59" s="29">
        <f t="shared" si="1"/>
        <v>205</v>
      </c>
      <c r="I59" s="174"/>
    </row>
    <row r="60" spans="2:9">
      <c r="B60" s="191"/>
      <c r="C60" s="48" t="s">
        <v>11</v>
      </c>
      <c r="D60" s="46" t="s">
        <v>69</v>
      </c>
      <c r="E60" s="45" t="s">
        <v>15</v>
      </c>
      <c r="F60" s="29">
        <v>52</v>
      </c>
      <c r="G60" s="92">
        <v>23</v>
      </c>
      <c r="H60" s="29">
        <f t="shared" si="1"/>
        <v>29</v>
      </c>
      <c r="I60" s="174"/>
    </row>
    <row r="61" spans="2:9">
      <c r="B61" s="191"/>
      <c r="C61" s="48" t="s">
        <v>11</v>
      </c>
      <c r="D61" s="46" t="s">
        <v>70</v>
      </c>
      <c r="E61" s="45" t="s">
        <v>15</v>
      </c>
      <c r="F61" s="29">
        <v>328</v>
      </c>
      <c r="G61" s="92">
        <v>152</v>
      </c>
      <c r="H61" s="29">
        <f t="shared" si="1"/>
        <v>176</v>
      </c>
      <c r="I61" s="174"/>
    </row>
    <row r="62" spans="2:9" ht="72" customHeight="1">
      <c r="B62" s="191"/>
      <c r="C62" s="48" t="s">
        <v>12</v>
      </c>
      <c r="D62" s="46" t="s">
        <v>71</v>
      </c>
      <c r="E62" s="45" t="s">
        <v>178</v>
      </c>
      <c r="F62" s="47">
        <f>F58/F59*1000</f>
        <v>4503.4210526315783</v>
      </c>
      <c r="G62" s="51">
        <v>0</v>
      </c>
      <c r="H62" s="47">
        <f t="shared" si="1"/>
        <v>4503.4210526315783</v>
      </c>
      <c r="I62" s="174"/>
    </row>
    <row r="63" spans="2:9" ht="39.75" customHeight="1">
      <c r="B63" s="191"/>
      <c r="C63" s="48" t="s">
        <v>13</v>
      </c>
      <c r="D63" s="46" t="s">
        <v>72</v>
      </c>
      <c r="E63" s="45" t="s">
        <v>14</v>
      </c>
      <c r="F63" s="53">
        <v>0</v>
      </c>
      <c r="G63" s="50">
        <v>0</v>
      </c>
      <c r="H63" s="29">
        <f t="shared" si="1"/>
        <v>0</v>
      </c>
      <c r="I63" s="175"/>
    </row>
    <row r="64" spans="2:9" ht="17.25" customHeight="1">
      <c r="B64" s="192" t="s">
        <v>73</v>
      </c>
      <c r="C64" s="193"/>
      <c r="D64" s="194"/>
      <c r="E64" s="193"/>
      <c r="F64" s="194"/>
      <c r="G64" s="193"/>
      <c r="H64" s="193"/>
      <c r="I64" s="193"/>
    </row>
    <row r="65" spans="2:9" ht="24.75" customHeight="1">
      <c r="B65" s="167" t="s">
        <v>74</v>
      </c>
      <c r="C65" s="48" t="s">
        <v>9</v>
      </c>
      <c r="D65" s="46" t="s">
        <v>25</v>
      </c>
      <c r="E65" s="45" t="s">
        <v>177</v>
      </c>
      <c r="F65" s="55">
        <v>4271.1000000000004</v>
      </c>
      <c r="G65" s="51">
        <v>0</v>
      </c>
      <c r="H65" s="51">
        <f>F65-G65</f>
        <v>4271.1000000000004</v>
      </c>
      <c r="I65" s="185" t="s">
        <v>314</v>
      </c>
    </row>
    <row r="66" spans="2:9" ht="24.75" customHeight="1">
      <c r="B66" s="167"/>
      <c r="C66" s="48" t="s">
        <v>11</v>
      </c>
      <c r="D66" s="46" t="s">
        <v>94</v>
      </c>
      <c r="E66" s="45" t="s">
        <v>15</v>
      </c>
      <c r="F66" s="56">
        <v>540648</v>
      </c>
      <c r="G66" s="95">
        <v>106940</v>
      </c>
      <c r="H66" s="29">
        <f t="shared" ref="H66:H68" si="2">F66-G66</f>
        <v>433708</v>
      </c>
      <c r="I66" s="186"/>
    </row>
    <row r="67" spans="2:9" ht="24.75" customHeight="1">
      <c r="B67" s="167"/>
      <c r="C67" s="48" t="s">
        <v>12</v>
      </c>
      <c r="D67" s="46" t="s">
        <v>95</v>
      </c>
      <c r="E67" s="45" t="s">
        <v>179</v>
      </c>
      <c r="F67" s="60">
        <f>F65/F66*1000</f>
        <v>7.8999644870599726</v>
      </c>
      <c r="G67" s="97">
        <v>0</v>
      </c>
      <c r="H67" s="51">
        <f t="shared" si="2"/>
        <v>7.8999644870599726</v>
      </c>
      <c r="I67" s="186"/>
    </row>
    <row r="68" spans="2:9" ht="41.25" customHeight="1">
      <c r="B68" s="167"/>
      <c r="C68" s="48" t="s">
        <v>13</v>
      </c>
      <c r="D68" s="46" t="s">
        <v>96</v>
      </c>
      <c r="E68" s="45" t="s">
        <v>14</v>
      </c>
      <c r="F68" s="53">
        <v>0.24</v>
      </c>
      <c r="G68" s="94">
        <v>0.27</v>
      </c>
      <c r="H68" s="54">
        <f t="shared" si="2"/>
        <v>-3.0000000000000027E-2</v>
      </c>
      <c r="I68" s="187"/>
    </row>
    <row r="69" spans="2:9" ht="24.75" customHeight="1">
      <c r="B69" s="167" t="s">
        <v>75</v>
      </c>
      <c r="C69" s="48" t="s">
        <v>9</v>
      </c>
      <c r="D69" s="46" t="s">
        <v>25</v>
      </c>
      <c r="E69" s="45" t="s">
        <v>177</v>
      </c>
      <c r="F69" s="55">
        <v>24195.3</v>
      </c>
      <c r="G69" s="47">
        <v>18927</v>
      </c>
      <c r="H69" s="47">
        <f>F69-G69</f>
        <v>5268.2999999999993</v>
      </c>
      <c r="I69" s="185" t="s">
        <v>315</v>
      </c>
    </row>
    <row r="70" spans="2:9" ht="24.75" customHeight="1">
      <c r="B70" s="167"/>
      <c r="C70" s="48" t="s">
        <v>11</v>
      </c>
      <c r="D70" s="46" t="s">
        <v>97</v>
      </c>
      <c r="E70" s="45" t="s">
        <v>15</v>
      </c>
      <c r="F70" s="56">
        <v>590130</v>
      </c>
      <c r="G70" s="95">
        <v>92689</v>
      </c>
      <c r="H70" s="29">
        <f t="shared" ref="H70:H133" si="3">F70-G70</f>
        <v>497441</v>
      </c>
      <c r="I70" s="186"/>
    </row>
    <row r="71" spans="2:9" ht="24.75" customHeight="1">
      <c r="B71" s="167"/>
      <c r="C71" s="48" t="s">
        <v>12</v>
      </c>
      <c r="D71" s="46" t="s">
        <v>98</v>
      </c>
      <c r="E71" s="45" t="s">
        <v>179</v>
      </c>
      <c r="F71" s="55">
        <f>F69/F70*1000</f>
        <v>40.99994916374358</v>
      </c>
      <c r="G71" s="98">
        <f>G69/G70*1000</f>
        <v>204.19898801368018</v>
      </c>
      <c r="H71" s="47">
        <f t="shared" si="3"/>
        <v>-163.19903884993658</v>
      </c>
      <c r="I71" s="186"/>
    </row>
    <row r="72" spans="2:9" ht="80.25" customHeight="1">
      <c r="B72" s="167"/>
      <c r="C72" s="48" t="s">
        <v>13</v>
      </c>
      <c r="D72" s="46" t="s">
        <v>99</v>
      </c>
      <c r="E72" s="45" t="s">
        <v>14</v>
      </c>
      <c r="F72" s="61" t="s">
        <v>155</v>
      </c>
      <c r="G72" s="96">
        <v>0.22</v>
      </c>
      <c r="H72" s="51"/>
      <c r="I72" s="187"/>
    </row>
    <row r="73" spans="2:9" ht="24.75" customHeight="1">
      <c r="B73" s="167" t="s">
        <v>76</v>
      </c>
      <c r="C73" s="48" t="s">
        <v>9</v>
      </c>
      <c r="D73" s="46" t="s">
        <v>25</v>
      </c>
      <c r="E73" s="45" t="s">
        <v>177</v>
      </c>
      <c r="F73" s="55">
        <v>5180</v>
      </c>
      <c r="G73" s="93">
        <v>3272.7</v>
      </c>
      <c r="H73" s="47">
        <f t="shared" si="3"/>
        <v>1907.3000000000002</v>
      </c>
      <c r="I73" s="188" t="s">
        <v>274</v>
      </c>
    </row>
    <row r="74" spans="2:9" ht="24.75" customHeight="1">
      <c r="B74" s="167"/>
      <c r="C74" s="48" t="s">
        <v>11</v>
      </c>
      <c r="D74" s="46" t="s">
        <v>100</v>
      </c>
      <c r="E74" s="45" t="s">
        <v>15</v>
      </c>
      <c r="F74" s="56">
        <v>140000</v>
      </c>
      <c r="G74" s="95">
        <v>51491</v>
      </c>
      <c r="H74" s="29">
        <f t="shared" si="3"/>
        <v>88509</v>
      </c>
      <c r="I74" s="189"/>
    </row>
    <row r="75" spans="2:9" ht="24.75" customHeight="1">
      <c r="B75" s="167"/>
      <c r="C75" s="48" t="s">
        <v>12</v>
      </c>
      <c r="D75" s="46" t="s">
        <v>101</v>
      </c>
      <c r="E75" s="45" t="s">
        <v>179</v>
      </c>
      <c r="F75" s="60">
        <f>F73/F74*1000</f>
        <v>37</v>
      </c>
      <c r="G75" s="99">
        <f>G73/G74*1000</f>
        <v>63.558680157697459</v>
      </c>
      <c r="H75" s="47">
        <f t="shared" si="3"/>
        <v>-26.558680157697459</v>
      </c>
      <c r="I75" s="189"/>
    </row>
    <row r="76" spans="2:9" ht="63.75" customHeight="1">
      <c r="B76" s="167"/>
      <c r="C76" s="58" t="s">
        <v>13</v>
      </c>
      <c r="D76" s="63" t="s">
        <v>102</v>
      </c>
      <c r="E76" s="45" t="s">
        <v>14</v>
      </c>
      <c r="F76" s="64">
        <v>1.4999999999999999E-2</v>
      </c>
      <c r="G76" s="101">
        <v>0.15</v>
      </c>
      <c r="H76" s="54">
        <f t="shared" si="3"/>
        <v>-0.13500000000000001</v>
      </c>
      <c r="I76" s="190"/>
    </row>
    <row r="77" spans="2:9" ht="24.75" customHeight="1">
      <c r="B77" s="167" t="s">
        <v>77</v>
      </c>
      <c r="C77" s="48" t="s">
        <v>9</v>
      </c>
      <c r="D77" s="46" t="s">
        <v>25</v>
      </c>
      <c r="E77" s="45" t="s">
        <v>177</v>
      </c>
      <c r="F77" s="55">
        <v>1617.6</v>
      </c>
      <c r="G77" s="47">
        <v>0</v>
      </c>
      <c r="H77" s="47">
        <f t="shared" si="3"/>
        <v>1617.6</v>
      </c>
      <c r="I77" s="185" t="s">
        <v>317</v>
      </c>
    </row>
    <row r="78" spans="2:9" ht="24.75" customHeight="1">
      <c r="B78" s="167"/>
      <c r="C78" s="48" t="s">
        <v>11</v>
      </c>
      <c r="D78" s="46" t="s">
        <v>103</v>
      </c>
      <c r="E78" s="45" t="s">
        <v>15</v>
      </c>
      <c r="F78" s="56">
        <v>2631</v>
      </c>
      <c r="G78" s="92">
        <v>1185</v>
      </c>
      <c r="H78" s="29">
        <f t="shared" si="3"/>
        <v>1446</v>
      </c>
      <c r="I78" s="186"/>
    </row>
    <row r="79" spans="2:9" ht="24.75" customHeight="1">
      <c r="B79" s="167"/>
      <c r="C79" s="48" t="s">
        <v>12</v>
      </c>
      <c r="D79" s="46" t="s">
        <v>104</v>
      </c>
      <c r="E79" s="45" t="s">
        <v>179</v>
      </c>
      <c r="F79" s="60">
        <f>F77/F78*1000</f>
        <v>614.82326111744578</v>
      </c>
      <c r="G79" s="93">
        <v>0</v>
      </c>
      <c r="H79" s="47">
        <f t="shared" si="3"/>
        <v>614.82326111744578</v>
      </c>
      <c r="I79" s="186"/>
    </row>
    <row r="80" spans="2:9" ht="41.25" customHeight="1">
      <c r="B80" s="167"/>
      <c r="C80" s="58" t="s">
        <v>13</v>
      </c>
      <c r="D80" s="46" t="s">
        <v>105</v>
      </c>
      <c r="E80" s="45" t="s">
        <v>14</v>
      </c>
      <c r="F80" s="65">
        <v>0.55000000000000004</v>
      </c>
      <c r="G80" s="101">
        <v>0.25</v>
      </c>
      <c r="H80" s="65">
        <v>-1.931</v>
      </c>
      <c r="I80" s="187"/>
    </row>
    <row r="81" spans="2:9" ht="24.75" customHeight="1">
      <c r="B81" s="167" t="s">
        <v>78</v>
      </c>
      <c r="C81" s="48" t="s">
        <v>9</v>
      </c>
      <c r="D81" s="46" t="s">
        <v>25</v>
      </c>
      <c r="E81" s="45" t="s">
        <v>177</v>
      </c>
      <c r="F81" s="55">
        <v>5530.4</v>
      </c>
      <c r="G81" s="47">
        <v>0</v>
      </c>
      <c r="H81" s="47">
        <f t="shared" si="3"/>
        <v>5530.4</v>
      </c>
      <c r="I81" s="185" t="s">
        <v>281</v>
      </c>
    </row>
    <row r="82" spans="2:9" ht="24.75" customHeight="1">
      <c r="B82" s="167"/>
      <c r="C82" s="48" t="s">
        <v>11</v>
      </c>
      <c r="D82" s="46" t="s">
        <v>106</v>
      </c>
      <c r="E82" s="45" t="s">
        <v>15</v>
      </c>
      <c r="F82" s="56">
        <v>17938</v>
      </c>
      <c r="G82" s="92">
        <v>6524</v>
      </c>
      <c r="H82" s="29">
        <f t="shared" si="3"/>
        <v>11414</v>
      </c>
      <c r="I82" s="186"/>
    </row>
    <row r="83" spans="2:9" ht="24.75" customHeight="1">
      <c r="B83" s="167"/>
      <c r="C83" s="48" t="s">
        <v>12</v>
      </c>
      <c r="D83" s="46" t="s">
        <v>107</v>
      </c>
      <c r="E83" s="45" t="s">
        <v>179</v>
      </c>
      <c r="F83" s="55">
        <f>F81/F82*1000</f>
        <v>308.30638867209274</v>
      </c>
      <c r="G83" s="93">
        <v>0</v>
      </c>
      <c r="H83" s="47">
        <f t="shared" si="3"/>
        <v>308.30638867209274</v>
      </c>
      <c r="I83" s="186"/>
    </row>
    <row r="84" spans="2:9" ht="24.75" customHeight="1">
      <c r="B84" s="167"/>
      <c r="C84" s="58" t="s">
        <v>13</v>
      </c>
      <c r="D84" s="46" t="s">
        <v>108</v>
      </c>
      <c r="E84" s="45" t="s">
        <v>14</v>
      </c>
      <c r="F84" s="65">
        <v>0.55000000000000004</v>
      </c>
      <c r="G84" s="94">
        <v>0.75</v>
      </c>
      <c r="H84" s="65">
        <f t="shared" si="3"/>
        <v>-0.19999999999999996</v>
      </c>
      <c r="I84" s="187"/>
    </row>
    <row r="85" spans="2:9" ht="24.75" customHeight="1">
      <c r="B85" s="167" t="s">
        <v>79</v>
      </c>
      <c r="C85" s="48" t="s">
        <v>9</v>
      </c>
      <c r="D85" s="46" t="s">
        <v>25</v>
      </c>
      <c r="E85" s="45" t="s">
        <v>177</v>
      </c>
      <c r="F85" s="55">
        <v>225.1</v>
      </c>
      <c r="G85" s="47">
        <v>0</v>
      </c>
      <c r="H85" s="47">
        <f t="shared" si="3"/>
        <v>225.1</v>
      </c>
      <c r="I85" s="185" t="s">
        <v>305</v>
      </c>
    </row>
    <row r="86" spans="2:9" ht="24.75" customHeight="1">
      <c r="B86" s="167"/>
      <c r="C86" s="48" t="s">
        <v>11</v>
      </c>
      <c r="D86" s="46" t="s">
        <v>109</v>
      </c>
      <c r="E86" s="45" t="s">
        <v>15</v>
      </c>
      <c r="F86" s="56">
        <v>20100</v>
      </c>
      <c r="G86" s="95">
        <v>13292</v>
      </c>
      <c r="H86" s="29">
        <f t="shared" si="3"/>
        <v>6808</v>
      </c>
      <c r="I86" s="186"/>
    </row>
    <row r="87" spans="2:9" ht="24.75" customHeight="1">
      <c r="B87" s="167"/>
      <c r="C87" s="48" t="s">
        <v>12</v>
      </c>
      <c r="D87" s="46" t="s">
        <v>110</v>
      </c>
      <c r="E87" s="45" t="s">
        <v>179</v>
      </c>
      <c r="F87" s="55">
        <f>F85/F86*1000</f>
        <v>11.199004975124378</v>
      </c>
      <c r="G87" s="93">
        <v>0</v>
      </c>
      <c r="H87" s="47">
        <f t="shared" si="3"/>
        <v>11.199004975124378</v>
      </c>
      <c r="I87" s="186"/>
    </row>
    <row r="88" spans="2:9" ht="67.5" customHeight="1">
      <c r="B88" s="167"/>
      <c r="C88" s="58" t="s">
        <v>13</v>
      </c>
      <c r="D88" s="46" t="s">
        <v>111</v>
      </c>
      <c r="E88" s="45" t="s">
        <v>14</v>
      </c>
      <c r="F88" s="65" t="s">
        <v>156</v>
      </c>
      <c r="G88" s="96">
        <v>0.02</v>
      </c>
      <c r="H88" s="51"/>
      <c r="I88" s="187"/>
    </row>
    <row r="89" spans="2:9" ht="24.75" customHeight="1">
      <c r="B89" s="167" t="s">
        <v>80</v>
      </c>
      <c r="C89" s="48" t="s">
        <v>9</v>
      </c>
      <c r="D89" s="46" t="s">
        <v>25</v>
      </c>
      <c r="E89" s="45" t="s">
        <v>177</v>
      </c>
      <c r="F89" s="55">
        <v>2521.4</v>
      </c>
      <c r="G89" s="47">
        <v>0</v>
      </c>
      <c r="H89" s="47">
        <f t="shared" si="3"/>
        <v>2521.4</v>
      </c>
      <c r="I89" s="185" t="s">
        <v>318</v>
      </c>
    </row>
    <row r="90" spans="2:9" ht="24.75" customHeight="1">
      <c r="B90" s="167"/>
      <c r="C90" s="48" t="s">
        <v>11</v>
      </c>
      <c r="D90" s="46" t="s">
        <v>100</v>
      </c>
      <c r="E90" s="45" t="s">
        <v>15</v>
      </c>
      <c r="F90" s="56">
        <v>45122</v>
      </c>
      <c r="G90" s="92">
        <v>23245</v>
      </c>
      <c r="H90" s="29">
        <f t="shared" si="3"/>
        <v>21877</v>
      </c>
      <c r="I90" s="186"/>
    </row>
    <row r="91" spans="2:9" ht="24.75" customHeight="1">
      <c r="B91" s="167"/>
      <c r="C91" s="48" t="s">
        <v>11</v>
      </c>
      <c r="D91" s="46" t="s">
        <v>112</v>
      </c>
      <c r="E91" s="45" t="s">
        <v>16</v>
      </c>
      <c r="F91" s="56">
        <v>63036</v>
      </c>
      <c r="G91" s="92">
        <v>26205</v>
      </c>
      <c r="H91" s="29">
        <f t="shared" si="3"/>
        <v>36831</v>
      </c>
      <c r="I91" s="186"/>
    </row>
    <row r="92" spans="2:9" ht="24.75" customHeight="1">
      <c r="B92" s="167"/>
      <c r="C92" s="48" t="s">
        <v>12</v>
      </c>
      <c r="D92" s="46" t="s">
        <v>113</v>
      </c>
      <c r="E92" s="45" t="s">
        <v>178</v>
      </c>
      <c r="F92" s="60">
        <v>40</v>
      </c>
      <c r="G92" s="97">
        <v>0</v>
      </c>
      <c r="H92" s="47">
        <f t="shared" si="3"/>
        <v>40</v>
      </c>
      <c r="I92" s="186"/>
    </row>
    <row r="93" spans="2:9" ht="87.75" customHeight="1">
      <c r="B93" s="167"/>
      <c r="C93" s="58" t="s">
        <v>13</v>
      </c>
      <c r="D93" s="46" t="s">
        <v>114</v>
      </c>
      <c r="E93" s="66" t="s">
        <v>14</v>
      </c>
      <c r="F93" s="65">
        <v>0.15</v>
      </c>
      <c r="G93" s="101">
        <v>0.13</v>
      </c>
      <c r="H93" s="53">
        <f t="shared" si="3"/>
        <v>1.999999999999999E-2</v>
      </c>
      <c r="I93" s="187"/>
    </row>
    <row r="94" spans="2:9" ht="24.75" customHeight="1">
      <c r="B94" s="167" t="s">
        <v>81</v>
      </c>
      <c r="C94" s="48" t="s">
        <v>9</v>
      </c>
      <c r="D94" s="46" t="s">
        <v>25</v>
      </c>
      <c r="E94" s="45" t="s">
        <v>177</v>
      </c>
      <c r="F94" s="62">
        <v>3570</v>
      </c>
      <c r="G94" s="47">
        <v>3570</v>
      </c>
      <c r="H94" s="47">
        <f t="shared" si="3"/>
        <v>0</v>
      </c>
      <c r="I94" s="185" t="s">
        <v>319</v>
      </c>
    </row>
    <row r="95" spans="2:9" ht="24.75" customHeight="1">
      <c r="B95" s="167"/>
      <c r="C95" s="48" t="s">
        <v>11</v>
      </c>
      <c r="D95" s="46" t="s">
        <v>115</v>
      </c>
      <c r="E95" s="45" t="s">
        <v>15</v>
      </c>
      <c r="F95" s="56">
        <v>85000</v>
      </c>
      <c r="G95" s="92">
        <v>46020</v>
      </c>
      <c r="H95" s="29">
        <f t="shared" si="3"/>
        <v>38980</v>
      </c>
      <c r="I95" s="186"/>
    </row>
    <row r="96" spans="2:9" ht="24.75" customHeight="1">
      <c r="B96" s="167"/>
      <c r="C96" s="48" t="s">
        <v>12</v>
      </c>
      <c r="D96" s="46" t="s">
        <v>116</v>
      </c>
      <c r="E96" s="45" t="s">
        <v>179</v>
      </c>
      <c r="F96" s="55">
        <f>F94/F95*1000</f>
        <v>42</v>
      </c>
      <c r="G96" s="100">
        <f>G94/G95*1000</f>
        <v>77.574967405475888</v>
      </c>
      <c r="H96" s="47">
        <f t="shared" si="3"/>
        <v>-35.574967405475888</v>
      </c>
      <c r="I96" s="186"/>
    </row>
    <row r="97" spans="2:9" ht="44.25" customHeight="1">
      <c r="B97" s="167"/>
      <c r="C97" s="58" t="s">
        <v>13</v>
      </c>
      <c r="D97" s="46" t="s">
        <v>117</v>
      </c>
      <c r="E97" s="45" t="s">
        <v>14</v>
      </c>
      <c r="F97" s="64">
        <v>1.6E-2</v>
      </c>
      <c r="G97" s="94">
        <v>1.7999999999999999E-2</v>
      </c>
      <c r="H97" s="51">
        <v>0.68</v>
      </c>
      <c r="I97" s="187"/>
    </row>
    <row r="98" spans="2:9" ht="24.75" customHeight="1">
      <c r="B98" s="167" t="s">
        <v>82</v>
      </c>
      <c r="C98" s="48" t="s">
        <v>9</v>
      </c>
      <c r="D98" s="46" t="s">
        <v>25</v>
      </c>
      <c r="E98" s="45" t="s">
        <v>177</v>
      </c>
      <c r="F98" s="55">
        <v>3825</v>
      </c>
      <c r="G98" s="47">
        <v>3825</v>
      </c>
      <c r="H98" s="47">
        <f t="shared" si="3"/>
        <v>0</v>
      </c>
      <c r="I98" s="185" t="s">
        <v>320</v>
      </c>
    </row>
    <row r="99" spans="2:9" ht="24.75" customHeight="1">
      <c r="B99" s="167"/>
      <c r="C99" s="48" t="s">
        <v>11</v>
      </c>
      <c r="D99" s="46" t="s">
        <v>118</v>
      </c>
      <c r="E99" s="45" t="s">
        <v>15</v>
      </c>
      <c r="F99" s="56">
        <v>85000</v>
      </c>
      <c r="G99" s="95">
        <v>40690</v>
      </c>
      <c r="H99" s="29">
        <f t="shared" si="3"/>
        <v>44310</v>
      </c>
      <c r="I99" s="186"/>
    </row>
    <row r="100" spans="2:9" ht="24.75" customHeight="1">
      <c r="B100" s="167"/>
      <c r="C100" s="48" t="s">
        <v>12</v>
      </c>
      <c r="D100" s="46" t="s">
        <v>116</v>
      </c>
      <c r="E100" s="45" t="s">
        <v>179</v>
      </c>
      <c r="F100" s="62">
        <f>F98/F99*1000</f>
        <v>45</v>
      </c>
      <c r="G100" s="100">
        <f>G98/G99*1000</f>
        <v>94.003440648808052</v>
      </c>
      <c r="H100" s="47">
        <f t="shared" si="3"/>
        <v>-49.003440648808052</v>
      </c>
      <c r="I100" s="186"/>
    </row>
    <row r="101" spans="2:9" ht="36" customHeight="1">
      <c r="B101" s="167"/>
      <c r="C101" s="58" t="s">
        <v>13</v>
      </c>
      <c r="D101" s="46" t="s">
        <v>119</v>
      </c>
      <c r="E101" s="45" t="s">
        <v>14</v>
      </c>
      <c r="F101" s="64">
        <v>5.3999999999999999E-2</v>
      </c>
      <c r="G101" s="94">
        <v>6.9000000000000006E-2</v>
      </c>
      <c r="H101" s="54">
        <f t="shared" si="3"/>
        <v>-1.5000000000000006E-2</v>
      </c>
      <c r="I101" s="187"/>
    </row>
    <row r="102" spans="2:9" ht="24.75" customHeight="1">
      <c r="B102" s="167" t="s">
        <v>83</v>
      </c>
      <c r="C102" s="48" t="s">
        <v>9</v>
      </c>
      <c r="D102" s="46" t="s">
        <v>25</v>
      </c>
      <c r="E102" s="45" t="s">
        <v>177</v>
      </c>
      <c r="F102" s="55">
        <v>183.4</v>
      </c>
      <c r="G102" s="47">
        <v>172.2</v>
      </c>
      <c r="H102" s="47">
        <f t="shared" si="3"/>
        <v>11.200000000000017</v>
      </c>
      <c r="I102" s="185" t="s">
        <v>266</v>
      </c>
    </row>
    <row r="103" spans="2:9" ht="44.25" customHeight="1">
      <c r="B103" s="167"/>
      <c r="C103" s="48" t="s">
        <v>11</v>
      </c>
      <c r="D103" s="46" t="s">
        <v>120</v>
      </c>
      <c r="E103" s="45" t="s">
        <v>15</v>
      </c>
      <c r="F103" s="56">
        <v>1360</v>
      </c>
      <c r="G103" s="92">
        <v>1502</v>
      </c>
      <c r="H103" s="51">
        <f t="shared" si="3"/>
        <v>-142</v>
      </c>
      <c r="I103" s="186"/>
    </row>
    <row r="104" spans="2:9" ht="24.75" customHeight="1">
      <c r="B104" s="167"/>
      <c r="C104" s="48" t="s">
        <v>12</v>
      </c>
      <c r="D104" s="46" t="s">
        <v>121</v>
      </c>
      <c r="E104" s="45" t="s">
        <v>179</v>
      </c>
      <c r="F104" s="55">
        <f>F102/F103*1000</f>
        <v>134.85294117647058</v>
      </c>
      <c r="G104" s="100">
        <f>G102/G103*1000</f>
        <v>114.64713715046604</v>
      </c>
      <c r="H104" s="51">
        <f t="shared" si="3"/>
        <v>20.205804026004543</v>
      </c>
      <c r="I104" s="186"/>
    </row>
    <row r="105" spans="2:9" ht="25.5" customHeight="1">
      <c r="B105" s="167"/>
      <c r="C105" s="58" t="s">
        <v>13</v>
      </c>
      <c r="D105" s="46" t="s">
        <v>122</v>
      </c>
      <c r="E105" s="45" t="s">
        <v>14</v>
      </c>
      <c r="F105" s="65">
        <v>1</v>
      </c>
      <c r="G105" s="94">
        <v>1</v>
      </c>
      <c r="H105" s="51">
        <f t="shared" si="3"/>
        <v>0</v>
      </c>
      <c r="I105" s="187"/>
    </row>
    <row r="106" spans="2:9" ht="24.75" customHeight="1">
      <c r="B106" s="167" t="s">
        <v>84</v>
      </c>
      <c r="C106" s="48" t="s">
        <v>9</v>
      </c>
      <c r="D106" s="46" t="s">
        <v>25</v>
      </c>
      <c r="E106" s="45" t="s">
        <v>177</v>
      </c>
      <c r="F106" s="55">
        <v>1129.53</v>
      </c>
      <c r="G106" s="51">
        <v>1129.5</v>
      </c>
      <c r="H106" s="47">
        <f t="shared" si="3"/>
        <v>2.9999999999972715E-2</v>
      </c>
      <c r="I106" s="185" t="s">
        <v>267</v>
      </c>
    </row>
    <row r="107" spans="2:9" ht="24.75" customHeight="1">
      <c r="B107" s="167"/>
      <c r="C107" s="48" t="s">
        <v>11</v>
      </c>
      <c r="D107" s="46" t="s">
        <v>123</v>
      </c>
      <c r="E107" s="45" t="s">
        <v>15</v>
      </c>
      <c r="F107" s="56">
        <v>4590</v>
      </c>
      <c r="G107" s="95">
        <v>1612</v>
      </c>
      <c r="H107" s="29">
        <f t="shared" si="3"/>
        <v>2978</v>
      </c>
      <c r="I107" s="186"/>
    </row>
    <row r="108" spans="2:9" ht="24.75" customHeight="1">
      <c r="B108" s="167"/>
      <c r="C108" s="48" t="s">
        <v>12</v>
      </c>
      <c r="D108" s="46" t="s">
        <v>124</v>
      </c>
      <c r="E108" s="45" t="s">
        <v>179</v>
      </c>
      <c r="F108" s="55">
        <f>F106/F107*1000</f>
        <v>246.08496732026146</v>
      </c>
      <c r="G108" s="100">
        <f>G106/G107*1000</f>
        <v>700.68238213399502</v>
      </c>
      <c r="H108" s="47">
        <f t="shared" si="3"/>
        <v>-454.59741481373356</v>
      </c>
      <c r="I108" s="186"/>
    </row>
    <row r="109" spans="2:9" ht="27" customHeight="1">
      <c r="B109" s="167"/>
      <c r="C109" s="58" t="s">
        <v>13</v>
      </c>
      <c r="D109" s="46" t="s">
        <v>122</v>
      </c>
      <c r="E109" s="45" t="s">
        <v>14</v>
      </c>
      <c r="F109" s="65">
        <v>1</v>
      </c>
      <c r="G109" s="94">
        <v>1</v>
      </c>
      <c r="H109" s="57">
        <f t="shared" si="3"/>
        <v>0</v>
      </c>
      <c r="I109" s="187"/>
    </row>
    <row r="110" spans="2:9" ht="24.75" customHeight="1">
      <c r="B110" s="167" t="s">
        <v>85</v>
      </c>
      <c r="C110" s="48" t="s">
        <v>9</v>
      </c>
      <c r="D110" s="46" t="s">
        <v>25</v>
      </c>
      <c r="E110" s="45" t="s">
        <v>177</v>
      </c>
      <c r="F110" s="55">
        <v>11043.5</v>
      </c>
      <c r="G110" s="47">
        <v>0</v>
      </c>
      <c r="H110" s="47">
        <f t="shared" si="3"/>
        <v>11043.5</v>
      </c>
      <c r="I110" s="185" t="s">
        <v>275</v>
      </c>
    </row>
    <row r="111" spans="2:9" ht="24.75" customHeight="1">
      <c r="B111" s="184"/>
      <c r="C111" s="48" t="s">
        <v>11</v>
      </c>
      <c r="D111" s="67" t="s">
        <v>125</v>
      </c>
      <c r="E111" s="45" t="s">
        <v>15</v>
      </c>
      <c r="F111" s="59">
        <v>3898</v>
      </c>
      <c r="G111" s="92">
        <v>2976</v>
      </c>
      <c r="H111" s="47">
        <f t="shared" si="3"/>
        <v>922</v>
      </c>
      <c r="I111" s="186"/>
    </row>
    <row r="112" spans="2:9" ht="32.25" customHeight="1">
      <c r="B112" s="184"/>
      <c r="C112" s="48" t="s">
        <v>12</v>
      </c>
      <c r="D112" s="67" t="s">
        <v>126</v>
      </c>
      <c r="E112" s="45" t="s">
        <v>179</v>
      </c>
      <c r="F112" s="60">
        <f>F110/F111*1000</f>
        <v>2833.1195484864033</v>
      </c>
      <c r="G112" s="97">
        <v>0</v>
      </c>
      <c r="H112" s="47">
        <f t="shared" si="3"/>
        <v>2833.1195484864033</v>
      </c>
      <c r="I112" s="186"/>
    </row>
    <row r="113" spans="2:9" ht="24.75" customHeight="1">
      <c r="B113" s="184"/>
      <c r="C113" s="58" t="s">
        <v>13</v>
      </c>
      <c r="D113" s="46" t="s">
        <v>127</v>
      </c>
      <c r="E113" s="45" t="s">
        <v>16</v>
      </c>
      <c r="F113" s="68">
        <v>0</v>
      </c>
      <c r="G113" s="92">
        <v>0</v>
      </c>
      <c r="H113" s="51">
        <f t="shared" si="3"/>
        <v>0</v>
      </c>
      <c r="I113" s="187"/>
    </row>
    <row r="114" spans="2:9" ht="24.75" customHeight="1">
      <c r="B114" s="167" t="s">
        <v>86</v>
      </c>
      <c r="C114" s="48" t="s">
        <v>9</v>
      </c>
      <c r="D114" s="46" t="s">
        <v>25</v>
      </c>
      <c r="E114" s="45" t="s">
        <v>177</v>
      </c>
      <c r="F114" s="60">
        <v>20600</v>
      </c>
      <c r="G114" s="69">
        <v>0</v>
      </c>
      <c r="H114" s="69">
        <f t="shared" si="3"/>
        <v>20600</v>
      </c>
      <c r="I114" s="181" t="s">
        <v>308</v>
      </c>
    </row>
    <row r="115" spans="2:9" ht="24.75" customHeight="1">
      <c r="B115" s="167"/>
      <c r="C115" s="48" t="s">
        <v>11</v>
      </c>
      <c r="D115" s="67" t="s">
        <v>128</v>
      </c>
      <c r="E115" s="45" t="s">
        <v>15</v>
      </c>
      <c r="F115" s="59">
        <v>30293</v>
      </c>
      <c r="G115" s="95">
        <v>15464</v>
      </c>
      <c r="H115" s="29">
        <f t="shared" si="3"/>
        <v>14829</v>
      </c>
      <c r="I115" s="182"/>
    </row>
    <row r="116" spans="2:9" ht="24.75" customHeight="1">
      <c r="B116" s="167"/>
      <c r="C116" s="48" t="s">
        <v>11</v>
      </c>
      <c r="D116" s="67" t="s">
        <v>129</v>
      </c>
      <c r="E116" s="45" t="s">
        <v>15</v>
      </c>
      <c r="F116" s="59">
        <v>21205</v>
      </c>
      <c r="G116" s="95">
        <v>15118</v>
      </c>
      <c r="H116" s="29">
        <f t="shared" si="3"/>
        <v>6087</v>
      </c>
      <c r="I116" s="182"/>
    </row>
    <row r="117" spans="2:9" ht="24.75" customHeight="1">
      <c r="B117" s="167"/>
      <c r="C117" s="48" t="s">
        <v>11</v>
      </c>
      <c r="D117" s="67" t="s">
        <v>130</v>
      </c>
      <c r="E117" s="45" t="s">
        <v>15</v>
      </c>
      <c r="F117" s="59">
        <v>10180</v>
      </c>
      <c r="G117" s="95">
        <v>7826</v>
      </c>
      <c r="H117" s="29">
        <f t="shared" si="3"/>
        <v>2354</v>
      </c>
      <c r="I117" s="182"/>
    </row>
    <row r="118" spans="2:9" ht="24.75" customHeight="1">
      <c r="B118" s="167"/>
      <c r="C118" s="48" t="s">
        <v>12</v>
      </c>
      <c r="D118" s="67" t="s">
        <v>131</v>
      </c>
      <c r="E118" s="45" t="s">
        <v>178</v>
      </c>
      <c r="F118" s="60">
        <v>680.02508830422869</v>
      </c>
      <c r="G118" s="93">
        <v>0</v>
      </c>
      <c r="H118" s="47">
        <f t="shared" si="3"/>
        <v>680.02508830422869</v>
      </c>
      <c r="I118" s="182"/>
    </row>
    <row r="119" spans="2:9" ht="24.75" customHeight="1">
      <c r="B119" s="167"/>
      <c r="C119" s="58" t="s">
        <v>13</v>
      </c>
      <c r="D119" s="46" t="s">
        <v>132</v>
      </c>
      <c r="E119" s="45" t="s">
        <v>14</v>
      </c>
      <c r="F119" s="65">
        <v>0.7</v>
      </c>
      <c r="G119" s="96">
        <v>0.97799999999999998</v>
      </c>
      <c r="H119" s="65">
        <f t="shared" si="3"/>
        <v>-0.27800000000000002</v>
      </c>
      <c r="I119" s="183"/>
    </row>
    <row r="120" spans="2:9" ht="24.75" customHeight="1">
      <c r="B120" s="167" t="s">
        <v>87</v>
      </c>
      <c r="C120" s="48" t="s">
        <v>9</v>
      </c>
      <c r="D120" s="46" t="s">
        <v>25</v>
      </c>
      <c r="E120" s="45" t="s">
        <v>177</v>
      </c>
      <c r="F120" s="55">
        <v>22706.17</v>
      </c>
      <c r="G120" s="47">
        <v>0</v>
      </c>
      <c r="H120" s="47">
        <f t="shared" si="3"/>
        <v>22706.17</v>
      </c>
      <c r="I120" s="185" t="s">
        <v>278</v>
      </c>
    </row>
    <row r="121" spans="2:9" ht="24.75" customHeight="1">
      <c r="B121" s="167"/>
      <c r="C121" s="48" t="s">
        <v>11</v>
      </c>
      <c r="D121" s="67" t="s">
        <v>133</v>
      </c>
      <c r="E121" s="45" t="s">
        <v>15</v>
      </c>
      <c r="F121" s="56">
        <v>14975</v>
      </c>
      <c r="G121" s="92">
        <v>13281</v>
      </c>
      <c r="H121" s="29">
        <f t="shared" si="3"/>
        <v>1694</v>
      </c>
      <c r="I121" s="186"/>
    </row>
    <row r="122" spans="2:9" ht="24.75" customHeight="1">
      <c r="B122" s="167"/>
      <c r="C122" s="48" t="s">
        <v>11</v>
      </c>
      <c r="D122" s="67" t="s">
        <v>134</v>
      </c>
      <c r="E122" s="45" t="s">
        <v>15</v>
      </c>
      <c r="F122" s="56">
        <v>10483</v>
      </c>
      <c r="G122" s="92">
        <v>6267</v>
      </c>
      <c r="H122" s="29">
        <f t="shared" si="3"/>
        <v>4216</v>
      </c>
      <c r="I122" s="186"/>
    </row>
    <row r="123" spans="2:9" ht="24.75" customHeight="1">
      <c r="B123" s="167"/>
      <c r="C123" s="48" t="s">
        <v>12</v>
      </c>
      <c r="D123" s="67" t="s">
        <v>135</v>
      </c>
      <c r="E123" s="45" t="s">
        <v>178</v>
      </c>
      <c r="F123" s="55">
        <f>F120/F122*1000</f>
        <v>2165.9992368596772</v>
      </c>
      <c r="G123" s="93">
        <v>0</v>
      </c>
      <c r="H123" s="47">
        <f t="shared" si="3"/>
        <v>2165.9992368596772</v>
      </c>
      <c r="I123" s="186"/>
    </row>
    <row r="124" spans="2:9" ht="24.75" customHeight="1">
      <c r="B124" s="167"/>
      <c r="C124" s="58" t="s">
        <v>13</v>
      </c>
      <c r="D124" s="67" t="s">
        <v>136</v>
      </c>
      <c r="E124" s="45" t="s">
        <v>14</v>
      </c>
      <c r="F124" s="65">
        <v>0.7</v>
      </c>
      <c r="G124" s="101">
        <v>0.48</v>
      </c>
      <c r="H124" s="53">
        <f t="shared" si="3"/>
        <v>0.21999999999999997</v>
      </c>
      <c r="I124" s="187"/>
    </row>
    <row r="125" spans="2:9" ht="24.75" customHeight="1">
      <c r="B125" s="167" t="s">
        <v>88</v>
      </c>
      <c r="C125" s="48" t="s">
        <v>9</v>
      </c>
      <c r="D125" s="46" t="s">
        <v>25</v>
      </c>
      <c r="E125" s="45" t="s">
        <v>177</v>
      </c>
      <c r="F125" s="55">
        <v>1405.6</v>
      </c>
      <c r="G125" s="47">
        <v>1404</v>
      </c>
      <c r="H125" s="47">
        <f t="shared" si="3"/>
        <v>1.5999999999999091</v>
      </c>
      <c r="I125" s="181" t="s">
        <v>321</v>
      </c>
    </row>
    <row r="126" spans="2:9" ht="24.75" customHeight="1">
      <c r="B126" s="184"/>
      <c r="C126" s="48" t="s">
        <v>11</v>
      </c>
      <c r="D126" s="67" t="s">
        <v>137</v>
      </c>
      <c r="E126" s="45" t="s">
        <v>15</v>
      </c>
      <c r="F126" s="56">
        <v>162500</v>
      </c>
      <c r="G126" s="92">
        <v>107162</v>
      </c>
      <c r="H126" s="29">
        <f t="shared" si="3"/>
        <v>55338</v>
      </c>
      <c r="I126" s="182"/>
    </row>
    <row r="127" spans="2:9" ht="24.75" customHeight="1">
      <c r="B127" s="184"/>
      <c r="C127" s="48" t="s">
        <v>12</v>
      </c>
      <c r="D127" s="67" t="s">
        <v>138</v>
      </c>
      <c r="E127" s="45" t="s">
        <v>179</v>
      </c>
      <c r="F127" s="55">
        <v>8.65</v>
      </c>
      <c r="G127" s="97">
        <f>G125/G126*1000</f>
        <v>13.101659170228253</v>
      </c>
      <c r="H127" s="47">
        <f t="shared" si="3"/>
        <v>-4.4516591702282522</v>
      </c>
      <c r="I127" s="182"/>
    </row>
    <row r="128" spans="2:9" ht="24.75" customHeight="1">
      <c r="B128" s="184"/>
      <c r="C128" s="58" t="s">
        <v>13</v>
      </c>
      <c r="D128" s="46" t="s">
        <v>139</v>
      </c>
      <c r="E128" s="45" t="s">
        <v>14</v>
      </c>
      <c r="F128" s="64">
        <v>3.5000000000000003E-2</v>
      </c>
      <c r="G128" s="94">
        <v>0.01</v>
      </c>
      <c r="H128" s="54">
        <f t="shared" si="3"/>
        <v>2.5000000000000001E-2</v>
      </c>
      <c r="I128" s="183"/>
    </row>
    <row r="129" spans="2:9" ht="35.25" customHeight="1">
      <c r="B129" s="179" t="s">
        <v>89</v>
      </c>
      <c r="C129" s="48" t="s">
        <v>9</v>
      </c>
      <c r="D129" s="46" t="s">
        <v>25</v>
      </c>
      <c r="E129" s="45" t="s">
        <v>177</v>
      </c>
      <c r="F129" s="55">
        <v>6034.22</v>
      </c>
      <c r="G129" s="47">
        <v>2364</v>
      </c>
      <c r="H129" s="47">
        <f t="shared" si="3"/>
        <v>3670.2200000000003</v>
      </c>
      <c r="I129" s="185" t="s">
        <v>276</v>
      </c>
    </row>
    <row r="130" spans="2:9" ht="24.75" customHeight="1">
      <c r="B130" s="179"/>
      <c r="C130" s="48" t="s">
        <v>11</v>
      </c>
      <c r="D130" s="46" t="s">
        <v>140</v>
      </c>
      <c r="E130" s="45" t="s">
        <v>15</v>
      </c>
      <c r="F130" s="56">
        <v>105930</v>
      </c>
      <c r="G130" s="95">
        <v>137556</v>
      </c>
      <c r="H130" s="29">
        <f t="shared" si="3"/>
        <v>-31626</v>
      </c>
      <c r="I130" s="186"/>
    </row>
    <row r="131" spans="2:9" ht="38.25" customHeight="1">
      <c r="B131" s="179"/>
      <c r="C131" s="48" t="s">
        <v>12</v>
      </c>
      <c r="D131" s="46" t="s">
        <v>141</v>
      </c>
      <c r="E131" s="45" t="s">
        <v>179</v>
      </c>
      <c r="F131" s="55">
        <f>(F129/F130)*1000</f>
        <v>56.964221655810441</v>
      </c>
      <c r="G131" s="93">
        <f>G129/G130*1000</f>
        <v>17.185727994416823</v>
      </c>
      <c r="H131" s="47">
        <f t="shared" si="3"/>
        <v>39.778493661393618</v>
      </c>
      <c r="I131" s="186"/>
    </row>
    <row r="132" spans="2:9" ht="38.25" customHeight="1">
      <c r="B132" s="179"/>
      <c r="C132" s="58" t="s">
        <v>13</v>
      </c>
      <c r="D132" s="46" t="s">
        <v>142</v>
      </c>
      <c r="E132" s="45" t="s">
        <v>14</v>
      </c>
      <c r="F132" s="70">
        <v>5.0000000000000001E-3</v>
      </c>
      <c r="G132" s="102">
        <v>1.7999999999999999E-2</v>
      </c>
      <c r="H132" s="70">
        <f t="shared" si="3"/>
        <v>-1.2999999999999998E-2</v>
      </c>
      <c r="I132" s="187"/>
    </row>
    <row r="133" spans="2:9" ht="24.75" customHeight="1">
      <c r="B133" s="167" t="s">
        <v>90</v>
      </c>
      <c r="C133" s="48" t="s">
        <v>9</v>
      </c>
      <c r="D133" s="46" t="s">
        <v>25</v>
      </c>
      <c r="E133" s="45" t="s">
        <v>177</v>
      </c>
      <c r="F133" s="55">
        <v>479.3</v>
      </c>
      <c r="G133" s="47">
        <v>0</v>
      </c>
      <c r="H133" s="47">
        <f t="shared" si="3"/>
        <v>479.3</v>
      </c>
      <c r="I133" s="181" t="s">
        <v>268</v>
      </c>
    </row>
    <row r="134" spans="2:9" ht="24.75" customHeight="1">
      <c r="B134" s="184"/>
      <c r="C134" s="48" t="s">
        <v>11</v>
      </c>
      <c r="D134" s="46" t="s">
        <v>143</v>
      </c>
      <c r="E134" s="45" t="s">
        <v>15</v>
      </c>
      <c r="F134" s="56">
        <v>19152</v>
      </c>
      <c r="G134" s="92">
        <v>19882</v>
      </c>
      <c r="H134" s="29">
        <f t="shared" ref="H134:H149" si="4">F134-G134</f>
        <v>-730</v>
      </c>
      <c r="I134" s="182"/>
    </row>
    <row r="135" spans="2:9" ht="24.75" customHeight="1">
      <c r="B135" s="184"/>
      <c r="C135" s="48" t="s">
        <v>12</v>
      </c>
      <c r="D135" s="46" t="s">
        <v>144</v>
      </c>
      <c r="E135" s="45" t="s">
        <v>179</v>
      </c>
      <c r="F135" s="55">
        <f>F133/F134*1000</f>
        <v>25.026106934001671</v>
      </c>
      <c r="G135" s="93">
        <v>0</v>
      </c>
      <c r="H135" s="47">
        <f t="shared" si="4"/>
        <v>25.026106934001671</v>
      </c>
      <c r="I135" s="182"/>
    </row>
    <row r="136" spans="2:9" ht="24.75" customHeight="1">
      <c r="B136" s="184"/>
      <c r="C136" s="58" t="s">
        <v>13</v>
      </c>
      <c r="D136" s="46" t="s">
        <v>145</v>
      </c>
      <c r="E136" s="45" t="s">
        <v>14</v>
      </c>
      <c r="F136" s="65">
        <v>0.3</v>
      </c>
      <c r="G136" s="101">
        <v>0.38</v>
      </c>
      <c r="H136" s="53">
        <f t="shared" si="4"/>
        <v>-8.0000000000000016E-2</v>
      </c>
      <c r="I136" s="183"/>
    </row>
    <row r="137" spans="2:9" ht="24.75" customHeight="1">
      <c r="B137" s="167" t="s">
        <v>91</v>
      </c>
      <c r="C137" s="48" t="s">
        <v>9</v>
      </c>
      <c r="D137" s="46" t="s">
        <v>25</v>
      </c>
      <c r="E137" s="45" t="s">
        <v>177</v>
      </c>
      <c r="F137" s="55">
        <v>1954.8</v>
      </c>
      <c r="G137" s="47">
        <v>0</v>
      </c>
      <c r="H137" s="47">
        <f t="shared" si="4"/>
        <v>1954.8</v>
      </c>
      <c r="I137" s="181" t="s">
        <v>269</v>
      </c>
    </row>
    <row r="138" spans="2:9" ht="24.75" customHeight="1">
      <c r="B138" s="167"/>
      <c r="C138" s="48" t="s">
        <v>11</v>
      </c>
      <c r="D138" s="46" t="s">
        <v>146</v>
      </c>
      <c r="E138" s="45" t="s">
        <v>15</v>
      </c>
      <c r="F138" s="56">
        <v>871</v>
      </c>
      <c r="G138" s="95">
        <v>6241</v>
      </c>
      <c r="H138" s="29">
        <f t="shared" si="4"/>
        <v>-5370</v>
      </c>
      <c r="I138" s="182"/>
    </row>
    <row r="139" spans="2:9" ht="24.75" customHeight="1">
      <c r="B139" s="167"/>
      <c r="C139" s="48" t="s">
        <v>12</v>
      </c>
      <c r="D139" s="46" t="s">
        <v>144</v>
      </c>
      <c r="E139" s="45" t="s">
        <v>179</v>
      </c>
      <c r="F139" s="55">
        <f>F137/F138*1000</f>
        <v>2244.316877152698</v>
      </c>
      <c r="G139" s="97">
        <v>0</v>
      </c>
      <c r="H139" s="47">
        <f t="shared" si="4"/>
        <v>2244.316877152698</v>
      </c>
      <c r="I139" s="182"/>
    </row>
    <row r="140" spans="2:9" ht="24.75" customHeight="1">
      <c r="B140" s="167"/>
      <c r="C140" s="58" t="s">
        <v>13</v>
      </c>
      <c r="D140" s="46" t="s">
        <v>147</v>
      </c>
      <c r="E140" s="45" t="s">
        <v>14</v>
      </c>
      <c r="F140" s="65">
        <v>1</v>
      </c>
      <c r="G140" s="96">
        <v>0.82</v>
      </c>
      <c r="H140" s="65">
        <f t="shared" si="4"/>
        <v>0.18000000000000005</v>
      </c>
      <c r="I140" s="183"/>
    </row>
    <row r="141" spans="2:9" ht="24.75" customHeight="1">
      <c r="B141" s="179" t="s">
        <v>92</v>
      </c>
      <c r="C141" s="71" t="s">
        <v>9</v>
      </c>
      <c r="D141" s="72" t="s">
        <v>25</v>
      </c>
      <c r="E141" s="73" t="s">
        <v>177</v>
      </c>
      <c r="F141" s="74">
        <v>640.5</v>
      </c>
      <c r="G141" s="75">
        <v>640.5</v>
      </c>
      <c r="H141" s="75">
        <f t="shared" si="4"/>
        <v>0</v>
      </c>
      <c r="I141" s="181" t="s">
        <v>279</v>
      </c>
    </row>
    <row r="142" spans="2:9" ht="24.75" customHeight="1">
      <c r="B142" s="180"/>
      <c r="C142" s="71" t="s">
        <v>11</v>
      </c>
      <c r="D142" s="72" t="s">
        <v>148</v>
      </c>
      <c r="E142" s="73" t="s">
        <v>15</v>
      </c>
      <c r="F142" s="76">
        <v>80676</v>
      </c>
      <c r="G142" s="95">
        <v>47965</v>
      </c>
      <c r="H142" s="30">
        <f t="shared" si="4"/>
        <v>32711</v>
      </c>
      <c r="I142" s="182"/>
    </row>
    <row r="143" spans="2:9" ht="46.5" customHeight="1">
      <c r="B143" s="180"/>
      <c r="C143" s="71" t="s">
        <v>11</v>
      </c>
      <c r="D143" s="72" t="s">
        <v>149</v>
      </c>
      <c r="E143" s="73" t="s">
        <v>16</v>
      </c>
      <c r="F143" s="76">
        <f>F142/2</f>
        <v>40338</v>
      </c>
      <c r="G143" s="95">
        <v>10172</v>
      </c>
      <c r="H143" s="30">
        <f t="shared" si="4"/>
        <v>30166</v>
      </c>
      <c r="I143" s="182"/>
    </row>
    <row r="144" spans="2:9" ht="24.75" customHeight="1">
      <c r="B144" s="180"/>
      <c r="C144" s="71" t="s">
        <v>12</v>
      </c>
      <c r="D144" s="72" t="s">
        <v>150</v>
      </c>
      <c r="E144" s="73" t="s">
        <v>179</v>
      </c>
      <c r="F144" s="74">
        <f>F141/F143*1000</f>
        <v>15.87832812732411</v>
      </c>
      <c r="G144" s="93">
        <f>G141/G143*1000</f>
        <v>62.966968147856861</v>
      </c>
      <c r="H144" s="75">
        <f t="shared" si="4"/>
        <v>-47.08864002053275</v>
      </c>
      <c r="I144" s="182"/>
    </row>
    <row r="145" spans="2:9" ht="24.75" customHeight="1">
      <c r="B145" s="180"/>
      <c r="C145" s="77" t="s">
        <v>13</v>
      </c>
      <c r="D145" s="72" t="s">
        <v>151</v>
      </c>
      <c r="E145" s="73" t="s">
        <v>14</v>
      </c>
      <c r="F145" s="78">
        <v>1</v>
      </c>
      <c r="G145" s="96">
        <v>0.73199999999999998</v>
      </c>
      <c r="H145" s="78">
        <f t="shared" si="4"/>
        <v>0.26800000000000002</v>
      </c>
      <c r="I145" s="183"/>
    </row>
    <row r="146" spans="2:9" ht="24.75" customHeight="1">
      <c r="B146" s="167" t="s">
        <v>93</v>
      </c>
      <c r="C146" s="48" t="s">
        <v>9</v>
      </c>
      <c r="D146" s="46" t="s">
        <v>25</v>
      </c>
      <c r="E146" s="45" t="s">
        <v>177</v>
      </c>
      <c r="F146" s="62">
        <v>29215.08</v>
      </c>
      <c r="G146" s="51">
        <v>28679.8</v>
      </c>
      <c r="H146" s="51">
        <f t="shared" si="4"/>
        <v>535.28000000000247</v>
      </c>
      <c r="I146" s="181" t="s">
        <v>270</v>
      </c>
    </row>
    <row r="147" spans="2:9" ht="51.75" customHeight="1">
      <c r="B147" s="167"/>
      <c r="C147" s="48" t="s">
        <v>11</v>
      </c>
      <c r="D147" s="67" t="s">
        <v>152</v>
      </c>
      <c r="E147" s="45" t="s">
        <v>16</v>
      </c>
      <c r="F147" s="56">
        <v>81153</v>
      </c>
      <c r="G147" s="95">
        <v>331713</v>
      </c>
      <c r="H147" s="47">
        <f t="shared" si="4"/>
        <v>-250560</v>
      </c>
      <c r="I147" s="182"/>
    </row>
    <row r="148" spans="2:9" ht="30.75" customHeight="1">
      <c r="B148" s="167"/>
      <c r="C148" s="48" t="s">
        <v>12</v>
      </c>
      <c r="D148" s="67" t="s">
        <v>153</v>
      </c>
      <c r="E148" s="45" t="s">
        <v>179</v>
      </c>
      <c r="F148" s="55">
        <v>360</v>
      </c>
      <c r="G148" s="97">
        <f>G146/G147*1000</f>
        <v>86.459680506944252</v>
      </c>
      <c r="H148" s="47">
        <f t="shared" si="4"/>
        <v>273.54031949305573</v>
      </c>
      <c r="I148" s="182"/>
    </row>
    <row r="149" spans="2:9" ht="56.25" customHeight="1">
      <c r="B149" s="167"/>
      <c r="C149" s="58" t="s">
        <v>13</v>
      </c>
      <c r="D149" s="46" t="s">
        <v>154</v>
      </c>
      <c r="E149" s="45" t="s">
        <v>14</v>
      </c>
      <c r="F149" s="65">
        <v>0.2</v>
      </c>
      <c r="G149" s="94">
        <v>0.3</v>
      </c>
      <c r="H149" s="54">
        <f t="shared" si="4"/>
        <v>-9.9999999999999978E-2</v>
      </c>
      <c r="I149" s="183"/>
    </row>
    <row r="150" spans="2:9" ht="17.25" customHeight="1">
      <c r="B150" s="172" t="s">
        <v>157</v>
      </c>
      <c r="C150" s="172"/>
      <c r="D150" s="172"/>
      <c r="E150" s="172"/>
      <c r="F150" s="172"/>
      <c r="G150" s="172"/>
      <c r="H150" s="172"/>
      <c r="I150" s="172"/>
    </row>
    <row r="151" spans="2:9" ht="45.75" customHeight="1">
      <c r="B151" s="167" t="s">
        <v>158</v>
      </c>
      <c r="C151" s="48" t="s">
        <v>9</v>
      </c>
      <c r="D151" s="46" t="s">
        <v>25</v>
      </c>
      <c r="E151" s="45" t="s">
        <v>10</v>
      </c>
      <c r="F151" s="55">
        <v>2785.5</v>
      </c>
      <c r="G151" s="47">
        <v>335</v>
      </c>
      <c r="H151" s="47">
        <f>F151-G151</f>
        <v>2450.5</v>
      </c>
      <c r="I151" s="173" t="s">
        <v>280</v>
      </c>
    </row>
    <row r="152" spans="2:9" ht="36.75" customHeight="1">
      <c r="B152" s="167"/>
      <c r="C152" s="48" t="s">
        <v>11</v>
      </c>
      <c r="D152" s="67" t="s">
        <v>160</v>
      </c>
      <c r="E152" s="45" t="s">
        <v>16</v>
      </c>
      <c r="F152" s="56">
        <v>1</v>
      </c>
      <c r="G152" s="29">
        <v>0</v>
      </c>
      <c r="H152" s="29">
        <f t="shared" ref="H152:H159" si="5">F152-G152</f>
        <v>1</v>
      </c>
      <c r="I152" s="174"/>
    </row>
    <row r="153" spans="2:9" ht="40.5" customHeight="1">
      <c r="B153" s="167"/>
      <c r="C153" s="48" t="s">
        <v>11</v>
      </c>
      <c r="D153" s="67" t="s">
        <v>161</v>
      </c>
      <c r="E153" s="45" t="s">
        <v>16</v>
      </c>
      <c r="F153" s="56">
        <v>140</v>
      </c>
      <c r="G153" s="29">
        <v>0</v>
      </c>
      <c r="H153" s="29">
        <f t="shared" si="5"/>
        <v>140</v>
      </c>
      <c r="I153" s="174"/>
    </row>
    <row r="154" spans="2:9" ht="47.25" customHeight="1">
      <c r="B154" s="167"/>
      <c r="C154" s="48" t="s">
        <v>12</v>
      </c>
      <c r="D154" s="67" t="s">
        <v>162</v>
      </c>
      <c r="E154" s="45" t="s">
        <v>177</v>
      </c>
      <c r="F154" s="55">
        <f>F151/F152</f>
        <v>2785.5</v>
      </c>
      <c r="G154" s="47">
        <v>335</v>
      </c>
      <c r="H154" s="47">
        <f t="shared" si="5"/>
        <v>2450.5</v>
      </c>
      <c r="I154" s="174"/>
    </row>
    <row r="155" spans="2:9" ht="33.75" customHeight="1">
      <c r="B155" s="167"/>
      <c r="C155" s="58" t="s">
        <v>13</v>
      </c>
      <c r="D155" s="67" t="s">
        <v>163</v>
      </c>
      <c r="E155" s="45" t="s">
        <v>14</v>
      </c>
      <c r="F155" s="65">
        <v>1</v>
      </c>
      <c r="G155" s="65">
        <v>0</v>
      </c>
      <c r="H155" s="65">
        <f t="shared" si="5"/>
        <v>1</v>
      </c>
      <c r="I155" s="175"/>
    </row>
    <row r="156" spans="2:9" ht="15" customHeight="1">
      <c r="B156" s="176" t="s">
        <v>159</v>
      </c>
      <c r="C156" s="48" t="s">
        <v>9</v>
      </c>
      <c r="D156" s="46" t="s">
        <v>25</v>
      </c>
      <c r="E156" s="45" t="s">
        <v>177</v>
      </c>
      <c r="F156" s="55">
        <v>3800</v>
      </c>
      <c r="G156" s="47">
        <v>0</v>
      </c>
      <c r="H156" s="47">
        <f t="shared" si="5"/>
        <v>3800</v>
      </c>
      <c r="I156" s="168" t="s">
        <v>263</v>
      </c>
    </row>
    <row r="157" spans="2:9" ht="29.25" customHeight="1">
      <c r="B157" s="177"/>
      <c r="C157" s="48" t="s">
        <v>11</v>
      </c>
      <c r="D157" s="46" t="s">
        <v>164</v>
      </c>
      <c r="E157" s="45" t="s">
        <v>180</v>
      </c>
      <c r="F157" s="56">
        <v>45</v>
      </c>
      <c r="G157" s="29">
        <v>0</v>
      </c>
      <c r="H157" s="29">
        <f t="shared" si="5"/>
        <v>45</v>
      </c>
      <c r="I157" s="169"/>
    </row>
    <row r="158" spans="2:9" ht="31.5" customHeight="1">
      <c r="B158" s="177"/>
      <c r="C158" s="48" t="s">
        <v>12</v>
      </c>
      <c r="D158" s="67" t="s">
        <v>165</v>
      </c>
      <c r="E158" s="45" t="s">
        <v>178</v>
      </c>
      <c r="F158" s="56">
        <f>F156/F157</f>
        <v>84.444444444444443</v>
      </c>
      <c r="G158" s="47">
        <v>0</v>
      </c>
      <c r="H158" s="47">
        <f t="shared" si="5"/>
        <v>84.444444444444443</v>
      </c>
      <c r="I158" s="169"/>
    </row>
    <row r="159" spans="2:9" ht="30" customHeight="1">
      <c r="B159" s="178"/>
      <c r="C159" s="58" t="s">
        <v>13</v>
      </c>
      <c r="D159" s="67" t="s">
        <v>166</v>
      </c>
      <c r="E159" s="45" t="s">
        <v>14</v>
      </c>
      <c r="F159" s="65">
        <v>1</v>
      </c>
      <c r="G159" s="65">
        <v>0</v>
      </c>
      <c r="H159" s="65">
        <f t="shared" si="5"/>
        <v>1</v>
      </c>
      <c r="I159" s="170"/>
    </row>
    <row r="160" spans="2:9">
      <c r="B160" s="171" t="s">
        <v>184</v>
      </c>
      <c r="C160" s="171"/>
      <c r="D160" s="171"/>
      <c r="E160" s="171"/>
      <c r="F160" s="171"/>
      <c r="G160" s="171"/>
      <c r="H160" s="171"/>
      <c r="I160" s="171"/>
    </row>
    <row r="161" spans="2:9">
      <c r="B161" s="171" t="s">
        <v>185</v>
      </c>
      <c r="C161" s="171"/>
      <c r="D161" s="171"/>
      <c r="E161" s="171"/>
      <c r="F161" s="171"/>
      <c r="G161" s="171"/>
      <c r="H161" s="171"/>
      <c r="I161" s="171"/>
    </row>
    <row r="162" spans="2:9" ht="17.25" customHeight="1">
      <c r="B162" s="172" t="s">
        <v>167</v>
      </c>
      <c r="C162" s="172"/>
      <c r="D162" s="172"/>
      <c r="E162" s="172"/>
      <c r="F162" s="172"/>
      <c r="G162" s="172"/>
      <c r="H162" s="172"/>
      <c r="I162" s="172"/>
    </row>
    <row r="163" spans="2:9">
      <c r="B163" s="167" t="s">
        <v>168</v>
      </c>
      <c r="C163" s="48" t="s">
        <v>9</v>
      </c>
      <c r="D163" s="46" t="s">
        <v>25</v>
      </c>
      <c r="E163" s="45" t="s">
        <v>177</v>
      </c>
      <c r="F163" s="55">
        <v>820</v>
      </c>
      <c r="G163" s="47">
        <v>211</v>
      </c>
      <c r="H163" s="47">
        <f>F163-G163</f>
        <v>609</v>
      </c>
      <c r="I163" s="173" t="s">
        <v>260</v>
      </c>
    </row>
    <row r="164" spans="2:9" ht="41.25" customHeight="1">
      <c r="B164" s="167"/>
      <c r="C164" s="48" t="s">
        <v>11</v>
      </c>
      <c r="D164" s="46" t="s">
        <v>171</v>
      </c>
      <c r="E164" s="45" t="s">
        <v>180</v>
      </c>
      <c r="F164" s="56">
        <v>4</v>
      </c>
      <c r="G164" s="29">
        <v>4</v>
      </c>
      <c r="H164" s="29">
        <f t="shared" ref="H164:H177" si="6">F164-G164</f>
        <v>0</v>
      </c>
      <c r="I164" s="174"/>
    </row>
    <row r="165" spans="2:9" ht="38.25">
      <c r="B165" s="167"/>
      <c r="C165" s="48" t="s">
        <v>11</v>
      </c>
      <c r="D165" s="46" t="s">
        <v>172</v>
      </c>
      <c r="E165" s="45" t="s">
        <v>16</v>
      </c>
      <c r="F165" s="56">
        <v>400000</v>
      </c>
      <c r="G165" s="29">
        <v>401200</v>
      </c>
      <c r="H165" s="29">
        <f t="shared" si="6"/>
        <v>-1200</v>
      </c>
      <c r="I165" s="174"/>
    </row>
    <row r="166" spans="2:9" ht="38.25">
      <c r="B166" s="167"/>
      <c r="C166" s="48" t="s">
        <v>12</v>
      </c>
      <c r="D166" s="46" t="s">
        <v>173</v>
      </c>
      <c r="E166" s="45" t="s">
        <v>10</v>
      </c>
      <c r="F166" s="56">
        <f>F163/F164</f>
        <v>205</v>
      </c>
      <c r="G166" s="29">
        <f>G163/G164</f>
        <v>52.75</v>
      </c>
      <c r="H166" s="29">
        <f t="shared" si="6"/>
        <v>152.25</v>
      </c>
      <c r="I166" s="174"/>
    </row>
    <row r="167" spans="2:9" ht="47.25" customHeight="1">
      <c r="B167" s="167"/>
      <c r="C167" s="58" t="s">
        <v>13</v>
      </c>
      <c r="D167" s="79" t="s">
        <v>174</v>
      </c>
      <c r="E167" s="45" t="s">
        <v>14</v>
      </c>
      <c r="F167" s="65">
        <v>0.45</v>
      </c>
      <c r="G167" s="65">
        <v>0.45</v>
      </c>
      <c r="H167" s="65">
        <f t="shared" si="6"/>
        <v>0</v>
      </c>
      <c r="I167" s="175"/>
    </row>
    <row r="168" spans="2:9">
      <c r="B168" s="167" t="s">
        <v>169</v>
      </c>
      <c r="C168" s="48" t="s">
        <v>9</v>
      </c>
      <c r="D168" s="46" t="s">
        <v>25</v>
      </c>
      <c r="E168" s="45" t="s">
        <v>181</v>
      </c>
      <c r="F168" s="55">
        <v>1230</v>
      </c>
      <c r="G168" s="47">
        <v>234</v>
      </c>
      <c r="H168" s="47">
        <f t="shared" si="6"/>
        <v>996</v>
      </c>
      <c r="I168" s="168" t="s">
        <v>261</v>
      </c>
    </row>
    <row r="169" spans="2:9" ht="33.75" customHeight="1">
      <c r="B169" s="167"/>
      <c r="C169" s="48" t="s">
        <v>11</v>
      </c>
      <c r="D169" s="46" t="s">
        <v>171</v>
      </c>
      <c r="E169" s="45" t="s">
        <v>16</v>
      </c>
      <c r="F169" s="56">
        <v>6</v>
      </c>
      <c r="G169" s="29">
        <v>4</v>
      </c>
      <c r="H169" s="29">
        <f t="shared" si="6"/>
        <v>2</v>
      </c>
      <c r="I169" s="169"/>
    </row>
    <row r="170" spans="2:9" ht="38.25">
      <c r="B170" s="167"/>
      <c r="C170" s="48" t="s">
        <v>11</v>
      </c>
      <c r="D170" s="46" t="s">
        <v>172</v>
      </c>
      <c r="E170" s="45" t="s">
        <v>16</v>
      </c>
      <c r="F170" s="56">
        <v>600000</v>
      </c>
      <c r="G170" s="29">
        <v>600001</v>
      </c>
      <c r="H170" s="29">
        <f t="shared" si="6"/>
        <v>-1</v>
      </c>
      <c r="I170" s="169"/>
    </row>
    <row r="171" spans="2:9" ht="38.25">
      <c r="B171" s="167"/>
      <c r="C171" s="48" t="s">
        <v>12</v>
      </c>
      <c r="D171" s="46" t="s">
        <v>173</v>
      </c>
      <c r="E171" s="45" t="s">
        <v>181</v>
      </c>
      <c r="F171" s="55">
        <f>F168/F169</f>
        <v>205</v>
      </c>
      <c r="G171" s="51">
        <f>G168/G169</f>
        <v>58.5</v>
      </c>
      <c r="H171" s="47">
        <f t="shared" si="6"/>
        <v>146.5</v>
      </c>
      <c r="I171" s="169"/>
    </row>
    <row r="172" spans="2:9" ht="38.25">
      <c r="B172" s="167"/>
      <c r="C172" s="58" t="s">
        <v>13</v>
      </c>
      <c r="D172" s="79" t="s">
        <v>174</v>
      </c>
      <c r="E172" s="45" t="s">
        <v>14</v>
      </c>
      <c r="F172" s="65">
        <v>0.45</v>
      </c>
      <c r="G172" s="65">
        <v>0.45</v>
      </c>
      <c r="H172" s="65">
        <f t="shared" si="6"/>
        <v>0</v>
      </c>
      <c r="I172" s="170"/>
    </row>
    <row r="173" spans="2:9">
      <c r="B173" s="167" t="s">
        <v>170</v>
      </c>
      <c r="C173" s="48" t="s">
        <v>9</v>
      </c>
      <c r="D173" s="46" t="s">
        <v>25</v>
      </c>
      <c r="E173" s="45" t="s">
        <v>10</v>
      </c>
      <c r="F173" s="55">
        <v>1435</v>
      </c>
      <c r="G173" s="47">
        <v>225.6</v>
      </c>
      <c r="H173" s="47">
        <f t="shared" si="6"/>
        <v>1209.4000000000001</v>
      </c>
      <c r="I173" s="168" t="s">
        <v>262</v>
      </c>
    </row>
    <row r="174" spans="2:9" ht="45" customHeight="1">
      <c r="B174" s="167"/>
      <c r="C174" s="48" t="s">
        <v>11</v>
      </c>
      <c r="D174" s="46" t="s">
        <v>175</v>
      </c>
      <c r="E174" s="45" t="s">
        <v>16</v>
      </c>
      <c r="F174" s="56">
        <v>7</v>
      </c>
      <c r="G174" s="29">
        <v>6</v>
      </c>
      <c r="H174" s="47">
        <f t="shared" si="6"/>
        <v>1</v>
      </c>
      <c r="I174" s="169"/>
    </row>
    <row r="175" spans="2:9" ht="51" customHeight="1">
      <c r="B175" s="167"/>
      <c r="C175" s="48" t="s">
        <v>11</v>
      </c>
      <c r="D175" s="46" t="s">
        <v>172</v>
      </c>
      <c r="E175" s="45" t="s">
        <v>16</v>
      </c>
      <c r="F175" s="56">
        <v>700000</v>
      </c>
      <c r="G175" s="47">
        <v>300004</v>
      </c>
      <c r="H175" s="47">
        <f t="shared" si="6"/>
        <v>399996</v>
      </c>
      <c r="I175" s="169"/>
    </row>
    <row r="176" spans="2:9" ht="51" customHeight="1">
      <c r="B176" s="167"/>
      <c r="C176" s="48" t="s">
        <v>12</v>
      </c>
      <c r="D176" s="46" t="s">
        <v>176</v>
      </c>
      <c r="E176" s="45" t="s">
        <v>10</v>
      </c>
      <c r="F176" s="55">
        <f>F173/F174</f>
        <v>205</v>
      </c>
      <c r="G176" s="47">
        <f>G173/G174</f>
        <v>37.6</v>
      </c>
      <c r="H176" s="47">
        <f t="shared" si="6"/>
        <v>167.4</v>
      </c>
      <c r="I176" s="169"/>
    </row>
    <row r="177" spans="2:9" ht="34.5" customHeight="1">
      <c r="B177" s="167"/>
      <c r="C177" s="58" t="s">
        <v>13</v>
      </c>
      <c r="D177" s="79" t="s">
        <v>174</v>
      </c>
      <c r="E177" s="45" t="s">
        <v>14</v>
      </c>
      <c r="F177" s="65">
        <v>0.45</v>
      </c>
      <c r="G177" s="65">
        <v>0.45</v>
      </c>
      <c r="H177" s="65">
        <f t="shared" si="6"/>
        <v>0</v>
      </c>
      <c r="I177" s="170"/>
    </row>
    <row r="178" spans="2:9" ht="17.25" customHeight="1">
      <c r="B178" s="80"/>
      <c r="C178" s="81"/>
      <c r="D178" s="81"/>
      <c r="E178" s="81"/>
      <c r="F178" s="82"/>
      <c r="G178" s="83"/>
      <c r="H178" s="84"/>
      <c r="I178" s="85"/>
    </row>
    <row r="179" spans="2:9" ht="17.25" customHeight="1">
      <c r="B179" s="163" t="s">
        <v>17</v>
      </c>
      <c r="C179" s="164"/>
      <c r="D179" s="25"/>
      <c r="E179" s="25"/>
      <c r="F179" s="26"/>
      <c r="G179" s="38"/>
      <c r="H179" s="39"/>
      <c r="I179" s="86"/>
    </row>
    <row r="180" spans="2:9" ht="17.25" customHeight="1">
      <c r="B180" s="163" t="s">
        <v>18</v>
      </c>
      <c r="C180" s="164"/>
      <c r="D180" s="25"/>
      <c r="E180" s="25"/>
      <c r="F180" s="26"/>
      <c r="G180" s="38"/>
      <c r="H180" s="39"/>
      <c r="I180" s="86"/>
    </row>
    <row r="181" spans="2:9" ht="17.25" customHeight="1">
      <c r="B181" s="165" t="s">
        <v>19</v>
      </c>
      <c r="C181" s="166"/>
      <c r="D181" s="87"/>
      <c r="E181" s="87"/>
      <c r="F181" s="88"/>
      <c r="G181" s="89"/>
      <c r="H181" s="90"/>
      <c r="I181" s="91"/>
    </row>
    <row r="183" spans="2:9" ht="17.25" customHeight="1">
      <c r="B183" s="1"/>
      <c r="C183" s="1"/>
      <c r="D183" s="1"/>
      <c r="E183" s="1"/>
      <c r="F183" s="1"/>
      <c r="G183" s="1"/>
    </row>
    <row r="185" spans="2:9" ht="17.25" customHeight="1">
      <c r="B185" s="24" t="s">
        <v>231</v>
      </c>
      <c r="C185" s="25"/>
      <c r="D185" s="25"/>
      <c r="E185" s="25"/>
      <c r="F185" s="26"/>
      <c r="G185" s="31"/>
      <c r="H185" s="23" t="s">
        <v>232</v>
      </c>
      <c r="I185" s="31"/>
    </row>
    <row r="186" spans="2:9" ht="17.25" customHeight="1">
      <c r="B186" s="25"/>
      <c r="C186" s="25"/>
      <c r="D186" s="25"/>
      <c r="E186" s="25"/>
      <c r="F186" s="26"/>
      <c r="G186" s="27"/>
      <c r="H186" s="27"/>
      <c r="I186" s="32"/>
    </row>
    <row r="187" spans="2:9" ht="17.25" customHeight="1">
      <c r="B187" s="25"/>
      <c r="C187" s="25"/>
      <c r="D187" s="25"/>
      <c r="E187" s="25"/>
      <c r="F187" s="26"/>
      <c r="G187" s="27"/>
      <c r="H187" s="27"/>
      <c r="I187" s="32"/>
    </row>
    <row r="188" spans="2:9" ht="17.25" customHeight="1">
      <c r="B188" s="24" t="s">
        <v>233</v>
      </c>
      <c r="C188" s="25"/>
      <c r="D188" s="25"/>
      <c r="E188" s="25"/>
      <c r="F188" s="26"/>
      <c r="G188" s="27"/>
      <c r="H188" s="23" t="s">
        <v>234</v>
      </c>
      <c r="I188" s="32"/>
    </row>
    <row r="189" spans="2:9" ht="17.25" customHeight="1">
      <c r="B189" s="24" t="s">
        <v>235</v>
      </c>
      <c r="C189" s="25"/>
      <c r="D189" s="25"/>
      <c r="E189" s="25"/>
      <c r="F189" s="26"/>
      <c r="G189" s="27"/>
      <c r="H189" s="27"/>
      <c r="I189" s="32"/>
    </row>
    <row r="190" spans="2:9" ht="17.25" customHeight="1">
      <c r="B190" s="25"/>
      <c r="C190" s="25"/>
      <c r="D190" s="25"/>
      <c r="E190" s="25"/>
      <c r="F190" s="26"/>
      <c r="G190" s="27"/>
      <c r="H190" s="27"/>
      <c r="I190" s="32"/>
    </row>
    <row r="191" spans="2:9" ht="17.25" customHeight="1">
      <c r="B191" s="21" t="s">
        <v>251</v>
      </c>
      <c r="C191" s="22"/>
      <c r="D191" s="23"/>
      <c r="E191" s="23"/>
      <c r="F191" s="26"/>
      <c r="G191" s="23"/>
      <c r="H191" s="27"/>
      <c r="I191" s="32"/>
    </row>
    <row r="192" spans="2:9" ht="17.25" customHeight="1">
      <c r="B192" s="24" t="s">
        <v>252</v>
      </c>
      <c r="C192" s="25"/>
      <c r="D192" s="25"/>
      <c r="E192" s="25"/>
      <c r="F192" s="26"/>
      <c r="G192" s="27"/>
      <c r="H192" s="23" t="s">
        <v>253</v>
      </c>
      <c r="I192" s="32"/>
    </row>
    <row r="193" spans="2:9" ht="17.25" customHeight="1">
      <c r="B193" s="24"/>
      <c r="C193" s="25"/>
      <c r="D193" s="25"/>
      <c r="E193" s="25"/>
      <c r="F193" s="9"/>
      <c r="G193" s="9"/>
      <c r="H193" s="28"/>
      <c r="I193" s="23"/>
    </row>
    <row r="194" spans="2:9" ht="17.25" customHeight="1">
      <c r="B194" s="24" t="s">
        <v>236</v>
      </c>
      <c r="C194" s="9"/>
      <c r="D194" s="9"/>
      <c r="E194" s="9"/>
      <c r="F194" s="9"/>
      <c r="G194" s="9"/>
      <c r="H194" s="9"/>
      <c r="I194" s="9"/>
    </row>
    <row r="195" spans="2:9" ht="17.25" customHeight="1">
      <c r="B195" s="24" t="s">
        <v>237</v>
      </c>
      <c r="C195" s="9"/>
      <c r="D195" s="9"/>
      <c r="E195" s="9"/>
      <c r="F195" s="9"/>
      <c r="G195" s="9"/>
      <c r="H195" s="23" t="s">
        <v>238</v>
      </c>
      <c r="I195" s="9"/>
    </row>
    <row r="196" spans="2:9" ht="17.25" customHeight="1">
      <c r="B196" s="24" t="s">
        <v>239</v>
      </c>
      <c r="C196" s="9"/>
      <c r="D196" s="9"/>
      <c r="E196" s="9"/>
      <c r="F196" s="9"/>
      <c r="G196" s="9"/>
      <c r="H196" s="9"/>
      <c r="I196" s="9"/>
    </row>
    <row r="197" spans="2:9" ht="17.25" customHeight="1">
      <c r="B197" s="9"/>
      <c r="C197" s="9"/>
      <c r="D197" s="9"/>
      <c r="E197" s="9"/>
      <c r="F197" s="9"/>
      <c r="G197" s="9"/>
      <c r="H197" s="33"/>
      <c r="I197" s="9"/>
    </row>
    <row r="198" spans="2:9" ht="17.25" customHeight="1">
      <c r="B198" s="24" t="s">
        <v>240</v>
      </c>
      <c r="C198" s="9"/>
      <c r="D198" s="9"/>
      <c r="E198" s="9"/>
      <c r="F198" s="9"/>
      <c r="G198" s="9"/>
      <c r="H198" s="23" t="s">
        <v>241</v>
      </c>
      <c r="I198" s="9"/>
    </row>
    <row r="199" spans="2:9" ht="17.25" customHeight="1">
      <c r="B199" s="24" t="s">
        <v>242</v>
      </c>
      <c r="C199" s="9"/>
      <c r="D199" s="9"/>
      <c r="E199" s="9"/>
      <c r="F199" s="9"/>
      <c r="G199" s="9"/>
      <c r="H199" s="9"/>
      <c r="I199" s="9"/>
    </row>
    <row r="200" spans="2:9" ht="17.25" customHeight="1">
      <c r="B200" s="9"/>
      <c r="C200" s="9"/>
      <c r="D200" s="9"/>
      <c r="E200" s="9"/>
      <c r="F200" s="9"/>
      <c r="G200" s="9"/>
      <c r="H200" s="9"/>
      <c r="I200" s="9"/>
    </row>
    <row r="201" spans="2:9">
      <c r="B201" s="6"/>
      <c r="C201" s="6"/>
      <c r="D201" s="6"/>
      <c r="E201" s="6"/>
      <c r="F201" s="7"/>
      <c r="G201" s="1"/>
      <c r="H201" s="2"/>
      <c r="I201" s="3"/>
    </row>
    <row r="202" spans="2:9">
      <c r="B202" s="6"/>
      <c r="C202" s="6"/>
      <c r="D202" s="6"/>
      <c r="E202" s="6"/>
      <c r="F202" s="7"/>
      <c r="G202" s="1"/>
      <c r="H202" s="2"/>
      <c r="I202" s="3"/>
    </row>
  </sheetData>
  <mergeCells count="92">
    <mergeCell ref="B1:I1"/>
    <mergeCell ref="B2:I2"/>
    <mergeCell ref="B3:I3"/>
    <mergeCell ref="I5:I6"/>
    <mergeCell ref="B8:I8"/>
    <mergeCell ref="B9:I9"/>
    <mergeCell ref="B10:I10"/>
    <mergeCell ref="B5:B6"/>
    <mergeCell ref="C5:C6"/>
    <mergeCell ref="D5:D6"/>
    <mergeCell ref="E5:E6"/>
    <mergeCell ref="F5:G5"/>
    <mergeCell ref="H5:H6"/>
    <mergeCell ref="B20:B26"/>
    <mergeCell ref="I20:I26"/>
    <mergeCell ref="B27:B30"/>
    <mergeCell ref="I27:I30"/>
    <mergeCell ref="B11:B15"/>
    <mergeCell ref="I11:I15"/>
    <mergeCell ref="B16:B19"/>
    <mergeCell ref="I16:I19"/>
    <mergeCell ref="B36:B39"/>
    <mergeCell ref="I36:I39"/>
    <mergeCell ref="B40:B43"/>
    <mergeCell ref="I40:I43"/>
    <mergeCell ref="B31:I31"/>
    <mergeCell ref="B32:B35"/>
    <mergeCell ref="I32:I35"/>
    <mergeCell ref="B58:B63"/>
    <mergeCell ref="I58:I63"/>
    <mergeCell ref="B64:I64"/>
    <mergeCell ref="B44:B51"/>
    <mergeCell ref="I44:I51"/>
    <mergeCell ref="B52:B57"/>
    <mergeCell ref="I52:I57"/>
    <mergeCell ref="B65:B68"/>
    <mergeCell ref="I65:I68"/>
    <mergeCell ref="B69:B72"/>
    <mergeCell ref="I69:I72"/>
    <mergeCell ref="B98:B101"/>
    <mergeCell ref="I98:I101"/>
    <mergeCell ref="B81:B84"/>
    <mergeCell ref="I81:I84"/>
    <mergeCell ref="B85:B88"/>
    <mergeCell ref="I85:I88"/>
    <mergeCell ref="B73:B76"/>
    <mergeCell ref="I73:I76"/>
    <mergeCell ref="B77:B80"/>
    <mergeCell ref="I77:I80"/>
    <mergeCell ref="B102:B105"/>
    <mergeCell ref="I102:I105"/>
    <mergeCell ref="B89:B93"/>
    <mergeCell ref="I89:I93"/>
    <mergeCell ref="B94:B97"/>
    <mergeCell ref="I94:I97"/>
    <mergeCell ref="B114:B119"/>
    <mergeCell ref="I114:I119"/>
    <mergeCell ref="B120:B124"/>
    <mergeCell ref="I120:I124"/>
    <mergeCell ref="B106:B109"/>
    <mergeCell ref="I106:I109"/>
    <mergeCell ref="B110:B113"/>
    <mergeCell ref="I110:I113"/>
    <mergeCell ref="B133:B136"/>
    <mergeCell ref="I133:I136"/>
    <mergeCell ref="B137:B140"/>
    <mergeCell ref="I137:I140"/>
    <mergeCell ref="B125:B128"/>
    <mergeCell ref="I125:I128"/>
    <mergeCell ref="B129:B132"/>
    <mergeCell ref="I129:I132"/>
    <mergeCell ref="B150:I150"/>
    <mergeCell ref="B151:B155"/>
    <mergeCell ref="I151:I155"/>
    <mergeCell ref="B141:B145"/>
    <mergeCell ref="I141:I145"/>
    <mergeCell ref="B146:B149"/>
    <mergeCell ref="I146:I149"/>
    <mergeCell ref="B161:I161"/>
    <mergeCell ref="B162:I162"/>
    <mergeCell ref="B163:B167"/>
    <mergeCell ref="I163:I167"/>
    <mergeCell ref="B156:B159"/>
    <mergeCell ref="I156:I159"/>
    <mergeCell ref="B160:I160"/>
    <mergeCell ref="B179:C179"/>
    <mergeCell ref="B180:C180"/>
    <mergeCell ref="B181:C181"/>
    <mergeCell ref="B168:B172"/>
    <mergeCell ref="I168:I172"/>
    <mergeCell ref="B173:B177"/>
    <mergeCell ref="I173:I177"/>
  </mergeCells>
  <pageMargins left="0.70866141732283472" right="0.70866141732283472" top="0.74803149606299213" bottom="0.74803149606299213" header="0.31496062992125984" footer="0.31496062992125984"/>
  <pageSetup paperSize="9" scale="42" fitToHeight="5" orientation="portrait" r:id="rId1"/>
</worksheet>
</file>

<file path=xl/worksheets/sheet3.xml><?xml version="1.0" encoding="utf-8"?>
<worksheet xmlns="http://schemas.openxmlformats.org/spreadsheetml/2006/main" xmlns:r="http://schemas.openxmlformats.org/officeDocument/2006/relationships">
  <dimension ref="A1:F17"/>
  <sheetViews>
    <sheetView topLeftCell="A11" workbookViewId="0">
      <selection sqref="A1:F18"/>
    </sheetView>
  </sheetViews>
  <sheetFormatPr defaultRowHeight="12.75"/>
  <cols>
    <col min="1" max="1" width="38.42578125" style="108" customWidth="1"/>
    <col min="2" max="2" width="19.140625" style="108" customWidth="1"/>
    <col min="3" max="3" width="13.5703125" style="108" customWidth="1"/>
    <col min="4" max="4" width="11.85546875" style="108" customWidth="1"/>
    <col min="5" max="5" width="13.28515625" style="108" customWidth="1"/>
    <col min="6" max="6" width="26.5703125" style="108" customWidth="1"/>
    <col min="7" max="16384" width="9.140625" style="108"/>
  </cols>
  <sheetData>
    <row r="1" spans="1:6" ht="15">
      <c r="F1" s="109"/>
    </row>
    <row r="3" spans="1:6">
      <c r="A3" s="220" t="s">
        <v>282</v>
      </c>
      <c r="B3" s="220"/>
      <c r="C3" s="220"/>
      <c r="D3" s="220"/>
      <c r="E3" s="220"/>
      <c r="F3" s="220"/>
    </row>
    <row r="4" spans="1:6">
      <c r="A4" s="220" t="s">
        <v>256</v>
      </c>
      <c r="B4" s="220"/>
      <c r="C4" s="220"/>
      <c r="D4" s="220"/>
      <c r="E4" s="220"/>
      <c r="F4" s="220"/>
    </row>
    <row r="5" spans="1:6">
      <c r="A5" s="220" t="s">
        <v>283</v>
      </c>
      <c r="B5" s="220"/>
      <c r="C5" s="220"/>
      <c r="D5" s="220"/>
      <c r="E5" s="220"/>
      <c r="F5" s="220"/>
    </row>
    <row r="8" spans="1:6">
      <c r="A8" s="221" t="s">
        <v>3</v>
      </c>
      <c r="B8" s="223" t="s">
        <v>4</v>
      </c>
      <c r="C8" s="223" t="s">
        <v>284</v>
      </c>
      <c r="D8" s="223"/>
      <c r="E8" s="224" t="s">
        <v>6</v>
      </c>
      <c r="F8" s="223" t="s">
        <v>285</v>
      </c>
    </row>
    <row r="9" spans="1:6" ht="49.5" customHeight="1">
      <c r="A9" s="222"/>
      <c r="B9" s="223"/>
      <c r="C9" s="110" t="s">
        <v>8</v>
      </c>
      <c r="D9" s="110" t="s">
        <v>255</v>
      </c>
      <c r="E9" s="224"/>
      <c r="F9" s="223"/>
    </row>
    <row r="10" spans="1:6" ht="115.5" customHeight="1">
      <c r="A10" s="111" t="s">
        <v>286</v>
      </c>
      <c r="B10" s="111" t="s">
        <v>287</v>
      </c>
      <c r="C10" s="112">
        <v>0.7</v>
      </c>
      <c r="D10" s="112" t="s">
        <v>288</v>
      </c>
      <c r="E10" s="113" t="s">
        <v>289</v>
      </c>
      <c r="F10" s="114" t="s">
        <v>290</v>
      </c>
    </row>
    <row r="11" spans="1:6" ht="42.75" customHeight="1">
      <c r="A11" s="111" t="s">
        <v>291</v>
      </c>
      <c r="B11" s="111" t="s">
        <v>287</v>
      </c>
      <c r="C11" s="112" t="s">
        <v>292</v>
      </c>
      <c r="D11" s="112" t="s">
        <v>288</v>
      </c>
      <c r="E11" s="113" t="s">
        <v>289</v>
      </c>
      <c r="F11" s="114" t="s">
        <v>293</v>
      </c>
    </row>
    <row r="12" spans="1:6" ht="42.75" customHeight="1">
      <c r="A12" s="111" t="s">
        <v>294</v>
      </c>
      <c r="B12" s="111" t="s">
        <v>295</v>
      </c>
      <c r="C12" s="112">
        <v>4.3</v>
      </c>
      <c r="D12" s="112" t="s">
        <v>288</v>
      </c>
      <c r="E12" s="113" t="s">
        <v>289</v>
      </c>
      <c r="F12" s="114" t="s">
        <v>296</v>
      </c>
    </row>
    <row r="13" spans="1:6" ht="354" customHeight="1">
      <c r="A13" s="111" t="s">
        <v>297</v>
      </c>
      <c r="B13" s="111" t="s">
        <v>298</v>
      </c>
      <c r="C13" s="112">
        <v>16.7</v>
      </c>
      <c r="D13" s="112">
        <v>0</v>
      </c>
      <c r="E13" s="111"/>
      <c r="F13" s="115" t="s">
        <v>299</v>
      </c>
    </row>
    <row r="14" spans="1:6">
      <c r="A14" s="116" t="s">
        <v>300</v>
      </c>
      <c r="B14" s="117"/>
      <c r="C14" s="117"/>
      <c r="D14" s="117"/>
      <c r="E14" s="117"/>
      <c r="F14" s="118"/>
    </row>
    <row r="15" spans="1:6">
      <c r="A15" s="119" t="s">
        <v>301</v>
      </c>
      <c r="B15" s="120"/>
      <c r="C15" s="120"/>
      <c r="D15" s="120"/>
      <c r="E15" s="120"/>
      <c r="F15" s="121"/>
    </row>
    <row r="16" spans="1:6" ht="23.25" customHeight="1">
      <c r="A16" s="122" t="s">
        <v>302</v>
      </c>
      <c r="B16" s="123"/>
      <c r="C16" s="124"/>
      <c r="D16" s="124"/>
      <c r="E16" s="124"/>
      <c r="F16" s="125"/>
    </row>
    <row r="17" spans="1:6" s="126" customFormat="1" ht="62.1" customHeight="1">
      <c r="A17" s="219" t="s">
        <v>303</v>
      </c>
      <c r="B17" s="219"/>
      <c r="C17" s="219"/>
      <c r="D17" s="219"/>
      <c r="E17" s="219"/>
      <c r="F17" s="219"/>
    </row>
  </sheetData>
  <mergeCells count="9">
    <mergeCell ref="A17:F17"/>
    <mergeCell ref="A3:F3"/>
    <mergeCell ref="A4:F4"/>
    <mergeCell ref="A5:F5"/>
    <mergeCell ref="A8:A9"/>
    <mergeCell ref="B8:B9"/>
    <mergeCell ref="C8:D8"/>
    <mergeCell ref="E8:E9"/>
    <mergeCell ref="F8:F9"/>
  </mergeCells>
  <pageMargins left="0.70866141732283472" right="0.70866141732283472" top="0.74803149606299213" bottom="0.74803149606299213" header="0.51181102362204722" footer="0.51181102362204722"/>
  <pageSetup paperSize="9"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дод 1 </vt:lpstr>
      <vt:lpstr>додаток 2 </vt:lpstr>
      <vt:lpstr>додаток 3 </vt:lpstr>
    </vt:vector>
  </TitlesOfParts>
  <Company>RePack by SPecialiST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melnichuk</dc:creator>
  <cp:lastModifiedBy>litvin</cp:lastModifiedBy>
  <cp:lastPrinted>2023-03-14T15:16:56Z</cp:lastPrinted>
  <dcterms:created xsi:type="dcterms:W3CDTF">2022-01-05T14:41:20Z</dcterms:created>
  <dcterms:modified xsi:type="dcterms:W3CDTF">2023-03-17T11:07:44Z</dcterms:modified>
</cp:coreProperties>
</file>