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Ok\Desktop\ЗК_2024_2027\"/>
    </mc:Choice>
  </mc:AlternateContent>
  <xr:revisionPtr revIDLastSave="0" documentId="8_{2617891D-1F71-4858-8AFC-14ED938F0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грама" sheetId="1" r:id="rId1"/>
  </sheets>
  <definedNames>
    <definedName name="_xlnm.Print_Titles" localSheetId="0">програма!$5:$7</definedName>
    <definedName name="_xlnm.Print_Area" localSheetId="0">програма!$A$1:$K$338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K21" i="1" s="1"/>
  <c r="H28" i="1"/>
  <c r="H335" i="1" s="1"/>
  <c r="H329" i="1" s="1"/>
  <c r="H332" i="1"/>
  <c r="H23" i="1"/>
  <c r="H12" i="1"/>
  <c r="H8" i="1"/>
  <c r="K12" i="1"/>
  <c r="J12" i="1"/>
  <c r="H24" i="1"/>
  <c r="H18" i="1"/>
  <c r="H15" i="1"/>
  <c r="H336" i="1"/>
  <c r="H333" i="1"/>
  <c r="H13" i="1"/>
  <c r="H14" i="1"/>
  <c r="H27" i="1" l="1"/>
  <c r="J21" i="1"/>
  <c r="L288" i="1"/>
  <c r="J10" i="1"/>
  <c r="L30" i="1"/>
  <c r="L34" i="1"/>
  <c r="L44" i="1"/>
  <c r="L48" i="1"/>
  <c r="L54" i="1"/>
  <c r="L60" i="1"/>
  <c r="L64" i="1"/>
  <c r="L70" i="1"/>
  <c r="L76" i="1"/>
  <c r="L82" i="1"/>
  <c r="L88" i="1"/>
  <c r="L94" i="1"/>
  <c r="L100" i="1"/>
  <c r="L106" i="1"/>
  <c r="L112" i="1"/>
  <c r="L118" i="1"/>
  <c r="L124" i="1"/>
  <c r="L130" i="1"/>
  <c r="L134" i="1"/>
  <c r="L140" i="1"/>
  <c r="L146" i="1"/>
  <c r="L152" i="1"/>
  <c r="L158" i="1"/>
  <c r="L162" i="1"/>
  <c r="L168" i="1"/>
  <c r="L174" i="1"/>
  <c r="L178" i="1"/>
  <c r="L182" i="1"/>
  <c r="L188" i="1"/>
  <c r="L194" i="1"/>
  <c r="L198" i="1"/>
  <c r="L202" i="1"/>
  <c r="L206" i="1"/>
  <c r="L210" i="1"/>
  <c r="L216" i="1"/>
  <c r="L220" i="1"/>
  <c r="L224" i="1"/>
  <c r="L234" i="1"/>
  <c r="L238" i="1"/>
  <c r="L242" i="1"/>
  <c r="L246" i="1"/>
  <c r="L250" i="1"/>
  <c r="L254" i="1"/>
  <c r="L258" i="1"/>
  <c r="L264" i="1"/>
  <c r="L270" i="1"/>
  <c r="L276" i="1"/>
  <c r="L280" i="1"/>
  <c r="L284" i="1"/>
  <c r="L292" i="1"/>
  <c r="L296" i="1"/>
  <c r="L300" i="1"/>
  <c r="L304" i="1"/>
  <c r="L308" i="1"/>
  <c r="L312" i="1"/>
  <c r="L316" i="1"/>
  <c r="L320" i="1"/>
  <c r="L324" i="1"/>
  <c r="L8" i="1"/>
  <c r="H19" i="1" l="1"/>
  <c r="H16" i="1"/>
  <c r="H326" i="1"/>
  <c r="H325" i="1"/>
  <c r="H321" i="1"/>
  <c r="H313" i="1"/>
  <c r="H277" i="1"/>
  <c r="H72" i="1"/>
  <c r="L21" i="1"/>
  <c r="H10" i="1"/>
  <c r="H9" i="1"/>
  <c r="K311" i="1"/>
  <c r="J326" i="1"/>
  <c r="H317" i="1"/>
  <c r="L329" i="1" l="1"/>
  <c r="J14" i="1"/>
  <c r="L12" i="1"/>
  <c r="M12" i="1" s="1"/>
  <c r="H334" i="1"/>
  <c r="H324" i="1"/>
  <c r="M324" i="1" s="1"/>
  <c r="H281" i="1"/>
  <c r="H278" i="1" l="1"/>
  <c r="H276" i="1" s="1"/>
  <c r="M276" i="1" s="1"/>
  <c r="H107" i="1" l="1"/>
  <c r="H95" i="1" l="1"/>
  <c r="H89" i="1"/>
  <c r="H83" i="1" l="1"/>
  <c r="H36" i="1" l="1"/>
  <c r="H35" i="1"/>
  <c r="H78" i="1"/>
  <c r="H77" i="1"/>
  <c r="H34" i="1" l="1"/>
  <c r="M34" i="1" s="1"/>
  <c r="H76" i="1"/>
  <c r="M76" i="1" s="1"/>
  <c r="H310" i="1"/>
  <c r="H309" i="1"/>
  <c r="H308" i="1" l="1"/>
  <c r="M308" i="1" s="1"/>
  <c r="H260" i="1"/>
  <c r="H298" i="1"/>
  <c r="H297" i="1"/>
  <c r="H296" i="1" l="1"/>
  <c r="M296" i="1" s="1"/>
  <c r="J298" i="1"/>
  <c r="K310" i="1"/>
  <c r="H148" i="1" l="1"/>
  <c r="H147" i="1"/>
  <c r="H153" i="1"/>
  <c r="H146" i="1" l="1"/>
  <c r="M146" i="1" s="1"/>
  <c r="J73" i="1"/>
  <c r="J67" i="1"/>
  <c r="K57" i="1" l="1"/>
  <c r="J57" i="1"/>
  <c r="K79" i="1"/>
  <c r="J79" i="1"/>
  <c r="K191" i="1" l="1"/>
  <c r="K153" i="1"/>
  <c r="J153" i="1"/>
  <c r="K147" i="1"/>
  <c r="J149" i="1"/>
  <c r="J147" i="1" s="1"/>
  <c r="H301" i="1"/>
  <c r="K108" i="1"/>
  <c r="J108" i="1"/>
  <c r="H302" i="1" l="1"/>
  <c r="H300" i="1" s="1"/>
  <c r="M300" i="1" s="1"/>
  <c r="J302" i="1"/>
  <c r="H212" i="1"/>
  <c r="K302" i="1" l="1"/>
  <c r="H314" i="1"/>
  <c r="H312" i="1" s="1"/>
  <c r="M312" i="1" s="1"/>
  <c r="K314" i="1" l="1"/>
  <c r="J314" i="1"/>
  <c r="H305" i="1" l="1"/>
  <c r="H135" i="1"/>
  <c r="H136" i="1" l="1"/>
  <c r="H134" i="1" s="1"/>
  <c r="M134" i="1" s="1"/>
  <c r="J306" i="1"/>
  <c r="H306" i="1"/>
  <c r="H304" i="1" s="1"/>
  <c r="M304" i="1" s="1"/>
  <c r="H142" i="1"/>
  <c r="H141" i="1"/>
  <c r="H140" i="1" l="1"/>
  <c r="M140" i="1" s="1"/>
  <c r="K144" i="1"/>
  <c r="K306" i="1"/>
  <c r="J144" i="1"/>
  <c r="H218" i="1"/>
  <c r="H217" i="1"/>
  <c r="H216" i="1" l="1"/>
  <c r="M216" i="1" s="1"/>
  <c r="H126" i="1"/>
  <c r="K128" i="1" l="1"/>
  <c r="H114" i="1"/>
  <c r="H120" i="1"/>
  <c r="H113" i="1"/>
  <c r="H112" i="1" l="1"/>
  <c r="M112" i="1" s="1"/>
  <c r="H119" i="1"/>
  <c r="H118" i="1" s="1"/>
  <c r="M118" i="1" s="1"/>
  <c r="J116" i="1" l="1"/>
  <c r="K116" i="1" l="1"/>
  <c r="H285" i="1"/>
  <c r="H203" i="1"/>
  <c r="K122" i="1"/>
  <c r="J122" i="1"/>
  <c r="H125" i="1"/>
  <c r="H124" i="1" s="1"/>
  <c r="M124" i="1" s="1"/>
  <c r="J35" i="1"/>
  <c r="J41" i="1" s="1"/>
  <c r="K35" i="1"/>
  <c r="K41" i="1" s="1"/>
  <c r="K45" i="1"/>
  <c r="J45" i="1"/>
  <c r="H46" i="1"/>
  <c r="H45" i="1"/>
  <c r="H44" i="1" l="1"/>
  <c r="M44" i="1" s="1"/>
  <c r="H286" i="1"/>
  <c r="H284" i="1" s="1"/>
  <c r="M284" i="1" s="1"/>
  <c r="J128" i="1"/>
  <c r="J286" i="1"/>
  <c r="K36" i="1"/>
  <c r="K42" i="1" s="1"/>
  <c r="J36" i="1"/>
  <c r="J42" i="1" s="1"/>
  <c r="H204" i="1"/>
  <c r="H202" i="1" s="1"/>
  <c r="M202" i="1" s="1"/>
  <c r="J204" i="1"/>
  <c r="J322" i="1"/>
  <c r="H322" i="1"/>
  <c r="H320" i="1" s="1"/>
  <c r="M320" i="1" s="1"/>
  <c r="K286" i="1" l="1"/>
  <c r="K204" i="1"/>
  <c r="K322" i="1"/>
  <c r="J227" i="1"/>
  <c r="K228" i="1"/>
  <c r="H235" i="1"/>
  <c r="J228" i="1" l="1"/>
  <c r="H236" i="1"/>
  <c r="H234" i="1" s="1"/>
  <c r="M234" i="1" s="1"/>
  <c r="H318" i="1"/>
  <c r="H316" i="1" s="1"/>
  <c r="M316" i="1" s="1"/>
  <c r="J310" i="1" l="1"/>
  <c r="H293" i="1" l="1"/>
  <c r="H294" i="1" l="1"/>
  <c r="H292" i="1" s="1"/>
  <c r="M292" i="1" s="1"/>
  <c r="J294" i="1"/>
  <c r="K294" i="1" l="1"/>
  <c r="K298" i="1" l="1"/>
  <c r="H22" i="1" l="1"/>
  <c r="H160" i="1"/>
  <c r="H221" i="1"/>
  <c r="J218" i="1"/>
  <c r="H21" i="1" l="1"/>
  <c r="M21" i="1" s="1"/>
  <c r="J318" i="1"/>
  <c r="K318" i="1"/>
  <c r="J222" i="1"/>
  <c r="H222" i="1"/>
  <c r="H220" i="1" s="1"/>
  <c r="M220" i="1" s="1"/>
  <c r="K218" i="1"/>
  <c r="H200" i="1"/>
  <c r="H199" i="1"/>
  <c r="H198" i="1" l="1"/>
  <c r="M198" i="1" s="1"/>
  <c r="K222" i="1"/>
  <c r="H71" i="1"/>
  <c r="H70" i="1" s="1"/>
  <c r="M70" i="1" s="1"/>
  <c r="H65" i="1"/>
  <c r="H66" i="1"/>
  <c r="H290" i="1"/>
  <c r="H289" i="1"/>
  <c r="H131" i="1"/>
  <c r="H288" i="1" l="1"/>
  <c r="H64" i="1"/>
  <c r="M64" i="1" s="1"/>
  <c r="K68" i="1"/>
  <c r="J68" i="1"/>
  <c r="J74" i="1"/>
  <c r="H132" i="1"/>
  <c r="H130" i="1" s="1"/>
  <c r="M130" i="1" s="1"/>
  <c r="J290" i="1"/>
  <c r="K290" i="1"/>
  <c r="K150" i="1"/>
  <c r="J150" i="1"/>
  <c r="H154" i="1" l="1"/>
  <c r="H152" i="1" s="1"/>
  <c r="M152" i="1" s="1"/>
  <c r="K74" i="1"/>
  <c r="H50" i="1" l="1"/>
  <c r="H49" i="1"/>
  <c r="H56" i="1"/>
  <c r="H55" i="1"/>
  <c r="H62" i="1"/>
  <c r="H61" i="1"/>
  <c r="H179" i="1"/>
  <c r="H48" i="1" l="1"/>
  <c r="M48" i="1" s="1"/>
  <c r="H54" i="1"/>
  <c r="M54" i="1" s="1"/>
  <c r="H60" i="1"/>
  <c r="M60" i="1" s="1"/>
  <c r="J52" i="1"/>
  <c r="K52" i="1"/>
  <c r="H180" i="1"/>
  <c r="H178" i="1" s="1"/>
  <c r="M178" i="1" s="1"/>
  <c r="J62" i="1"/>
  <c r="K58" i="1"/>
  <c r="J58" i="1"/>
  <c r="K62" i="1"/>
  <c r="H169" i="1" l="1"/>
  <c r="H170" i="1" l="1"/>
  <c r="H168" i="1" s="1"/>
  <c r="M168" i="1" s="1"/>
  <c r="K200" i="1"/>
  <c r="J200" i="1" l="1"/>
  <c r="H190" i="1" l="1"/>
  <c r="H189" i="1"/>
  <c r="H188" i="1" s="1"/>
  <c r="M188" i="1" s="1"/>
  <c r="J192" i="1" l="1"/>
  <c r="K192" i="1"/>
  <c r="H101" i="1" l="1"/>
  <c r="H96" i="1" l="1"/>
  <c r="H94" i="1" s="1"/>
  <c r="M94" i="1" s="1"/>
  <c r="H102" i="1"/>
  <c r="H100" i="1" s="1"/>
  <c r="M100" i="1" s="1"/>
  <c r="H90" i="1"/>
  <c r="H88" i="1" s="1"/>
  <c r="M88" i="1" s="1"/>
  <c r="H84" i="1"/>
  <c r="H82" i="1" s="1"/>
  <c r="M82" i="1" s="1"/>
  <c r="H108" i="1"/>
  <c r="H106" i="1" s="1"/>
  <c r="M106" i="1" s="1"/>
  <c r="H211" i="1"/>
  <c r="H210" i="1" s="1"/>
  <c r="M210" i="1" s="1"/>
  <c r="H207" i="1"/>
  <c r="H159" i="1"/>
  <c r="H158" i="1" s="1"/>
  <c r="M158" i="1" s="1"/>
  <c r="H163" i="1"/>
  <c r="H225" i="1"/>
  <c r="H184" i="1"/>
  <c r="H183" i="1"/>
  <c r="H182" i="1" l="1"/>
  <c r="M182" i="1" s="1"/>
  <c r="J232" i="1"/>
  <c r="J186" i="1"/>
  <c r="H164" i="1"/>
  <c r="H162" i="1" s="1"/>
  <c r="M162" i="1" s="1"/>
  <c r="H208" i="1"/>
  <c r="H206" i="1" s="1"/>
  <c r="M206" i="1" s="1"/>
  <c r="H226" i="1"/>
  <c r="H224" i="1" s="1"/>
  <c r="M224" i="1" s="1"/>
  <c r="K186" i="1"/>
  <c r="K23" i="1" l="1"/>
  <c r="J23" i="1"/>
  <c r="K14" i="1"/>
  <c r="K10" i="1"/>
  <c r="H272" i="1" l="1"/>
  <c r="H271" i="1"/>
  <c r="H270" i="1" s="1"/>
  <c r="M270" i="1" s="1"/>
  <c r="H266" i="1"/>
  <c r="H265" i="1"/>
  <c r="H259" i="1"/>
  <c r="H258" i="1" s="1"/>
  <c r="M258" i="1" s="1"/>
  <c r="H264" i="1" l="1"/>
  <c r="M264" i="1" s="1"/>
  <c r="H256" i="1"/>
  <c r="H252" i="1"/>
  <c r="H248" i="1"/>
  <c r="H244" i="1"/>
  <c r="H240" i="1"/>
  <c r="H32" i="1"/>
  <c r="H255" i="1"/>
  <c r="H254" i="1" s="1"/>
  <c r="M254" i="1" s="1"/>
  <c r="H251" i="1"/>
  <c r="H250" i="1" s="1"/>
  <c r="M250" i="1" s="1"/>
  <c r="H247" i="1"/>
  <c r="H246" i="1" s="1"/>
  <c r="M246" i="1" s="1"/>
  <c r="H243" i="1"/>
  <c r="H242" i="1" s="1"/>
  <c r="M242" i="1" s="1"/>
  <c r="H239" i="1"/>
  <c r="H238" i="1" s="1"/>
  <c r="M238" i="1" s="1"/>
  <c r="H31" i="1"/>
  <c r="H195" i="1"/>
  <c r="H30" i="1" l="1"/>
  <c r="M30" i="1" s="1"/>
  <c r="H282" i="1"/>
  <c r="H280" i="1" s="1"/>
  <c r="M280" i="1" s="1"/>
  <c r="J196" i="1"/>
  <c r="H196" i="1"/>
  <c r="H194" i="1" s="1"/>
  <c r="M194" i="1" s="1"/>
  <c r="J282" i="1"/>
  <c r="K282" i="1" l="1"/>
  <c r="K278" i="1"/>
  <c r="J278" i="1"/>
  <c r="J180" i="1"/>
  <c r="H175" i="1" l="1"/>
  <c r="M329" i="1"/>
  <c r="H176" i="1"/>
  <c r="H330" i="1" s="1"/>
  <c r="K180" i="1"/>
  <c r="K273" i="1"/>
  <c r="J273" i="1"/>
  <c r="K267" i="1"/>
  <c r="J267" i="1"/>
  <c r="K261" i="1"/>
  <c r="J261" i="1"/>
  <c r="H174" i="1" l="1"/>
  <c r="M174" i="1" s="1"/>
  <c r="J176" i="1"/>
  <c r="K176" i="1"/>
  <c r="J172" i="1"/>
  <c r="K172" i="1"/>
  <c r="K274" i="1"/>
  <c r="J274" i="1"/>
  <c r="J268" i="1"/>
  <c r="K268" i="1"/>
  <c r="J262" i="1"/>
  <c r="K262" i="1"/>
  <c r="J236" i="1"/>
  <c r="K236" i="1" l="1"/>
  <c r="J138" i="1" l="1"/>
  <c r="K138" i="1"/>
  <c r="J132" i="1" l="1"/>
  <c r="K132" i="1" l="1"/>
  <c r="K213" i="1" l="1"/>
  <c r="J213" i="1"/>
  <c r="J214" i="1" l="1"/>
  <c r="K110" i="1"/>
  <c r="J98" i="1"/>
  <c r="J86" i="1"/>
  <c r="K92" i="1" l="1"/>
  <c r="J110" i="1"/>
  <c r="K104" i="1"/>
  <c r="K98" i="1"/>
  <c r="J92" i="1"/>
  <c r="J104" i="1"/>
  <c r="J80" i="1"/>
  <c r="K86" i="1" l="1"/>
  <c r="K214" i="1"/>
  <c r="K208" i="1"/>
  <c r="J160" i="1"/>
  <c r="K80" i="1" l="1"/>
  <c r="J166" i="1"/>
  <c r="J208" i="1"/>
  <c r="K232" i="1"/>
  <c r="K166" i="1"/>
  <c r="J156" i="1"/>
  <c r="K156" i="1"/>
  <c r="K256" i="1"/>
  <c r="J252" i="1"/>
  <c r="K248" i="1"/>
  <c r="J248" i="1"/>
  <c r="K32" i="1"/>
  <c r="J32" i="1"/>
  <c r="K160" i="1" l="1"/>
  <c r="K46" i="1"/>
  <c r="K252" i="1"/>
  <c r="J244" i="1"/>
  <c r="J240" i="1"/>
  <c r="J256" i="1"/>
  <c r="K244" i="1"/>
  <c r="K240" i="1"/>
  <c r="J46" i="1"/>
  <c r="L328" i="1" l="1"/>
  <c r="M328" i="1" s="1"/>
  <c r="M8" i="1"/>
  <c r="H331" i="1"/>
  <c r="H328" i="1"/>
  <c r="K196" i="1"/>
</calcChain>
</file>

<file path=xl/sharedStrings.xml><?xml version="1.0" encoding="utf-8"?>
<sst xmlns="http://schemas.openxmlformats.org/spreadsheetml/2006/main" count="654" uniqueCount="200">
  <si>
    <t>Перелік завдань і заходів</t>
  </si>
  <si>
    <t>Завдання програми</t>
  </si>
  <si>
    <t>Заходи програми</t>
  </si>
  <si>
    <t>Джерела фінансування</t>
  </si>
  <si>
    <t>Назва показника</t>
  </si>
  <si>
    <t>2024 рік</t>
  </si>
  <si>
    <t>2025 рік</t>
  </si>
  <si>
    <t>2024 - 2025</t>
  </si>
  <si>
    <t>Бюджет міста Києва</t>
  </si>
  <si>
    <t>Всього</t>
  </si>
  <si>
    <t>показник ефективності: середні витрати на 1 пацієнта, тис. грн.</t>
  </si>
  <si>
    <t>показник витрат: обсяг видатків, тис.грн.</t>
  </si>
  <si>
    <t>показник продукту: кількість хворих, які забезпечені засобами догляду за стомою, осіб</t>
  </si>
  <si>
    <t>показник ефективності: вартість одного дослідження, тис. грн</t>
  </si>
  <si>
    <t>показник продукту:</t>
  </si>
  <si>
    <t xml:space="preserve"> - чоловіків, осіб</t>
  </si>
  <si>
    <t xml:space="preserve"> - жінок, осіб</t>
  </si>
  <si>
    <t>показник ефективності: середні витрати на один заклад, тис.грн</t>
  </si>
  <si>
    <t>показник продукту: кількість машино/годин</t>
  </si>
  <si>
    <t>показник ефективності: середні витрати на одну машино/годину, грн.</t>
  </si>
  <si>
    <t>показник продукту: кількість об'єктів будівництва, реконструкції та реставрації, одиниць</t>
  </si>
  <si>
    <t>показник ефективності: середні витрати на одного пацієнта, тис. грн.</t>
  </si>
  <si>
    <t>показник ефективності: середні витрати на одне оперативне втручання, грн.</t>
  </si>
  <si>
    <t>РАЗОМ ПО МЦП</t>
  </si>
  <si>
    <t xml:space="preserve"> -чоловіків</t>
  </si>
  <si>
    <t xml:space="preserve"> -жінок</t>
  </si>
  <si>
    <t>кількість заготовленої крові та її компонентів, донацій, в тому числі:</t>
  </si>
  <si>
    <t>кількість виготовлених вірусінактивованих та кріоконсервованих компонентів крові, доз, в тому числі:</t>
  </si>
  <si>
    <t>показник продукту: кількість дітей до 2-х років, які забезпечені пільговим харчуванням, осіб</t>
  </si>
  <si>
    <t>показник продукту: кількість хворих на ідіопатичну тромбоцитопенічну пурпуру, які забезпечені лікарськими засобами, осіб</t>
  </si>
  <si>
    <t xml:space="preserve"> - медичними виробами до приладів для постійної інфузії інсуліну (інсулінових помп), осіб</t>
  </si>
  <si>
    <t xml:space="preserve"> - забезпечення приладами для постійної інфузії інсуліну (інсуліновими помпами), тис. грн.</t>
  </si>
  <si>
    <t xml:space="preserve"> - забезпечення медчиними виробами до приладів для постійної інфузії інсуліну (за комісійним висновком), тис. грн.</t>
  </si>
  <si>
    <t>2.7. Забезпечення лікарськими засобами хворих на муковісцидоз</t>
  </si>
  <si>
    <t>2.8. Забезпечення лікувальним харчуванням хворих на муковісцидоз</t>
  </si>
  <si>
    <t xml:space="preserve">2.9. Забезпечення лікувальним харчуванням хворих на фенілкетонурію </t>
  </si>
  <si>
    <t>2.10. Забезпечення лікарськими засобами хворих на ювенільний ревматоїдний артрит</t>
  </si>
  <si>
    <t>2.11. Забезпечення лікарськими засобами хворих на хворобу Стілла</t>
  </si>
  <si>
    <t>2.12. Забезпечення лікарськими засобами хворих на системну склеродермію</t>
  </si>
  <si>
    <t>2.13. Забезпечення лікарськими засобами хворих на системні васкуліти</t>
  </si>
  <si>
    <t>2.14. Забезпечення лікарськими засобами хворих на спондилоартрити</t>
  </si>
  <si>
    <t>2.18. Забезпечення лікарськими засобами хворих на мукополісахаридоз</t>
  </si>
  <si>
    <t>2.19. Забезпечення медичними виробами хворих на бульозний епідермоліз</t>
  </si>
  <si>
    <t>2.20. Забезпечення лікувальним харчуванням хворих на бульозний епідермоліз</t>
  </si>
  <si>
    <t>2.44. Забезпечення слуховими апаратами пацієнтів із вродженою або набутою туговухістю</t>
  </si>
  <si>
    <t>2.53. Забезпечення хворих засобами догляду за стомою</t>
  </si>
  <si>
    <t>міської цільової програми "Підтримка та розвиток галузі охорони здоров'я столиці" на 2024-2025 роки</t>
  </si>
  <si>
    <t>2.30. Забезпечення лікарськими засобами хворих на ідіопатичну тромбоцитопенічну пурпуру</t>
  </si>
  <si>
    <t>2.31. Забезпечення лікарськими засобами проведення замісної терапії хворим на коагулопатію</t>
  </si>
  <si>
    <t>2.35. Забезпечення хіміопрепаратами та супроводжуючою терапією хворих з онкогематологічною патологією</t>
  </si>
  <si>
    <t xml:space="preserve"> - на забезпечення пацієнтів приладами для постійної інфузії інсуліну (інсуліновими помпами), тис. грн.</t>
  </si>
  <si>
    <t xml:space="preserve"> - на забезпечення пацієнтів медичними виробами до приладів для постійної інфузії інсуліну (інсуліновими помпами), тис. грн.</t>
  </si>
  <si>
    <t>показник продукту: кількість пацієнтів, які забезпечені медичними виробами проведення вимірювання глікованого гемоглобіну, осіб</t>
  </si>
  <si>
    <t>показник продукту: кількість пацієнтів, з вродженою або набутою туговухістю, що забезпечені слуховими апаратами, осіб</t>
  </si>
  <si>
    <t>показник якості: рівень виконання заходу, %</t>
  </si>
  <si>
    <t xml:space="preserve"> - дівчаток, осіб</t>
  </si>
  <si>
    <t xml:space="preserve"> - хлопчиків, осіб</t>
  </si>
  <si>
    <t>2.45. Забезпечення кохлеарними імплантами пацієнтів, які мають вади слуху за медичними показами</t>
  </si>
  <si>
    <t xml:space="preserve">2.55. Забезпечення дітей до 2-х років пільговим харчуванням в рамках виконання постанови КМ України від 8 лютого 1994 р. № 66 </t>
  </si>
  <si>
    <t>Оперативна ціль Стратегії розвитку міста Києва до 2025 року</t>
  </si>
  <si>
    <t>Строки виконання заходу</t>
  </si>
  <si>
    <t>Виконавці заходу</t>
  </si>
  <si>
    <t>Очікуваний результат (результативні показники)</t>
  </si>
  <si>
    <t>1. Приведення закладів охорони здоров'я у відповідність до сучасних потреб</t>
  </si>
  <si>
    <t>Департамент охорони здоров'я, заклади охорони здоров'я, що засновані на комунальній власності територіальної громади м. Києва</t>
  </si>
  <si>
    <t>показник продукту: кількість пацієнтів дитячого віку, хворих на цукровий діабет, які забезпечені препаратами глюкагону для невідкладної терапії гіпоглікемій, осіб</t>
  </si>
  <si>
    <t>2.5. Забезпечення препаратами гормону росту пацієнтів дитячого віку, хворих на гіпофізарний нанізм та нанізм різного походження</t>
  </si>
  <si>
    <t>показник витрат: обсяг видатків, тис. грн.</t>
  </si>
  <si>
    <t>показник витрат: обсяг видатків, тис .грн.</t>
  </si>
  <si>
    <t>2.1. Забезпечення пацієнтів дитячого віку, хворих на цукровий діабет, препаратами глюкагону для невідкладної терапії гіпоглікемій</t>
  </si>
  <si>
    <t>2.2. Забезпечення пацієнтів дитячого віку з лабільним перебігом цукрового діабету приладами для постійної інфузії інсуліну (інсуліновими помпами) та медичними виробами до приладів для постійної інфузії інсуліну (за комісійним висновком)</t>
  </si>
  <si>
    <t xml:space="preserve"> - приладами для постійної інфузії інсуліну (інсуліновими помпами), осіб</t>
  </si>
  <si>
    <t>2.3. Забезпечення медичними виробами проведення вимірювання глікованого гемоглобіну у хворих на цукровий діабет</t>
  </si>
  <si>
    <t>2.4. Забезпечення пацієнтів дитячого віку з передчасним статевим розвитком аналогами гонадотропін-рилізинг гормону</t>
  </si>
  <si>
    <t xml:space="preserve">2.6. Забезпечення лікарськими засобами хворих з акромегалією </t>
  </si>
  <si>
    <t>показник продукту: кількість хворих на муковізцидос, що отримали лікувальне харчування, осіб, в т.ч.:</t>
  </si>
  <si>
    <t>2.15. Забезпечення лікарськими засобами хворих на спінально - м'язову атрофію (за комісійним висновком)</t>
  </si>
  <si>
    <t>2.16. Забезпечення лікувальним харчуванням хворих на спінально - м'язову атрофію (за комісійним висновком)</t>
  </si>
  <si>
    <t>2.17. Забезпечення лікарськими засобами пацієнтів з хворобою Гоше</t>
  </si>
  <si>
    <t>показник продукту: кількість пацієнтів з хворобою Гоше, які забезпечені лікарськими засобами, осіб</t>
  </si>
  <si>
    <t>показник продукту: кількість пацієнтів, хворих на запальні хронічні захворювання товстого кишківника (хвороба Крона та виразковий коліт), які забезпечені лікарськими засобами та медичними виробами, осіб, в т.ч.:</t>
  </si>
  <si>
    <t>показник продукту: кількість пацієнтів дитячого віку, хворих на запальні хронічні захворювання товстого кишківника (хвороба Крона та виразковий коліт), які забезпечені лікувальним харчуванням, осіб, в т.ч.:</t>
  </si>
  <si>
    <t>2.23. Забезпечення лікарськими засобами пацієнтів дитячого віку з хворобою Кавасакі</t>
  </si>
  <si>
    <t>2.24. Забезпечення лікарськими засобами хворих на легеневу гіпертензію</t>
  </si>
  <si>
    <t>показник продукту: кількість пацієнтів, які забезпечені лікарськими засобами для лікування легеневої гіпертензії, осіб, в т.ч.:</t>
  </si>
  <si>
    <t>2.25. Забезпечення лікарськими засобами хворих на тирозинемією</t>
  </si>
  <si>
    <t>показник продукту: кількість хворих з тирозинемією, які забезпечені лікарськими засобами, осіб, в т.ч.:</t>
  </si>
  <si>
    <t xml:space="preserve">2.26. Забезпечення лікувальним харчуванням хворих на тирозинемію </t>
  </si>
  <si>
    <t>показник продукту: кількість хворих з тирозинемією, які забезпечені лікувальним харчуванням осіб</t>
  </si>
  <si>
    <t>показник продукту: кількість пацієнтів дитячого віку, хворих на метілмалонову аміноацидурію, які забезпечені лікувальним харчуванням, осіб</t>
  </si>
  <si>
    <t>2.28. Забезпечення лікарськими засобами хворих на первинний імунодефіцит</t>
  </si>
  <si>
    <t>2.32. Забезпечення лікарськими засобами пацієнтів з демієлінізуючими захворюваннями нервової системи</t>
  </si>
  <si>
    <t>показник продукту: кількість пацієнтів з демієлінізуючими захворюваннями нервової системи, які забезпечені лікарськими засобами, осіб</t>
  </si>
  <si>
    <t>2.33. Забезпечення лікарськими засобами хворих з ВІЛ - інфекцією в термінальній стадії з ускладненим перебігом</t>
  </si>
  <si>
    <t xml:space="preserve">2.34. Забезпечення етіотропним противірусним лікуванням хворих на вірусний гепатит В і С </t>
  </si>
  <si>
    <t>показник продукту: кількість пацієнтів, які забезпечені етіотропним противірусним лікуванням хворих на вірусний гепатит В і С, осіб:</t>
  </si>
  <si>
    <t>показник продукту: кількість пацієнтів з онкогематологічною патологією, які забезпечені хіміопрепаратами та супроводжуючою терапією, осіб</t>
  </si>
  <si>
    <t xml:space="preserve">2.38. Забезпечення лікарськими засобами лікування дихальних розладів у новонароджених </t>
  </si>
  <si>
    <t>показник продукту: кількість пацієнтів, які забезпечені лікарськими засобами для лікування дихальних розладів новонароджених, осіб</t>
  </si>
  <si>
    <t xml:space="preserve">2.39. Забезпечення пацієнтів лікарськими засобами, медичними виробами для проведення екстракорпоральних методів лікування (гемодіалізу, гемофільтрації, перитонеального діалізу тощо) </t>
  </si>
  <si>
    <t xml:space="preserve">2.40. Забезпечення пацієнтів лікарськими засобами для корекції порушень фосфорно-кальцієвого обміну, вторинного гіперпаратиреозу </t>
  </si>
  <si>
    <t>показник продукту: кількість пацієнтів із захворюванням нирок, які будуть забезпечені лікарськими засобами для корекції порушень фосфорно-кальцієвого обміну, вторинного гіперпаратиреозу, осіб</t>
  </si>
  <si>
    <t xml:space="preserve">2.41. Забезпечення пацієнтів лікарськими засобами та медичними виробами для проведення екстракорпоральних методів лікування </t>
  </si>
  <si>
    <t>2.43. Забезпечення лікувальним харчуванням дітей віком від 4 років та дорослих при хронічній хворобі нирок</t>
  </si>
  <si>
    <t>показник продукту: кількість пацієнтів, які мають вади слуху, що забезпечені кохлеарними імплантами, осіб</t>
  </si>
  <si>
    <t>2.46. Забезпечення/заміна мовних процесорів пацієнтам, які мають вади слуху за медичними показами</t>
  </si>
  <si>
    <t>показник продукту: кількість пацієнтів з вродженою або набутою туговухістю, які забезпечені мовними процесорами, осіб</t>
  </si>
  <si>
    <t>2.47. Забезпечення пацієнтів медичними виробами при офтальмологічних захворюваннях (катаракта, глаукома, вітректомія тощо)</t>
  </si>
  <si>
    <t>2.49. Забезпечення пацієнтів медичними виробами при наданні кардіохірургічної допомоги</t>
  </si>
  <si>
    <t>показник продукту: кількість пацієнтів, що забезпечені медичними виробами при наданні кардіохірургічної допомоги, осіб</t>
  </si>
  <si>
    <t>2.50. Забезпечення пацієнтів лікарськими засобами та медичними виробами при лікуванні наслідків бойової травми методом відновно - реконструктивної хірургії</t>
  </si>
  <si>
    <t xml:space="preserve">2.51. Забезпечення лікарськими засобами та медичними виробами пацієнтів з судинно-мозковими захворюваннями, яким показано нейрохірургічні втручання </t>
  </si>
  <si>
    <t>2.52. Забезпечення засобами догляду пацієнтів паліативних відділень (підгузки, пелюшки)</t>
  </si>
  <si>
    <t>показник продукту: кількість пацієнтів паліативних відділень, які забезпечені засобами догляду (підгузки, пелюшки), осіб</t>
  </si>
  <si>
    <t>показник продукту: кількість пацієнтів дитячого віку з передчасним статевим розвитком, які забезпечені аналогами гонадотропін -рилізинг гормону осіб, в т.ч.:</t>
  </si>
  <si>
    <t>показник продукту: кількість пацієнтів дитячого віку, хворих на гіпофізарний нанізм та нанізм різного походження, які забезпечені препаратами гормону росту, осіб, в т.ч.:</t>
  </si>
  <si>
    <t>2.27. Забезпечення лікувальним харчуванням пацієнтів дитячого віку, хворих на метілмалонову аміноацидурію</t>
  </si>
  <si>
    <t xml:space="preserve">2.21. Забезпечення лікарськими засобами та медичними виробами хворих на запальні хронічні захворювання товстого кишківника (хвороба Крона та виразковий коліт) </t>
  </si>
  <si>
    <t xml:space="preserve">2.22. Забезпечення лікувальним харчуванням пацієнтів дитячого віку, хворих на запальні хронічні захворювання товстого кишківника (хвороба Крона та виразковий коліт) </t>
  </si>
  <si>
    <t>показник продукту: кількість пацієнтів дитячого віку з хворобою Кавасакі, які забезпечені лікарськими засобами, осіб</t>
  </si>
  <si>
    <t>2.29. Забезпечення лікарськими засобами хворих на розсіяний склероз</t>
  </si>
  <si>
    <t>показник продукту: кількість пацієнтів з ВІЛ - інфекцією в термінальній стадії з ускладненим перебігом, які забезпечені лікарськими засобами, осіб</t>
  </si>
  <si>
    <t>показник продукту: кількість пацієнтів з онкологічними захворюваннями, які забезпечені лікарськими засобами для супроводу та лікування, осіб</t>
  </si>
  <si>
    <t>2.36. Забезпечення лікарськими засобами для лікування та супроводу хворих з онологічними захворюваннями</t>
  </si>
  <si>
    <t xml:space="preserve">2.37. Забезпечення витратними матеріалами для проведення забору донорської крові та її компонентів, виготовлення вірусінактивованих та кріоконсервованих компонентів крові </t>
  </si>
  <si>
    <t>2.42. Забезпечення лабораторними реактивами для обстеження пацієнтів із захворюванням нирок</t>
  </si>
  <si>
    <t>показник продукту: кількість пацієнтів із захворюванням нирок, які забезпечені лабораторними реактивами для обстеження, осіб</t>
  </si>
  <si>
    <t>показник продукту: кількість пацієнтів, що отримали лікування наслідків бойової травми методом відновно - реконструктивної хірургії, осіб</t>
  </si>
  <si>
    <t>показник продукту: кількість закладів, що отримують відшкодування витрат на безоплатний та пільговий відпуск лікарських засобів, од.</t>
  </si>
  <si>
    <t xml:space="preserve">показник ефективності: середні витрати на відшкодування закладу охорони здоров'я безоплатного та пільгового відпуску лікарських засобів за рецептами лікарів у разі амбулаторного лікування, тис. грн. </t>
  </si>
  <si>
    <t>Департамент охорони здоров'я, КНП «Київський міський інформаційно-аналітичний центр медичної статистики»</t>
  </si>
  <si>
    <t xml:space="preserve">Департамент охорони здоров'я, КНП "Центр екстреної медичної допомоги та медицини катастроф міста Києва" </t>
  </si>
  <si>
    <t>Департамент охорони здоров'я, дитячий спеціалізований санаторій «Ялинка», дитячий спеціалізований санаторій «Лісова поляна»</t>
  </si>
  <si>
    <t xml:space="preserve">показник ефективності: середні витрати на підтримку закладу, тис. грн. </t>
  </si>
  <si>
    <t>показник продукту: кількість закладів, що отримують підтримку, од.</t>
  </si>
  <si>
    <t xml:space="preserve">2. Підтримка киян, які потребують додаткової медичної допомоги </t>
  </si>
  <si>
    <t>3. Інформатизація сектора охорони здоров'я</t>
  </si>
  <si>
    <t xml:space="preserve">4. Вдосконалення системи надання екстренної медичної допомоги та медицини катастроф </t>
  </si>
  <si>
    <t xml:space="preserve">5. Розширення автономії закладів охорони здоров'я у фінансовій та управлінській діяльності </t>
  </si>
  <si>
    <t xml:space="preserve">6. Створення належних організаційних умов функціонування єдиного медичного простору </t>
  </si>
  <si>
    <t>4.1. Забезпечення централізованими послугами спеціалізованого автотранспорту для надання екстренної медичної допомоги населенню</t>
  </si>
  <si>
    <t xml:space="preserve">5.1. Підтримка закладів охорони здоров'я, які знаходяться в статусі бюджетних установ до завершення їх реорганізації </t>
  </si>
  <si>
    <t xml:space="preserve">6.1. Підтримка КО "Київмедспецтранс" в частині забезпечення комунальних закладів охорони здоров'я послугами спеціалізованого атотранспорту для надання медичної допомоги </t>
  </si>
  <si>
    <t>ІІ. Підвищення ефективності системи управління у галузі охорони здоров'я</t>
  </si>
  <si>
    <t xml:space="preserve">I. Забезпечення якісної та доступної медицини                 в м. Києві </t>
  </si>
  <si>
    <t>Обсяги фінансування, (тис.грн.)</t>
  </si>
  <si>
    <t>показник ефективності: середні витрати на один об'єкт, тис. грн</t>
  </si>
  <si>
    <t>Департамент охорони здоров'я,заклади охорони здоров'я, що засновані на комунальній власності територіальної громади м. Києва, КП "Інженерний центр"</t>
  </si>
  <si>
    <t xml:space="preserve">1.1. Будівництво, реконструкція та реставрація в закладах охорони здоров'я, що засновані на комунальній власності територіальної громади м. Києва, оновлення та забезпечення їх матеріально-технічної бази </t>
  </si>
  <si>
    <t>1.2. Проведення капітальних ремонтів в закладах охорони здоров'я, що засновані на комунальній власності територіальної громади м. Києва</t>
  </si>
  <si>
    <t>1.3. Закупівля обладнання для закладів  охорони здоров'я, що засновані на комунальній власності територіальної громади м. Києва</t>
  </si>
  <si>
    <t>показник якості: рівень забезпечення пацієнтів у % до потреби</t>
  </si>
  <si>
    <t xml:space="preserve">показник якості: рівень забезпечення пацієнтів у %  до потреби </t>
  </si>
  <si>
    <t>показник ефективності: середні витрати на витратні матеріали для заготівлі крові та її компонентів, виготовлення з них вірусінактивованих та кріоконсервованих компонентів крові, тис. грн.</t>
  </si>
  <si>
    <t>показник продукту: кількість пацієнтів, які забезпечені лікарськими засобами, медичними виробами для проведення екстракорпоральних методів лікування (гемодіалізу, гемофільтрації, перитонеального діалізу тощо), осіб</t>
  </si>
  <si>
    <t>показник продукту: кількість пацієнтів, які забезпечені лікувальним харчуванням для дітей віком від 4 років та дорослих при хронічній хворобі нирок, осіб</t>
  </si>
  <si>
    <t xml:space="preserve">2.48. Забезпечення пацієнтів медичними виробами та інструментарієм для їх імплантації при проведенні оперативних втручань з ендопротезування суглобів </t>
  </si>
  <si>
    <t>3.1. Забезпечення функціонування інформаційно-аналітичної системи галузі охорони здоров'я в частині виконання заходів, пов'язаних із збором, обробкою, зберіганням та передачею медико -статистичної інформації</t>
  </si>
  <si>
    <t>показник продукту: кількість проведених оперативних втручань з ендопротезування суглобів,  од.</t>
  </si>
  <si>
    <t xml:space="preserve">2.54. Забезпечення закладів охорони здоров'я при амбулаторному лікуванні відповідно до постанови КМУ від 17.08.1998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 лікарськими засобами, що не ввійшли до програми "Доступні ліки"
</t>
  </si>
  <si>
    <t>показник продукту: кількість пацієнтів, які забезпечені лікарськими засобами та медичними виробами для проведення екстракорпоральних методів лікування, осіб</t>
  </si>
  <si>
    <t>показник продукту: кількість пацієнтів, які забезпечені медичними виробами для проведення лікування офтальмологічних захворювань (катаракта, глаукома, вітректомія тощо), осіб</t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</si>
  <si>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акромегалію, які забезпечені лікарськими засобами, осіб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</si>
  <si>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муковісцидоз,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</si>
  <si>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фенілкетонурію, які забезпечені лікувальним харчуванням,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</si>
  <si>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ювенільний ревматоїдний артрит,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</si>
  <si>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хворих на хворобу Стілла,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</si>
  <si>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системну склеродермію,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</si>
  <si>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хворих на системні васкуліти,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</si>
  <si>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спондилоартрити,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</si>
  <si>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спінально - м'язову атрофію (за комісійним висновком),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</si>
  <si>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спінально - м'язову атрофію (за комісійним висновком), які забезпечені лікувальним харчуванням,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</si>
  <si>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мукополісахаридоз, які забезпечені лікарськими засобами, осіб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</si>
  <si>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бульозним епідермолізом, які забезпечені медичними виробами,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</si>
  <si>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бульозним епідермолізом, які забезпечені лікувальним харчуванням,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</si>
  <si>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первинний імунодефіцит,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</si>
  <si>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розсіяний склероз, які забезпечені лікарськими засобами, осіб, в т.ч.:</t>
    </r>
  </si>
  <si>
    <r>
      <t>показник продукту: кількість пацієнтів</t>
    </r>
    <r>
      <rPr>
        <sz val="10"/>
        <color rgb="FFFF000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хворих на коагулопатію, які забезпечені лікарськими засобами для замісної терапії, осіб</t>
    </r>
  </si>
  <si>
    <t>показник продукту: кількість наданих  інформаційно-аналітичних матеріалів (аналітичних довідок, методичних рекомендацій, письмових роз’яснень, звітних форм, довідників та іншої інформації), од.</t>
  </si>
  <si>
    <t>показник ефективності: середні витрати надання інформаційно-аналітичного матеріалу,  тис. грн</t>
  </si>
  <si>
    <t>показник якості: рівень забезпечення інформаційно-аналітичними матеріалами, у %  до запланованого</t>
  </si>
  <si>
    <t>Апарат ВО КМР (КМДА),                        КО "Київмедспецтранс"</t>
  </si>
  <si>
    <t>показник продукту: кількість пацієнтів із судинно-мозковими захворюваннями, які забезпечені медичними виробами та лікарськими засобами для проведення нейрохірургічних втручань, осіб</t>
  </si>
  <si>
    <t>Додаток
до міської цільвої програми «Підтримка та розвиток галузі охорони здоров'я столиці» на 2024–2025 роки</t>
  </si>
  <si>
    <t>Департамент охорони здоров'я, заклади охорони здоров'я, що засновані на комунальній власності територіальної громади м. Києва, РДА, КП "Інженерний центр", комунальне підприємство з питань будівництва житлових будинків "Житлоінвестбуд-УКБ"</t>
  </si>
  <si>
    <t>показник якості: динаміка кількості закладів охорони здоров'я, що забезпечуються лікарськими засобами у порівнянні з минулим роком, %</t>
  </si>
  <si>
    <t>показник якості: динаміка кількості дітей до 2-х років, що отримують пільгове харчування у порівнянні з минулим роком, %</t>
  </si>
  <si>
    <t>показник ефективності: середні витрати на одного пацієнта, тис. грн.:</t>
  </si>
  <si>
    <t xml:space="preserve">Інші джерела </t>
  </si>
  <si>
    <t>показник якості: рівень освоєння коштів, %</t>
  </si>
  <si>
    <t>показник якості: рівень забезпечення пацієнтів,  у % до потреби</t>
  </si>
  <si>
    <t>показник продукту: кількість дітей з лабільним перебігом цукрового діабету, які забезпечені:</t>
  </si>
  <si>
    <t>показник якості: рівень забезпечення витратним матеріалом у % до потреби</t>
  </si>
  <si>
    <t>показник якості: рівень забезпечення пацієнтів у % до запланованого</t>
  </si>
  <si>
    <t>показник якості: рівень забезпечення закладів автотранспортом, %</t>
  </si>
  <si>
    <t>показник продукту: кількість закладів охорони здоров'я, що засновані на комунальній власності територіальної громади м. Києва, у яких проведено капітальні ремонти, одиниць</t>
  </si>
  <si>
    <t>показник ефективності: середні витрати на один заклад охорони здоров'я, що заснований на комунальній власності територіальної громади м. Києва, тис. грн</t>
  </si>
  <si>
    <t>показник продукту: кількість закладів охорони здоров'я, що засновані на комунальній власності територіальної громади м. Києва, які підлягають забезпеченню, одиниць</t>
  </si>
  <si>
    <t>показник якості: частка закладів охорони здоров'я, що засновані на комунальній власності територіальної громади м. Києва,що забезпечені обладнанням в поточному році у загальній кількості закладів, %</t>
  </si>
  <si>
    <t>показник якості: частка закладів охорони здоров'я, що засновані на комунальній власності територіальної громади м. Києва, у яких проведено капітальні ремонти, в поточному році у загальній кількості закладів,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</si>
</sst>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\ _₽_-;\-* #,##0.000\ _₽_-;_-* &quot;-&quot;???\ _₽_-;_-@_-"/>
    <numFmt numFmtId="166" formatCode="_-* #,##0.00\ _₽_-;\-* #,##0.00\ _₽_-;_-* &quot;-&quot;??\ _₽_-;_-@_-"/>
    <numFmt numFmtId="167" formatCode="_-* #,##0.00_р_._-;\-* #,##0.00_р_._-;_-* &quot;-&quot;??_р_._-;_-@_-"/>
  </numFmts>
  <fonts count="22" x14ac:knownFonts="1">
    <font>
      <sz val="11"/>
      <color theme="1"/>
      <name val="Calibri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241">
    <xf numFmtId="0" fontId="0" fillId="0" borderId="0" xfId="0"/>
    <xf numFmtId="43" fontId="9" fillId="0" borderId="1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9" fillId="0" borderId="0" xfId="1" applyFont="1" applyFill="1" applyBorder="1" applyAlignment="1">
      <alignment vertical="center" wrapText="1"/>
    </xf>
    <xf numFmtId="4" fontId="5" fillId="0" borderId="0" xfId="0" applyNumberFormat="1" applyFont="1" applyAlignment="1">
      <alignment horizontal="left" wrapText="1"/>
    </xf>
    <xf numFmtId="43" fontId="3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 wrapText="1"/>
    </xf>
    <xf numFmtId="43" fontId="9" fillId="0" borderId="2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top" wrapText="1"/>
    </xf>
    <xf numFmtId="0" fontId="18" fillId="0" borderId="3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43" fontId="3" fillId="0" borderId="11" xfId="1" applyFont="1" applyFill="1" applyBorder="1" applyAlignment="1">
      <alignment vertical="center" wrapText="1"/>
    </xf>
    <xf numFmtId="43" fontId="9" fillId="0" borderId="29" xfId="1" applyFont="1" applyFill="1" applyBorder="1" applyAlignment="1">
      <alignment vertical="center" wrapText="1"/>
    </xf>
    <xf numFmtId="43" fontId="9" fillId="0" borderId="6" xfId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 horizontal="left" wrapText="1"/>
    </xf>
    <xf numFmtId="9" fontId="3" fillId="0" borderId="2" xfId="2" applyFont="1" applyFill="1" applyBorder="1" applyAlignment="1">
      <alignment horizontal="center" vertical="center" wrapText="1"/>
    </xf>
    <xf numFmtId="9" fontId="3" fillId="0" borderId="16" xfId="2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43" fontId="9" fillId="0" borderId="37" xfId="1" applyFont="1" applyFill="1" applyBorder="1" applyAlignment="1">
      <alignment horizontal="center" vertical="center" wrapText="1"/>
    </xf>
    <xf numFmtId="43" fontId="9" fillId="0" borderId="38" xfId="1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vertical="top" wrapText="1"/>
    </xf>
    <xf numFmtId="43" fontId="3" fillId="0" borderId="27" xfId="1" applyFont="1" applyFill="1" applyBorder="1" applyAlignment="1">
      <alignment horizontal="center" vertical="center" wrapText="1"/>
    </xf>
    <xf numFmtId="43" fontId="3" fillId="0" borderId="18" xfId="1" applyFont="1" applyFill="1" applyBorder="1" applyAlignment="1">
      <alignment horizontal="center" vertical="center" wrapText="1"/>
    </xf>
    <xf numFmtId="43" fontId="3" fillId="0" borderId="2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3" fontId="9" fillId="0" borderId="0" xfId="1" applyFont="1" applyFill="1" applyAlignment="1">
      <alignment vertical="center" wrapText="1"/>
    </xf>
    <xf numFmtId="0" fontId="3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3" fontId="5" fillId="0" borderId="21" xfId="0" applyNumberFormat="1" applyFont="1" applyBorder="1" applyAlignment="1">
      <alignment horizontal="center" wrapText="1"/>
    </xf>
    <xf numFmtId="9" fontId="8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43" fontId="9" fillId="0" borderId="8" xfId="1" applyFont="1" applyFill="1" applyBorder="1" applyAlignment="1">
      <alignment horizontal="center" vertical="center" wrapText="1"/>
    </xf>
    <xf numFmtId="43" fontId="9" fillId="0" borderId="9" xfId="1" applyFont="1" applyFill="1" applyBorder="1" applyAlignment="1">
      <alignment horizontal="center" vertical="center" wrapText="1"/>
    </xf>
    <xf numFmtId="9" fontId="8" fillId="0" borderId="11" xfId="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center" wrapText="1"/>
    </xf>
    <xf numFmtId="43" fontId="9" fillId="0" borderId="9" xfId="1" applyFont="1" applyFill="1" applyBorder="1" applyAlignment="1">
      <alignment vertical="center" wrapText="1"/>
    </xf>
    <xf numFmtId="43" fontId="9" fillId="0" borderId="11" xfId="1" applyFont="1" applyFill="1" applyBorder="1" applyAlignment="1">
      <alignment vertical="center" wrapText="1"/>
    </xf>
    <xf numFmtId="43" fontId="9" fillId="0" borderId="13" xfId="1" applyFont="1" applyFill="1" applyBorder="1" applyAlignment="1">
      <alignment vertical="center" wrapText="1"/>
    </xf>
    <xf numFmtId="43" fontId="9" fillId="0" borderId="42" xfId="1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5" fillId="0" borderId="7" xfId="0" applyNumberFormat="1" applyFont="1" applyBorder="1" applyAlignment="1">
      <alignment horizontal="left" wrapText="1"/>
    </xf>
    <xf numFmtId="9" fontId="3" fillId="0" borderId="1" xfId="2" applyFont="1" applyFill="1" applyBorder="1" applyAlignment="1">
      <alignment horizontal="center" vertical="center" wrapText="1"/>
    </xf>
    <xf numFmtId="9" fontId="3" fillId="0" borderId="11" xfId="2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44" xfId="0" applyNumberFormat="1" applyFont="1" applyBorder="1" applyAlignment="1">
      <alignment horizontal="left" wrapText="1"/>
    </xf>
    <xf numFmtId="4" fontId="5" fillId="0" borderId="7" xfId="0" applyNumberFormat="1" applyFont="1" applyBorder="1" applyAlignment="1">
      <alignment horizontal="left" vertical="center" wrapText="1"/>
    </xf>
    <xf numFmtId="43" fontId="9" fillId="0" borderId="38" xfId="1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43" fontId="12" fillId="0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3" fontId="12" fillId="0" borderId="11" xfId="1" applyFont="1" applyFill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43" fontId="12" fillId="0" borderId="13" xfId="1" applyFont="1" applyFill="1" applyBorder="1" applyAlignment="1">
      <alignment vertical="center" wrapText="1"/>
    </xf>
    <xf numFmtId="43" fontId="3" fillId="0" borderId="0" xfId="1" applyFont="1" applyFill="1" applyAlignment="1">
      <alignment vertical="top" wrapText="1"/>
    </xf>
    <xf numFmtId="43" fontId="4" fillId="0" borderId="0" xfId="1" applyFont="1" applyFill="1" applyAlignment="1">
      <alignment vertical="top" wrapText="1"/>
    </xf>
    <xf numFmtId="0" fontId="9" fillId="0" borderId="2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66" fontId="21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43" fontId="21" fillId="2" borderId="0" xfId="0" applyNumberFormat="1" applyFont="1" applyFill="1" applyAlignment="1">
      <alignment horizontal="center" vertical="top" wrapText="1"/>
    </xf>
    <xf numFmtId="166" fontId="9" fillId="3" borderId="0" xfId="0" applyNumberFormat="1" applyFont="1" applyFill="1" applyAlignment="1">
      <alignment vertical="top" wrapText="1"/>
    </xf>
    <xf numFmtId="164" fontId="8" fillId="0" borderId="1" xfId="1" applyNumberFormat="1" applyFont="1" applyFill="1" applyBorder="1" applyAlignment="1">
      <alignment horizontal="center" vertical="center" wrapText="1"/>
    </xf>
    <xf numFmtId="43" fontId="9" fillId="0" borderId="8" xfId="1" applyFont="1" applyFill="1" applyBorder="1" applyAlignment="1">
      <alignment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9" fontId="8" fillId="0" borderId="12" xfId="2" applyFont="1" applyFill="1" applyBorder="1" applyAlignment="1">
      <alignment horizontal="center" vertical="center" wrapText="1"/>
    </xf>
    <xf numFmtId="9" fontId="8" fillId="0" borderId="13" xfId="2" applyFont="1" applyFill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left" wrapText="1"/>
    </xf>
    <xf numFmtId="4" fontId="5" fillId="0" borderId="45" xfId="0" applyNumberFormat="1" applyFont="1" applyBorder="1" applyAlignment="1">
      <alignment horizontal="left" wrapText="1"/>
    </xf>
    <xf numFmtId="4" fontId="5" fillId="0" borderId="4" xfId="0" applyNumberFormat="1" applyFont="1" applyBorder="1" applyAlignment="1">
      <alignment horizontal="left" wrapText="1"/>
    </xf>
    <xf numFmtId="0" fontId="7" fillId="0" borderId="30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3" fontId="9" fillId="0" borderId="11" xfId="0" applyNumberFormat="1" applyFont="1" applyBorder="1" applyAlignment="1">
      <alignment vertical="center" wrapText="1"/>
    </xf>
    <xf numFmtId="43" fontId="9" fillId="0" borderId="11" xfId="0" applyNumberFormat="1" applyFont="1" applyBorder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43" fontId="9" fillId="0" borderId="49" xfId="1" applyFont="1" applyFill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4" fontId="5" fillId="0" borderId="51" xfId="0" applyNumberFormat="1" applyFont="1" applyBorder="1" applyAlignment="1">
      <alignment horizontal="left" wrapText="1"/>
    </xf>
    <xf numFmtId="4" fontId="5" fillId="0" borderId="41" xfId="0" applyNumberFormat="1" applyFont="1" applyBorder="1" applyAlignment="1">
      <alignment horizontal="left" wrapText="1"/>
    </xf>
    <xf numFmtId="9" fontId="3" fillId="0" borderId="12" xfId="2" applyFont="1" applyFill="1" applyBorder="1" applyAlignment="1">
      <alignment horizontal="center" vertical="center" wrapText="1"/>
    </xf>
    <xf numFmtId="9" fontId="3" fillId="0" borderId="13" xfId="2" applyFont="1" applyFill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4" xfId="3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48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wrapText="1"/>
    </xf>
    <xf numFmtId="43" fontId="11" fillId="0" borderId="8" xfId="1" applyFont="1" applyFill="1" applyBorder="1" applyAlignment="1">
      <alignment horizontal="center" vertical="center" wrapText="1"/>
    </xf>
    <xf numFmtId="43" fontId="11" fillId="0" borderId="9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3" fontId="9" fillId="0" borderId="15" xfId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horizontal="center" wrapText="1"/>
    </xf>
    <xf numFmtId="166" fontId="4" fillId="0" borderId="0" xfId="0" applyNumberFormat="1" applyFont="1" applyAlignment="1">
      <alignment vertical="center" wrapText="1"/>
    </xf>
    <xf numFmtId="0" fontId="5" fillId="0" borderId="10" xfId="3" applyFont="1" applyBorder="1" applyAlignment="1">
      <alignment horizontal="left" wrapText="1"/>
    </xf>
    <xf numFmtId="0" fontId="5" fillId="0" borderId="37" xfId="3" applyFont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14" xfId="3" applyFont="1" applyBorder="1" applyAlignment="1">
      <alignment horizontal="left" vertical="center" wrapText="1"/>
    </xf>
    <xf numFmtId="0" fontId="5" fillId="0" borderId="26" xfId="3" applyFont="1" applyBorder="1" applyAlignment="1">
      <alignment horizontal="left" vertical="center" wrapText="1"/>
    </xf>
    <xf numFmtId="0" fontId="5" fillId="0" borderId="23" xfId="3" applyFont="1" applyBorder="1" applyAlignment="1">
      <alignment horizontal="left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8" fillId="0" borderId="3" xfId="2" applyFont="1" applyFill="1" applyBorder="1" applyAlignment="1">
      <alignment horizontal="center" vertical="center" wrapText="1"/>
    </xf>
    <xf numFmtId="9" fontId="8" fillId="0" borderId="54" xfId="2" applyFont="1" applyFill="1" applyBorder="1" applyAlignment="1">
      <alignment horizontal="center" vertical="center" wrapText="1"/>
    </xf>
    <xf numFmtId="9" fontId="8" fillId="0" borderId="16" xfId="2" applyFont="1" applyFill="1" applyBorder="1" applyAlignment="1">
      <alignment horizontal="center" vertical="center" wrapText="1"/>
    </xf>
    <xf numFmtId="9" fontId="8" fillId="0" borderId="53" xfId="2" applyFont="1" applyFill="1" applyBorder="1" applyAlignment="1">
      <alignment horizontal="center" vertical="center" wrapText="1"/>
    </xf>
    <xf numFmtId="9" fontId="8" fillId="0" borderId="55" xfId="2" applyFont="1" applyFill="1" applyBorder="1" applyAlignment="1">
      <alignment horizontal="center" vertical="center" wrapText="1"/>
    </xf>
    <xf numFmtId="9" fontId="8" fillId="0" borderId="37" xfId="2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43" fontId="9" fillId="0" borderId="0" xfId="1" applyFont="1" applyFill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3" fillId="0" borderId="0" xfId="0" applyNumberFormat="1" applyFont="1" applyAlignment="1">
      <alignment horizontal="left" wrapText="1"/>
    </xf>
    <xf numFmtId="43" fontId="3" fillId="0" borderId="16" xfId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left" wrapText="1"/>
    </xf>
    <xf numFmtId="43" fontId="3" fillId="0" borderId="17" xfId="1" applyFont="1" applyFill="1" applyBorder="1" applyAlignment="1">
      <alignment horizontal="center" vertical="center" wrapText="1"/>
    </xf>
    <xf numFmtId="43" fontId="3" fillId="0" borderId="31" xfId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left" wrapText="1"/>
    </xf>
  </cellXfs>
  <cellStyles count="4">
    <cellStyle name="Обычный" xfId="0" builtinId="0"/>
    <cellStyle name="Обычный 2" xfId="3" xr:uid="{00000000-0005-0000-0000-000001000000}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0"/>
  <sheetViews>
    <sheetView tabSelected="1" view="pageBreakPreview" topLeftCell="B1" zoomScale="80" zoomScaleNormal="80" zoomScaleSheetLayoutView="80" workbookViewId="0">
      <selection activeCell="I329" sqref="I329:K334"/>
    </sheetView>
  </sheetViews>
  <sheetFormatPr defaultColWidth="14.42578125" defaultRowHeight="18.75" x14ac:dyDescent="0.25"/>
  <cols>
    <col min="1" max="1" width="25.5703125" style="7" customWidth="1"/>
    <col min="2" max="2" width="30.7109375" style="6" customWidth="1"/>
    <col min="3" max="3" width="43.42578125" style="8" customWidth="1"/>
    <col min="4" max="4" width="16.7109375" style="9" customWidth="1"/>
    <col min="5" max="5" width="36.140625" style="9" customWidth="1"/>
    <col min="6" max="6" width="18.5703125" style="80" customWidth="1"/>
    <col min="7" max="7" width="14.85546875" style="11" customWidth="1"/>
    <col min="8" max="8" width="26.42578125" style="54" customWidth="1"/>
    <col min="9" max="9" width="44.42578125" style="57" customWidth="1"/>
    <col min="10" max="10" width="19" style="14" customWidth="1"/>
    <col min="11" max="11" width="20.7109375" style="14" customWidth="1"/>
    <col min="12" max="12" width="27.28515625" style="7" bestFit="1" customWidth="1"/>
    <col min="13" max="13" width="25.42578125" style="7" customWidth="1"/>
    <col min="14" max="16384" width="14.42578125" style="7"/>
  </cols>
  <sheetData>
    <row r="1" spans="1:13" ht="63" customHeight="1" x14ac:dyDescent="0.25">
      <c r="I1" s="223" t="s">
        <v>183</v>
      </c>
      <c r="J1" s="223"/>
      <c r="K1" s="223"/>
    </row>
    <row r="2" spans="1:13" s="6" customFormat="1" x14ac:dyDescent="0.25">
      <c r="A2" s="232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3" s="6" customFormat="1" x14ac:dyDescent="0.25">
      <c r="A3" s="232" t="s">
        <v>46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3" ht="19.5" thickBot="1" x14ac:dyDescent="0.25">
      <c r="E4" s="10"/>
      <c r="F4" s="81"/>
      <c r="H4" s="12"/>
      <c r="I4" s="13"/>
      <c r="L4" s="15"/>
    </row>
    <row r="5" spans="1:13" s="17" customFormat="1" ht="33.75" customHeight="1" thickBot="1" x14ac:dyDescent="0.3">
      <c r="A5" s="166" t="s">
        <v>59</v>
      </c>
      <c r="B5" s="166" t="s">
        <v>1</v>
      </c>
      <c r="C5" s="166" t="s">
        <v>2</v>
      </c>
      <c r="D5" s="166" t="s">
        <v>60</v>
      </c>
      <c r="E5" s="166" t="s">
        <v>61</v>
      </c>
      <c r="F5" s="214" t="s">
        <v>3</v>
      </c>
      <c r="G5" s="200" t="s">
        <v>145</v>
      </c>
      <c r="H5" s="201"/>
      <c r="I5" s="192" t="s">
        <v>62</v>
      </c>
      <c r="J5" s="193"/>
      <c r="K5" s="194"/>
      <c r="L5" s="16"/>
    </row>
    <row r="6" spans="1:13" s="17" customFormat="1" ht="38.25" customHeight="1" thickBot="1" x14ac:dyDescent="0.3">
      <c r="A6" s="167"/>
      <c r="B6" s="167"/>
      <c r="C6" s="167"/>
      <c r="D6" s="167"/>
      <c r="E6" s="167"/>
      <c r="F6" s="215"/>
      <c r="G6" s="202"/>
      <c r="H6" s="203"/>
      <c r="I6" s="18" t="s">
        <v>4</v>
      </c>
      <c r="J6" s="19" t="s">
        <v>5</v>
      </c>
      <c r="K6" s="20" t="s">
        <v>6</v>
      </c>
    </row>
    <row r="7" spans="1:13" s="22" customFormat="1" ht="19.5" thickBot="1" x14ac:dyDescent="0.25">
      <c r="A7" s="21">
        <v>1</v>
      </c>
      <c r="B7" s="69">
        <v>2</v>
      </c>
      <c r="C7" s="62">
        <v>3</v>
      </c>
      <c r="D7" s="22">
        <v>4</v>
      </c>
      <c r="E7" s="62">
        <v>5</v>
      </c>
      <c r="F7" s="22">
        <v>6</v>
      </c>
      <c r="G7" s="198">
        <v>7</v>
      </c>
      <c r="H7" s="199"/>
      <c r="I7" s="59">
        <v>8</v>
      </c>
      <c r="J7" s="59">
        <v>9</v>
      </c>
      <c r="K7" s="133">
        <v>10</v>
      </c>
    </row>
    <row r="8" spans="1:13" s="123" customFormat="1" ht="27" customHeight="1" x14ac:dyDescent="0.25">
      <c r="A8" s="177" t="s">
        <v>144</v>
      </c>
      <c r="B8" s="179" t="s">
        <v>63</v>
      </c>
      <c r="C8" s="186" t="s">
        <v>148</v>
      </c>
      <c r="D8" s="189" t="s">
        <v>7</v>
      </c>
      <c r="E8" s="183" t="s">
        <v>184</v>
      </c>
      <c r="F8" s="138" t="s">
        <v>8</v>
      </c>
      <c r="G8" s="23" t="s">
        <v>9</v>
      </c>
      <c r="H8" s="70">
        <f>H9+H10</f>
        <v>2812080.39</v>
      </c>
      <c r="I8" s="122" t="s">
        <v>67</v>
      </c>
      <c r="J8" s="101">
        <v>1278314.52</v>
      </c>
      <c r="K8" s="70">
        <v>1533765.87</v>
      </c>
      <c r="L8" s="134">
        <f>J8+K8</f>
        <v>2812080.39</v>
      </c>
      <c r="M8" s="134">
        <f>H8-L8</f>
        <v>0</v>
      </c>
    </row>
    <row r="9" spans="1:13" ht="26.25" customHeight="1" x14ac:dyDescent="0.25">
      <c r="A9" s="178"/>
      <c r="B9" s="180"/>
      <c r="C9" s="187"/>
      <c r="D9" s="190"/>
      <c r="E9" s="184"/>
      <c r="F9" s="139"/>
      <c r="G9" s="24">
        <v>2024</v>
      </c>
      <c r="H9" s="71">
        <f>J8</f>
        <v>1278314.52</v>
      </c>
      <c r="I9" s="124" t="s">
        <v>20</v>
      </c>
      <c r="J9" s="100">
        <v>27</v>
      </c>
      <c r="K9" s="102">
        <v>10</v>
      </c>
      <c r="L9" s="134"/>
      <c r="M9" s="134"/>
    </row>
    <row r="10" spans="1:13" ht="26.25" customHeight="1" x14ac:dyDescent="0.25">
      <c r="A10" s="178"/>
      <c r="B10" s="180"/>
      <c r="C10" s="187"/>
      <c r="D10" s="190"/>
      <c r="E10" s="184"/>
      <c r="F10" s="139"/>
      <c r="G10" s="24">
        <v>2025</v>
      </c>
      <c r="H10" s="71">
        <f>K8</f>
        <v>1533765.87</v>
      </c>
      <c r="I10" s="124" t="s">
        <v>146</v>
      </c>
      <c r="J10" s="25">
        <f>J8/J9</f>
        <v>47344.982222222221</v>
      </c>
      <c r="K10" s="26">
        <f>K8/K9</f>
        <v>153376.587</v>
      </c>
      <c r="L10" s="134"/>
      <c r="M10" s="134"/>
    </row>
    <row r="11" spans="1:13" ht="42.75" customHeight="1" thickBot="1" x14ac:dyDescent="0.3">
      <c r="A11" s="178"/>
      <c r="B11" s="180"/>
      <c r="C11" s="188"/>
      <c r="D11" s="191"/>
      <c r="E11" s="185"/>
      <c r="F11" s="140"/>
      <c r="G11" s="125"/>
      <c r="H11" s="126"/>
      <c r="I11" s="127" t="s">
        <v>189</v>
      </c>
      <c r="J11" s="103">
        <v>1</v>
      </c>
      <c r="K11" s="104">
        <v>1</v>
      </c>
      <c r="L11" s="134"/>
      <c r="M11" s="134"/>
    </row>
    <row r="12" spans="1:13" ht="19.5" x14ac:dyDescent="0.2">
      <c r="A12" s="178"/>
      <c r="B12" s="180"/>
      <c r="C12" s="195" t="s">
        <v>149</v>
      </c>
      <c r="D12" s="189" t="s">
        <v>7</v>
      </c>
      <c r="E12" s="143" t="s">
        <v>147</v>
      </c>
      <c r="F12" s="181" t="s">
        <v>9</v>
      </c>
      <c r="G12" s="182"/>
      <c r="H12" s="36">
        <f>H15+H18</f>
        <v>4442422.33</v>
      </c>
      <c r="I12" s="128" t="s">
        <v>67</v>
      </c>
      <c r="J12" s="129">
        <f>H16+H19</f>
        <v>2379963.54</v>
      </c>
      <c r="K12" s="130">
        <f>H17+H20</f>
        <v>2062458.79</v>
      </c>
      <c r="L12" s="134">
        <f t="shared" ref="L12:L70" si="0">J12+K12</f>
        <v>4442422.33</v>
      </c>
      <c r="M12" s="134">
        <f t="shared" ref="M12:M70" si="1">H12-L12</f>
        <v>0</v>
      </c>
    </row>
    <row r="13" spans="1:13" ht="51" x14ac:dyDescent="0.2">
      <c r="A13" s="94"/>
      <c r="B13" s="95"/>
      <c r="C13" s="196"/>
      <c r="D13" s="190"/>
      <c r="E13" s="141"/>
      <c r="F13" s="151">
        <v>2024</v>
      </c>
      <c r="G13" s="152"/>
      <c r="H13" s="37">
        <f>H16+H19</f>
        <v>2379963.54</v>
      </c>
      <c r="I13" s="135" t="s">
        <v>195</v>
      </c>
      <c r="J13" s="100">
        <v>76</v>
      </c>
      <c r="K13" s="102">
        <v>21</v>
      </c>
      <c r="L13" s="134"/>
      <c r="M13" s="134"/>
    </row>
    <row r="14" spans="1:13" ht="51.75" thickBot="1" x14ac:dyDescent="0.25">
      <c r="A14" s="94"/>
      <c r="B14" s="95"/>
      <c r="C14" s="196"/>
      <c r="D14" s="190"/>
      <c r="E14" s="141"/>
      <c r="F14" s="153">
        <v>2025</v>
      </c>
      <c r="G14" s="154"/>
      <c r="H14" s="73">
        <f>H17+H20</f>
        <v>2062458.79</v>
      </c>
      <c r="I14" s="135" t="s">
        <v>196</v>
      </c>
      <c r="J14" s="25">
        <f>J12/J13</f>
        <v>31315.309736842104</v>
      </c>
      <c r="K14" s="26">
        <f>K12/K13</f>
        <v>98212.323333333334</v>
      </c>
      <c r="L14" s="134"/>
      <c r="M14" s="134"/>
    </row>
    <row r="15" spans="1:13" ht="19.5" customHeight="1" x14ac:dyDescent="0.25">
      <c r="A15" s="27"/>
      <c r="B15" s="28"/>
      <c r="C15" s="196"/>
      <c r="D15" s="190"/>
      <c r="E15" s="141"/>
      <c r="F15" s="145" t="s">
        <v>8</v>
      </c>
      <c r="G15" s="23" t="s">
        <v>9</v>
      </c>
      <c r="H15" s="36">
        <f>H16+H17</f>
        <v>2261758.4900000002</v>
      </c>
      <c r="I15" s="204" t="s">
        <v>199</v>
      </c>
      <c r="J15" s="207">
        <v>0.72</v>
      </c>
      <c r="K15" s="210">
        <v>0.2</v>
      </c>
      <c r="L15" s="134"/>
      <c r="M15" s="134"/>
    </row>
    <row r="16" spans="1:13" ht="19.5" x14ac:dyDescent="0.25">
      <c r="A16" s="27"/>
      <c r="B16" s="28"/>
      <c r="C16" s="196"/>
      <c r="D16" s="190"/>
      <c r="E16" s="141"/>
      <c r="F16" s="146"/>
      <c r="G16" s="24">
        <v>2024</v>
      </c>
      <c r="H16" s="37">
        <f>1289847.45+5160.55</f>
        <v>1295008</v>
      </c>
      <c r="I16" s="205"/>
      <c r="J16" s="208"/>
      <c r="K16" s="211"/>
      <c r="L16" s="134"/>
      <c r="M16" s="134"/>
    </row>
    <row r="17" spans="1:13" ht="20.25" thickBot="1" x14ac:dyDescent="0.3">
      <c r="A17" s="27"/>
      <c r="B17" s="28"/>
      <c r="C17" s="196"/>
      <c r="D17" s="190"/>
      <c r="E17" s="141"/>
      <c r="F17" s="148"/>
      <c r="G17" s="131">
        <v>2025</v>
      </c>
      <c r="H17" s="132">
        <v>966750.49</v>
      </c>
      <c r="I17" s="205"/>
      <c r="J17" s="208"/>
      <c r="K17" s="211"/>
      <c r="L17" s="134"/>
      <c r="M17" s="134"/>
    </row>
    <row r="18" spans="1:13" ht="19.5" x14ac:dyDescent="0.25">
      <c r="A18" s="27"/>
      <c r="B18" s="28"/>
      <c r="C18" s="196"/>
      <c r="D18" s="190"/>
      <c r="E18" s="141"/>
      <c r="F18" s="145" t="s">
        <v>188</v>
      </c>
      <c r="G18" s="23" t="s">
        <v>9</v>
      </c>
      <c r="H18" s="36">
        <f>H19+H20</f>
        <v>2180663.84</v>
      </c>
      <c r="I18" s="205"/>
      <c r="J18" s="208"/>
      <c r="K18" s="211"/>
      <c r="L18" s="134"/>
      <c r="M18" s="134"/>
    </row>
    <row r="19" spans="1:13" ht="19.5" x14ac:dyDescent="0.25">
      <c r="A19" s="27"/>
      <c r="B19" s="28"/>
      <c r="C19" s="196"/>
      <c r="D19" s="190"/>
      <c r="E19" s="141"/>
      <c r="F19" s="146"/>
      <c r="G19" s="24">
        <v>2024</v>
      </c>
      <c r="H19" s="37">
        <f>2090116.09-5160.55-1000000</f>
        <v>1084955.54</v>
      </c>
      <c r="I19" s="205"/>
      <c r="J19" s="208"/>
      <c r="K19" s="211"/>
      <c r="L19" s="134"/>
      <c r="M19" s="134"/>
    </row>
    <row r="20" spans="1:13" ht="20.25" thickBot="1" x14ac:dyDescent="0.3">
      <c r="A20" s="27"/>
      <c r="B20" s="28"/>
      <c r="C20" s="197"/>
      <c r="D20" s="191"/>
      <c r="E20" s="142"/>
      <c r="F20" s="147"/>
      <c r="G20" s="30">
        <v>2025</v>
      </c>
      <c r="H20" s="73">
        <v>1095708.3</v>
      </c>
      <c r="I20" s="206"/>
      <c r="J20" s="209"/>
      <c r="K20" s="212"/>
      <c r="L20" s="134"/>
      <c r="M20" s="134"/>
    </row>
    <row r="21" spans="1:13" ht="19.5" x14ac:dyDescent="0.2">
      <c r="A21" s="27"/>
      <c r="B21" s="28"/>
      <c r="C21" s="196" t="s">
        <v>150</v>
      </c>
      <c r="D21" s="190" t="s">
        <v>7</v>
      </c>
      <c r="E21" s="141" t="s">
        <v>64</v>
      </c>
      <c r="F21" s="149" t="s">
        <v>9</v>
      </c>
      <c r="G21" s="150"/>
      <c r="H21" s="116">
        <f>H24+H27</f>
        <v>4054334.52</v>
      </c>
      <c r="I21" s="136" t="s">
        <v>67</v>
      </c>
      <c r="J21" s="129">
        <f>H25+H28</f>
        <v>1886065.51</v>
      </c>
      <c r="K21" s="130">
        <f>H26+H29</f>
        <v>2168269.0099999998</v>
      </c>
      <c r="L21" s="134">
        <f t="shared" si="0"/>
        <v>4054334.5199999996</v>
      </c>
      <c r="M21" s="134">
        <f t="shared" si="1"/>
        <v>0</v>
      </c>
    </row>
    <row r="22" spans="1:13" ht="51" x14ac:dyDescent="0.2">
      <c r="A22" s="27"/>
      <c r="B22" s="28"/>
      <c r="C22" s="196"/>
      <c r="D22" s="190"/>
      <c r="E22" s="141"/>
      <c r="F22" s="151">
        <v>2024</v>
      </c>
      <c r="G22" s="152"/>
      <c r="H22" s="37">
        <f>H25+H28</f>
        <v>1886065.51</v>
      </c>
      <c r="I22" s="137" t="s">
        <v>197</v>
      </c>
      <c r="J22" s="2">
        <v>90</v>
      </c>
      <c r="K22" s="2">
        <v>54</v>
      </c>
      <c r="L22" s="134"/>
      <c r="M22" s="134"/>
    </row>
    <row r="23" spans="1:13" ht="26.25" thickBot="1" x14ac:dyDescent="0.25">
      <c r="A23" s="27"/>
      <c r="B23" s="28"/>
      <c r="C23" s="196"/>
      <c r="D23" s="190"/>
      <c r="E23" s="141"/>
      <c r="F23" s="153">
        <v>2025</v>
      </c>
      <c r="G23" s="154"/>
      <c r="H23" s="73">
        <f>H26+H29</f>
        <v>2168269.0099999998</v>
      </c>
      <c r="I23" s="137" t="s">
        <v>17</v>
      </c>
      <c r="J23" s="25">
        <f>J21/J22</f>
        <v>20956.283444444445</v>
      </c>
      <c r="K23" s="25">
        <f>K21/K22</f>
        <v>40153.129814814813</v>
      </c>
      <c r="L23" s="134"/>
      <c r="M23" s="134"/>
    </row>
    <row r="24" spans="1:13" ht="19.5" x14ac:dyDescent="0.25">
      <c r="A24" s="27"/>
      <c r="B24" s="28"/>
      <c r="C24" s="196"/>
      <c r="D24" s="190"/>
      <c r="E24" s="141"/>
      <c r="F24" s="145" t="s">
        <v>8</v>
      </c>
      <c r="G24" s="23" t="s">
        <v>9</v>
      </c>
      <c r="H24" s="36">
        <f>H25+H26</f>
        <v>1763628.04</v>
      </c>
      <c r="I24" s="204" t="s">
        <v>198</v>
      </c>
      <c r="J24" s="207">
        <v>0.86</v>
      </c>
      <c r="K24" s="207">
        <v>0.51</v>
      </c>
      <c r="L24" s="134"/>
      <c r="M24" s="134"/>
    </row>
    <row r="25" spans="1:13" ht="19.5" x14ac:dyDescent="0.25">
      <c r="A25" s="27"/>
      <c r="B25" s="28"/>
      <c r="C25" s="196"/>
      <c r="D25" s="190"/>
      <c r="E25" s="141"/>
      <c r="F25" s="146"/>
      <c r="G25" s="24">
        <v>2024</v>
      </c>
      <c r="H25" s="37">
        <v>800482.69</v>
      </c>
      <c r="I25" s="205"/>
      <c r="J25" s="208"/>
      <c r="K25" s="208"/>
      <c r="L25" s="134"/>
      <c r="M25" s="134"/>
    </row>
    <row r="26" spans="1:13" ht="20.25" thickBot="1" x14ac:dyDescent="0.3">
      <c r="A26" s="27"/>
      <c r="B26" s="28"/>
      <c r="C26" s="196"/>
      <c r="D26" s="190"/>
      <c r="E26" s="141"/>
      <c r="F26" s="148"/>
      <c r="G26" s="131">
        <v>2025</v>
      </c>
      <c r="H26" s="132">
        <v>963145.35</v>
      </c>
      <c r="I26" s="205"/>
      <c r="J26" s="208"/>
      <c r="K26" s="208"/>
      <c r="L26" s="134"/>
      <c r="M26" s="134"/>
    </row>
    <row r="27" spans="1:13" ht="19.5" x14ac:dyDescent="0.25">
      <c r="A27" s="27"/>
      <c r="B27" s="28"/>
      <c r="C27" s="196"/>
      <c r="D27" s="190"/>
      <c r="E27" s="141"/>
      <c r="F27" s="145" t="s">
        <v>188</v>
      </c>
      <c r="G27" s="23" t="s">
        <v>9</v>
      </c>
      <c r="H27" s="36">
        <f>H28+H29</f>
        <v>2290706.48</v>
      </c>
      <c r="I27" s="205"/>
      <c r="J27" s="208"/>
      <c r="K27" s="208"/>
      <c r="L27" s="134"/>
      <c r="M27" s="134"/>
    </row>
    <row r="28" spans="1:13" ht="19.5" x14ac:dyDescent="0.25">
      <c r="A28" s="27"/>
      <c r="B28" s="28"/>
      <c r="C28" s="196"/>
      <c r="D28" s="190"/>
      <c r="E28" s="141"/>
      <c r="F28" s="146"/>
      <c r="G28" s="24">
        <v>2024</v>
      </c>
      <c r="H28" s="37">
        <f>1175582.82-90000</f>
        <v>1085582.82</v>
      </c>
      <c r="I28" s="205"/>
      <c r="J28" s="208"/>
      <c r="K28" s="208"/>
      <c r="L28" s="134"/>
      <c r="M28" s="134"/>
    </row>
    <row r="29" spans="1:13" ht="20.25" thickBot="1" x14ac:dyDescent="0.3">
      <c r="A29" s="27"/>
      <c r="B29" s="29"/>
      <c r="C29" s="196"/>
      <c r="D29" s="190"/>
      <c r="E29" s="141"/>
      <c r="F29" s="148"/>
      <c r="G29" s="131">
        <v>2025</v>
      </c>
      <c r="H29" s="132">
        <f>1295351.39-90227.73</f>
        <v>1205123.6599999999</v>
      </c>
      <c r="I29" s="206"/>
      <c r="J29" s="213"/>
      <c r="K29" s="213"/>
      <c r="L29" s="134"/>
      <c r="M29" s="134"/>
    </row>
    <row r="30" spans="1:13" ht="30" customHeight="1" x14ac:dyDescent="0.2">
      <c r="A30" s="58"/>
      <c r="B30" s="230" t="s">
        <v>135</v>
      </c>
      <c r="C30" s="168" t="s">
        <v>69</v>
      </c>
      <c r="D30" s="171" t="s">
        <v>7</v>
      </c>
      <c r="E30" s="174" t="s">
        <v>64</v>
      </c>
      <c r="F30" s="138" t="s">
        <v>8</v>
      </c>
      <c r="G30" s="23" t="s">
        <v>9</v>
      </c>
      <c r="H30" s="70">
        <f>H31+H32</f>
        <v>2156.58</v>
      </c>
      <c r="I30" s="106" t="s">
        <v>11</v>
      </c>
      <c r="J30" s="47">
        <v>1003.21</v>
      </c>
      <c r="K30" s="48">
        <v>1153.3699999999999</v>
      </c>
      <c r="L30" s="134">
        <f t="shared" si="0"/>
        <v>2156.58</v>
      </c>
      <c r="M30" s="134">
        <f t="shared" si="1"/>
        <v>0</v>
      </c>
    </row>
    <row r="31" spans="1:13" ht="51" x14ac:dyDescent="0.2">
      <c r="A31" s="58"/>
      <c r="B31" s="231"/>
      <c r="C31" s="169"/>
      <c r="D31" s="172"/>
      <c r="E31" s="175"/>
      <c r="F31" s="139"/>
      <c r="G31" s="24">
        <v>2024</v>
      </c>
      <c r="H31" s="71">
        <f>J30</f>
        <v>1003.21</v>
      </c>
      <c r="I31" s="107" t="s">
        <v>65</v>
      </c>
      <c r="J31" s="2">
        <v>1301</v>
      </c>
      <c r="K31" s="3">
        <v>1361</v>
      </c>
      <c r="L31" s="134"/>
      <c r="M31" s="134"/>
    </row>
    <row r="32" spans="1:13" ht="25.5" x14ac:dyDescent="0.2">
      <c r="A32" s="58"/>
      <c r="B32" s="231"/>
      <c r="C32" s="169"/>
      <c r="D32" s="172"/>
      <c r="E32" s="175"/>
      <c r="F32" s="139"/>
      <c r="G32" s="24">
        <v>2025</v>
      </c>
      <c r="H32" s="71">
        <f>K30</f>
        <v>1153.3699999999999</v>
      </c>
      <c r="I32" s="107" t="s">
        <v>21</v>
      </c>
      <c r="J32" s="25">
        <f>J30/J31</f>
        <v>0.77110684089162185</v>
      </c>
      <c r="K32" s="26">
        <f>K30/K31</f>
        <v>0.8474430565760469</v>
      </c>
      <c r="L32" s="134"/>
      <c r="M32" s="134"/>
    </row>
    <row r="33" spans="1:13" ht="36" customHeight="1" thickBot="1" x14ac:dyDescent="0.25">
      <c r="A33" s="58"/>
      <c r="B33" s="231"/>
      <c r="C33" s="170"/>
      <c r="D33" s="173"/>
      <c r="E33" s="176"/>
      <c r="F33" s="140"/>
      <c r="G33" s="67"/>
      <c r="H33" s="68"/>
      <c r="I33" s="107" t="s">
        <v>190</v>
      </c>
      <c r="J33" s="60">
        <v>1</v>
      </c>
      <c r="K33" s="65">
        <v>1</v>
      </c>
      <c r="L33" s="134"/>
      <c r="M33" s="134"/>
    </row>
    <row r="34" spans="1:13" ht="18.75" customHeight="1" x14ac:dyDescent="0.2">
      <c r="A34" s="58"/>
      <c r="B34" s="108"/>
      <c r="C34" s="168" t="s">
        <v>70</v>
      </c>
      <c r="D34" s="171" t="s">
        <v>7</v>
      </c>
      <c r="E34" s="174" t="s">
        <v>64</v>
      </c>
      <c r="F34" s="138" t="s">
        <v>8</v>
      </c>
      <c r="G34" s="23" t="s">
        <v>9</v>
      </c>
      <c r="H34" s="70">
        <f>H35+H36</f>
        <v>61817.75</v>
      </c>
      <c r="I34" s="76" t="s">
        <v>11</v>
      </c>
      <c r="J34" s="63">
        <v>30068.400000000001</v>
      </c>
      <c r="K34" s="64">
        <v>31749.35</v>
      </c>
      <c r="L34" s="134">
        <f t="shared" si="0"/>
        <v>61817.75</v>
      </c>
      <c r="M34" s="134">
        <f t="shared" si="1"/>
        <v>0</v>
      </c>
    </row>
    <row r="35" spans="1:13" ht="25.5" customHeight="1" x14ac:dyDescent="0.2">
      <c r="A35" s="58"/>
      <c r="B35" s="108"/>
      <c r="C35" s="169"/>
      <c r="D35" s="172"/>
      <c r="E35" s="175"/>
      <c r="F35" s="139"/>
      <c r="G35" s="24">
        <v>2024</v>
      </c>
      <c r="H35" s="71">
        <f>J34</f>
        <v>30068.400000000001</v>
      </c>
      <c r="I35" s="38" t="s">
        <v>50</v>
      </c>
      <c r="J35" s="25">
        <f>517880*1.139/1000</f>
        <v>589.86532</v>
      </c>
      <c r="K35" s="26">
        <f>647350*1.139*1.099/1000</f>
        <v>810.32748334999997</v>
      </c>
      <c r="L35" s="134"/>
      <c r="M35" s="134"/>
    </row>
    <row r="36" spans="1:13" ht="39" customHeight="1" x14ac:dyDescent="0.2">
      <c r="A36" s="58"/>
      <c r="B36" s="108"/>
      <c r="C36" s="169"/>
      <c r="D36" s="172"/>
      <c r="E36" s="175"/>
      <c r="F36" s="139"/>
      <c r="G36" s="24">
        <v>2025</v>
      </c>
      <c r="H36" s="71">
        <f>K34</f>
        <v>31749.35</v>
      </c>
      <c r="I36" s="38" t="s">
        <v>51</v>
      </c>
      <c r="J36" s="25">
        <f>J34-J35</f>
        <v>29478.534680000001</v>
      </c>
      <c r="K36" s="26">
        <f>K34-K35</f>
        <v>30939.022516649999</v>
      </c>
      <c r="L36" s="134"/>
      <c r="M36" s="134"/>
    </row>
    <row r="37" spans="1:13" ht="27" customHeight="1" thickBot="1" x14ac:dyDescent="0.25">
      <c r="A37" s="58"/>
      <c r="B37" s="108"/>
      <c r="C37" s="169"/>
      <c r="D37" s="172"/>
      <c r="E37" s="175"/>
      <c r="F37" s="140"/>
      <c r="G37" s="67"/>
      <c r="H37" s="68"/>
      <c r="I37" s="38" t="s">
        <v>191</v>
      </c>
      <c r="J37" s="2"/>
      <c r="K37" s="3"/>
      <c r="L37" s="134"/>
      <c r="M37" s="134"/>
    </row>
    <row r="38" spans="1:13" ht="26.25" customHeight="1" x14ac:dyDescent="0.2">
      <c r="A38" s="58"/>
      <c r="B38" s="108"/>
      <c r="C38" s="169"/>
      <c r="D38" s="172"/>
      <c r="E38" s="175"/>
      <c r="F38" s="109"/>
      <c r="G38" s="23"/>
      <c r="H38" s="36"/>
      <c r="I38" s="38" t="s">
        <v>71</v>
      </c>
      <c r="J38" s="2">
        <v>8</v>
      </c>
      <c r="K38" s="3">
        <v>10</v>
      </c>
      <c r="L38" s="134"/>
      <c r="M38" s="134"/>
    </row>
    <row r="39" spans="1:13" ht="26.25" customHeight="1" x14ac:dyDescent="0.2">
      <c r="A39" s="58"/>
      <c r="B39" s="108"/>
      <c r="C39" s="169"/>
      <c r="D39" s="172"/>
      <c r="E39" s="175"/>
      <c r="F39" s="109"/>
      <c r="G39" s="24"/>
      <c r="H39" s="37"/>
      <c r="I39" s="38" t="s">
        <v>30</v>
      </c>
      <c r="J39" s="2">
        <v>440</v>
      </c>
      <c r="K39" s="3">
        <v>430</v>
      </c>
      <c r="L39" s="134"/>
      <c r="M39" s="134"/>
    </row>
    <row r="40" spans="1:13" ht="26.25" customHeight="1" x14ac:dyDescent="0.2">
      <c r="A40" s="58"/>
      <c r="B40" s="108"/>
      <c r="C40" s="169"/>
      <c r="D40" s="172"/>
      <c r="E40" s="175"/>
      <c r="F40" s="109"/>
      <c r="G40" s="24"/>
      <c r="H40" s="37"/>
      <c r="I40" s="38" t="s">
        <v>187</v>
      </c>
      <c r="J40" s="2"/>
      <c r="K40" s="3"/>
      <c r="L40" s="134"/>
      <c r="M40" s="134"/>
    </row>
    <row r="41" spans="1:13" ht="26.25" customHeight="1" x14ac:dyDescent="0.2">
      <c r="A41" s="58"/>
      <c r="B41" s="108"/>
      <c r="C41" s="169"/>
      <c r="D41" s="172"/>
      <c r="E41" s="175"/>
      <c r="F41" s="109"/>
      <c r="G41" s="24"/>
      <c r="H41" s="37"/>
      <c r="I41" s="39" t="s">
        <v>31</v>
      </c>
      <c r="J41" s="25">
        <f>J35/J38</f>
        <v>73.733165</v>
      </c>
      <c r="K41" s="26">
        <f>K35/K38</f>
        <v>81.032748334999994</v>
      </c>
      <c r="L41" s="134"/>
      <c r="M41" s="134"/>
    </row>
    <row r="42" spans="1:13" ht="39" customHeight="1" x14ac:dyDescent="0.2">
      <c r="A42" s="58"/>
      <c r="B42" s="108"/>
      <c r="C42" s="169"/>
      <c r="D42" s="172"/>
      <c r="E42" s="175"/>
      <c r="F42" s="109"/>
      <c r="G42" s="24"/>
      <c r="H42" s="37"/>
      <c r="I42" s="39" t="s">
        <v>32</v>
      </c>
      <c r="J42" s="25">
        <f>J36/J39</f>
        <v>66.996669727272732</v>
      </c>
      <c r="K42" s="26">
        <f>K36/K39</f>
        <v>71.951215155</v>
      </c>
      <c r="L42" s="134"/>
      <c r="M42" s="134"/>
    </row>
    <row r="43" spans="1:13" ht="27" customHeight="1" thickBot="1" x14ac:dyDescent="0.25">
      <c r="A43" s="58"/>
      <c r="B43" s="108"/>
      <c r="C43" s="170"/>
      <c r="D43" s="173"/>
      <c r="E43" s="176"/>
      <c r="F43" s="110"/>
      <c r="G43" s="30"/>
      <c r="H43" s="73"/>
      <c r="I43" s="39" t="s">
        <v>151</v>
      </c>
      <c r="J43" s="40">
        <v>1</v>
      </c>
      <c r="K43" s="41">
        <v>1</v>
      </c>
      <c r="L43" s="134"/>
      <c r="M43" s="134"/>
    </row>
    <row r="44" spans="1:13" ht="19.5" x14ac:dyDescent="0.2">
      <c r="A44" s="58"/>
      <c r="B44" s="32"/>
      <c r="C44" s="161" t="s">
        <v>72</v>
      </c>
      <c r="D44" s="159" t="s">
        <v>7</v>
      </c>
      <c r="E44" s="159" t="s">
        <v>64</v>
      </c>
      <c r="F44" s="138" t="s">
        <v>8</v>
      </c>
      <c r="G44" s="23" t="s">
        <v>9</v>
      </c>
      <c r="H44" s="70">
        <f>H45+H46</f>
        <v>20150.55</v>
      </c>
      <c r="I44" s="76" t="s">
        <v>11</v>
      </c>
      <c r="J44" s="63">
        <v>9151.3799999999992</v>
      </c>
      <c r="K44" s="64">
        <v>10999.17</v>
      </c>
      <c r="L44" s="134">
        <f t="shared" si="0"/>
        <v>20150.55</v>
      </c>
      <c r="M44" s="134">
        <f t="shared" si="1"/>
        <v>0</v>
      </c>
    </row>
    <row r="45" spans="1:13" ht="38.25" x14ac:dyDescent="0.2">
      <c r="A45" s="58"/>
      <c r="B45" s="32"/>
      <c r="C45" s="161"/>
      <c r="D45" s="159"/>
      <c r="E45" s="159"/>
      <c r="F45" s="139"/>
      <c r="G45" s="24">
        <v>2024</v>
      </c>
      <c r="H45" s="71">
        <f>J44</f>
        <v>9151.3799999999992</v>
      </c>
      <c r="I45" s="38" t="s">
        <v>52</v>
      </c>
      <c r="J45" s="2">
        <f>1301+19471</f>
        <v>20772</v>
      </c>
      <c r="K45" s="3">
        <f>1361+21418</f>
        <v>22779</v>
      </c>
      <c r="L45" s="134"/>
      <c r="M45" s="134"/>
    </row>
    <row r="46" spans="1:13" ht="25.5" x14ac:dyDescent="0.2">
      <c r="A46" s="58"/>
      <c r="B46" s="32"/>
      <c r="C46" s="161"/>
      <c r="D46" s="159"/>
      <c r="E46" s="159"/>
      <c r="F46" s="139"/>
      <c r="G46" s="24">
        <v>2025</v>
      </c>
      <c r="H46" s="71">
        <f>K44</f>
        <v>10999.17</v>
      </c>
      <c r="I46" s="38" t="s">
        <v>10</v>
      </c>
      <c r="J46" s="33">
        <f>J44/J45</f>
        <v>0.44056325823223569</v>
      </c>
      <c r="K46" s="5">
        <f>K44/K45</f>
        <v>0.48286448044251284</v>
      </c>
      <c r="L46" s="134"/>
      <c r="M46" s="134"/>
    </row>
    <row r="47" spans="1:13" ht="26.25" thickBot="1" x14ac:dyDescent="0.25">
      <c r="A47" s="58"/>
      <c r="B47" s="32"/>
      <c r="C47" s="161"/>
      <c r="D47" s="159"/>
      <c r="E47" s="159"/>
      <c r="F47" s="155"/>
      <c r="G47" s="74"/>
      <c r="H47" s="75"/>
      <c r="I47" s="38" t="s">
        <v>151</v>
      </c>
      <c r="J47" s="77">
        <v>1</v>
      </c>
      <c r="K47" s="78">
        <v>1</v>
      </c>
      <c r="L47" s="134"/>
      <c r="M47" s="134"/>
    </row>
    <row r="48" spans="1:13" ht="19.5" customHeight="1" x14ac:dyDescent="0.2">
      <c r="A48" s="58"/>
      <c r="B48" s="32"/>
      <c r="C48" s="160" t="s">
        <v>73</v>
      </c>
      <c r="D48" s="158" t="s">
        <v>7</v>
      </c>
      <c r="E48" s="164" t="s">
        <v>64</v>
      </c>
      <c r="F48" s="138" t="s">
        <v>8</v>
      </c>
      <c r="G48" s="23" t="s">
        <v>9</v>
      </c>
      <c r="H48" s="70">
        <f>H49+H50</f>
        <v>2733.38</v>
      </c>
      <c r="I48" s="105" t="s">
        <v>11</v>
      </c>
      <c r="J48" s="63">
        <v>1222.0899999999999</v>
      </c>
      <c r="K48" s="64">
        <v>1511.29</v>
      </c>
      <c r="L48" s="134">
        <f t="shared" si="0"/>
        <v>2733.38</v>
      </c>
      <c r="M48" s="134">
        <f t="shared" si="1"/>
        <v>0</v>
      </c>
    </row>
    <row r="49" spans="1:13" ht="51.75" customHeight="1" x14ac:dyDescent="0.2">
      <c r="A49" s="58"/>
      <c r="B49" s="32"/>
      <c r="C49" s="161"/>
      <c r="D49" s="159"/>
      <c r="E49" s="165"/>
      <c r="F49" s="139"/>
      <c r="G49" s="24">
        <v>2024</v>
      </c>
      <c r="H49" s="71">
        <f>J48</f>
        <v>1222.0899999999999</v>
      </c>
      <c r="I49" s="107" t="s">
        <v>114</v>
      </c>
      <c r="J49" s="2">
        <v>44</v>
      </c>
      <c r="K49" s="3">
        <v>50</v>
      </c>
      <c r="L49" s="134"/>
      <c r="M49" s="134"/>
    </row>
    <row r="50" spans="1:13" ht="19.5" x14ac:dyDescent="0.2">
      <c r="A50" s="58"/>
      <c r="B50" s="32"/>
      <c r="C50" s="161"/>
      <c r="D50" s="159"/>
      <c r="E50" s="165"/>
      <c r="F50" s="139"/>
      <c r="G50" s="24">
        <v>2025</v>
      </c>
      <c r="H50" s="71">
        <f>K48</f>
        <v>1511.29</v>
      </c>
      <c r="I50" s="107" t="s">
        <v>55</v>
      </c>
      <c r="J50" s="2">
        <v>39</v>
      </c>
      <c r="K50" s="3">
        <v>42</v>
      </c>
      <c r="L50" s="134"/>
      <c r="M50" s="134"/>
    </row>
    <row r="51" spans="1:13" x14ac:dyDescent="0.2">
      <c r="A51" s="58"/>
      <c r="B51" s="32"/>
      <c r="C51" s="161"/>
      <c r="D51" s="159"/>
      <c r="E51" s="165"/>
      <c r="F51" s="139"/>
      <c r="G51" s="61"/>
      <c r="H51" s="66"/>
      <c r="I51" s="107" t="s">
        <v>56</v>
      </c>
      <c r="J51" s="2">
        <v>5</v>
      </c>
      <c r="K51" s="3">
        <v>8</v>
      </c>
      <c r="L51" s="134"/>
      <c r="M51" s="134"/>
    </row>
    <row r="52" spans="1:13" ht="26.25" customHeight="1" x14ac:dyDescent="0.2">
      <c r="A52" s="58"/>
      <c r="B52" s="32"/>
      <c r="C52" s="161"/>
      <c r="D52" s="159"/>
      <c r="E52" s="165"/>
      <c r="F52" s="139"/>
      <c r="G52" s="24"/>
      <c r="H52" s="71"/>
      <c r="I52" s="107" t="s">
        <v>21</v>
      </c>
      <c r="J52" s="33">
        <f>J48/J49</f>
        <v>27.774772727272726</v>
      </c>
      <c r="K52" s="5">
        <f>K48/K49</f>
        <v>30.2258</v>
      </c>
      <c r="L52" s="134"/>
      <c r="M52" s="134"/>
    </row>
    <row r="53" spans="1:13" ht="27" customHeight="1" thickBot="1" x14ac:dyDescent="0.25">
      <c r="A53" s="58"/>
      <c r="B53" s="32"/>
      <c r="C53" s="161"/>
      <c r="D53" s="159"/>
      <c r="E53" s="165"/>
      <c r="F53" s="140"/>
      <c r="G53" s="30"/>
      <c r="H53" s="72"/>
      <c r="I53" s="107" t="s">
        <v>190</v>
      </c>
      <c r="J53" s="77">
        <v>1</v>
      </c>
      <c r="K53" s="78">
        <v>1</v>
      </c>
      <c r="L53" s="134"/>
      <c r="M53" s="134"/>
    </row>
    <row r="54" spans="1:13" ht="19.5" customHeight="1" x14ac:dyDescent="0.2">
      <c r="A54" s="58"/>
      <c r="B54" s="32"/>
      <c r="C54" s="160" t="s">
        <v>66</v>
      </c>
      <c r="D54" s="158" t="s">
        <v>7</v>
      </c>
      <c r="E54" s="164" t="s">
        <v>64</v>
      </c>
      <c r="F54" s="141" t="s">
        <v>8</v>
      </c>
      <c r="G54" s="46" t="s">
        <v>9</v>
      </c>
      <c r="H54" s="85">
        <f>H55+H56</f>
        <v>85097.41</v>
      </c>
      <c r="I54" s="105" t="s">
        <v>11</v>
      </c>
      <c r="J54" s="63">
        <v>38911.99</v>
      </c>
      <c r="K54" s="64">
        <v>46185.42</v>
      </c>
      <c r="L54" s="134">
        <f t="shared" si="0"/>
        <v>85097.41</v>
      </c>
      <c r="M54" s="134">
        <f t="shared" si="1"/>
        <v>0</v>
      </c>
    </row>
    <row r="55" spans="1:13" ht="51.75" customHeight="1" x14ac:dyDescent="0.2">
      <c r="A55" s="58"/>
      <c r="B55" s="32"/>
      <c r="C55" s="161"/>
      <c r="D55" s="159"/>
      <c r="E55" s="165"/>
      <c r="F55" s="141"/>
      <c r="G55" s="24">
        <v>2024</v>
      </c>
      <c r="H55" s="71">
        <f>J54</f>
        <v>38911.99</v>
      </c>
      <c r="I55" s="107" t="s">
        <v>115</v>
      </c>
      <c r="J55" s="2">
        <v>325</v>
      </c>
      <c r="K55" s="3">
        <v>351</v>
      </c>
      <c r="L55" s="134"/>
      <c r="M55" s="134"/>
    </row>
    <row r="56" spans="1:13" ht="19.5" x14ac:dyDescent="0.2">
      <c r="A56" s="58"/>
      <c r="B56" s="32"/>
      <c r="C56" s="161"/>
      <c r="D56" s="159"/>
      <c r="E56" s="165"/>
      <c r="F56" s="141"/>
      <c r="G56" s="24">
        <v>2025</v>
      </c>
      <c r="H56" s="71">
        <f>K54</f>
        <v>46185.42</v>
      </c>
      <c r="I56" s="107" t="s">
        <v>55</v>
      </c>
      <c r="J56" s="2">
        <v>258</v>
      </c>
      <c r="K56" s="3">
        <v>280</v>
      </c>
      <c r="L56" s="134"/>
      <c r="M56" s="134"/>
    </row>
    <row r="57" spans="1:13" x14ac:dyDescent="0.2">
      <c r="A57" s="58"/>
      <c r="B57" s="32"/>
      <c r="C57" s="161"/>
      <c r="D57" s="159"/>
      <c r="E57" s="165"/>
      <c r="F57" s="141"/>
      <c r="G57" s="61"/>
      <c r="H57" s="66"/>
      <c r="I57" s="107" t="s">
        <v>56</v>
      </c>
      <c r="J57" s="2">
        <f>J55-J56</f>
        <v>67</v>
      </c>
      <c r="K57" s="3">
        <f>K55-K56</f>
        <v>71</v>
      </c>
      <c r="L57" s="134"/>
      <c r="M57" s="134"/>
    </row>
    <row r="58" spans="1:13" ht="26.25" customHeight="1" x14ac:dyDescent="0.2">
      <c r="A58" s="58"/>
      <c r="B58" s="32"/>
      <c r="C58" s="161"/>
      <c r="D58" s="159"/>
      <c r="E58" s="165"/>
      <c r="F58" s="141"/>
      <c r="G58" s="24"/>
      <c r="H58" s="71"/>
      <c r="I58" s="107" t="s">
        <v>21</v>
      </c>
      <c r="J58" s="33">
        <f>J54/J55</f>
        <v>119.72919999999999</v>
      </c>
      <c r="K58" s="5">
        <f>K54/K55</f>
        <v>131.58239316239315</v>
      </c>
      <c r="L58" s="134"/>
      <c r="M58" s="134"/>
    </row>
    <row r="59" spans="1:13" ht="27" customHeight="1" thickBot="1" x14ac:dyDescent="0.25">
      <c r="A59" s="58"/>
      <c r="B59" s="32"/>
      <c r="C59" s="161"/>
      <c r="D59" s="159"/>
      <c r="E59" s="165"/>
      <c r="F59" s="142"/>
      <c r="G59" s="30"/>
      <c r="H59" s="72"/>
      <c r="I59" s="107" t="s">
        <v>151</v>
      </c>
      <c r="J59" s="77">
        <v>1</v>
      </c>
      <c r="K59" s="78">
        <v>1</v>
      </c>
      <c r="L59" s="134"/>
      <c r="M59" s="134"/>
    </row>
    <row r="60" spans="1:13" ht="19.5" x14ac:dyDescent="0.2">
      <c r="A60" s="58"/>
      <c r="B60" s="32"/>
      <c r="C60" s="160" t="s">
        <v>74</v>
      </c>
      <c r="D60" s="158" t="s">
        <v>7</v>
      </c>
      <c r="E60" s="158" t="s">
        <v>64</v>
      </c>
      <c r="F60" s="144" t="s">
        <v>8</v>
      </c>
      <c r="G60" s="46" t="s">
        <v>9</v>
      </c>
      <c r="H60" s="85">
        <f>H61+H62</f>
        <v>79037.91</v>
      </c>
      <c r="I60" s="76" t="s">
        <v>11</v>
      </c>
      <c r="J60" s="63">
        <v>35504.379999999997</v>
      </c>
      <c r="K60" s="64">
        <v>43533.53</v>
      </c>
      <c r="L60" s="134">
        <f t="shared" si="0"/>
        <v>79037.91</v>
      </c>
      <c r="M60" s="134">
        <f t="shared" si="1"/>
        <v>0</v>
      </c>
    </row>
    <row r="61" spans="1:13" ht="38.25" x14ac:dyDescent="0.2">
      <c r="A61" s="58"/>
      <c r="B61" s="32"/>
      <c r="C61" s="161"/>
      <c r="D61" s="159"/>
      <c r="E61" s="159"/>
      <c r="F61" s="139"/>
      <c r="G61" s="24">
        <v>2024</v>
      </c>
      <c r="H61" s="71">
        <f>J60</f>
        <v>35504.379999999997</v>
      </c>
      <c r="I61" s="38" t="s">
        <v>162</v>
      </c>
      <c r="J61" s="2">
        <v>18</v>
      </c>
      <c r="K61" s="3">
        <v>21</v>
      </c>
      <c r="L61" s="134"/>
      <c r="M61" s="134"/>
    </row>
    <row r="62" spans="1:13" ht="25.5" x14ac:dyDescent="0.2">
      <c r="A62" s="58"/>
      <c r="B62" s="32"/>
      <c r="C62" s="161"/>
      <c r="D62" s="159"/>
      <c r="E62" s="159"/>
      <c r="F62" s="139"/>
      <c r="G62" s="24">
        <v>2025</v>
      </c>
      <c r="H62" s="71">
        <f>K60</f>
        <v>43533.53</v>
      </c>
      <c r="I62" s="38" t="s">
        <v>21</v>
      </c>
      <c r="J62" s="33">
        <f>J60/J61</f>
        <v>1972.4655555555555</v>
      </c>
      <c r="K62" s="5">
        <f>K60/K61</f>
        <v>2073.0252380952379</v>
      </c>
      <c r="L62" s="134"/>
      <c r="M62" s="134"/>
    </row>
    <row r="63" spans="1:13" ht="26.25" thickBot="1" x14ac:dyDescent="0.25">
      <c r="A63" s="58"/>
      <c r="B63" s="32"/>
      <c r="C63" s="161"/>
      <c r="D63" s="159"/>
      <c r="E63" s="159"/>
      <c r="F63" s="155"/>
      <c r="G63" s="74"/>
      <c r="H63" s="75"/>
      <c r="I63" s="38" t="s">
        <v>151</v>
      </c>
      <c r="J63" s="77">
        <v>1</v>
      </c>
      <c r="K63" s="78">
        <v>1</v>
      </c>
      <c r="L63" s="134"/>
      <c r="M63" s="134"/>
    </row>
    <row r="64" spans="1:13" ht="19.5" customHeight="1" x14ac:dyDescent="0.2">
      <c r="A64" s="58"/>
      <c r="B64" s="32"/>
      <c r="C64" s="160" t="s">
        <v>33</v>
      </c>
      <c r="D64" s="158" t="s">
        <v>7</v>
      </c>
      <c r="E64" s="164" t="s">
        <v>64</v>
      </c>
      <c r="F64" s="143" t="s">
        <v>8</v>
      </c>
      <c r="G64" s="23" t="s">
        <v>9</v>
      </c>
      <c r="H64" s="70">
        <f>H65+H66</f>
        <v>95623.15</v>
      </c>
      <c r="I64" s="105" t="s">
        <v>11</v>
      </c>
      <c r="J64" s="63">
        <v>45538.49</v>
      </c>
      <c r="K64" s="64">
        <v>50084.66</v>
      </c>
      <c r="L64" s="134">
        <f t="shared" si="0"/>
        <v>95623.15</v>
      </c>
      <c r="M64" s="134">
        <f t="shared" si="1"/>
        <v>0</v>
      </c>
    </row>
    <row r="65" spans="1:13" ht="39" customHeight="1" x14ac:dyDescent="0.2">
      <c r="A65" s="58"/>
      <c r="B65" s="32"/>
      <c r="C65" s="161"/>
      <c r="D65" s="159"/>
      <c r="E65" s="165"/>
      <c r="F65" s="141"/>
      <c r="G65" s="24">
        <v>2024</v>
      </c>
      <c r="H65" s="71">
        <f>J64</f>
        <v>45538.49</v>
      </c>
      <c r="I65" s="107" t="s">
        <v>163</v>
      </c>
      <c r="J65" s="2">
        <v>74</v>
      </c>
      <c r="K65" s="3">
        <v>74</v>
      </c>
      <c r="L65" s="134"/>
      <c r="M65" s="134"/>
    </row>
    <row r="66" spans="1:13" ht="19.5" x14ac:dyDescent="0.2">
      <c r="A66" s="58"/>
      <c r="B66" s="32"/>
      <c r="C66" s="161"/>
      <c r="D66" s="159"/>
      <c r="E66" s="165"/>
      <c r="F66" s="141"/>
      <c r="G66" s="24">
        <v>2025</v>
      </c>
      <c r="H66" s="71">
        <f>K64</f>
        <v>50084.66</v>
      </c>
      <c r="I66" s="107" t="s">
        <v>15</v>
      </c>
      <c r="J66" s="2">
        <v>56</v>
      </c>
      <c r="K66" s="3">
        <v>56</v>
      </c>
      <c r="L66" s="134"/>
      <c r="M66" s="134"/>
    </row>
    <row r="67" spans="1:13" x14ac:dyDescent="0.2">
      <c r="A67" s="58"/>
      <c r="B67" s="32"/>
      <c r="C67" s="161"/>
      <c r="D67" s="159"/>
      <c r="E67" s="165"/>
      <c r="F67" s="141"/>
      <c r="G67" s="61"/>
      <c r="H67" s="66"/>
      <c r="I67" s="107" t="s">
        <v>16</v>
      </c>
      <c r="J67" s="2">
        <f>J65-J66</f>
        <v>18</v>
      </c>
      <c r="K67" s="3">
        <v>18</v>
      </c>
      <c r="L67" s="134"/>
      <c r="M67" s="134"/>
    </row>
    <row r="68" spans="1:13" ht="26.25" customHeight="1" x14ac:dyDescent="0.2">
      <c r="A68" s="58"/>
      <c r="B68" s="32"/>
      <c r="C68" s="161"/>
      <c r="D68" s="159"/>
      <c r="E68" s="165"/>
      <c r="F68" s="141"/>
      <c r="G68" s="24"/>
      <c r="H68" s="71"/>
      <c r="I68" s="107" t="s">
        <v>21</v>
      </c>
      <c r="J68" s="33">
        <f>J64/J65</f>
        <v>615.38499999999999</v>
      </c>
      <c r="K68" s="5">
        <f>K64/K65</f>
        <v>676.81972972972983</v>
      </c>
      <c r="L68" s="134"/>
      <c r="M68" s="134"/>
    </row>
    <row r="69" spans="1:13" ht="27" customHeight="1" thickBot="1" x14ac:dyDescent="0.25">
      <c r="A69" s="58"/>
      <c r="B69" s="32"/>
      <c r="C69" s="161"/>
      <c r="D69" s="159"/>
      <c r="E69" s="165"/>
      <c r="F69" s="142"/>
      <c r="G69" s="30"/>
      <c r="H69" s="72"/>
      <c r="I69" s="107" t="s">
        <v>151</v>
      </c>
      <c r="J69" s="77">
        <v>1</v>
      </c>
      <c r="K69" s="78">
        <v>1</v>
      </c>
      <c r="L69" s="134"/>
      <c r="M69" s="134"/>
    </row>
    <row r="70" spans="1:13" ht="19.5" customHeight="1" x14ac:dyDescent="0.2">
      <c r="A70" s="58"/>
      <c r="B70" s="32"/>
      <c r="C70" s="160" t="s">
        <v>34</v>
      </c>
      <c r="D70" s="158" t="s">
        <v>7</v>
      </c>
      <c r="E70" s="164" t="s">
        <v>64</v>
      </c>
      <c r="F70" s="141" t="s">
        <v>8</v>
      </c>
      <c r="G70" s="46" t="s">
        <v>9</v>
      </c>
      <c r="H70" s="85">
        <f>H71+H72</f>
        <v>10403.490000000002</v>
      </c>
      <c r="I70" s="105" t="s">
        <v>11</v>
      </c>
      <c r="J70" s="63">
        <v>4937.68</v>
      </c>
      <c r="K70" s="64">
        <v>5465.81</v>
      </c>
      <c r="L70" s="134">
        <f t="shared" si="0"/>
        <v>10403.490000000002</v>
      </c>
      <c r="M70" s="134">
        <f t="shared" si="1"/>
        <v>0</v>
      </c>
    </row>
    <row r="71" spans="1:13" ht="39" customHeight="1" x14ac:dyDescent="0.2">
      <c r="A71" s="58"/>
      <c r="B71" s="32"/>
      <c r="C71" s="161"/>
      <c r="D71" s="159"/>
      <c r="E71" s="165"/>
      <c r="F71" s="141"/>
      <c r="G71" s="24">
        <v>2024</v>
      </c>
      <c r="H71" s="71">
        <f>J70</f>
        <v>4937.68</v>
      </c>
      <c r="I71" s="107" t="s">
        <v>75</v>
      </c>
      <c r="J71" s="2">
        <v>74</v>
      </c>
      <c r="K71" s="3">
        <v>74</v>
      </c>
      <c r="L71" s="134"/>
      <c r="M71" s="134"/>
    </row>
    <row r="72" spans="1:13" ht="19.5" x14ac:dyDescent="0.2">
      <c r="A72" s="58"/>
      <c r="B72" s="32"/>
      <c r="C72" s="161"/>
      <c r="D72" s="159"/>
      <c r="E72" s="165"/>
      <c r="F72" s="141"/>
      <c r="G72" s="24">
        <v>2025</v>
      </c>
      <c r="H72" s="71">
        <f>K70</f>
        <v>5465.81</v>
      </c>
      <c r="I72" s="107" t="s">
        <v>15</v>
      </c>
      <c r="J72" s="2">
        <v>56</v>
      </c>
      <c r="K72" s="3">
        <v>56</v>
      </c>
      <c r="L72" s="134"/>
      <c r="M72" s="134"/>
    </row>
    <row r="73" spans="1:13" x14ac:dyDescent="0.2">
      <c r="A73" s="58"/>
      <c r="B73" s="32"/>
      <c r="C73" s="161"/>
      <c r="D73" s="159"/>
      <c r="E73" s="165"/>
      <c r="F73" s="141"/>
      <c r="G73" s="61"/>
      <c r="H73" s="66"/>
      <c r="I73" s="107" t="s">
        <v>16</v>
      </c>
      <c r="J73" s="2">
        <f>J71-J72</f>
        <v>18</v>
      </c>
      <c r="K73" s="3">
        <v>18</v>
      </c>
      <c r="L73" s="134"/>
      <c r="M73" s="134"/>
    </row>
    <row r="74" spans="1:13" ht="26.25" customHeight="1" x14ac:dyDescent="0.2">
      <c r="A74" s="58"/>
      <c r="B74" s="32"/>
      <c r="C74" s="161"/>
      <c r="D74" s="159"/>
      <c r="E74" s="165"/>
      <c r="F74" s="141"/>
      <c r="G74" s="24"/>
      <c r="H74" s="71"/>
      <c r="I74" s="107" t="s">
        <v>21</v>
      </c>
      <c r="J74" s="33">
        <f>J70/J71</f>
        <v>66.725405405405411</v>
      </c>
      <c r="K74" s="5">
        <f>K70/K71</f>
        <v>73.862297297297303</v>
      </c>
      <c r="L74" s="134"/>
      <c r="M74" s="134"/>
    </row>
    <row r="75" spans="1:13" ht="27" customHeight="1" thickBot="1" x14ac:dyDescent="0.25">
      <c r="A75" s="58"/>
      <c r="B75" s="32"/>
      <c r="C75" s="161"/>
      <c r="D75" s="159"/>
      <c r="E75" s="165"/>
      <c r="F75" s="142"/>
      <c r="G75" s="30"/>
      <c r="H75" s="72"/>
      <c r="I75" s="107" t="s">
        <v>151</v>
      </c>
      <c r="J75" s="77">
        <v>1</v>
      </c>
      <c r="K75" s="78">
        <v>1</v>
      </c>
      <c r="L75" s="134"/>
      <c r="M75" s="134"/>
    </row>
    <row r="76" spans="1:13" ht="19.5" customHeight="1" x14ac:dyDescent="0.2">
      <c r="A76" s="58"/>
      <c r="B76" s="32"/>
      <c r="C76" s="160" t="s">
        <v>35</v>
      </c>
      <c r="D76" s="158" t="s">
        <v>7</v>
      </c>
      <c r="E76" s="164" t="s">
        <v>64</v>
      </c>
      <c r="F76" s="143" t="s">
        <v>8</v>
      </c>
      <c r="G76" s="46" t="s">
        <v>9</v>
      </c>
      <c r="H76" s="85">
        <f>H77+H78</f>
        <v>107369.4</v>
      </c>
      <c r="I76" s="105" t="s">
        <v>11</v>
      </c>
      <c r="J76" s="63">
        <v>50269.42</v>
      </c>
      <c r="K76" s="64">
        <v>57099.98</v>
      </c>
      <c r="L76" s="134">
        <f t="shared" ref="L76:L134" si="2">J76+K76</f>
        <v>107369.4</v>
      </c>
      <c r="M76" s="134">
        <f t="shared" ref="M76:M134" si="3">H76-L76</f>
        <v>0</v>
      </c>
    </row>
    <row r="77" spans="1:13" ht="39" customHeight="1" x14ac:dyDescent="0.2">
      <c r="A77" s="58"/>
      <c r="B77" s="32"/>
      <c r="C77" s="161"/>
      <c r="D77" s="159"/>
      <c r="E77" s="165"/>
      <c r="F77" s="141"/>
      <c r="G77" s="24">
        <v>2024</v>
      </c>
      <c r="H77" s="71">
        <f>J76</f>
        <v>50269.42</v>
      </c>
      <c r="I77" s="107" t="s">
        <v>164</v>
      </c>
      <c r="J77" s="2">
        <v>149</v>
      </c>
      <c r="K77" s="3">
        <v>154</v>
      </c>
      <c r="L77" s="134"/>
      <c r="M77" s="134"/>
    </row>
    <row r="78" spans="1:13" ht="19.5" x14ac:dyDescent="0.2">
      <c r="A78" s="58"/>
      <c r="B78" s="32"/>
      <c r="C78" s="161"/>
      <c r="D78" s="159"/>
      <c r="E78" s="165"/>
      <c r="F78" s="141"/>
      <c r="G78" s="24">
        <v>2025</v>
      </c>
      <c r="H78" s="71">
        <f>K76</f>
        <v>57099.98</v>
      </c>
      <c r="I78" s="107" t="s">
        <v>15</v>
      </c>
      <c r="J78" s="2">
        <v>78</v>
      </c>
      <c r="K78" s="3">
        <v>80</v>
      </c>
      <c r="L78" s="134"/>
      <c r="M78" s="134"/>
    </row>
    <row r="79" spans="1:13" x14ac:dyDescent="0.2">
      <c r="A79" s="58"/>
      <c r="B79" s="32"/>
      <c r="C79" s="161"/>
      <c r="D79" s="159"/>
      <c r="E79" s="165"/>
      <c r="F79" s="141"/>
      <c r="G79" s="61"/>
      <c r="H79" s="66"/>
      <c r="I79" s="107" t="s">
        <v>16</v>
      </c>
      <c r="J79" s="2">
        <f>J77-J78</f>
        <v>71</v>
      </c>
      <c r="K79" s="3">
        <f>K77-K78</f>
        <v>74</v>
      </c>
      <c r="L79" s="134"/>
      <c r="M79" s="134"/>
    </row>
    <row r="80" spans="1:13" ht="26.25" customHeight="1" x14ac:dyDescent="0.2">
      <c r="A80" s="58"/>
      <c r="B80" s="32"/>
      <c r="C80" s="161"/>
      <c r="D80" s="159"/>
      <c r="E80" s="165"/>
      <c r="F80" s="141"/>
      <c r="G80" s="24"/>
      <c r="H80" s="71"/>
      <c r="I80" s="107" t="s">
        <v>21</v>
      </c>
      <c r="J80" s="33">
        <f>J76/J77</f>
        <v>337.37865771812079</v>
      </c>
      <c r="K80" s="5">
        <f>K76/K77</f>
        <v>370.77909090909094</v>
      </c>
      <c r="L80" s="134"/>
      <c r="M80" s="134"/>
    </row>
    <row r="81" spans="1:13" ht="27" customHeight="1" thickBot="1" x14ac:dyDescent="0.25">
      <c r="A81" s="58"/>
      <c r="B81" s="32"/>
      <c r="C81" s="161"/>
      <c r="D81" s="159"/>
      <c r="E81" s="165"/>
      <c r="F81" s="142"/>
      <c r="G81" s="30"/>
      <c r="H81" s="72"/>
      <c r="I81" s="107" t="s">
        <v>151</v>
      </c>
      <c r="J81" s="77">
        <v>1</v>
      </c>
      <c r="K81" s="78">
        <v>1</v>
      </c>
      <c r="L81" s="134"/>
      <c r="M81" s="134"/>
    </row>
    <row r="82" spans="1:13" ht="19.5" customHeight="1" x14ac:dyDescent="0.2">
      <c r="A82" s="58"/>
      <c r="B82" s="32"/>
      <c r="C82" s="160" t="s">
        <v>36</v>
      </c>
      <c r="D82" s="158" t="s">
        <v>7</v>
      </c>
      <c r="E82" s="164" t="s">
        <v>64</v>
      </c>
      <c r="F82" s="144" t="s">
        <v>8</v>
      </c>
      <c r="G82" s="46" t="s">
        <v>9</v>
      </c>
      <c r="H82" s="85">
        <f>H83+H84</f>
        <v>72658.19</v>
      </c>
      <c r="I82" s="105" t="s">
        <v>11</v>
      </c>
      <c r="J82" s="63">
        <v>34615.620000000003</v>
      </c>
      <c r="K82" s="64">
        <v>38042.57</v>
      </c>
      <c r="L82" s="134">
        <f t="shared" si="2"/>
        <v>72658.19</v>
      </c>
      <c r="M82" s="134">
        <f t="shared" si="3"/>
        <v>0</v>
      </c>
    </row>
    <row r="83" spans="1:13" ht="39" customHeight="1" x14ac:dyDescent="0.2">
      <c r="A83" s="58"/>
      <c r="B83" s="32"/>
      <c r="C83" s="161"/>
      <c r="D83" s="159"/>
      <c r="E83" s="165"/>
      <c r="F83" s="139"/>
      <c r="G83" s="24">
        <v>2024</v>
      </c>
      <c r="H83" s="71">
        <f>J82</f>
        <v>34615.620000000003</v>
      </c>
      <c r="I83" s="107" t="s">
        <v>165</v>
      </c>
      <c r="J83" s="2">
        <v>151</v>
      </c>
      <c r="K83" s="3">
        <v>151</v>
      </c>
      <c r="L83" s="134"/>
      <c r="M83" s="134"/>
    </row>
    <row r="84" spans="1:13" ht="19.5" x14ac:dyDescent="0.2">
      <c r="A84" s="58"/>
      <c r="B84" s="32"/>
      <c r="C84" s="161"/>
      <c r="D84" s="159"/>
      <c r="E84" s="165"/>
      <c r="F84" s="139"/>
      <c r="G84" s="24">
        <v>2025</v>
      </c>
      <c r="H84" s="71">
        <f>K82</f>
        <v>38042.57</v>
      </c>
      <c r="I84" s="107" t="s">
        <v>15</v>
      </c>
      <c r="J84" s="2">
        <v>61</v>
      </c>
      <c r="K84" s="3">
        <v>61</v>
      </c>
      <c r="L84" s="134"/>
      <c r="M84" s="134"/>
    </row>
    <row r="85" spans="1:13" x14ac:dyDescent="0.2">
      <c r="A85" s="58"/>
      <c r="B85" s="32"/>
      <c r="C85" s="161"/>
      <c r="D85" s="159"/>
      <c r="E85" s="165"/>
      <c r="F85" s="139"/>
      <c r="G85" s="61"/>
      <c r="H85" s="66"/>
      <c r="I85" s="107" t="s">
        <v>16</v>
      </c>
      <c r="J85" s="2">
        <v>90</v>
      </c>
      <c r="K85" s="3">
        <v>90</v>
      </c>
      <c r="L85" s="134"/>
      <c r="M85" s="134"/>
    </row>
    <row r="86" spans="1:13" ht="26.25" customHeight="1" x14ac:dyDescent="0.2">
      <c r="A86" s="58"/>
      <c r="B86" s="32"/>
      <c r="C86" s="161"/>
      <c r="D86" s="159"/>
      <c r="E86" s="165"/>
      <c r="F86" s="139"/>
      <c r="G86" s="24"/>
      <c r="H86" s="71"/>
      <c r="I86" s="107" t="s">
        <v>21</v>
      </c>
      <c r="J86" s="33">
        <f>J82/J83</f>
        <v>229.24251655629141</v>
      </c>
      <c r="K86" s="5">
        <f>K82/K83</f>
        <v>251.93754966887417</v>
      </c>
      <c r="L86" s="134"/>
      <c r="M86" s="134"/>
    </row>
    <row r="87" spans="1:13" ht="26.25" customHeight="1" thickBot="1" x14ac:dyDescent="0.25">
      <c r="A87" s="58"/>
      <c r="B87" s="32"/>
      <c r="C87" s="161"/>
      <c r="D87" s="159"/>
      <c r="E87" s="165"/>
      <c r="F87" s="140"/>
      <c r="G87" s="30"/>
      <c r="H87" s="72"/>
      <c r="I87" s="107" t="s">
        <v>151</v>
      </c>
      <c r="J87" s="77">
        <v>1</v>
      </c>
      <c r="K87" s="78">
        <v>1</v>
      </c>
      <c r="L87" s="134"/>
      <c r="M87" s="134"/>
    </row>
    <row r="88" spans="1:13" ht="19.5" customHeight="1" x14ac:dyDescent="0.2">
      <c r="A88" s="58"/>
      <c r="B88" s="32"/>
      <c r="C88" s="160" t="s">
        <v>37</v>
      </c>
      <c r="D88" s="158" t="s">
        <v>7</v>
      </c>
      <c r="E88" s="164" t="s">
        <v>64</v>
      </c>
      <c r="F88" s="141" t="s">
        <v>8</v>
      </c>
      <c r="G88" s="46" t="s">
        <v>9</v>
      </c>
      <c r="H88" s="85">
        <f>H89+H90</f>
        <v>1563.84</v>
      </c>
      <c r="I88" s="105" t="s">
        <v>11</v>
      </c>
      <c r="J88" s="63">
        <v>745.04</v>
      </c>
      <c r="K88" s="64">
        <v>818.8</v>
      </c>
      <c r="L88" s="134">
        <f t="shared" si="2"/>
        <v>1563.84</v>
      </c>
      <c r="M88" s="134">
        <f t="shared" si="3"/>
        <v>0</v>
      </c>
    </row>
    <row r="89" spans="1:13" ht="39" customHeight="1" x14ac:dyDescent="0.2">
      <c r="A89" s="58"/>
      <c r="B89" s="32"/>
      <c r="C89" s="161"/>
      <c r="D89" s="159"/>
      <c r="E89" s="165"/>
      <c r="F89" s="141"/>
      <c r="G89" s="24">
        <v>2024</v>
      </c>
      <c r="H89" s="71">
        <f>J88</f>
        <v>745.04</v>
      </c>
      <c r="I89" s="107" t="s">
        <v>166</v>
      </c>
      <c r="J89" s="2">
        <v>3</v>
      </c>
      <c r="K89" s="3">
        <v>3</v>
      </c>
      <c r="L89" s="134"/>
      <c r="M89" s="134"/>
    </row>
    <row r="90" spans="1:13" ht="19.5" x14ac:dyDescent="0.2">
      <c r="A90" s="58"/>
      <c r="B90" s="32"/>
      <c r="C90" s="161"/>
      <c r="D90" s="159"/>
      <c r="E90" s="165"/>
      <c r="F90" s="141"/>
      <c r="G90" s="24">
        <v>2025</v>
      </c>
      <c r="H90" s="71">
        <f>K88</f>
        <v>818.8</v>
      </c>
      <c r="I90" s="107" t="s">
        <v>15</v>
      </c>
      <c r="J90" s="2">
        <v>1</v>
      </c>
      <c r="K90" s="3">
        <v>1</v>
      </c>
      <c r="L90" s="134"/>
      <c r="M90" s="134"/>
    </row>
    <row r="91" spans="1:13" x14ac:dyDescent="0.2">
      <c r="A91" s="58"/>
      <c r="B91" s="32"/>
      <c r="C91" s="161"/>
      <c r="D91" s="159"/>
      <c r="E91" s="165"/>
      <c r="F91" s="141"/>
      <c r="G91" s="61"/>
      <c r="H91" s="66"/>
      <c r="I91" s="107" t="s">
        <v>16</v>
      </c>
      <c r="J91" s="2">
        <v>2</v>
      </c>
      <c r="K91" s="3">
        <v>2</v>
      </c>
      <c r="L91" s="134"/>
      <c r="M91" s="134"/>
    </row>
    <row r="92" spans="1:13" ht="26.25" customHeight="1" x14ac:dyDescent="0.2">
      <c r="A92" s="58"/>
      <c r="B92" s="32"/>
      <c r="C92" s="161"/>
      <c r="D92" s="159"/>
      <c r="E92" s="165"/>
      <c r="F92" s="141"/>
      <c r="G92" s="24"/>
      <c r="H92" s="71"/>
      <c r="I92" s="107" t="s">
        <v>21</v>
      </c>
      <c r="J92" s="33">
        <f>J88/J89</f>
        <v>248.34666666666666</v>
      </c>
      <c r="K92" s="5">
        <f>K88/K89</f>
        <v>272.93333333333334</v>
      </c>
      <c r="L92" s="134"/>
      <c r="M92" s="134"/>
    </row>
    <row r="93" spans="1:13" ht="27" customHeight="1" thickBot="1" x14ac:dyDescent="0.25">
      <c r="A93" s="58"/>
      <c r="B93" s="32"/>
      <c r="C93" s="161"/>
      <c r="D93" s="159"/>
      <c r="E93" s="165"/>
      <c r="F93" s="142"/>
      <c r="G93" s="30"/>
      <c r="H93" s="72"/>
      <c r="I93" s="107" t="s">
        <v>152</v>
      </c>
      <c r="J93" s="77">
        <v>1</v>
      </c>
      <c r="K93" s="78">
        <v>1</v>
      </c>
      <c r="L93" s="134"/>
      <c r="M93" s="134"/>
    </row>
    <row r="94" spans="1:13" ht="19.5" customHeight="1" x14ac:dyDescent="0.2">
      <c r="A94" s="58"/>
      <c r="B94" s="32"/>
      <c r="C94" s="160" t="s">
        <v>38</v>
      </c>
      <c r="D94" s="158" t="s">
        <v>7</v>
      </c>
      <c r="E94" s="164" t="s">
        <v>64</v>
      </c>
      <c r="F94" s="144" t="s">
        <v>8</v>
      </c>
      <c r="G94" s="46" t="s">
        <v>9</v>
      </c>
      <c r="H94" s="85">
        <f>H95+H96</f>
        <v>1991.2799999999997</v>
      </c>
      <c r="I94" s="105" t="s">
        <v>11</v>
      </c>
      <c r="J94" s="63">
        <v>948.68</v>
      </c>
      <c r="K94" s="64">
        <v>1042.5999999999999</v>
      </c>
      <c r="L94" s="134">
        <f t="shared" si="2"/>
        <v>1991.2799999999997</v>
      </c>
      <c r="M94" s="134">
        <f t="shared" si="3"/>
        <v>0</v>
      </c>
    </row>
    <row r="95" spans="1:13" ht="39" customHeight="1" x14ac:dyDescent="0.2">
      <c r="A95" s="58"/>
      <c r="B95" s="32"/>
      <c r="C95" s="161"/>
      <c r="D95" s="159"/>
      <c r="E95" s="165"/>
      <c r="F95" s="139"/>
      <c r="G95" s="24">
        <v>2024</v>
      </c>
      <c r="H95" s="71">
        <f>J94</f>
        <v>948.68</v>
      </c>
      <c r="I95" s="107" t="s">
        <v>167</v>
      </c>
      <c r="J95" s="2">
        <v>5</v>
      </c>
      <c r="K95" s="3">
        <v>5</v>
      </c>
      <c r="L95" s="134"/>
      <c r="M95" s="134"/>
    </row>
    <row r="96" spans="1:13" ht="19.5" x14ac:dyDescent="0.2">
      <c r="A96" s="58"/>
      <c r="B96" s="32"/>
      <c r="C96" s="161"/>
      <c r="D96" s="159"/>
      <c r="E96" s="165"/>
      <c r="F96" s="139"/>
      <c r="G96" s="24">
        <v>2025</v>
      </c>
      <c r="H96" s="71">
        <f>K94</f>
        <v>1042.5999999999999</v>
      </c>
      <c r="I96" s="107" t="s">
        <v>15</v>
      </c>
      <c r="J96" s="2">
        <v>1</v>
      </c>
      <c r="K96" s="3">
        <v>1</v>
      </c>
      <c r="L96" s="134"/>
      <c r="M96" s="134"/>
    </row>
    <row r="97" spans="1:13" x14ac:dyDescent="0.2">
      <c r="A97" s="58"/>
      <c r="B97" s="32"/>
      <c r="C97" s="161"/>
      <c r="D97" s="159"/>
      <c r="E97" s="165"/>
      <c r="F97" s="139"/>
      <c r="G97" s="61"/>
      <c r="H97" s="66"/>
      <c r="I97" s="107" t="s">
        <v>16</v>
      </c>
      <c r="J97" s="2">
        <v>4</v>
      </c>
      <c r="K97" s="3">
        <v>4</v>
      </c>
      <c r="L97" s="134"/>
      <c r="M97" s="134"/>
    </row>
    <row r="98" spans="1:13" ht="26.25" customHeight="1" x14ac:dyDescent="0.2">
      <c r="A98" s="58"/>
      <c r="B98" s="32"/>
      <c r="C98" s="161"/>
      <c r="D98" s="159"/>
      <c r="E98" s="165"/>
      <c r="F98" s="139"/>
      <c r="G98" s="24"/>
      <c r="H98" s="71"/>
      <c r="I98" s="107" t="s">
        <v>21</v>
      </c>
      <c r="J98" s="33">
        <f>J94/J95</f>
        <v>189.73599999999999</v>
      </c>
      <c r="K98" s="5">
        <f>K94/K95</f>
        <v>208.51999999999998</v>
      </c>
      <c r="L98" s="134"/>
      <c r="M98" s="134"/>
    </row>
    <row r="99" spans="1:13" ht="26.25" customHeight="1" thickBot="1" x14ac:dyDescent="0.25">
      <c r="A99" s="58"/>
      <c r="B99" s="32"/>
      <c r="C99" s="161"/>
      <c r="D99" s="159"/>
      <c r="E99" s="165"/>
      <c r="F99" s="140"/>
      <c r="G99" s="30"/>
      <c r="H99" s="72"/>
      <c r="I99" s="107" t="s">
        <v>151</v>
      </c>
      <c r="J99" s="77">
        <v>1</v>
      </c>
      <c r="K99" s="78">
        <v>1</v>
      </c>
      <c r="L99" s="134"/>
      <c r="M99" s="134"/>
    </row>
    <row r="100" spans="1:13" ht="19.5" customHeight="1" x14ac:dyDescent="0.2">
      <c r="A100" s="58"/>
      <c r="B100" s="32"/>
      <c r="C100" s="160" t="s">
        <v>39</v>
      </c>
      <c r="D100" s="158" t="s">
        <v>7</v>
      </c>
      <c r="E100" s="164" t="s">
        <v>64</v>
      </c>
      <c r="F100" s="141" t="s">
        <v>8</v>
      </c>
      <c r="G100" s="46" t="s">
        <v>9</v>
      </c>
      <c r="H100" s="85">
        <f>H101+H102</f>
        <v>673.05</v>
      </c>
      <c r="I100" s="105" t="s">
        <v>11</v>
      </c>
      <c r="J100" s="63">
        <v>320.64999999999998</v>
      </c>
      <c r="K100" s="64">
        <v>352.4</v>
      </c>
      <c r="L100" s="134">
        <f t="shared" si="2"/>
        <v>673.05</v>
      </c>
      <c r="M100" s="134">
        <f t="shared" si="3"/>
        <v>0</v>
      </c>
    </row>
    <row r="101" spans="1:13" ht="39" customHeight="1" x14ac:dyDescent="0.2">
      <c r="A101" s="58"/>
      <c r="B101" s="32"/>
      <c r="C101" s="161"/>
      <c r="D101" s="159"/>
      <c r="E101" s="165"/>
      <c r="F101" s="141"/>
      <c r="G101" s="24">
        <v>2024</v>
      </c>
      <c r="H101" s="71">
        <f>J100</f>
        <v>320.64999999999998</v>
      </c>
      <c r="I101" s="107" t="s">
        <v>168</v>
      </c>
      <c r="J101" s="2">
        <v>6</v>
      </c>
      <c r="K101" s="3">
        <v>6</v>
      </c>
      <c r="L101" s="134"/>
      <c r="M101" s="134"/>
    </row>
    <row r="102" spans="1:13" ht="19.5" x14ac:dyDescent="0.2">
      <c r="A102" s="58"/>
      <c r="B102" s="32"/>
      <c r="C102" s="161"/>
      <c r="D102" s="159"/>
      <c r="E102" s="165"/>
      <c r="F102" s="141"/>
      <c r="G102" s="24">
        <v>2025</v>
      </c>
      <c r="H102" s="71">
        <f>K100</f>
        <v>352.4</v>
      </c>
      <c r="I102" s="107" t="s">
        <v>15</v>
      </c>
      <c r="J102" s="2">
        <v>1</v>
      </c>
      <c r="K102" s="3">
        <v>1</v>
      </c>
      <c r="L102" s="134"/>
      <c r="M102" s="134"/>
    </row>
    <row r="103" spans="1:13" x14ac:dyDescent="0.2">
      <c r="A103" s="58"/>
      <c r="B103" s="32"/>
      <c r="C103" s="161"/>
      <c r="D103" s="159"/>
      <c r="E103" s="165"/>
      <c r="F103" s="141"/>
      <c r="G103" s="61"/>
      <c r="H103" s="66"/>
      <c r="I103" s="107" t="s">
        <v>16</v>
      </c>
      <c r="J103" s="2">
        <v>5</v>
      </c>
      <c r="K103" s="3">
        <v>5</v>
      </c>
      <c r="L103" s="134"/>
      <c r="M103" s="134"/>
    </row>
    <row r="104" spans="1:13" ht="26.25" customHeight="1" x14ac:dyDescent="0.2">
      <c r="A104" s="58"/>
      <c r="B104" s="32"/>
      <c r="C104" s="161"/>
      <c r="D104" s="159"/>
      <c r="E104" s="165"/>
      <c r="F104" s="141"/>
      <c r="G104" s="24"/>
      <c r="H104" s="71"/>
      <c r="I104" s="107" t="s">
        <v>21</v>
      </c>
      <c r="J104" s="33">
        <f>J100/J101</f>
        <v>53.441666666666663</v>
      </c>
      <c r="K104" s="5">
        <f>K100/K101</f>
        <v>58.733333333333327</v>
      </c>
      <c r="L104" s="134"/>
      <c r="M104" s="134"/>
    </row>
    <row r="105" spans="1:13" ht="27" customHeight="1" thickBot="1" x14ac:dyDescent="0.25">
      <c r="A105" s="58"/>
      <c r="B105" s="32"/>
      <c r="C105" s="161"/>
      <c r="D105" s="159"/>
      <c r="E105" s="165"/>
      <c r="F105" s="142"/>
      <c r="G105" s="30"/>
      <c r="H105" s="72"/>
      <c r="I105" s="107" t="s">
        <v>151</v>
      </c>
      <c r="J105" s="77">
        <v>1</v>
      </c>
      <c r="K105" s="78">
        <v>1</v>
      </c>
      <c r="L105" s="134"/>
      <c r="M105" s="134"/>
    </row>
    <row r="106" spans="1:13" ht="19.5" customHeight="1" x14ac:dyDescent="0.2">
      <c r="A106" s="58"/>
      <c r="B106" s="32"/>
      <c r="C106" s="160" t="s">
        <v>40</v>
      </c>
      <c r="D106" s="158" t="s">
        <v>7</v>
      </c>
      <c r="E106" s="164" t="s">
        <v>64</v>
      </c>
      <c r="F106" s="141" t="s">
        <v>8</v>
      </c>
      <c r="G106" s="46" t="s">
        <v>9</v>
      </c>
      <c r="H106" s="85">
        <f>H107+H108</f>
        <v>38094.800000000003</v>
      </c>
      <c r="I106" s="105" t="s">
        <v>11</v>
      </c>
      <c r="J106" s="63">
        <v>18149.02</v>
      </c>
      <c r="K106" s="64">
        <v>19945.78</v>
      </c>
      <c r="L106" s="134">
        <f t="shared" si="2"/>
        <v>38094.800000000003</v>
      </c>
      <c r="M106" s="134">
        <f t="shared" si="3"/>
        <v>0</v>
      </c>
    </row>
    <row r="107" spans="1:13" ht="38.25" x14ac:dyDescent="0.2">
      <c r="A107" s="58"/>
      <c r="B107" s="32"/>
      <c r="C107" s="161"/>
      <c r="D107" s="159"/>
      <c r="E107" s="165"/>
      <c r="F107" s="141"/>
      <c r="G107" s="24">
        <v>2024</v>
      </c>
      <c r="H107" s="71">
        <f>J106</f>
        <v>18149.02</v>
      </c>
      <c r="I107" s="107" t="s">
        <v>169</v>
      </c>
      <c r="J107" s="2">
        <v>74</v>
      </c>
      <c r="K107" s="3">
        <v>74</v>
      </c>
      <c r="L107" s="134"/>
      <c r="M107" s="134"/>
    </row>
    <row r="108" spans="1:13" ht="19.5" x14ac:dyDescent="0.2">
      <c r="A108" s="58"/>
      <c r="B108" s="32"/>
      <c r="C108" s="161"/>
      <c r="D108" s="159"/>
      <c r="E108" s="165"/>
      <c r="F108" s="141"/>
      <c r="G108" s="24">
        <v>2025</v>
      </c>
      <c r="H108" s="71">
        <f>K106</f>
        <v>19945.78</v>
      </c>
      <c r="I108" s="107" t="s">
        <v>15</v>
      </c>
      <c r="J108" s="2">
        <f>J107-J109</f>
        <v>58</v>
      </c>
      <c r="K108" s="3">
        <f>K107-K109</f>
        <v>58</v>
      </c>
      <c r="L108" s="134"/>
      <c r="M108" s="134"/>
    </row>
    <row r="109" spans="1:13" x14ac:dyDescent="0.2">
      <c r="A109" s="58"/>
      <c r="B109" s="32"/>
      <c r="C109" s="161"/>
      <c r="D109" s="159"/>
      <c r="E109" s="165"/>
      <c r="F109" s="141"/>
      <c r="G109" s="61"/>
      <c r="H109" s="66"/>
      <c r="I109" s="107" t="s">
        <v>16</v>
      </c>
      <c r="J109" s="2">
        <v>16</v>
      </c>
      <c r="K109" s="3">
        <v>16</v>
      </c>
      <c r="L109" s="134"/>
      <c r="M109" s="134"/>
    </row>
    <row r="110" spans="1:13" ht="25.5" x14ac:dyDescent="0.2">
      <c r="A110" s="58"/>
      <c r="B110" s="32"/>
      <c r="C110" s="161"/>
      <c r="D110" s="159"/>
      <c r="E110" s="165"/>
      <c r="F110" s="141"/>
      <c r="G110" s="24"/>
      <c r="H110" s="71"/>
      <c r="I110" s="107" t="s">
        <v>21</v>
      </c>
      <c r="J110" s="33">
        <f>J106/J107</f>
        <v>245.25702702702702</v>
      </c>
      <c r="K110" s="5">
        <f>K106/K107</f>
        <v>269.53756756756758</v>
      </c>
      <c r="L110" s="134"/>
      <c r="M110" s="134"/>
    </row>
    <row r="111" spans="1:13" ht="26.25" thickBot="1" x14ac:dyDescent="0.25">
      <c r="A111" s="58"/>
      <c r="B111" s="32"/>
      <c r="C111" s="161"/>
      <c r="D111" s="159"/>
      <c r="E111" s="165"/>
      <c r="F111" s="142"/>
      <c r="G111" s="30"/>
      <c r="H111" s="72"/>
      <c r="I111" s="107" t="s">
        <v>151</v>
      </c>
      <c r="J111" s="77">
        <v>1</v>
      </c>
      <c r="K111" s="78">
        <v>1</v>
      </c>
      <c r="L111" s="134"/>
      <c r="M111" s="134"/>
    </row>
    <row r="112" spans="1:13" ht="19.5" customHeight="1" x14ac:dyDescent="0.2">
      <c r="A112" s="58"/>
      <c r="B112" s="32"/>
      <c r="C112" s="160" t="s">
        <v>76</v>
      </c>
      <c r="D112" s="158" t="s">
        <v>7</v>
      </c>
      <c r="E112" s="164" t="s">
        <v>64</v>
      </c>
      <c r="F112" s="141" t="s">
        <v>8</v>
      </c>
      <c r="G112" s="46" t="s">
        <v>9</v>
      </c>
      <c r="H112" s="85">
        <f>H113+H114</f>
        <v>724655.32000000007</v>
      </c>
      <c r="I112" s="105" t="s">
        <v>11</v>
      </c>
      <c r="J112" s="63">
        <v>323549.74</v>
      </c>
      <c r="K112" s="64">
        <v>401105.58</v>
      </c>
      <c r="L112" s="134">
        <f t="shared" si="2"/>
        <v>724655.32000000007</v>
      </c>
      <c r="M112" s="134">
        <f t="shared" si="3"/>
        <v>0</v>
      </c>
    </row>
    <row r="113" spans="1:13" ht="51.75" customHeight="1" x14ac:dyDescent="0.2">
      <c r="A113" s="58"/>
      <c r="B113" s="32"/>
      <c r="C113" s="161"/>
      <c r="D113" s="159"/>
      <c r="E113" s="165"/>
      <c r="F113" s="141"/>
      <c r="G113" s="24">
        <v>2024</v>
      </c>
      <c r="H113" s="71">
        <f>J112</f>
        <v>323549.74</v>
      </c>
      <c r="I113" s="107" t="s">
        <v>170</v>
      </c>
      <c r="J113" s="2">
        <v>32</v>
      </c>
      <c r="K113" s="3">
        <v>35</v>
      </c>
      <c r="L113" s="134"/>
      <c r="M113" s="134"/>
    </row>
    <row r="114" spans="1:13" ht="19.5" x14ac:dyDescent="0.2">
      <c r="A114" s="58"/>
      <c r="B114" s="32"/>
      <c r="C114" s="161"/>
      <c r="D114" s="159"/>
      <c r="E114" s="165"/>
      <c r="F114" s="141"/>
      <c r="G114" s="24">
        <v>2025</v>
      </c>
      <c r="H114" s="71">
        <f>K112</f>
        <v>401105.58</v>
      </c>
      <c r="I114" s="107" t="s">
        <v>15</v>
      </c>
      <c r="J114" s="2">
        <v>16</v>
      </c>
      <c r="K114" s="3">
        <v>17</v>
      </c>
      <c r="L114" s="134"/>
      <c r="M114" s="134"/>
    </row>
    <row r="115" spans="1:13" x14ac:dyDescent="0.2">
      <c r="A115" s="58"/>
      <c r="B115" s="32"/>
      <c r="C115" s="161"/>
      <c r="D115" s="159"/>
      <c r="E115" s="165"/>
      <c r="F115" s="141"/>
      <c r="G115" s="61"/>
      <c r="H115" s="66"/>
      <c r="I115" s="107" t="s">
        <v>16</v>
      </c>
      <c r="J115" s="2">
        <v>16</v>
      </c>
      <c r="K115" s="3">
        <v>18</v>
      </c>
      <c r="L115" s="134"/>
      <c r="M115" s="134"/>
    </row>
    <row r="116" spans="1:13" ht="26.25" customHeight="1" x14ac:dyDescent="0.2">
      <c r="A116" s="58"/>
      <c r="B116" s="32"/>
      <c r="C116" s="161"/>
      <c r="D116" s="159"/>
      <c r="E116" s="165"/>
      <c r="F116" s="141"/>
      <c r="G116" s="24"/>
      <c r="H116" s="71"/>
      <c r="I116" s="107" t="s">
        <v>21</v>
      </c>
      <c r="J116" s="33">
        <f>J112/J113</f>
        <v>10110.929375</v>
      </c>
      <c r="K116" s="5">
        <f>K112/K113</f>
        <v>11460.159428571429</v>
      </c>
      <c r="L116" s="134"/>
      <c r="M116" s="134"/>
    </row>
    <row r="117" spans="1:13" ht="27" customHeight="1" thickBot="1" x14ac:dyDescent="0.25">
      <c r="A117" s="58"/>
      <c r="B117" s="32"/>
      <c r="C117" s="161"/>
      <c r="D117" s="159"/>
      <c r="E117" s="165"/>
      <c r="F117" s="142"/>
      <c r="G117" s="30"/>
      <c r="H117" s="72"/>
      <c r="I117" s="107" t="s">
        <v>151</v>
      </c>
      <c r="J117" s="77">
        <v>1</v>
      </c>
      <c r="K117" s="78">
        <v>1</v>
      </c>
      <c r="L117" s="134"/>
      <c r="M117" s="134"/>
    </row>
    <row r="118" spans="1:13" ht="19.5" customHeight="1" x14ac:dyDescent="0.2">
      <c r="A118" s="58"/>
      <c r="B118" s="32"/>
      <c r="C118" s="160" t="s">
        <v>77</v>
      </c>
      <c r="D118" s="158" t="s">
        <v>7</v>
      </c>
      <c r="E118" s="164" t="s">
        <v>64</v>
      </c>
      <c r="F118" s="144" t="s">
        <v>8</v>
      </c>
      <c r="G118" s="46" t="s">
        <v>9</v>
      </c>
      <c r="H118" s="85">
        <f>H119+H120</f>
        <v>10104.83</v>
      </c>
      <c r="I118" s="105" t="s">
        <v>11</v>
      </c>
      <c r="J118" s="63">
        <v>4788</v>
      </c>
      <c r="K118" s="64">
        <v>5316.83</v>
      </c>
      <c r="L118" s="134">
        <f t="shared" si="2"/>
        <v>10104.83</v>
      </c>
      <c r="M118" s="134">
        <f t="shared" si="3"/>
        <v>0</v>
      </c>
    </row>
    <row r="119" spans="1:13" ht="51.75" customHeight="1" x14ac:dyDescent="0.2">
      <c r="A119" s="58"/>
      <c r="B119" s="32"/>
      <c r="C119" s="161"/>
      <c r="D119" s="159"/>
      <c r="E119" s="165"/>
      <c r="F119" s="139"/>
      <c r="G119" s="24">
        <v>2024</v>
      </c>
      <c r="H119" s="71">
        <f>J118</f>
        <v>4788</v>
      </c>
      <c r="I119" s="107" t="s">
        <v>171</v>
      </c>
      <c r="J119" s="2">
        <v>41</v>
      </c>
      <c r="K119" s="3">
        <v>42</v>
      </c>
      <c r="L119" s="134"/>
      <c r="M119" s="134"/>
    </row>
    <row r="120" spans="1:13" ht="19.5" x14ac:dyDescent="0.2">
      <c r="A120" s="58"/>
      <c r="B120" s="32"/>
      <c r="C120" s="161"/>
      <c r="D120" s="159"/>
      <c r="E120" s="165"/>
      <c r="F120" s="139"/>
      <c r="G120" s="24">
        <v>2025</v>
      </c>
      <c r="H120" s="71">
        <f>K118</f>
        <v>5316.83</v>
      </c>
      <c r="I120" s="107" t="s">
        <v>15</v>
      </c>
      <c r="J120" s="2">
        <v>20</v>
      </c>
      <c r="K120" s="3">
        <v>21</v>
      </c>
      <c r="L120" s="134"/>
      <c r="M120" s="134"/>
    </row>
    <row r="121" spans="1:13" x14ac:dyDescent="0.2">
      <c r="A121" s="58"/>
      <c r="B121" s="32"/>
      <c r="C121" s="161"/>
      <c r="D121" s="159"/>
      <c r="E121" s="165"/>
      <c r="F121" s="139"/>
      <c r="G121" s="61"/>
      <c r="H121" s="66"/>
      <c r="I121" s="107" t="s">
        <v>16</v>
      </c>
      <c r="J121" s="2">
        <v>21</v>
      </c>
      <c r="K121" s="3">
        <v>21</v>
      </c>
      <c r="L121" s="134"/>
      <c r="M121" s="134"/>
    </row>
    <row r="122" spans="1:13" ht="26.25" customHeight="1" x14ac:dyDescent="0.2">
      <c r="A122" s="58"/>
      <c r="B122" s="32"/>
      <c r="C122" s="161"/>
      <c r="D122" s="159"/>
      <c r="E122" s="165"/>
      <c r="F122" s="139"/>
      <c r="G122" s="24"/>
      <c r="H122" s="71"/>
      <c r="I122" s="107" t="s">
        <v>21</v>
      </c>
      <c r="J122" s="33">
        <f>J118/J119</f>
        <v>116.78048780487805</v>
      </c>
      <c r="K122" s="5">
        <f>K118/K119</f>
        <v>126.59119047619048</v>
      </c>
      <c r="L122" s="134"/>
      <c r="M122" s="134"/>
    </row>
    <row r="123" spans="1:13" ht="27" customHeight="1" thickBot="1" x14ac:dyDescent="0.25">
      <c r="A123" s="58"/>
      <c r="B123" s="32"/>
      <c r="C123" s="161"/>
      <c r="D123" s="159"/>
      <c r="E123" s="165"/>
      <c r="F123" s="140"/>
      <c r="G123" s="30"/>
      <c r="H123" s="72"/>
      <c r="I123" s="118" t="s">
        <v>151</v>
      </c>
      <c r="J123" s="40">
        <v>1</v>
      </c>
      <c r="K123" s="41">
        <v>1</v>
      </c>
      <c r="L123" s="134"/>
      <c r="M123" s="134"/>
    </row>
    <row r="124" spans="1:13" ht="20.25" customHeight="1" x14ac:dyDescent="0.2">
      <c r="A124" s="58"/>
      <c r="B124" s="32"/>
      <c r="C124" s="160" t="s">
        <v>78</v>
      </c>
      <c r="D124" s="158" t="s">
        <v>7</v>
      </c>
      <c r="E124" s="164" t="s">
        <v>64</v>
      </c>
      <c r="F124" s="144" t="s">
        <v>8</v>
      </c>
      <c r="G124" s="46" t="s">
        <v>9</v>
      </c>
      <c r="H124" s="116">
        <f>H125+H126</f>
        <v>108255.09</v>
      </c>
      <c r="I124" s="76" t="s">
        <v>11</v>
      </c>
      <c r="J124" s="63">
        <v>51109.440000000002</v>
      </c>
      <c r="K124" s="64">
        <v>57145.65</v>
      </c>
      <c r="L124" s="134">
        <f t="shared" si="2"/>
        <v>108255.09</v>
      </c>
      <c r="M124" s="134">
        <f t="shared" si="3"/>
        <v>0</v>
      </c>
    </row>
    <row r="125" spans="1:13" ht="25.5" customHeight="1" x14ac:dyDescent="0.2">
      <c r="A125" s="58"/>
      <c r="B125" s="32"/>
      <c r="C125" s="161"/>
      <c r="D125" s="159"/>
      <c r="E125" s="165"/>
      <c r="F125" s="139"/>
      <c r="G125" s="24">
        <v>2024</v>
      </c>
      <c r="H125" s="37">
        <f>J124</f>
        <v>51109.440000000002</v>
      </c>
      <c r="I125" s="38" t="s">
        <v>79</v>
      </c>
      <c r="J125" s="2">
        <v>6</v>
      </c>
      <c r="K125" s="3">
        <v>6</v>
      </c>
      <c r="L125" s="134"/>
      <c r="M125" s="134"/>
    </row>
    <row r="126" spans="1:13" ht="19.5" x14ac:dyDescent="0.2">
      <c r="A126" s="58"/>
      <c r="B126" s="32"/>
      <c r="C126" s="161"/>
      <c r="D126" s="159"/>
      <c r="E126" s="165"/>
      <c r="F126" s="139"/>
      <c r="G126" s="24">
        <v>2025</v>
      </c>
      <c r="H126" s="37">
        <f>K124</f>
        <v>57145.65</v>
      </c>
      <c r="I126" s="38" t="s">
        <v>15</v>
      </c>
      <c r="J126" s="2">
        <v>3</v>
      </c>
      <c r="K126" s="3">
        <v>3</v>
      </c>
      <c r="L126" s="134"/>
      <c r="M126" s="134"/>
    </row>
    <row r="127" spans="1:13" x14ac:dyDescent="0.2">
      <c r="A127" s="58"/>
      <c r="B127" s="32"/>
      <c r="C127" s="161"/>
      <c r="D127" s="159"/>
      <c r="E127" s="165"/>
      <c r="F127" s="139"/>
      <c r="G127" s="61"/>
      <c r="H127" s="117"/>
      <c r="I127" s="38" t="s">
        <v>16</v>
      </c>
      <c r="J127" s="2">
        <v>3</v>
      </c>
      <c r="K127" s="3">
        <v>3</v>
      </c>
      <c r="L127" s="134"/>
      <c r="M127" s="134"/>
    </row>
    <row r="128" spans="1:13" ht="26.25" customHeight="1" x14ac:dyDescent="0.2">
      <c r="A128" s="58"/>
      <c r="B128" s="32"/>
      <c r="C128" s="161"/>
      <c r="D128" s="159"/>
      <c r="E128" s="165"/>
      <c r="F128" s="139"/>
      <c r="G128" s="24"/>
      <c r="H128" s="37"/>
      <c r="I128" s="38" t="s">
        <v>21</v>
      </c>
      <c r="J128" s="33">
        <f>J124/J125</f>
        <v>8518.24</v>
      </c>
      <c r="K128" s="5">
        <f>K124/K125</f>
        <v>9524.2749999999996</v>
      </c>
      <c r="L128" s="134"/>
      <c r="M128" s="134"/>
    </row>
    <row r="129" spans="1:13" ht="27" customHeight="1" thickBot="1" x14ac:dyDescent="0.25">
      <c r="A129" s="58"/>
      <c r="B129" s="32"/>
      <c r="C129" s="161"/>
      <c r="D129" s="159"/>
      <c r="E129" s="165"/>
      <c r="F129" s="140"/>
      <c r="G129" s="30"/>
      <c r="H129" s="73"/>
      <c r="I129" s="119" t="s">
        <v>151</v>
      </c>
      <c r="J129" s="120">
        <v>1</v>
      </c>
      <c r="K129" s="121">
        <v>1</v>
      </c>
      <c r="L129" s="134"/>
      <c r="M129" s="134"/>
    </row>
    <row r="130" spans="1:13" ht="19.5" x14ac:dyDescent="0.2">
      <c r="A130" s="58"/>
      <c r="B130" s="32"/>
      <c r="C130" s="160" t="s">
        <v>41</v>
      </c>
      <c r="D130" s="158" t="s">
        <v>7</v>
      </c>
      <c r="E130" s="158" t="s">
        <v>64</v>
      </c>
      <c r="F130" s="144" t="s">
        <v>8</v>
      </c>
      <c r="G130" s="46" t="s">
        <v>9</v>
      </c>
      <c r="H130" s="85">
        <f>H131+H132</f>
        <v>62939.899999999994</v>
      </c>
      <c r="I130" s="83" t="s">
        <v>11</v>
      </c>
      <c r="J130" s="47">
        <v>29985.66</v>
      </c>
      <c r="K130" s="48">
        <v>32954.239999999998</v>
      </c>
      <c r="L130" s="134">
        <f t="shared" si="2"/>
        <v>62939.899999999994</v>
      </c>
      <c r="M130" s="134">
        <f t="shared" si="3"/>
        <v>0</v>
      </c>
    </row>
    <row r="131" spans="1:13" ht="38.25" x14ac:dyDescent="0.2">
      <c r="A131" s="58"/>
      <c r="B131" s="32"/>
      <c r="C131" s="161"/>
      <c r="D131" s="159"/>
      <c r="E131" s="159"/>
      <c r="F131" s="139"/>
      <c r="G131" s="24">
        <v>2024</v>
      </c>
      <c r="H131" s="71">
        <f>J130</f>
        <v>29985.66</v>
      </c>
      <c r="I131" s="38" t="s">
        <v>172</v>
      </c>
      <c r="J131" s="2">
        <v>1</v>
      </c>
      <c r="K131" s="3">
        <v>1</v>
      </c>
      <c r="L131" s="134"/>
      <c r="M131" s="134"/>
    </row>
    <row r="132" spans="1:13" ht="25.5" x14ac:dyDescent="0.2">
      <c r="A132" s="58"/>
      <c r="B132" s="32"/>
      <c r="C132" s="161"/>
      <c r="D132" s="159"/>
      <c r="E132" s="159"/>
      <c r="F132" s="139"/>
      <c r="G132" s="24">
        <v>2025</v>
      </c>
      <c r="H132" s="71">
        <f>K130</f>
        <v>32954.239999999998</v>
      </c>
      <c r="I132" s="38" t="s">
        <v>21</v>
      </c>
      <c r="J132" s="33">
        <f>J130/J131</f>
        <v>29985.66</v>
      </c>
      <c r="K132" s="5">
        <f>K130/K131</f>
        <v>32954.239999999998</v>
      </c>
      <c r="L132" s="134"/>
      <c r="M132" s="134"/>
    </row>
    <row r="133" spans="1:13" ht="26.25" thickBot="1" x14ac:dyDescent="0.25">
      <c r="A133" s="58"/>
      <c r="B133" s="32"/>
      <c r="C133" s="161"/>
      <c r="D133" s="159"/>
      <c r="E133" s="159"/>
      <c r="F133" s="140"/>
      <c r="G133" s="67"/>
      <c r="H133" s="68"/>
      <c r="I133" s="38" t="s">
        <v>151</v>
      </c>
      <c r="J133" s="77">
        <v>1</v>
      </c>
      <c r="K133" s="78">
        <v>1</v>
      </c>
      <c r="L133" s="134"/>
      <c r="M133" s="134"/>
    </row>
    <row r="134" spans="1:13" ht="19.5" customHeight="1" x14ac:dyDescent="0.2">
      <c r="A134" s="58"/>
      <c r="B134" s="32"/>
      <c r="C134" s="160" t="s">
        <v>42</v>
      </c>
      <c r="D134" s="158" t="s">
        <v>7</v>
      </c>
      <c r="E134" s="164" t="s">
        <v>64</v>
      </c>
      <c r="F134" s="143" t="s">
        <v>8</v>
      </c>
      <c r="G134" s="23" t="s">
        <v>9</v>
      </c>
      <c r="H134" s="70">
        <f>H135+H136</f>
        <v>57585.789999999994</v>
      </c>
      <c r="I134" s="105" t="s">
        <v>11</v>
      </c>
      <c r="J134" s="63">
        <v>27434.87</v>
      </c>
      <c r="K134" s="64">
        <v>30150.92</v>
      </c>
      <c r="L134" s="134">
        <f t="shared" si="2"/>
        <v>57585.789999999994</v>
      </c>
      <c r="M134" s="134">
        <f t="shared" si="3"/>
        <v>0</v>
      </c>
    </row>
    <row r="135" spans="1:13" ht="39" customHeight="1" x14ac:dyDescent="0.2">
      <c r="A135" s="58"/>
      <c r="B135" s="32"/>
      <c r="C135" s="161"/>
      <c r="D135" s="159"/>
      <c r="E135" s="165"/>
      <c r="F135" s="141"/>
      <c r="G135" s="24">
        <v>2024</v>
      </c>
      <c r="H135" s="71">
        <f>J134</f>
        <v>27434.87</v>
      </c>
      <c r="I135" s="107" t="s">
        <v>173</v>
      </c>
      <c r="J135" s="2">
        <v>10</v>
      </c>
      <c r="K135" s="3">
        <v>10</v>
      </c>
      <c r="L135" s="134"/>
      <c r="M135" s="134"/>
    </row>
    <row r="136" spans="1:13" ht="19.5" x14ac:dyDescent="0.2">
      <c r="A136" s="58"/>
      <c r="B136" s="32"/>
      <c r="C136" s="161"/>
      <c r="D136" s="159"/>
      <c r="E136" s="165"/>
      <c r="F136" s="141"/>
      <c r="G136" s="24">
        <v>2025</v>
      </c>
      <c r="H136" s="71">
        <f>K134</f>
        <v>30150.92</v>
      </c>
      <c r="I136" s="107" t="s">
        <v>15</v>
      </c>
      <c r="J136" s="2">
        <v>6</v>
      </c>
      <c r="K136" s="3">
        <v>6</v>
      </c>
      <c r="L136" s="134"/>
      <c r="M136" s="134"/>
    </row>
    <row r="137" spans="1:13" x14ac:dyDescent="0.2">
      <c r="A137" s="58"/>
      <c r="B137" s="32"/>
      <c r="C137" s="161"/>
      <c r="D137" s="159"/>
      <c r="E137" s="165"/>
      <c r="F137" s="141"/>
      <c r="G137" s="61"/>
      <c r="H137" s="66"/>
      <c r="I137" s="107" t="s">
        <v>16</v>
      </c>
      <c r="J137" s="2">
        <v>4</v>
      </c>
      <c r="K137" s="3">
        <v>4</v>
      </c>
      <c r="L137" s="134"/>
      <c r="M137" s="134"/>
    </row>
    <row r="138" spans="1:13" ht="26.25" customHeight="1" x14ac:dyDescent="0.2">
      <c r="A138" s="58"/>
      <c r="B138" s="32"/>
      <c r="C138" s="161"/>
      <c r="D138" s="159"/>
      <c r="E138" s="165"/>
      <c r="F138" s="141"/>
      <c r="G138" s="24"/>
      <c r="H138" s="71"/>
      <c r="I138" s="107" t="s">
        <v>21</v>
      </c>
      <c r="J138" s="33">
        <f>J134/J135</f>
        <v>2743.4870000000001</v>
      </c>
      <c r="K138" s="5">
        <f>K134/K135</f>
        <v>3015.0919999999996</v>
      </c>
      <c r="L138" s="134"/>
      <c r="M138" s="134"/>
    </row>
    <row r="139" spans="1:13" ht="27" customHeight="1" thickBot="1" x14ac:dyDescent="0.25">
      <c r="A139" s="58"/>
      <c r="B139" s="32"/>
      <c r="C139" s="161"/>
      <c r="D139" s="159"/>
      <c r="E139" s="165"/>
      <c r="F139" s="142"/>
      <c r="G139" s="30"/>
      <c r="H139" s="72"/>
      <c r="I139" s="107" t="s">
        <v>151</v>
      </c>
      <c r="J139" s="77">
        <v>1</v>
      </c>
      <c r="K139" s="78">
        <v>1</v>
      </c>
      <c r="L139" s="134"/>
      <c r="M139" s="134"/>
    </row>
    <row r="140" spans="1:13" ht="19.5" customHeight="1" x14ac:dyDescent="0.2">
      <c r="A140" s="58"/>
      <c r="B140" s="32"/>
      <c r="C140" s="160" t="s">
        <v>43</v>
      </c>
      <c r="D140" s="158" t="s">
        <v>7</v>
      </c>
      <c r="E140" s="164" t="s">
        <v>64</v>
      </c>
      <c r="F140" s="144" t="s">
        <v>8</v>
      </c>
      <c r="G140" s="46" t="s">
        <v>9</v>
      </c>
      <c r="H140" s="85">
        <f>H141+H142</f>
        <v>2208.65</v>
      </c>
      <c r="I140" s="105" t="s">
        <v>11</v>
      </c>
      <c r="J140" s="63">
        <v>979.01</v>
      </c>
      <c r="K140" s="64">
        <v>1229.6400000000001</v>
      </c>
      <c r="L140" s="134">
        <f t="shared" ref="L140:L198" si="4">J140+K140</f>
        <v>2208.65</v>
      </c>
      <c r="M140" s="134">
        <f t="shared" ref="M140:M198" si="5">H140-L140</f>
        <v>0</v>
      </c>
    </row>
    <row r="141" spans="1:13" ht="39" customHeight="1" x14ac:dyDescent="0.2">
      <c r="A141" s="58"/>
      <c r="B141" s="32"/>
      <c r="C141" s="161"/>
      <c r="D141" s="159"/>
      <c r="E141" s="165"/>
      <c r="F141" s="139"/>
      <c r="G141" s="24">
        <v>2024</v>
      </c>
      <c r="H141" s="71">
        <f>J140</f>
        <v>979.01</v>
      </c>
      <c r="I141" s="107" t="s">
        <v>174</v>
      </c>
      <c r="J141" s="2">
        <v>7</v>
      </c>
      <c r="K141" s="3">
        <v>8</v>
      </c>
      <c r="L141" s="134"/>
      <c r="M141" s="134"/>
    </row>
    <row r="142" spans="1:13" ht="19.5" x14ac:dyDescent="0.2">
      <c r="A142" s="58"/>
      <c r="B142" s="32"/>
      <c r="C142" s="161"/>
      <c r="D142" s="159"/>
      <c r="E142" s="165"/>
      <c r="F142" s="139"/>
      <c r="G142" s="24">
        <v>2025</v>
      </c>
      <c r="H142" s="71">
        <f>K140</f>
        <v>1229.6400000000001</v>
      </c>
      <c r="I142" s="107" t="s">
        <v>15</v>
      </c>
      <c r="J142" s="2">
        <v>4</v>
      </c>
      <c r="K142" s="3">
        <v>4</v>
      </c>
      <c r="L142" s="134"/>
      <c r="M142" s="134"/>
    </row>
    <row r="143" spans="1:13" x14ac:dyDescent="0.2">
      <c r="A143" s="58"/>
      <c r="B143" s="32"/>
      <c r="C143" s="161"/>
      <c r="D143" s="159"/>
      <c r="E143" s="165"/>
      <c r="F143" s="139"/>
      <c r="G143" s="61"/>
      <c r="H143" s="66"/>
      <c r="I143" s="107" t="s">
        <v>16</v>
      </c>
      <c r="J143" s="2">
        <v>3</v>
      </c>
      <c r="K143" s="3">
        <v>4</v>
      </c>
      <c r="L143" s="134"/>
      <c r="M143" s="134"/>
    </row>
    <row r="144" spans="1:13" ht="26.25" customHeight="1" x14ac:dyDescent="0.2">
      <c r="A144" s="58"/>
      <c r="B144" s="32"/>
      <c r="C144" s="161"/>
      <c r="D144" s="159"/>
      <c r="E144" s="165"/>
      <c r="F144" s="139"/>
      <c r="G144" s="24"/>
      <c r="H144" s="71"/>
      <c r="I144" s="107" t="s">
        <v>10</v>
      </c>
      <c r="J144" s="33">
        <f>J140/J141</f>
        <v>139.85857142857142</v>
      </c>
      <c r="K144" s="5">
        <f>K140/K141</f>
        <v>153.70500000000001</v>
      </c>
      <c r="L144" s="134"/>
      <c r="M144" s="134"/>
    </row>
    <row r="145" spans="1:13" ht="27" customHeight="1" thickBot="1" x14ac:dyDescent="0.25">
      <c r="A145" s="58"/>
      <c r="B145" s="32"/>
      <c r="C145" s="161"/>
      <c r="D145" s="159"/>
      <c r="E145" s="165"/>
      <c r="F145" s="140"/>
      <c r="G145" s="30"/>
      <c r="H145" s="72"/>
      <c r="I145" s="107" t="s">
        <v>151</v>
      </c>
      <c r="J145" s="77">
        <v>1</v>
      </c>
      <c r="K145" s="78">
        <v>1</v>
      </c>
      <c r="L145" s="134"/>
      <c r="M145" s="134"/>
    </row>
    <row r="146" spans="1:13" ht="19.5" customHeight="1" x14ac:dyDescent="0.2">
      <c r="A146" s="58"/>
      <c r="B146" s="32"/>
      <c r="C146" s="160" t="s">
        <v>117</v>
      </c>
      <c r="D146" s="158" t="s">
        <v>7</v>
      </c>
      <c r="E146" s="164" t="s">
        <v>64</v>
      </c>
      <c r="F146" s="144" t="s">
        <v>8</v>
      </c>
      <c r="G146" s="46" t="s">
        <v>9</v>
      </c>
      <c r="H146" s="85">
        <f>H147+H148</f>
        <v>19842.300000000003</v>
      </c>
      <c r="I146" s="105" t="s">
        <v>11</v>
      </c>
      <c r="J146" s="63">
        <v>9377.0300000000007</v>
      </c>
      <c r="K146" s="64">
        <v>10465.27</v>
      </c>
      <c r="L146" s="134">
        <f t="shared" si="4"/>
        <v>19842.300000000003</v>
      </c>
      <c r="M146" s="134">
        <f t="shared" si="5"/>
        <v>0</v>
      </c>
    </row>
    <row r="147" spans="1:13" ht="64.5" customHeight="1" x14ac:dyDescent="0.2">
      <c r="A147" s="58"/>
      <c r="B147" s="32"/>
      <c r="C147" s="161"/>
      <c r="D147" s="159"/>
      <c r="E147" s="165"/>
      <c r="F147" s="139"/>
      <c r="G147" s="24">
        <v>2024</v>
      </c>
      <c r="H147" s="71">
        <f>J146</f>
        <v>9377.0300000000007</v>
      </c>
      <c r="I147" s="107" t="s">
        <v>80</v>
      </c>
      <c r="J147" s="2">
        <f>J148+J149</f>
        <v>164</v>
      </c>
      <c r="K147" s="3">
        <f>K148+K149</f>
        <v>164</v>
      </c>
      <c r="L147" s="134"/>
      <c r="M147" s="134"/>
    </row>
    <row r="148" spans="1:13" ht="20.25" thickBot="1" x14ac:dyDescent="0.25">
      <c r="A148" s="58"/>
      <c r="B148" s="32"/>
      <c r="C148" s="161"/>
      <c r="D148" s="159"/>
      <c r="E148" s="165"/>
      <c r="F148" s="139"/>
      <c r="G148" s="24">
        <v>2025</v>
      </c>
      <c r="H148" s="71">
        <f>K146</f>
        <v>10465.27</v>
      </c>
      <c r="I148" s="107" t="s">
        <v>15</v>
      </c>
      <c r="J148" s="2">
        <v>99</v>
      </c>
      <c r="K148" s="3">
        <v>99</v>
      </c>
      <c r="L148" s="134"/>
      <c r="M148" s="134"/>
    </row>
    <row r="149" spans="1:13" x14ac:dyDescent="0.2">
      <c r="A149" s="58"/>
      <c r="B149" s="32"/>
      <c r="C149" s="161"/>
      <c r="D149" s="159"/>
      <c r="E149" s="165"/>
      <c r="F149" s="139"/>
      <c r="G149" s="61"/>
      <c r="H149" s="66"/>
      <c r="I149" s="107" t="s">
        <v>16</v>
      </c>
      <c r="J149" s="2">
        <f>49+16</f>
        <v>65</v>
      </c>
      <c r="K149" s="3">
        <v>65</v>
      </c>
      <c r="L149" s="134"/>
      <c r="M149" s="134"/>
    </row>
    <row r="150" spans="1:13" ht="26.25" customHeight="1" x14ac:dyDescent="0.2">
      <c r="A150" s="58"/>
      <c r="B150" s="32"/>
      <c r="C150" s="161"/>
      <c r="D150" s="159"/>
      <c r="E150" s="165"/>
      <c r="F150" s="139"/>
      <c r="G150" s="24"/>
      <c r="H150" s="71"/>
      <c r="I150" s="107" t="s">
        <v>21</v>
      </c>
      <c r="J150" s="33">
        <f>J146/J147</f>
        <v>57.177012195121954</v>
      </c>
      <c r="K150" s="5">
        <f>K146/K147</f>
        <v>63.812621951219512</v>
      </c>
      <c r="L150" s="134"/>
      <c r="M150" s="134"/>
    </row>
    <row r="151" spans="1:13" ht="27" customHeight="1" thickBot="1" x14ac:dyDescent="0.25">
      <c r="A151" s="58"/>
      <c r="B151" s="32"/>
      <c r="C151" s="161"/>
      <c r="D151" s="159"/>
      <c r="E151" s="165"/>
      <c r="F151" s="140"/>
      <c r="G151" s="30"/>
      <c r="H151" s="72"/>
      <c r="I151" s="107" t="s">
        <v>151</v>
      </c>
      <c r="J151" s="77">
        <v>1</v>
      </c>
      <c r="K151" s="78">
        <v>1</v>
      </c>
      <c r="L151" s="134"/>
      <c r="M151" s="134"/>
    </row>
    <row r="152" spans="1:13" ht="19.5" customHeight="1" x14ac:dyDescent="0.2">
      <c r="A152" s="58"/>
      <c r="B152" s="32"/>
      <c r="C152" s="160" t="s">
        <v>118</v>
      </c>
      <c r="D152" s="158" t="s">
        <v>7</v>
      </c>
      <c r="E152" s="164" t="s">
        <v>64</v>
      </c>
      <c r="F152" s="141" t="s">
        <v>8</v>
      </c>
      <c r="G152" s="46" t="s">
        <v>9</v>
      </c>
      <c r="H152" s="85">
        <f>H153+H154</f>
        <v>2751.05</v>
      </c>
      <c r="I152" s="105" t="s">
        <v>11</v>
      </c>
      <c r="J152" s="63">
        <v>1310.6500000000001</v>
      </c>
      <c r="K152" s="64">
        <v>1440.4</v>
      </c>
      <c r="L152" s="134">
        <f t="shared" si="4"/>
        <v>2751.05</v>
      </c>
      <c r="M152" s="134">
        <f t="shared" si="5"/>
        <v>0</v>
      </c>
    </row>
    <row r="153" spans="1:13" ht="51.75" customHeight="1" x14ac:dyDescent="0.2">
      <c r="A153" s="58"/>
      <c r="B153" s="32"/>
      <c r="C153" s="161"/>
      <c r="D153" s="159"/>
      <c r="E153" s="165"/>
      <c r="F153" s="141"/>
      <c r="G153" s="24">
        <v>2024</v>
      </c>
      <c r="H153" s="71">
        <f>J152</f>
        <v>1310.6500000000001</v>
      </c>
      <c r="I153" s="107" t="s">
        <v>81</v>
      </c>
      <c r="J153" s="2">
        <f>J154+J155</f>
        <v>34</v>
      </c>
      <c r="K153" s="3">
        <f>K154+K155</f>
        <v>34</v>
      </c>
      <c r="L153" s="134"/>
      <c r="M153" s="134"/>
    </row>
    <row r="154" spans="1:13" ht="19.5" x14ac:dyDescent="0.2">
      <c r="A154" s="58"/>
      <c r="B154" s="32"/>
      <c r="C154" s="161"/>
      <c r="D154" s="159"/>
      <c r="E154" s="165"/>
      <c r="F154" s="141"/>
      <c r="G154" s="24">
        <v>2025</v>
      </c>
      <c r="H154" s="71">
        <f>K152</f>
        <v>1440.4</v>
      </c>
      <c r="I154" s="107" t="s">
        <v>55</v>
      </c>
      <c r="J154" s="2">
        <v>18</v>
      </c>
      <c r="K154" s="3">
        <v>18</v>
      </c>
      <c r="L154" s="134"/>
      <c r="M154" s="134"/>
    </row>
    <row r="155" spans="1:13" x14ac:dyDescent="0.2">
      <c r="A155" s="58"/>
      <c r="B155" s="32"/>
      <c r="C155" s="161"/>
      <c r="D155" s="159"/>
      <c r="E155" s="165"/>
      <c r="F155" s="141"/>
      <c r="G155" s="61"/>
      <c r="H155" s="66"/>
      <c r="I155" s="107" t="s">
        <v>56</v>
      </c>
      <c r="J155" s="2">
        <v>16</v>
      </c>
      <c r="K155" s="3">
        <v>16</v>
      </c>
      <c r="L155" s="134"/>
      <c r="M155" s="134"/>
    </row>
    <row r="156" spans="1:13" ht="26.25" customHeight="1" x14ac:dyDescent="0.2">
      <c r="A156" s="58"/>
      <c r="B156" s="32"/>
      <c r="C156" s="161"/>
      <c r="D156" s="159"/>
      <c r="E156" s="165"/>
      <c r="F156" s="141"/>
      <c r="G156" s="24"/>
      <c r="H156" s="71"/>
      <c r="I156" s="107" t="s">
        <v>10</v>
      </c>
      <c r="J156" s="33">
        <f>J152/J153</f>
        <v>38.548529411764711</v>
      </c>
      <c r="K156" s="5">
        <f>K152/K153</f>
        <v>42.364705882352943</v>
      </c>
      <c r="L156" s="134"/>
      <c r="M156" s="134"/>
    </row>
    <row r="157" spans="1:13" ht="27" customHeight="1" thickBot="1" x14ac:dyDescent="0.25">
      <c r="A157" s="58"/>
      <c r="B157" s="32"/>
      <c r="C157" s="161"/>
      <c r="D157" s="159"/>
      <c r="E157" s="165"/>
      <c r="F157" s="142"/>
      <c r="G157" s="30"/>
      <c r="H157" s="72"/>
      <c r="I157" s="107" t="s">
        <v>151</v>
      </c>
      <c r="J157" s="77">
        <v>1</v>
      </c>
      <c r="K157" s="78">
        <v>1</v>
      </c>
      <c r="L157" s="134"/>
      <c r="M157" s="134"/>
    </row>
    <row r="158" spans="1:13" ht="19.5" x14ac:dyDescent="0.2">
      <c r="A158" s="58"/>
      <c r="B158" s="32"/>
      <c r="C158" s="160" t="s">
        <v>82</v>
      </c>
      <c r="D158" s="158" t="s">
        <v>7</v>
      </c>
      <c r="E158" s="158" t="s">
        <v>64</v>
      </c>
      <c r="F158" s="144" t="s">
        <v>8</v>
      </c>
      <c r="G158" s="46" t="s">
        <v>9</v>
      </c>
      <c r="H158" s="85">
        <f>H159+H160</f>
        <v>5686.51</v>
      </c>
      <c r="I158" s="76" t="s">
        <v>11</v>
      </c>
      <c r="J158" s="63">
        <v>2452.35</v>
      </c>
      <c r="K158" s="64">
        <v>3234.16</v>
      </c>
      <c r="L158" s="134">
        <f t="shared" si="4"/>
        <v>5686.51</v>
      </c>
      <c r="M158" s="134">
        <f t="shared" si="5"/>
        <v>0</v>
      </c>
    </row>
    <row r="159" spans="1:13" ht="38.25" x14ac:dyDescent="0.2">
      <c r="A159" s="58"/>
      <c r="B159" s="32"/>
      <c r="C159" s="161"/>
      <c r="D159" s="159"/>
      <c r="E159" s="159"/>
      <c r="F159" s="139"/>
      <c r="G159" s="24">
        <v>2024</v>
      </c>
      <c r="H159" s="71">
        <f>J158</f>
        <v>2452.35</v>
      </c>
      <c r="I159" s="38" t="s">
        <v>119</v>
      </c>
      <c r="J159" s="2">
        <v>10</v>
      </c>
      <c r="K159" s="3">
        <v>12</v>
      </c>
      <c r="L159" s="134"/>
      <c r="M159" s="134"/>
    </row>
    <row r="160" spans="1:13" ht="25.5" x14ac:dyDescent="0.2">
      <c r="A160" s="58"/>
      <c r="B160" s="32"/>
      <c r="C160" s="161"/>
      <c r="D160" s="159"/>
      <c r="E160" s="159"/>
      <c r="F160" s="139"/>
      <c r="G160" s="24">
        <v>2025</v>
      </c>
      <c r="H160" s="71">
        <f>K158</f>
        <v>3234.16</v>
      </c>
      <c r="I160" s="38" t="s">
        <v>21</v>
      </c>
      <c r="J160" s="33">
        <f>J158/J159</f>
        <v>245.23499999999999</v>
      </c>
      <c r="K160" s="5">
        <f>K158/K159</f>
        <v>269.51333333333332</v>
      </c>
      <c r="L160" s="134"/>
      <c r="M160" s="134"/>
    </row>
    <row r="161" spans="1:13" ht="26.25" thickBot="1" x14ac:dyDescent="0.25">
      <c r="A161" s="58"/>
      <c r="B161" s="32"/>
      <c r="C161" s="161"/>
      <c r="D161" s="159"/>
      <c r="E161" s="159"/>
      <c r="F161" s="140"/>
      <c r="G161" s="67"/>
      <c r="H161" s="68"/>
      <c r="I161" s="38" t="s">
        <v>151</v>
      </c>
      <c r="J161" s="77">
        <v>1</v>
      </c>
      <c r="K161" s="78">
        <v>1</v>
      </c>
      <c r="L161" s="134"/>
      <c r="M161" s="134"/>
    </row>
    <row r="162" spans="1:13" ht="19.5" customHeight="1" x14ac:dyDescent="0.2">
      <c r="A162" s="58"/>
      <c r="B162" s="32"/>
      <c r="C162" s="160" t="s">
        <v>83</v>
      </c>
      <c r="D162" s="158" t="s">
        <v>7</v>
      </c>
      <c r="E162" s="164" t="s">
        <v>64</v>
      </c>
      <c r="F162" s="143" t="s">
        <v>8</v>
      </c>
      <c r="G162" s="23" t="s">
        <v>9</v>
      </c>
      <c r="H162" s="70">
        <f>H163+H164</f>
        <v>40766.800000000003</v>
      </c>
      <c r="I162" s="105" t="s">
        <v>11</v>
      </c>
      <c r="J162" s="63">
        <v>19422.009999999998</v>
      </c>
      <c r="K162" s="64">
        <v>21344.79</v>
      </c>
      <c r="L162" s="134">
        <f t="shared" si="4"/>
        <v>40766.800000000003</v>
      </c>
      <c r="M162" s="134">
        <f t="shared" si="5"/>
        <v>0</v>
      </c>
    </row>
    <row r="163" spans="1:13" ht="39" customHeight="1" x14ac:dyDescent="0.2">
      <c r="A163" s="58"/>
      <c r="B163" s="32"/>
      <c r="C163" s="161"/>
      <c r="D163" s="159"/>
      <c r="E163" s="165"/>
      <c r="F163" s="141"/>
      <c r="G163" s="24">
        <v>2024</v>
      </c>
      <c r="H163" s="71">
        <f>J162</f>
        <v>19422.009999999998</v>
      </c>
      <c r="I163" s="107" t="s">
        <v>84</v>
      </c>
      <c r="J163" s="2">
        <v>63</v>
      </c>
      <c r="K163" s="3">
        <v>63</v>
      </c>
      <c r="L163" s="134"/>
      <c r="M163" s="134"/>
    </row>
    <row r="164" spans="1:13" ht="19.5" x14ac:dyDescent="0.2">
      <c r="A164" s="58"/>
      <c r="B164" s="32"/>
      <c r="C164" s="161"/>
      <c r="D164" s="159"/>
      <c r="E164" s="165"/>
      <c r="F164" s="141"/>
      <c r="G164" s="24">
        <v>2025</v>
      </c>
      <c r="H164" s="71">
        <f>K162</f>
        <v>21344.79</v>
      </c>
      <c r="I164" s="107" t="s">
        <v>15</v>
      </c>
      <c r="J164" s="2">
        <v>18</v>
      </c>
      <c r="K164" s="3">
        <v>18</v>
      </c>
      <c r="L164" s="134"/>
      <c r="M164" s="134"/>
    </row>
    <row r="165" spans="1:13" x14ac:dyDescent="0.2">
      <c r="A165" s="58"/>
      <c r="B165" s="32"/>
      <c r="C165" s="161"/>
      <c r="D165" s="159"/>
      <c r="E165" s="165"/>
      <c r="F165" s="141"/>
      <c r="G165" s="61"/>
      <c r="H165" s="66"/>
      <c r="I165" s="107" t="s">
        <v>16</v>
      </c>
      <c r="J165" s="2">
        <v>45</v>
      </c>
      <c r="K165" s="3">
        <v>45</v>
      </c>
      <c r="L165" s="134"/>
      <c r="M165" s="134"/>
    </row>
    <row r="166" spans="1:13" ht="26.25" customHeight="1" x14ac:dyDescent="0.2">
      <c r="A166" s="58"/>
      <c r="B166" s="32"/>
      <c r="C166" s="161"/>
      <c r="D166" s="159"/>
      <c r="E166" s="165"/>
      <c r="F166" s="141"/>
      <c r="G166" s="24"/>
      <c r="H166" s="71"/>
      <c r="I166" s="107" t="s">
        <v>10</v>
      </c>
      <c r="J166" s="33">
        <f>J162/J163</f>
        <v>308.28587301587299</v>
      </c>
      <c r="K166" s="5">
        <f>K162/K163</f>
        <v>338.80619047619047</v>
      </c>
      <c r="L166" s="134"/>
      <c r="M166" s="134"/>
    </row>
    <row r="167" spans="1:13" ht="27" customHeight="1" thickBot="1" x14ac:dyDescent="0.25">
      <c r="A167" s="58"/>
      <c r="B167" s="32"/>
      <c r="C167" s="161"/>
      <c r="D167" s="159"/>
      <c r="E167" s="165"/>
      <c r="F167" s="142"/>
      <c r="G167" s="30"/>
      <c r="H167" s="72"/>
      <c r="I167" s="107" t="s">
        <v>151</v>
      </c>
      <c r="J167" s="77">
        <v>1</v>
      </c>
      <c r="K167" s="78">
        <v>1</v>
      </c>
      <c r="L167" s="134"/>
      <c r="M167" s="134"/>
    </row>
    <row r="168" spans="1:13" ht="19.5" customHeight="1" x14ac:dyDescent="0.2">
      <c r="A168" s="58"/>
      <c r="B168" s="32"/>
      <c r="C168" s="160" t="s">
        <v>85</v>
      </c>
      <c r="D168" s="158" t="s">
        <v>7</v>
      </c>
      <c r="E168" s="164" t="s">
        <v>64</v>
      </c>
      <c r="F168" s="141" t="s">
        <v>8</v>
      </c>
      <c r="G168" s="46" t="s">
        <v>9</v>
      </c>
      <c r="H168" s="85">
        <f>H169+H170</f>
        <v>3517.8199999999997</v>
      </c>
      <c r="I168" s="105" t="s">
        <v>11</v>
      </c>
      <c r="J168" s="63">
        <v>1675.95</v>
      </c>
      <c r="K168" s="64">
        <v>1841.87</v>
      </c>
      <c r="L168" s="134">
        <f t="shared" si="4"/>
        <v>3517.8199999999997</v>
      </c>
      <c r="M168" s="134">
        <f t="shared" si="5"/>
        <v>0</v>
      </c>
    </row>
    <row r="169" spans="1:13" ht="25.5" customHeight="1" x14ac:dyDescent="0.2">
      <c r="A169" s="58"/>
      <c r="B169" s="32"/>
      <c r="C169" s="161"/>
      <c r="D169" s="159"/>
      <c r="E169" s="165"/>
      <c r="F169" s="141"/>
      <c r="G169" s="24">
        <v>2024</v>
      </c>
      <c r="H169" s="71">
        <f>J168</f>
        <v>1675.95</v>
      </c>
      <c r="I169" s="107" t="s">
        <v>86</v>
      </c>
      <c r="J169" s="2">
        <v>2</v>
      </c>
      <c r="K169" s="3">
        <v>2</v>
      </c>
      <c r="L169" s="134"/>
      <c r="M169" s="134"/>
    </row>
    <row r="170" spans="1:13" ht="19.5" x14ac:dyDescent="0.2">
      <c r="A170" s="58"/>
      <c r="B170" s="32"/>
      <c r="C170" s="161"/>
      <c r="D170" s="159"/>
      <c r="E170" s="165"/>
      <c r="F170" s="141"/>
      <c r="G170" s="24">
        <v>2025</v>
      </c>
      <c r="H170" s="71">
        <f>K168</f>
        <v>1841.87</v>
      </c>
      <c r="I170" s="107" t="s">
        <v>15</v>
      </c>
      <c r="J170" s="2">
        <v>1</v>
      </c>
      <c r="K170" s="3">
        <v>1</v>
      </c>
      <c r="L170" s="134"/>
      <c r="M170" s="134"/>
    </row>
    <row r="171" spans="1:13" x14ac:dyDescent="0.2">
      <c r="A171" s="58"/>
      <c r="B171" s="32"/>
      <c r="C171" s="161"/>
      <c r="D171" s="159"/>
      <c r="E171" s="165"/>
      <c r="F171" s="141"/>
      <c r="G171" s="61"/>
      <c r="H171" s="66"/>
      <c r="I171" s="107" t="s">
        <v>16</v>
      </c>
      <c r="J171" s="2">
        <v>1</v>
      </c>
      <c r="K171" s="3">
        <v>1</v>
      </c>
      <c r="L171" s="134"/>
      <c r="M171" s="134"/>
    </row>
    <row r="172" spans="1:13" ht="26.25" customHeight="1" x14ac:dyDescent="0.2">
      <c r="A172" s="58"/>
      <c r="B172" s="32"/>
      <c r="C172" s="161"/>
      <c r="D172" s="159"/>
      <c r="E172" s="165"/>
      <c r="F172" s="141"/>
      <c r="G172" s="24"/>
      <c r="H172" s="71"/>
      <c r="I172" s="107" t="s">
        <v>21</v>
      </c>
      <c r="J172" s="33">
        <f>J168/J169</f>
        <v>837.97500000000002</v>
      </c>
      <c r="K172" s="5">
        <f>K168/K169</f>
        <v>920.93499999999995</v>
      </c>
      <c r="L172" s="134"/>
      <c r="M172" s="134"/>
    </row>
    <row r="173" spans="1:13" ht="27" customHeight="1" thickBot="1" x14ac:dyDescent="0.25">
      <c r="A173" s="58"/>
      <c r="B173" s="32"/>
      <c r="C173" s="161"/>
      <c r="D173" s="159"/>
      <c r="E173" s="165"/>
      <c r="F173" s="142"/>
      <c r="G173" s="30"/>
      <c r="H173" s="72"/>
      <c r="I173" s="107" t="s">
        <v>151</v>
      </c>
      <c r="J173" s="77">
        <v>1</v>
      </c>
      <c r="K173" s="78">
        <v>1</v>
      </c>
      <c r="L173" s="134"/>
      <c r="M173" s="134"/>
    </row>
    <row r="174" spans="1:13" ht="19.5" x14ac:dyDescent="0.2">
      <c r="A174" s="58"/>
      <c r="B174" s="32"/>
      <c r="C174" s="160" t="s">
        <v>87</v>
      </c>
      <c r="D174" s="158" t="s">
        <v>7</v>
      </c>
      <c r="E174" s="158" t="s">
        <v>64</v>
      </c>
      <c r="F174" s="144" t="s">
        <v>8</v>
      </c>
      <c r="G174" s="46" t="s">
        <v>9</v>
      </c>
      <c r="H174" s="85">
        <f>H175+H176</f>
        <v>1192.19</v>
      </c>
      <c r="I174" s="76" t="s">
        <v>11</v>
      </c>
      <c r="J174" s="63">
        <v>567.98</v>
      </c>
      <c r="K174" s="64">
        <v>624.21</v>
      </c>
      <c r="L174" s="134">
        <f t="shared" si="4"/>
        <v>1192.19</v>
      </c>
      <c r="M174" s="134">
        <f t="shared" si="5"/>
        <v>0</v>
      </c>
    </row>
    <row r="175" spans="1:13" ht="25.5" customHeight="1" x14ac:dyDescent="0.2">
      <c r="A175" s="58"/>
      <c r="B175" s="32"/>
      <c r="C175" s="161"/>
      <c r="D175" s="159"/>
      <c r="E175" s="159"/>
      <c r="F175" s="139"/>
      <c r="G175" s="24">
        <v>2024</v>
      </c>
      <c r="H175" s="71">
        <f>J174</f>
        <v>567.98</v>
      </c>
      <c r="I175" s="38" t="s">
        <v>88</v>
      </c>
      <c r="J175" s="2">
        <v>1</v>
      </c>
      <c r="K175" s="3">
        <v>1</v>
      </c>
      <c r="L175" s="134"/>
      <c r="M175" s="134"/>
    </row>
    <row r="176" spans="1:13" ht="25.5" x14ac:dyDescent="0.2">
      <c r="A176" s="58"/>
      <c r="B176" s="32"/>
      <c r="C176" s="161"/>
      <c r="D176" s="159"/>
      <c r="E176" s="159"/>
      <c r="F176" s="139"/>
      <c r="G176" s="24">
        <v>2025</v>
      </c>
      <c r="H176" s="71">
        <f>K174</f>
        <v>624.21</v>
      </c>
      <c r="I176" s="38" t="s">
        <v>21</v>
      </c>
      <c r="J176" s="33">
        <f>J174/J175</f>
        <v>567.98</v>
      </c>
      <c r="K176" s="5">
        <f>K174/K175</f>
        <v>624.21</v>
      </c>
      <c r="L176" s="134"/>
      <c r="M176" s="134"/>
    </row>
    <row r="177" spans="1:13" ht="26.25" thickBot="1" x14ac:dyDescent="0.25">
      <c r="A177" s="58"/>
      <c r="B177" s="32"/>
      <c r="C177" s="161"/>
      <c r="D177" s="159"/>
      <c r="E177" s="159"/>
      <c r="F177" s="140"/>
      <c r="G177" s="67"/>
      <c r="H177" s="68"/>
      <c r="I177" s="38" t="s">
        <v>151</v>
      </c>
      <c r="J177" s="77">
        <v>1</v>
      </c>
      <c r="K177" s="78">
        <v>1</v>
      </c>
      <c r="L177" s="134"/>
      <c r="M177" s="134"/>
    </row>
    <row r="178" spans="1:13" ht="19.5" x14ac:dyDescent="0.2">
      <c r="A178" s="58"/>
      <c r="B178" s="32"/>
      <c r="C178" s="160" t="s">
        <v>116</v>
      </c>
      <c r="D178" s="158" t="s">
        <v>7</v>
      </c>
      <c r="E178" s="158" t="s">
        <v>64</v>
      </c>
      <c r="F178" s="138" t="s">
        <v>8</v>
      </c>
      <c r="G178" s="23" t="s">
        <v>9</v>
      </c>
      <c r="H178" s="70">
        <f>H179+H180</f>
        <v>683.46</v>
      </c>
      <c r="I178" s="76" t="s">
        <v>11</v>
      </c>
      <c r="J178" s="63">
        <v>325.61</v>
      </c>
      <c r="K178" s="64">
        <v>357.85</v>
      </c>
      <c r="L178" s="134">
        <f t="shared" si="4"/>
        <v>683.46</v>
      </c>
      <c r="M178" s="134">
        <f t="shared" si="5"/>
        <v>0</v>
      </c>
    </row>
    <row r="179" spans="1:13" ht="38.25" x14ac:dyDescent="0.2">
      <c r="A179" s="58"/>
      <c r="B179" s="32"/>
      <c r="C179" s="161"/>
      <c r="D179" s="159"/>
      <c r="E179" s="159"/>
      <c r="F179" s="139"/>
      <c r="G179" s="24">
        <v>2024</v>
      </c>
      <c r="H179" s="71">
        <f>J178</f>
        <v>325.61</v>
      </c>
      <c r="I179" s="38" t="s">
        <v>89</v>
      </c>
      <c r="J179" s="2">
        <v>1</v>
      </c>
      <c r="K179" s="3">
        <v>1</v>
      </c>
      <c r="L179" s="134"/>
      <c r="M179" s="134"/>
    </row>
    <row r="180" spans="1:13" ht="26.25" thickBot="1" x14ac:dyDescent="0.25">
      <c r="A180" s="58"/>
      <c r="B180" s="32"/>
      <c r="C180" s="161"/>
      <c r="D180" s="159"/>
      <c r="E180" s="159"/>
      <c r="F180" s="139"/>
      <c r="G180" s="24">
        <v>2025</v>
      </c>
      <c r="H180" s="71">
        <f>K178</f>
        <v>357.85</v>
      </c>
      <c r="I180" s="38" t="s">
        <v>21</v>
      </c>
      <c r="J180" s="33">
        <f>J178/J179</f>
        <v>325.61</v>
      </c>
      <c r="K180" s="5">
        <f>K178/K179</f>
        <v>357.85</v>
      </c>
      <c r="L180" s="134"/>
      <c r="M180" s="134"/>
    </row>
    <row r="181" spans="1:13" ht="26.25" thickBot="1" x14ac:dyDescent="0.25">
      <c r="A181" s="58"/>
      <c r="B181" s="32"/>
      <c r="C181" s="161"/>
      <c r="D181" s="159"/>
      <c r="E181" s="159"/>
      <c r="F181" s="140"/>
      <c r="G181" s="67"/>
      <c r="H181" s="68"/>
      <c r="I181" s="38" t="s">
        <v>151</v>
      </c>
      <c r="J181" s="77">
        <v>1</v>
      </c>
      <c r="K181" s="78">
        <v>1</v>
      </c>
      <c r="L181" s="134"/>
      <c r="M181" s="134"/>
    </row>
    <row r="182" spans="1:13" ht="19.5" customHeight="1" x14ac:dyDescent="0.2">
      <c r="A182" s="58"/>
      <c r="B182" s="32"/>
      <c r="C182" s="160" t="s">
        <v>90</v>
      </c>
      <c r="D182" s="158" t="s">
        <v>7</v>
      </c>
      <c r="E182" s="164" t="s">
        <v>64</v>
      </c>
      <c r="F182" s="138" t="s">
        <v>8</v>
      </c>
      <c r="G182" s="23" t="s">
        <v>9</v>
      </c>
      <c r="H182" s="70">
        <f>H183+H184</f>
        <v>141927.15</v>
      </c>
      <c r="I182" s="105" t="s">
        <v>11</v>
      </c>
      <c r="J182" s="63">
        <v>65972.73</v>
      </c>
      <c r="K182" s="64">
        <v>75954.42</v>
      </c>
      <c r="L182" s="134">
        <f t="shared" si="4"/>
        <v>141927.15</v>
      </c>
      <c r="M182" s="134">
        <f t="shared" si="5"/>
        <v>0</v>
      </c>
    </row>
    <row r="183" spans="1:13" ht="39" customHeight="1" x14ac:dyDescent="0.2">
      <c r="A183" s="58"/>
      <c r="B183" s="32"/>
      <c r="C183" s="161"/>
      <c r="D183" s="159"/>
      <c r="E183" s="165"/>
      <c r="F183" s="139"/>
      <c r="G183" s="24">
        <v>2024</v>
      </c>
      <c r="H183" s="71">
        <f>J182</f>
        <v>65972.73</v>
      </c>
      <c r="I183" s="107" t="s">
        <v>175</v>
      </c>
      <c r="J183" s="2">
        <v>69</v>
      </c>
      <c r="K183" s="3">
        <v>72</v>
      </c>
      <c r="L183" s="134"/>
      <c r="M183" s="134"/>
    </row>
    <row r="184" spans="1:13" ht="19.5" x14ac:dyDescent="0.2">
      <c r="A184" s="58"/>
      <c r="B184" s="32"/>
      <c r="C184" s="161"/>
      <c r="D184" s="159"/>
      <c r="E184" s="165"/>
      <c r="F184" s="139"/>
      <c r="G184" s="24">
        <v>2025</v>
      </c>
      <c r="H184" s="71">
        <f>K182</f>
        <v>75954.42</v>
      </c>
      <c r="I184" s="107" t="s">
        <v>15</v>
      </c>
      <c r="J184" s="2">
        <v>34</v>
      </c>
      <c r="K184" s="3">
        <v>36</v>
      </c>
      <c r="L184" s="134"/>
      <c r="M184" s="134"/>
    </row>
    <row r="185" spans="1:13" x14ac:dyDescent="0.2">
      <c r="A185" s="58"/>
      <c r="B185" s="32"/>
      <c r="C185" s="161"/>
      <c r="D185" s="159"/>
      <c r="E185" s="165"/>
      <c r="F185" s="139"/>
      <c r="G185" s="61"/>
      <c r="H185" s="66"/>
      <c r="I185" s="107" t="s">
        <v>16</v>
      </c>
      <c r="J185" s="2">
        <v>35</v>
      </c>
      <c r="K185" s="3">
        <v>36</v>
      </c>
      <c r="L185" s="134"/>
      <c r="M185" s="134"/>
    </row>
    <row r="186" spans="1:13" ht="26.25" customHeight="1" x14ac:dyDescent="0.2">
      <c r="A186" s="58"/>
      <c r="B186" s="32"/>
      <c r="C186" s="161"/>
      <c r="D186" s="159"/>
      <c r="E186" s="165"/>
      <c r="F186" s="139"/>
      <c r="G186" s="24"/>
      <c r="H186" s="71"/>
      <c r="I186" s="107" t="s">
        <v>21</v>
      </c>
      <c r="J186" s="33">
        <f>J182/J183</f>
        <v>956.12652173913034</v>
      </c>
      <c r="K186" s="5">
        <f>K182/K183</f>
        <v>1054.9224999999999</v>
      </c>
      <c r="L186" s="134"/>
      <c r="M186" s="134"/>
    </row>
    <row r="187" spans="1:13" ht="27" customHeight="1" thickBot="1" x14ac:dyDescent="0.25">
      <c r="A187" s="58"/>
      <c r="B187" s="32"/>
      <c r="C187" s="161"/>
      <c r="D187" s="159"/>
      <c r="E187" s="165"/>
      <c r="F187" s="140"/>
      <c r="G187" s="30"/>
      <c r="H187" s="72"/>
      <c r="I187" s="107" t="s">
        <v>151</v>
      </c>
      <c r="J187" s="77">
        <v>1</v>
      </c>
      <c r="K187" s="78">
        <v>1</v>
      </c>
      <c r="L187" s="134"/>
      <c r="M187" s="134"/>
    </row>
    <row r="188" spans="1:13" ht="19.5" customHeight="1" x14ac:dyDescent="0.2">
      <c r="A188" s="58"/>
      <c r="B188" s="32"/>
      <c r="C188" s="160" t="s">
        <v>120</v>
      </c>
      <c r="D188" s="158" t="s">
        <v>7</v>
      </c>
      <c r="E188" s="164" t="s">
        <v>64</v>
      </c>
      <c r="F188" s="141" t="s">
        <v>8</v>
      </c>
      <c r="G188" s="46" t="s">
        <v>9</v>
      </c>
      <c r="H188" s="85">
        <f>H189+H190</f>
        <v>436345.49</v>
      </c>
      <c r="I188" s="105" t="s">
        <v>11</v>
      </c>
      <c r="J188" s="63">
        <v>193901.13</v>
      </c>
      <c r="K188" s="64">
        <v>242444.36</v>
      </c>
      <c r="L188" s="134">
        <f t="shared" si="4"/>
        <v>436345.49</v>
      </c>
      <c r="M188" s="134">
        <f t="shared" si="5"/>
        <v>0</v>
      </c>
    </row>
    <row r="189" spans="1:13" ht="38.25" x14ac:dyDescent="0.2">
      <c r="A189" s="58"/>
      <c r="B189" s="32"/>
      <c r="C189" s="161"/>
      <c r="D189" s="159"/>
      <c r="E189" s="165"/>
      <c r="F189" s="141"/>
      <c r="G189" s="24">
        <v>2024</v>
      </c>
      <c r="H189" s="71">
        <f>J188</f>
        <v>193901.13</v>
      </c>
      <c r="I189" s="107" t="s">
        <v>176</v>
      </c>
      <c r="J189" s="2">
        <v>626</v>
      </c>
      <c r="K189" s="3">
        <v>749</v>
      </c>
      <c r="L189" s="134"/>
      <c r="M189" s="134"/>
    </row>
    <row r="190" spans="1:13" ht="19.5" x14ac:dyDescent="0.2">
      <c r="A190" s="58"/>
      <c r="B190" s="32"/>
      <c r="C190" s="161"/>
      <c r="D190" s="159"/>
      <c r="E190" s="165"/>
      <c r="F190" s="141"/>
      <c r="G190" s="24">
        <v>2025</v>
      </c>
      <c r="H190" s="71">
        <f>K188</f>
        <v>242444.36</v>
      </c>
      <c r="I190" s="107" t="s">
        <v>15</v>
      </c>
      <c r="J190" s="2">
        <v>310</v>
      </c>
      <c r="K190" s="3">
        <v>360</v>
      </c>
      <c r="L190" s="134"/>
      <c r="M190" s="134"/>
    </row>
    <row r="191" spans="1:13" x14ac:dyDescent="0.2">
      <c r="A191" s="58"/>
      <c r="B191" s="32"/>
      <c r="C191" s="161"/>
      <c r="D191" s="159"/>
      <c r="E191" s="165"/>
      <c r="F191" s="141"/>
      <c r="G191" s="61"/>
      <c r="H191" s="66"/>
      <c r="I191" s="107" t="s">
        <v>16</v>
      </c>
      <c r="J191" s="2">
        <v>316</v>
      </c>
      <c r="K191" s="3">
        <f>K189-K190</f>
        <v>389</v>
      </c>
      <c r="L191" s="134"/>
      <c r="M191" s="134"/>
    </row>
    <row r="192" spans="1:13" ht="25.5" x14ac:dyDescent="0.2">
      <c r="A192" s="58"/>
      <c r="B192" s="32"/>
      <c r="C192" s="161"/>
      <c r="D192" s="159"/>
      <c r="E192" s="165"/>
      <c r="F192" s="141"/>
      <c r="G192" s="24"/>
      <c r="H192" s="71"/>
      <c r="I192" s="107" t="s">
        <v>21</v>
      </c>
      <c r="J192" s="33">
        <f>J188/J189</f>
        <v>309.74621405750798</v>
      </c>
      <c r="K192" s="5">
        <f>K188/K189</f>
        <v>323.69073431241651</v>
      </c>
      <c r="L192" s="134"/>
      <c r="M192" s="134"/>
    </row>
    <row r="193" spans="1:13" ht="26.25" thickBot="1" x14ac:dyDescent="0.25">
      <c r="A193" s="58"/>
      <c r="B193" s="32"/>
      <c r="C193" s="161"/>
      <c r="D193" s="159"/>
      <c r="E193" s="165"/>
      <c r="F193" s="142"/>
      <c r="G193" s="30"/>
      <c r="H193" s="72"/>
      <c r="I193" s="107" t="s">
        <v>151</v>
      </c>
      <c r="J193" s="77">
        <v>1</v>
      </c>
      <c r="K193" s="78">
        <v>1</v>
      </c>
      <c r="L193" s="134"/>
      <c r="M193" s="134"/>
    </row>
    <row r="194" spans="1:13" ht="20.25" thickBot="1" x14ac:dyDescent="0.25">
      <c r="A194" s="58"/>
      <c r="B194" s="32"/>
      <c r="C194" s="160" t="s">
        <v>47</v>
      </c>
      <c r="D194" s="158" t="s">
        <v>7</v>
      </c>
      <c r="E194" s="158" t="s">
        <v>64</v>
      </c>
      <c r="F194" s="144" t="s">
        <v>8</v>
      </c>
      <c r="G194" s="46" t="s">
        <v>9</v>
      </c>
      <c r="H194" s="85">
        <f>H195+H196</f>
        <v>32311.739999999998</v>
      </c>
      <c r="I194" s="76" t="s">
        <v>11</v>
      </c>
      <c r="J194" s="63">
        <v>15393.87</v>
      </c>
      <c r="K194" s="64">
        <v>16917.87</v>
      </c>
      <c r="L194" s="134">
        <f t="shared" si="4"/>
        <v>32311.739999999998</v>
      </c>
      <c r="M194" s="134">
        <f t="shared" si="5"/>
        <v>0</v>
      </c>
    </row>
    <row r="195" spans="1:13" ht="38.25" x14ac:dyDescent="0.2">
      <c r="A195" s="58"/>
      <c r="B195" s="32"/>
      <c r="C195" s="161"/>
      <c r="D195" s="159"/>
      <c r="E195" s="159"/>
      <c r="F195" s="139"/>
      <c r="G195" s="24">
        <v>2024</v>
      </c>
      <c r="H195" s="71">
        <f>J194</f>
        <v>15393.87</v>
      </c>
      <c r="I195" s="38" t="s">
        <v>29</v>
      </c>
      <c r="J195" s="2">
        <v>100</v>
      </c>
      <c r="K195" s="3">
        <v>100</v>
      </c>
      <c r="L195" s="134"/>
      <c r="M195" s="134"/>
    </row>
    <row r="196" spans="1:13" ht="25.5" x14ac:dyDescent="0.2">
      <c r="A196" s="58"/>
      <c r="B196" s="32"/>
      <c r="C196" s="161"/>
      <c r="D196" s="159"/>
      <c r="E196" s="159"/>
      <c r="F196" s="139"/>
      <c r="G196" s="24">
        <v>2025</v>
      </c>
      <c r="H196" s="71">
        <f>K194</f>
        <v>16917.87</v>
      </c>
      <c r="I196" s="38" t="s">
        <v>10</v>
      </c>
      <c r="J196" s="33">
        <f>J194/J195</f>
        <v>153.93870000000001</v>
      </c>
      <c r="K196" s="5">
        <f>K194/K195</f>
        <v>169.17869999999999</v>
      </c>
      <c r="L196" s="134"/>
      <c r="M196" s="134"/>
    </row>
    <row r="197" spans="1:13" ht="26.25" thickBot="1" x14ac:dyDescent="0.25">
      <c r="A197" s="58"/>
      <c r="B197" s="32"/>
      <c r="C197" s="161"/>
      <c r="D197" s="159"/>
      <c r="E197" s="159"/>
      <c r="F197" s="140"/>
      <c r="G197" s="67"/>
      <c r="H197" s="68"/>
      <c r="I197" s="38" t="s">
        <v>151</v>
      </c>
      <c r="J197" s="77">
        <v>1</v>
      </c>
      <c r="K197" s="78">
        <v>1</v>
      </c>
      <c r="L197" s="134"/>
      <c r="M197" s="134"/>
    </row>
    <row r="198" spans="1:13" ht="19.5" customHeight="1" x14ac:dyDescent="0.2">
      <c r="A198" s="58"/>
      <c r="B198" s="32"/>
      <c r="C198" s="160" t="s">
        <v>48</v>
      </c>
      <c r="D198" s="158" t="s">
        <v>7</v>
      </c>
      <c r="E198" s="158" t="s">
        <v>64</v>
      </c>
      <c r="F198" s="138" t="s">
        <v>8</v>
      </c>
      <c r="G198" s="23" t="s">
        <v>9</v>
      </c>
      <c r="H198" s="70">
        <f>H199+H200</f>
        <v>2236229.27</v>
      </c>
      <c r="I198" s="76" t="s">
        <v>11</v>
      </c>
      <c r="J198" s="63">
        <v>984784.46</v>
      </c>
      <c r="K198" s="64">
        <v>1251444.81</v>
      </c>
      <c r="L198" s="134">
        <f t="shared" si="4"/>
        <v>2236229.27</v>
      </c>
      <c r="M198" s="134">
        <f t="shared" si="5"/>
        <v>0</v>
      </c>
    </row>
    <row r="199" spans="1:13" ht="38.25" x14ac:dyDescent="0.2">
      <c r="A199" s="58"/>
      <c r="B199" s="32"/>
      <c r="C199" s="161"/>
      <c r="D199" s="159"/>
      <c r="E199" s="159"/>
      <c r="F199" s="139"/>
      <c r="G199" s="24">
        <v>2024</v>
      </c>
      <c r="H199" s="71">
        <f>J198</f>
        <v>984784.46</v>
      </c>
      <c r="I199" s="38" t="s">
        <v>177</v>
      </c>
      <c r="J199" s="2">
        <v>338</v>
      </c>
      <c r="K199" s="3">
        <v>354</v>
      </c>
      <c r="L199" s="134"/>
      <c r="M199" s="134"/>
    </row>
    <row r="200" spans="1:13" ht="26.25" thickBot="1" x14ac:dyDescent="0.25">
      <c r="A200" s="58"/>
      <c r="B200" s="32"/>
      <c r="C200" s="161"/>
      <c r="D200" s="159"/>
      <c r="E200" s="159"/>
      <c r="F200" s="139"/>
      <c r="G200" s="24">
        <v>2025</v>
      </c>
      <c r="H200" s="71">
        <f>K198</f>
        <v>1251444.81</v>
      </c>
      <c r="I200" s="38" t="s">
        <v>21</v>
      </c>
      <c r="J200" s="33">
        <f>J198/J199</f>
        <v>2913.5634911242601</v>
      </c>
      <c r="K200" s="5">
        <f>K198/K199</f>
        <v>3535.1548305084748</v>
      </c>
      <c r="L200" s="134"/>
      <c r="M200" s="134"/>
    </row>
    <row r="201" spans="1:13" ht="26.25" thickBot="1" x14ac:dyDescent="0.25">
      <c r="A201" s="58"/>
      <c r="B201" s="32"/>
      <c r="C201" s="161"/>
      <c r="D201" s="159"/>
      <c r="E201" s="159"/>
      <c r="F201" s="140"/>
      <c r="G201" s="67"/>
      <c r="H201" s="68"/>
      <c r="I201" s="38" t="s">
        <v>151</v>
      </c>
      <c r="J201" s="77">
        <v>1</v>
      </c>
      <c r="K201" s="78">
        <v>1</v>
      </c>
      <c r="L201" s="134"/>
      <c r="M201" s="134"/>
    </row>
    <row r="202" spans="1:13" ht="19.5" x14ac:dyDescent="0.2">
      <c r="A202" s="58"/>
      <c r="B202" s="32"/>
      <c r="C202" s="160" t="s">
        <v>91</v>
      </c>
      <c r="D202" s="158" t="s">
        <v>7</v>
      </c>
      <c r="E202" s="158" t="s">
        <v>64</v>
      </c>
      <c r="F202" s="138" t="s">
        <v>8</v>
      </c>
      <c r="G202" s="23" t="s">
        <v>9</v>
      </c>
      <c r="H202" s="70">
        <f>H203+H204</f>
        <v>48064.18</v>
      </c>
      <c r="I202" s="76" t="s">
        <v>11</v>
      </c>
      <c r="J202" s="63">
        <v>22898.61</v>
      </c>
      <c r="K202" s="64">
        <v>25165.57</v>
      </c>
      <c r="L202" s="134">
        <f t="shared" ref="L202:L264" si="6">J202+K202</f>
        <v>48064.18</v>
      </c>
      <c r="M202" s="134">
        <f t="shared" ref="M202:M264" si="7">H202-L202</f>
        <v>0</v>
      </c>
    </row>
    <row r="203" spans="1:13" ht="38.25" x14ac:dyDescent="0.2">
      <c r="A203" s="58"/>
      <c r="B203" s="32"/>
      <c r="C203" s="161"/>
      <c r="D203" s="159"/>
      <c r="E203" s="159"/>
      <c r="F203" s="139"/>
      <c r="G203" s="24">
        <v>2024</v>
      </c>
      <c r="H203" s="71">
        <f>J202</f>
        <v>22898.61</v>
      </c>
      <c r="I203" s="38" t="s">
        <v>92</v>
      </c>
      <c r="J203" s="2">
        <v>65</v>
      </c>
      <c r="K203" s="3">
        <v>65</v>
      </c>
      <c r="L203" s="134"/>
      <c r="M203" s="134"/>
    </row>
    <row r="204" spans="1:13" ht="25.5" x14ac:dyDescent="0.2">
      <c r="A204" s="58"/>
      <c r="B204" s="32"/>
      <c r="C204" s="161"/>
      <c r="D204" s="159"/>
      <c r="E204" s="159"/>
      <c r="F204" s="139"/>
      <c r="G204" s="24">
        <v>2025</v>
      </c>
      <c r="H204" s="71">
        <f>K202</f>
        <v>25165.57</v>
      </c>
      <c r="I204" s="38" t="s">
        <v>21</v>
      </c>
      <c r="J204" s="33">
        <f>J202/J203</f>
        <v>352.28630769230767</v>
      </c>
      <c r="K204" s="5">
        <f>K202/K203</f>
        <v>387.16261538461538</v>
      </c>
      <c r="L204" s="134"/>
      <c r="M204" s="134"/>
    </row>
    <row r="205" spans="1:13" ht="26.25" thickBot="1" x14ac:dyDescent="0.25">
      <c r="A205" s="58"/>
      <c r="B205" s="32"/>
      <c r="C205" s="161"/>
      <c r="D205" s="159"/>
      <c r="E205" s="159"/>
      <c r="F205" s="140"/>
      <c r="G205" s="67"/>
      <c r="H205" s="68"/>
      <c r="I205" s="38" t="s">
        <v>151</v>
      </c>
      <c r="J205" s="77">
        <v>1</v>
      </c>
      <c r="K205" s="78">
        <v>1</v>
      </c>
      <c r="L205" s="134"/>
      <c r="M205" s="134"/>
    </row>
    <row r="206" spans="1:13" ht="19.5" x14ac:dyDescent="0.2">
      <c r="A206" s="58"/>
      <c r="B206" s="32"/>
      <c r="C206" s="160" t="s">
        <v>93</v>
      </c>
      <c r="D206" s="158" t="s">
        <v>7</v>
      </c>
      <c r="E206" s="158" t="s">
        <v>64</v>
      </c>
      <c r="F206" s="138" t="s">
        <v>8</v>
      </c>
      <c r="G206" s="23" t="s">
        <v>9</v>
      </c>
      <c r="H206" s="70">
        <f>H207+H208</f>
        <v>7800.83</v>
      </c>
      <c r="I206" s="76" t="s">
        <v>11</v>
      </c>
      <c r="J206" s="63">
        <v>3716.45</v>
      </c>
      <c r="K206" s="64">
        <v>4084.38</v>
      </c>
      <c r="L206" s="134">
        <f t="shared" si="6"/>
        <v>7800.83</v>
      </c>
      <c r="M206" s="134">
        <f t="shared" si="7"/>
        <v>0</v>
      </c>
    </row>
    <row r="207" spans="1:13" ht="51" x14ac:dyDescent="0.2">
      <c r="A207" s="58"/>
      <c r="B207" s="32"/>
      <c r="C207" s="161"/>
      <c r="D207" s="159"/>
      <c r="E207" s="159"/>
      <c r="F207" s="139"/>
      <c r="G207" s="24">
        <v>2024</v>
      </c>
      <c r="H207" s="71">
        <f>J206</f>
        <v>3716.45</v>
      </c>
      <c r="I207" s="38" t="s">
        <v>121</v>
      </c>
      <c r="J207" s="2">
        <v>150</v>
      </c>
      <c r="K207" s="3">
        <v>150</v>
      </c>
      <c r="L207" s="134"/>
      <c r="M207" s="134"/>
    </row>
    <row r="208" spans="1:13" ht="25.5" x14ac:dyDescent="0.2">
      <c r="A208" s="58"/>
      <c r="B208" s="32"/>
      <c r="C208" s="161"/>
      <c r="D208" s="159"/>
      <c r="E208" s="159"/>
      <c r="F208" s="139"/>
      <c r="G208" s="24">
        <v>2025</v>
      </c>
      <c r="H208" s="71">
        <f>K206</f>
        <v>4084.38</v>
      </c>
      <c r="I208" s="38" t="s">
        <v>21</v>
      </c>
      <c r="J208" s="33">
        <f>J206/J207</f>
        <v>24.776333333333334</v>
      </c>
      <c r="K208" s="5">
        <f>K206/K207</f>
        <v>27.229200000000002</v>
      </c>
      <c r="L208" s="134"/>
      <c r="M208" s="134"/>
    </row>
    <row r="209" spans="1:13" ht="26.25" thickBot="1" x14ac:dyDescent="0.25">
      <c r="A209" s="58"/>
      <c r="B209" s="32"/>
      <c r="C209" s="161"/>
      <c r="D209" s="159"/>
      <c r="E209" s="159"/>
      <c r="F209" s="140"/>
      <c r="G209" s="67"/>
      <c r="H209" s="68"/>
      <c r="I209" s="38" t="s">
        <v>151</v>
      </c>
      <c r="J209" s="77">
        <v>1</v>
      </c>
      <c r="K209" s="78">
        <v>1</v>
      </c>
      <c r="L209" s="134"/>
      <c r="M209" s="134"/>
    </row>
    <row r="210" spans="1:13" ht="19.5" customHeight="1" x14ac:dyDescent="0.2">
      <c r="A210" s="58"/>
      <c r="B210" s="32"/>
      <c r="C210" s="160" t="s">
        <v>94</v>
      </c>
      <c r="D210" s="158" t="s">
        <v>7</v>
      </c>
      <c r="E210" s="164" t="s">
        <v>64</v>
      </c>
      <c r="F210" s="143" t="s">
        <v>8</v>
      </c>
      <c r="G210" s="23" t="s">
        <v>9</v>
      </c>
      <c r="H210" s="70">
        <f>H211+H212</f>
        <v>12656.79</v>
      </c>
      <c r="I210" s="105" t="s">
        <v>11</v>
      </c>
      <c r="J210" s="63">
        <v>6956.39</v>
      </c>
      <c r="K210" s="64">
        <v>5700.4</v>
      </c>
      <c r="L210" s="134">
        <f t="shared" si="6"/>
        <v>12656.79</v>
      </c>
      <c r="M210" s="134">
        <f t="shared" si="7"/>
        <v>0</v>
      </c>
    </row>
    <row r="211" spans="1:13" ht="39" customHeight="1" x14ac:dyDescent="0.2">
      <c r="A211" s="58"/>
      <c r="B211" s="32"/>
      <c r="C211" s="161"/>
      <c r="D211" s="159"/>
      <c r="E211" s="165"/>
      <c r="F211" s="141"/>
      <c r="G211" s="24">
        <v>2024</v>
      </c>
      <c r="H211" s="71">
        <f>J210</f>
        <v>6956.39</v>
      </c>
      <c r="I211" s="107" t="s">
        <v>95</v>
      </c>
      <c r="J211" s="2">
        <v>1331</v>
      </c>
      <c r="K211" s="3">
        <v>1021</v>
      </c>
      <c r="L211" s="134"/>
      <c r="M211" s="134"/>
    </row>
    <row r="212" spans="1:13" ht="19.5" x14ac:dyDescent="0.2">
      <c r="A212" s="58"/>
      <c r="B212" s="32"/>
      <c r="C212" s="161"/>
      <c r="D212" s="159"/>
      <c r="E212" s="165"/>
      <c r="F212" s="141"/>
      <c r="G212" s="24">
        <v>2025</v>
      </c>
      <c r="H212" s="71">
        <f>K210</f>
        <v>5700.4</v>
      </c>
      <c r="I212" s="107" t="s">
        <v>15</v>
      </c>
      <c r="J212" s="2">
        <v>851</v>
      </c>
      <c r="K212" s="3">
        <v>612</v>
      </c>
      <c r="L212" s="134"/>
      <c r="M212" s="134"/>
    </row>
    <row r="213" spans="1:13" x14ac:dyDescent="0.2">
      <c r="A213" s="58"/>
      <c r="B213" s="32"/>
      <c r="C213" s="161"/>
      <c r="D213" s="159"/>
      <c r="E213" s="165"/>
      <c r="F213" s="141"/>
      <c r="G213" s="61"/>
      <c r="H213" s="66"/>
      <c r="I213" s="107" t="s">
        <v>16</v>
      </c>
      <c r="J213" s="2">
        <f>J211-J212</f>
        <v>480</v>
      </c>
      <c r="K213" s="3">
        <f>K211-K212</f>
        <v>409</v>
      </c>
      <c r="L213" s="134"/>
      <c r="M213" s="134"/>
    </row>
    <row r="214" spans="1:13" ht="26.25" customHeight="1" x14ac:dyDescent="0.2">
      <c r="A214" s="58"/>
      <c r="B214" s="32"/>
      <c r="C214" s="161"/>
      <c r="D214" s="159"/>
      <c r="E214" s="165"/>
      <c r="F214" s="141"/>
      <c r="G214" s="24"/>
      <c r="H214" s="71"/>
      <c r="I214" s="107" t="s">
        <v>21</v>
      </c>
      <c r="J214" s="34">
        <f>J210/J211</f>
        <v>5.2264387678437272</v>
      </c>
      <c r="K214" s="35">
        <f>K210/K211</f>
        <v>5.5831537708129284</v>
      </c>
      <c r="L214" s="134"/>
      <c r="M214" s="134"/>
    </row>
    <row r="215" spans="1:13" ht="27" customHeight="1" thickBot="1" x14ac:dyDescent="0.25">
      <c r="A215" s="58"/>
      <c r="B215" s="32"/>
      <c r="C215" s="161"/>
      <c r="D215" s="159"/>
      <c r="E215" s="165"/>
      <c r="F215" s="142"/>
      <c r="G215" s="30"/>
      <c r="H215" s="72"/>
      <c r="I215" s="107" t="s">
        <v>151</v>
      </c>
      <c r="J215" s="77">
        <v>1</v>
      </c>
      <c r="K215" s="78">
        <v>1</v>
      </c>
      <c r="L215" s="134"/>
      <c r="M215" s="134"/>
    </row>
    <row r="216" spans="1:13" ht="19.5" x14ac:dyDescent="0.2">
      <c r="A216" s="58"/>
      <c r="B216" s="32"/>
      <c r="C216" s="160" t="s">
        <v>49</v>
      </c>
      <c r="D216" s="158" t="s">
        <v>7</v>
      </c>
      <c r="E216" s="158" t="s">
        <v>64</v>
      </c>
      <c r="F216" s="144" t="s">
        <v>8</v>
      </c>
      <c r="G216" s="46" t="s">
        <v>9</v>
      </c>
      <c r="H216" s="85">
        <f>H217+H218</f>
        <v>665869.29</v>
      </c>
      <c r="I216" s="83" t="s">
        <v>11</v>
      </c>
      <c r="J216" s="47">
        <v>305360.71999999997</v>
      </c>
      <c r="K216" s="48">
        <v>360508.57</v>
      </c>
      <c r="L216" s="134">
        <f t="shared" si="6"/>
        <v>665869.29</v>
      </c>
      <c r="M216" s="134">
        <f t="shared" si="7"/>
        <v>0</v>
      </c>
    </row>
    <row r="217" spans="1:13" ht="51.75" thickBot="1" x14ac:dyDescent="0.25">
      <c r="A217" s="58"/>
      <c r="B217" s="32"/>
      <c r="C217" s="161"/>
      <c r="D217" s="159"/>
      <c r="E217" s="159"/>
      <c r="F217" s="139"/>
      <c r="G217" s="24">
        <v>2024</v>
      </c>
      <c r="H217" s="71">
        <f>J216</f>
        <v>305360.71999999997</v>
      </c>
      <c r="I217" s="38" t="s">
        <v>96</v>
      </c>
      <c r="J217" s="2">
        <v>528</v>
      </c>
      <c r="K217" s="3">
        <v>532</v>
      </c>
      <c r="L217" s="134"/>
      <c r="M217" s="134"/>
    </row>
    <row r="218" spans="1:13" ht="25.5" x14ac:dyDescent="0.2">
      <c r="A218" s="58"/>
      <c r="B218" s="32"/>
      <c r="C218" s="161"/>
      <c r="D218" s="159"/>
      <c r="E218" s="159"/>
      <c r="F218" s="139"/>
      <c r="G218" s="24">
        <v>2025</v>
      </c>
      <c r="H218" s="71">
        <f>K216</f>
        <v>360508.57</v>
      </c>
      <c r="I218" s="38" t="s">
        <v>10</v>
      </c>
      <c r="J218" s="33">
        <f>J216/J217</f>
        <v>578.33469696969689</v>
      </c>
      <c r="K218" s="5">
        <f>K216/K217</f>
        <v>677.64768796992485</v>
      </c>
      <c r="L218" s="134"/>
      <c r="M218" s="134"/>
    </row>
    <row r="219" spans="1:13" ht="26.25" thickBot="1" x14ac:dyDescent="0.25">
      <c r="A219" s="58"/>
      <c r="B219" s="32"/>
      <c r="C219" s="161"/>
      <c r="D219" s="159"/>
      <c r="E219" s="159"/>
      <c r="F219" s="140"/>
      <c r="G219" s="67"/>
      <c r="H219" s="68"/>
      <c r="I219" s="38" t="s">
        <v>151</v>
      </c>
      <c r="J219" s="77">
        <v>1</v>
      </c>
      <c r="K219" s="78">
        <v>1</v>
      </c>
      <c r="L219" s="134"/>
      <c r="M219" s="134"/>
    </row>
    <row r="220" spans="1:13" ht="19.5" x14ac:dyDescent="0.2">
      <c r="A220" s="58"/>
      <c r="B220" s="32"/>
      <c r="C220" s="160" t="s">
        <v>123</v>
      </c>
      <c r="D220" s="158" t="s">
        <v>7</v>
      </c>
      <c r="E220" s="158" t="s">
        <v>64</v>
      </c>
      <c r="F220" s="138" t="s">
        <v>8</v>
      </c>
      <c r="G220" s="23" t="s">
        <v>9</v>
      </c>
      <c r="H220" s="70">
        <f>H221+H222</f>
        <v>2804025.9400000004</v>
      </c>
      <c r="I220" s="76" t="s">
        <v>11</v>
      </c>
      <c r="J220" s="63">
        <v>1335886.58</v>
      </c>
      <c r="K220" s="64">
        <v>1468139.36</v>
      </c>
      <c r="L220" s="134">
        <f t="shared" si="6"/>
        <v>2804025.9400000004</v>
      </c>
      <c r="M220" s="134">
        <f t="shared" si="7"/>
        <v>0</v>
      </c>
    </row>
    <row r="221" spans="1:13" ht="51" x14ac:dyDescent="0.2">
      <c r="A221" s="58"/>
      <c r="B221" s="32"/>
      <c r="C221" s="161"/>
      <c r="D221" s="159"/>
      <c r="E221" s="159"/>
      <c r="F221" s="139"/>
      <c r="G221" s="24">
        <v>2024</v>
      </c>
      <c r="H221" s="71">
        <f>J220</f>
        <v>1335886.58</v>
      </c>
      <c r="I221" s="38" t="s">
        <v>122</v>
      </c>
      <c r="J221" s="2">
        <v>1573</v>
      </c>
      <c r="K221" s="3">
        <v>1573</v>
      </c>
      <c r="L221" s="134"/>
      <c r="M221" s="134"/>
    </row>
    <row r="222" spans="1:13" ht="25.5" x14ac:dyDescent="0.2">
      <c r="A222" s="58"/>
      <c r="B222" s="32"/>
      <c r="C222" s="161"/>
      <c r="D222" s="159"/>
      <c r="E222" s="159"/>
      <c r="F222" s="139"/>
      <c r="G222" s="24">
        <v>2025</v>
      </c>
      <c r="H222" s="71">
        <f>K220</f>
        <v>1468139.36</v>
      </c>
      <c r="I222" s="38" t="s">
        <v>21</v>
      </c>
      <c r="J222" s="33">
        <f>J220/J221</f>
        <v>849.26038143674509</v>
      </c>
      <c r="K222" s="5">
        <f>K220/K221</f>
        <v>933.33716465352836</v>
      </c>
      <c r="L222" s="134"/>
      <c r="M222" s="134"/>
    </row>
    <row r="223" spans="1:13" ht="26.25" thickBot="1" x14ac:dyDescent="0.25">
      <c r="A223" s="58"/>
      <c r="B223" s="32"/>
      <c r="C223" s="161"/>
      <c r="D223" s="159"/>
      <c r="E223" s="159"/>
      <c r="F223" s="140"/>
      <c r="G223" s="67"/>
      <c r="H223" s="68"/>
      <c r="I223" s="38" t="s">
        <v>151</v>
      </c>
      <c r="J223" s="77">
        <v>1</v>
      </c>
      <c r="K223" s="78">
        <v>1</v>
      </c>
      <c r="L223" s="134"/>
      <c r="M223" s="134"/>
    </row>
    <row r="224" spans="1:13" ht="19.5" customHeight="1" x14ac:dyDescent="0.2">
      <c r="A224" s="58"/>
      <c r="B224" s="32"/>
      <c r="C224" s="160" t="s">
        <v>124</v>
      </c>
      <c r="D224" s="158" t="s">
        <v>7</v>
      </c>
      <c r="E224" s="164" t="s">
        <v>64</v>
      </c>
      <c r="F224" s="143" t="s">
        <v>8</v>
      </c>
      <c r="G224" s="23" t="s">
        <v>9</v>
      </c>
      <c r="H224" s="70">
        <f>H225+H226</f>
        <v>57156.84</v>
      </c>
      <c r="I224" s="105" t="s">
        <v>11</v>
      </c>
      <c r="J224" s="63">
        <v>27230.51</v>
      </c>
      <c r="K224" s="64">
        <v>29926.33</v>
      </c>
      <c r="L224" s="134">
        <f t="shared" si="6"/>
        <v>57156.84</v>
      </c>
      <c r="M224" s="134">
        <f t="shared" si="7"/>
        <v>0</v>
      </c>
    </row>
    <row r="225" spans="1:13" ht="19.5" customHeight="1" x14ac:dyDescent="0.2">
      <c r="A225" s="58"/>
      <c r="B225" s="32"/>
      <c r="C225" s="161"/>
      <c r="D225" s="159"/>
      <c r="E225" s="165"/>
      <c r="F225" s="141"/>
      <c r="G225" s="24">
        <v>2024</v>
      </c>
      <c r="H225" s="71">
        <f>J224</f>
        <v>27230.51</v>
      </c>
      <c r="I225" s="107" t="s">
        <v>14</v>
      </c>
      <c r="J225" s="33"/>
      <c r="K225" s="5"/>
      <c r="L225" s="134"/>
      <c r="M225" s="134"/>
    </row>
    <row r="226" spans="1:13" ht="26.25" customHeight="1" x14ac:dyDescent="0.2">
      <c r="A226" s="58"/>
      <c r="B226" s="32"/>
      <c r="C226" s="161"/>
      <c r="D226" s="159"/>
      <c r="E226" s="165"/>
      <c r="F226" s="141"/>
      <c r="G226" s="24">
        <v>2025</v>
      </c>
      <c r="H226" s="71">
        <f>K224</f>
        <v>29926.33</v>
      </c>
      <c r="I226" s="107" t="s">
        <v>26</v>
      </c>
      <c r="J226" s="2">
        <v>29300</v>
      </c>
      <c r="K226" s="3">
        <v>29300</v>
      </c>
      <c r="L226" s="134"/>
      <c r="M226" s="134"/>
    </row>
    <row r="227" spans="1:13" x14ac:dyDescent="0.2">
      <c r="A227" s="58"/>
      <c r="B227" s="32"/>
      <c r="C227" s="161"/>
      <c r="D227" s="159"/>
      <c r="E227" s="165"/>
      <c r="F227" s="141"/>
      <c r="G227" s="61"/>
      <c r="H227" s="66"/>
      <c r="I227" s="107" t="s">
        <v>24</v>
      </c>
      <c r="J227" s="2">
        <f>J230/J229*J226</f>
        <v>20284.615384615383</v>
      </c>
      <c r="K227" s="3">
        <v>20285</v>
      </c>
      <c r="L227" s="134"/>
      <c r="M227" s="134"/>
    </row>
    <row r="228" spans="1:13" ht="19.5" x14ac:dyDescent="0.2">
      <c r="A228" s="58"/>
      <c r="B228" s="32"/>
      <c r="C228" s="161"/>
      <c r="D228" s="159"/>
      <c r="E228" s="165"/>
      <c r="F228" s="141"/>
      <c r="G228" s="24"/>
      <c r="H228" s="71"/>
      <c r="I228" s="107" t="s">
        <v>25</v>
      </c>
      <c r="J228" s="2">
        <f>J226-J227</f>
        <v>9015.3846153846171</v>
      </c>
      <c r="K228" s="3">
        <f>K226-K227</f>
        <v>9015</v>
      </c>
      <c r="L228" s="134"/>
      <c r="M228" s="134"/>
    </row>
    <row r="229" spans="1:13" ht="39" customHeight="1" x14ac:dyDescent="0.2">
      <c r="A229" s="58"/>
      <c r="B229" s="32"/>
      <c r="C229" s="161"/>
      <c r="D229" s="159"/>
      <c r="E229" s="165"/>
      <c r="F229" s="141"/>
      <c r="G229" s="24"/>
      <c r="H229" s="71"/>
      <c r="I229" s="107" t="s">
        <v>27</v>
      </c>
      <c r="J229" s="2">
        <v>650</v>
      </c>
      <c r="K229" s="3">
        <v>650</v>
      </c>
      <c r="L229" s="134"/>
      <c r="M229" s="134"/>
    </row>
    <row r="230" spans="1:13" ht="19.5" x14ac:dyDescent="0.2">
      <c r="A230" s="58"/>
      <c r="B230" s="32"/>
      <c r="C230" s="161"/>
      <c r="D230" s="159"/>
      <c r="E230" s="165"/>
      <c r="F230" s="141"/>
      <c r="G230" s="24"/>
      <c r="H230" s="71"/>
      <c r="I230" s="107" t="s">
        <v>24</v>
      </c>
      <c r="J230" s="2">
        <v>450</v>
      </c>
      <c r="K230" s="3">
        <v>450</v>
      </c>
      <c r="L230" s="134"/>
      <c r="M230" s="134"/>
    </row>
    <row r="231" spans="1:13" x14ac:dyDescent="0.2">
      <c r="A231" s="58"/>
      <c r="B231" s="32"/>
      <c r="C231" s="161"/>
      <c r="D231" s="159"/>
      <c r="E231" s="165"/>
      <c r="F231" s="141"/>
      <c r="G231" s="112"/>
      <c r="H231" s="113"/>
      <c r="I231" s="107" t="s">
        <v>25</v>
      </c>
      <c r="J231" s="2">
        <v>200</v>
      </c>
      <c r="K231" s="3">
        <v>200</v>
      </c>
      <c r="L231" s="134"/>
      <c r="M231" s="134"/>
    </row>
    <row r="232" spans="1:13" ht="51" x14ac:dyDescent="0.25">
      <c r="A232" s="58"/>
      <c r="B232" s="32"/>
      <c r="C232" s="161"/>
      <c r="D232" s="159"/>
      <c r="E232" s="165"/>
      <c r="F232" s="141"/>
      <c r="G232" s="112"/>
      <c r="H232" s="114"/>
      <c r="I232" s="111" t="s">
        <v>153</v>
      </c>
      <c r="J232" s="33">
        <f>J224/(J226+J229)</f>
        <v>0.90919899833055084</v>
      </c>
      <c r="K232" s="5">
        <f>K224/(K226+K229)</f>
        <v>0.99920968280467448</v>
      </c>
      <c r="L232" s="134"/>
      <c r="M232" s="134"/>
    </row>
    <row r="233" spans="1:13" ht="27" customHeight="1" thickBot="1" x14ac:dyDescent="0.25">
      <c r="A233" s="58"/>
      <c r="B233" s="32"/>
      <c r="C233" s="161"/>
      <c r="D233" s="159"/>
      <c r="E233" s="165"/>
      <c r="F233" s="142"/>
      <c r="G233" s="30"/>
      <c r="H233" s="72"/>
      <c r="I233" s="107" t="s">
        <v>192</v>
      </c>
      <c r="J233" s="77">
        <v>1</v>
      </c>
      <c r="K233" s="78">
        <v>1</v>
      </c>
      <c r="L233" s="134"/>
      <c r="M233" s="134"/>
    </row>
    <row r="234" spans="1:13" ht="20.25" thickBot="1" x14ac:dyDescent="0.25">
      <c r="A234" s="58"/>
      <c r="B234" s="32"/>
      <c r="C234" s="160" t="s">
        <v>97</v>
      </c>
      <c r="D234" s="158" t="s">
        <v>7</v>
      </c>
      <c r="E234" s="158" t="s">
        <v>64</v>
      </c>
      <c r="F234" s="144" t="s">
        <v>8</v>
      </c>
      <c r="G234" s="46" t="s">
        <v>9</v>
      </c>
      <c r="H234" s="85">
        <f>H235+H236</f>
        <v>20355.739999999998</v>
      </c>
      <c r="I234" s="76" t="s">
        <v>11</v>
      </c>
      <c r="J234" s="63">
        <v>9697.83</v>
      </c>
      <c r="K234" s="64">
        <v>10657.91</v>
      </c>
      <c r="L234" s="134">
        <f t="shared" si="6"/>
        <v>20355.739999999998</v>
      </c>
      <c r="M234" s="134">
        <f t="shared" si="7"/>
        <v>0</v>
      </c>
    </row>
    <row r="235" spans="1:13" ht="38.25" x14ac:dyDescent="0.2">
      <c r="A235" s="58"/>
      <c r="B235" s="32"/>
      <c r="C235" s="161"/>
      <c r="D235" s="159"/>
      <c r="E235" s="159"/>
      <c r="F235" s="139"/>
      <c r="G235" s="24">
        <v>2024</v>
      </c>
      <c r="H235" s="71">
        <f>J234</f>
        <v>9697.83</v>
      </c>
      <c r="I235" s="38" t="s">
        <v>98</v>
      </c>
      <c r="J235" s="2">
        <v>1220</v>
      </c>
      <c r="K235" s="3">
        <v>1220</v>
      </c>
      <c r="L235" s="134"/>
      <c r="M235" s="134"/>
    </row>
    <row r="236" spans="1:13" ht="25.5" x14ac:dyDescent="0.2">
      <c r="A236" s="58"/>
      <c r="B236" s="32"/>
      <c r="C236" s="161"/>
      <c r="D236" s="159"/>
      <c r="E236" s="159"/>
      <c r="F236" s="139"/>
      <c r="G236" s="24">
        <v>2025</v>
      </c>
      <c r="H236" s="71">
        <f>K234</f>
        <v>10657.91</v>
      </c>
      <c r="I236" s="38" t="s">
        <v>21</v>
      </c>
      <c r="J236" s="33">
        <f>J234/J235</f>
        <v>7.9490409836065572</v>
      </c>
      <c r="K236" s="5">
        <f>K234/K235</f>
        <v>8.7359918032786883</v>
      </c>
      <c r="L236" s="134"/>
      <c r="M236" s="134"/>
    </row>
    <row r="237" spans="1:13" ht="26.25" thickBot="1" x14ac:dyDescent="0.25">
      <c r="A237" s="58"/>
      <c r="B237" s="32"/>
      <c r="C237" s="161"/>
      <c r="D237" s="159"/>
      <c r="E237" s="159"/>
      <c r="F237" s="140"/>
      <c r="G237" s="67"/>
      <c r="H237" s="68"/>
      <c r="I237" s="38" t="s">
        <v>151</v>
      </c>
      <c r="J237" s="77">
        <v>1</v>
      </c>
      <c r="K237" s="78">
        <v>1</v>
      </c>
      <c r="L237" s="134"/>
      <c r="M237" s="134"/>
    </row>
    <row r="238" spans="1:13" ht="19.5" x14ac:dyDescent="0.2">
      <c r="A238" s="58"/>
      <c r="B238" s="32"/>
      <c r="C238" s="160" t="s">
        <v>99</v>
      </c>
      <c r="D238" s="158" t="s">
        <v>7</v>
      </c>
      <c r="E238" s="158" t="s">
        <v>64</v>
      </c>
      <c r="F238" s="138" t="s">
        <v>8</v>
      </c>
      <c r="G238" s="23" t="s">
        <v>9</v>
      </c>
      <c r="H238" s="70">
        <f>H239+H240</f>
        <v>853901.25</v>
      </c>
      <c r="I238" s="76" t="s">
        <v>11</v>
      </c>
      <c r="J238" s="63">
        <v>353253.66</v>
      </c>
      <c r="K238" s="64">
        <v>500647.59</v>
      </c>
      <c r="L238" s="134">
        <f t="shared" si="6"/>
        <v>853901.25</v>
      </c>
      <c r="M238" s="134">
        <f t="shared" si="7"/>
        <v>0</v>
      </c>
    </row>
    <row r="239" spans="1:13" ht="64.5" thickBot="1" x14ac:dyDescent="0.3">
      <c r="A239" s="58"/>
      <c r="B239" s="32"/>
      <c r="C239" s="161"/>
      <c r="D239" s="159"/>
      <c r="E239" s="159"/>
      <c r="F239" s="139"/>
      <c r="G239" s="24">
        <v>2024</v>
      </c>
      <c r="H239" s="71">
        <f>J238</f>
        <v>353253.66</v>
      </c>
      <c r="I239" s="82" t="s">
        <v>154</v>
      </c>
      <c r="J239" s="2">
        <v>1001</v>
      </c>
      <c r="K239" s="3">
        <v>1295</v>
      </c>
      <c r="L239" s="134"/>
      <c r="M239" s="134"/>
    </row>
    <row r="240" spans="1:13" ht="25.5" x14ac:dyDescent="0.2">
      <c r="A240" s="58"/>
      <c r="B240" s="32"/>
      <c r="C240" s="161"/>
      <c r="D240" s="159"/>
      <c r="E240" s="159"/>
      <c r="F240" s="139"/>
      <c r="G240" s="24">
        <v>2025</v>
      </c>
      <c r="H240" s="71">
        <f>K238</f>
        <v>500647.59</v>
      </c>
      <c r="I240" s="38" t="s">
        <v>21</v>
      </c>
      <c r="J240" s="33">
        <f>J238/J239</f>
        <v>352.90075924075921</v>
      </c>
      <c r="K240" s="5">
        <f>K238/K239</f>
        <v>386.6004555984556</v>
      </c>
      <c r="L240" s="134"/>
      <c r="M240" s="134"/>
    </row>
    <row r="241" spans="1:13" ht="26.25" thickBot="1" x14ac:dyDescent="0.25">
      <c r="A241" s="58"/>
      <c r="B241" s="32"/>
      <c r="C241" s="161"/>
      <c r="D241" s="159"/>
      <c r="E241" s="159"/>
      <c r="F241" s="140"/>
      <c r="G241" s="67"/>
      <c r="H241" s="68"/>
      <c r="I241" s="38" t="s">
        <v>151</v>
      </c>
      <c r="J241" s="77">
        <v>1</v>
      </c>
      <c r="K241" s="78">
        <v>1</v>
      </c>
      <c r="L241" s="134"/>
      <c r="M241" s="134"/>
    </row>
    <row r="242" spans="1:13" ht="19.5" x14ac:dyDescent="0.2">
      <c r="A242" s="58"/>
      <c r="B242" s="32"/>
      <c r="C242" s="160" t="s">
        <v>100</v>
      </c>
      <c r="D242" s="158" t="s">
        <v>7</v>
      </c>
      <c r="E242" s="158" t="s">
        <v>64</v>
      </c>
      <c r="F242" s="138" t="s">
        <v>8</v>
      </c>
      <c r="G242" s="23" t="s">
        <v>9</v>
      </c>
      <c r="H242" s="70">
        <f>H243+H244</f>
        <v>220861.52</v>
      </c>
      <c r="I242" s="76" t="s">
        <v>11</v>
      </c>
      <c r="J242" s="63">
        <v>91348.29</v>
      </c>
      <c r="K242" s="64">
        <v>129513.23</v>
      </c>
      <c r="L242" s="134">
        <f t="shared" si="6"/>
        <v>220861.52</v>
      </c>
      <c r="M242" s="134">
        <f t="shared" si="7"/>
        <v>0</v>
      </c>
    </row>
    <row r="243" spans="1:13" ht="63.75" x14ac:dyDescent="0.2">
      <c r="A243" s="58"/>
      <c r="B243" s="32"/>
      <c r="C243" s="161"/>
      <c r="D243" s="159"/>
      <c r="E243" s="159"/>
      <c r="F243" s="139"/>
      <c r="G243" s="24">
        <v>2024</v>
      </c>
      <c r="H243" s="71">
        <f>J242</f>
        <v>91348.29</v>
      </c>
      <c r="I243" s="38" t="s">
        <v>101</v>
      </c>
      <c r="J243" s="2">
        <v>600</v>
      </c>
      <c r="K243" s="3">
        <v>777</v>
      </c>
      <c r="L243" s="134"/>
      <c r="M243" s="134"/>
    </row>
    <row r="244" spans="1:13" ht="25.5" x14ac:dyDescent="0.2">
      <c r="A244" s="58"/>
      <c r="B244" s="32"/>
      <c r="C244" s="161"/>
      <c r="D244" s="159"/>
      <c r="E244" s="159"/>
      <c r="F244" s="139"/>
      <c r="G244" s="24">
        <v>2025</v>
      </c>
      <c r="H244" s="71">
        <f>K242</f>
        <v>129513.23</v>
      </c>
      <c r="I244" s="38" t="s">
        <v>21</v>
      </c>
      <c r="J244" s="33">
        <f>J242/J243</f>
        <v>152.24714999999998</v>
      </c>
      <c r="K244" s="5">
        <f>K242/K243</f>
        <v>166.6836936936937</v>
      </c>
      <c r="L244" s="134"/>
      <c r="M244" s="134"/>
    </row>
    <row r="245" spans="1:13" ht="26.25" thickBot="1" x14ac:dyDescent="0.25">
      <c r="A245" s="58"/>
      <c r="B245" s="32"/>
      <c r="C245" s="161"/>
      <c r="D245" s="159"/>
      <c r="E245" s="159"/>
      <c r="F245" s="140"/>
      <c r="G245" s="67"/>
      <c r="H245" s="68"/>
      <c r="I245" s="38" t="s">
        <v>151</v>
      </c>
      <c r="J245" s="77">
        <v>1</v>
      </c>
      <c r="K245" s="78">
        <v>1</v>
      </c>
      <c r="L245" s="134"/>
      <c r="M245" s="134"/>
    </row>
    <row r="246" spans="1:13" ht="19.5" x14ac:dyDescent="0.2">
      <c r="A246" s="58"/>
      <c r="B246" s="32"/>
      <c r="C246" s="160" t="s">
        <v>102</v>
      </c>
      <c r="D246" s="158" t="s">
        <v>7</v>
      </c>
      <c r="E246" s="158" t="s">
        <v>64</v>
      </c>
      <c r="F246" s="138" t="s">
        <v>8</v>
      </c>
      <c r="G246" s="23" t="s">
        <v>9</v>
      </c>
      <c r="H246" s="70">
        <f>H247+H248</f>
        <v>63873.99</v>
      </c>
      <c r="I246" s="76" t="s">
        <v>11</v>
      </c>
      <c r="J246" s="63">
        <v>26610.42</v>
      </c>
      <c r="K246" s="64">
        <v>37263.57</v>
      </c>
      <c r="L246" s="134">
        <f t="shared" si="6"/>
        <v>63873.99</v>
      </c>
      <c r="M246" s="134">
        <f t="shared" si="7"/>
        <v>0</v>
      </c>
    </row>
    <row r="247" spans="1:13" ht="51" x14ac:dyDescent="0.25">
      <c r="A247" s="58"/>
      <c r="B247" s="32"/>
      <c r="C247" s="161"/>
      <c r="D247" s="159"/>
      <c r="E247" s="159"/>
      <c r="F247" s="139"/>
      <c r="G247" s="24">
        <v>2024</v>
      </c>
      <c r="H247" s="71">
        <f>J246</f>
        <v>26610.42</v>
      </c>
      <c r="I247" s="82" t="s">
        <v>160</v>
      </c>
      <c r="J247" s="2">
        <v>1294</v>
      </c>
      <c r="K247" s="3">
        <v>1648</v>
      </c>
      <c r="L247" s="134"/>
      <c r="M247" s="134"/>
    </row>
    <row r="248" spans="1:13" ht="25.5" x14ac:dyDescent="0.2">
      <c r="A248" s="58"/>
      <c r="B248" s="32"/>
      <c r="C248" s="161"/>
      <c r="D248" s="159"/>
      <c r="E248" s="159"/>
      <c r="F248" s="139"/>
      <c r="G248" s="24">
        <v>2025</v>
      </c>
      <c r="H248" s="71">
        <f>K246</f>
        <v>37263.57</v>
      </c>
      <c r="I248" s="38" t="s">
        <v>21</v>
      </c>
      <c r="J248" s="33">
        <f>J246/J247</f>
        <v>20.564466769706335</v>
      </c>
      <c r="K248" s="5">
        <f>K246/K247</f>
        <v>22.611389563106798</v>
      </c>
      <c r="L248" s="134"/>
      <c r="M248" s="134"/>
    </row>
    <row r="249" spans="1:13" ht="26.25" thickBot="1" x14ac:dyDescent="0.25">
      <c r="A249" s="58"/>
      <c r="B249" s="32"/>
      <c r="C249" s="161"/>
      <c r="D249" s="159"/>
      <c r="E249" s="159"/>
      <c r="F249" s="140"/>
      <c r="G249" s="67"/>
      <c r="H249" s="68"/>
      <c r="I249" s="38" t="s">
        <v>151</v>
      </c>
      <c r="J249" s="77">
        <v>1</v>
      </c>
      <c r="K249" s="78">
        <v>1</v>
      </c>
      <c r="L249" s="134"/>
      <c r="M249" s="134"/>
    </row>
    <row r="250" spans="1:13" ht="19.5" x14ac:dyDescent="0.2">
      <c r="A250" s="58"/>
      <c r="B250" s="32"/>
      <c r="C250" s="160" t="s">
        <v>125</v>
      </c>
      <c r="D250" s="158" t="s">
        <v>7</v>
      </c>
      <c r="E250" s="158" t="s">
        <v>64</v>
      </c>
      <c r="F250" s="138" t="s">
        <v>8</v>
      </c>
      <c r="G250" s="23" t="s">
        <v>9</v>
      </c>
      <c r="H250" s="70">
        <f>H251+H252</f>
        <v>101190.9</v>
      </c>
      <c r="I250" s="76" t="s">
        <v>11</v>
      </c>
      <c r="J250" s="63">
        <v>43639.34</v>
      </c>
      <c r="K250" s="64">
        <v>57551.56</v>
      </c>
      <c r="L250" s="134">
        <f t="shared" si="6"/>
        <v>101190.9</v>
      </c>
      <c r="M250" s="134">
        <f t="shared" si="7"/>
        <v>0</v>
      </c>
    </row>
    <row r="251" spans="1:13" ht="38.25" x14ac:dyDescent="0.2">
      <c r="A251" s="58"/>
      <c r="B251" s="32"/>
      <c r="C251" s="161"/>
      <c r="D251" s="159"/>
      <c r="E251" s="159"/>
      <c r="F251" s="139"/>
      <c r="G251" s="24">
        <v>2024</v>
      </c>
      <c r="H251" s="71">
        <f>J250</f>
        <v>43639.34</v>
      </c>
      <c r="I251" s="38" t="s">
        <v>126</v>
      </c>
      <c r="J251" s="2">
        <v>1671</v>
      </c>
      <c r="K251" s="3">
        <v>2032</v>
      </c>
      <c r="L251" s="134"/>
      <c r="M251" s="134"/>
    </row>
    <row r="252" spans="1:13" ht="25.5" x14ac:dyDescent="0.2">
      <c r="A252" s="58"/>
      <c r="B252" s="32"/>
      <c r="C252" s="161"/>
      <c r="D252" s="159"/>
      <c r="E252" s="159"/>
      <c r="F252" s="139"/>
      <c r="G252" s="24">
        <v>2025</v>
      </c>
      <c r="H252" s="71">
        <f>K250</f>
        <v>57551.56</v>
      </c>
      <c r="I252" s="38" t="s">
        <v>13</v>
      </c>
      <c r="J252" s="33">
        <f>J250/J251</f>
        <v>26.115703171753438</v>
      </c>
      <c r="K252" s="5">
        <f>K250/K251</f>
        <v>28.32261811023622</v>
      </c>
      <c r="L252" s="134"/>
      <c r="M252" s="134"/>
    </row>
    <row r="253" spans="1:13" ht="26.25" thickBot="1" x14ac:dyDescent="0.25">
      <c r="A253" s="58"/>
      <c r="B253" s="32"/>
      <c r="C253" s="161"/>
      <c r="D253" s="159"/>
      <c r="E253" s="159"/>
      <c r="F253" s="140"/>
      <c r="G253" s="67"/>
      <c r="H253" s="68"/>
      <c r="I253" s="38" t="s">
        <v>151</v>
      </c>
      <c r="J253" s="77">
        <v>1</v>
      </c>
      <c r="K253" s="78">
        <v>1</v>
      </c>
      <c r="L253" s="134"/>
      <c r="M253" s="134"/>
    </row>
    <row r="254" spans="1:13" ht="20.25" thickBot="1" x14ac:dyDescent="0.25">
      <c r="A254" s="58"/>
      <c r="B254" s="32"/>
      <c r="C254" s="160" t="s">
        <v>103</v>
      </c>
      <c r="D254" s="158" t="s">
        <v>7</v>
      </c>
      <c r="E254" s="158" t="s">
        <v>64</v>
      </c>
      <c r="F254" s="138" t="s">
        <v>8</v>
      </c>
      <c r="G254" s="23" t="s">
        <v>9</v>
      </c>
      <c r="H254" s="70">
        <f>H255+H256</f>
        <v>41790.61</v>
      </c>
      <c r="I254" s="76" t="s">
        <v>11</v>
      </c>
      <c r="J254" s="63">
        <v>17144.919999999998</v>
      </c>
      <c r="K254" s="64">
        <v>24645.69</v>
      </c>
      <c r="L254" s="134">
        <f t="shared" si="6"/>
        <v>41790.61</v>
      </c>
      <c r="M254" s="134">
        <f t="shared" si="7"/>
        <v>0</v>
      </c>
    </row>
    <row r="255" spans="1:13" ht="51" x14ac:dyDescent="0.25">
      <c r="A255" s="58"/>
      <c r="B255" s="32"/>
      <c r="C255" s="161"/>
      <c r="D255" s="159"/>
      <c r="E255" s="159"/>
      <c r="F255" s="139"/>
      <c r="G255" s="24">
        <v>2024</v>
      </c>
      <c r="H255" s="71">
        <f>J254</f>
        <v>17144.919999999998</v>
      </c>
      <c r="I255" s="82" t="s">
        <v>155</v>
      </c>
      <c r="J255" s="2">
        <v>500</v>
      </c>
      <c r="K255" s="3">
        <v>654</v>
      </c>
      <c r="L255" s="134"/>
      <c r="M255" s="134"/>
    </row>
    <row r="256" spans="1:13" ht="25.5" x14ac:dyDescent="0.2">
      <c r="A256" s="58"/>
      <c r="B256" s="32"/>
      <c r="C256" s="161"/>
      <c r="D256" s="159"/>
      <c r="E256" s="159"/>
      <c r="F256" s="139"/>
      <c r="G256" s="24">
        <v>2025</v>
      </c>
      <c r="H256" s="71">
        <f>K254</f>
        <v>24645.69</v>
      </c>
      <c r="I256" s="38" t="s">
        <v>21</v>
      </c>
      <c r="J256" s="33">
        <f>J254/J255</f>
        <v>34.289839999999998</v>
      </c>
      <c r="K256" s="5">
        <f>K254/K255</f>
        <v>37.684541284403664</v>
      </c>
      <c r="L256" s="134"/>
      <c r="M256" s="134"/>
    </row>
    <row r="257" spans="1:13" ht="26.25" thickBot="1" x14ac:dyDescent="0.25">
      <c r="A257" s="58"/>
      <c r="B257" s="32"/>
      <c r="C257" s="161"/>
      <c r="D257" s="159"/>
      <c r="E257" s="159"/>
      <c r="F257" s="140"/>
      <c r="G257" s="67"/>
      <c r="H257" s="68"/>
      <c r="I257" s="38" t="s">
        <v>151</v>
      </c>
      <c r="J257" s="77">
        <v>1</v>
      </c>
      <c r="K257" s="78">
        <v>1</v>
      </c>
      <c r="L257" s="134"/>
      <c r="M257" s="134"/>
    </row>
    <row r="258" spans="1:13" ht="19.5" customHeight="1" x14ac:dyDescent="0.2">
      <c r="A258" s="58"/>
      <c r="B258" s="32"/>
      <c r="C258" s="160" t="s">
        <v>44</v>
      </c>
      <c r="D258" s="158" t="s">
        <v>7</v>
      </c>
      <c r="E258" s="164" t="s">
        <v>64</v>
      </c>
      <c r="F258" s="143" t="s">
        <v>8</v>
      </c>
      <c r="G258" s="23" t="s">
        <v>9</v>
      </c>
      <c r="H258" s="70">
        <f>H259+H260</f>
        <v>14012.93</v>
      </c>
      <c r="I258" s="105" t="s">
        <v>11</v>
      </c>
      <c r="J258" s="63">
        <v>6673.86</v>
      </c>
      <c r="K258" s="64">
        <v>7339.07</v>
      </c>
      <c r="L258" s="134">
        <f t="shared" si="6"/>
        <v>14012.93</v>
      </c>
      <c r="M258" s="134">
        <f t="shared" si="7"/>
        <v>0</v>
      </c>
    </row>
    <row r="259" spans="1:13" ht="39" customHeight="1" x14ac:dyDescent="0.2">
      <c r="A259" s="58"/>
      <c r="B259" s="32"/>
      <c r="C259" s="161"/>
      <c r="D259" s="159"/>
      <c r="E259" s="165"/>
      <c r="F259" s="141"/>
      <c r="G259" s="24">
        <v>2024</v>
      </c>
      <c r="H259" s="71">
        <f>J258</f>
        <v>6673.86</v>
      </c>
      <c r="I259" s="107" t="s">
        <v>53</v>
      </c>
      <c r="J259" s="2">
        <v>811</v>
      </c>
      <c r="K259" s="3">
        <v>565</v>
      </c>
      <c r="L259" s="134"/>
      <c r="M259" s="134"/>
    </row>
    <row r="260" spans="1:13" ht="20.25" thickBot="1" x14ac:dyDescent="0.25">
      <c r="A260" s="58"/>
      <c r="B260" s="32"/>
      <c r="C260" s="161"/>
      <c r="D260" s="159"/>
      <c r="E260" s="165"/>
      <c r="F260" s="141"/>
      <c r="G260" s="24">
        <v>2025</v>
      </c>
      <c r="H260" s="71">
        <f>K258</f>
        <v>7339.07</v>
      </c>
      <c r="I260" s="107" t="s">
        <v>15</v>
      </c>
      <c r="J260" s="2">
        <v>286</v>
      </c>
      <c r="K260" s="3">
        <v>278</v>
      </c>
      <c r="L260" s="134"/>
      <c r="M260" s="134"/>
    </row>
    <row r="261" spans="1:13" x14ac:dyDescent="0.2">
      <c r="A261" s="58"/>
      <c r="B261" s="32"/>
      <c r="C261" s="161"/>
      <c r="D261" s="159"/>
      <c r="E261" s="165"/>
      <c r="F261" s="141"/>
      <c r="G261" s="61"/>
      <c r="H261" s="66"/>
      <c r="I261" s="107" t="s">
        <v>16</v>
      </c>
      <c r="J261" s="2">
        <f>J259-J260</f>
        <v>525</v>
      </c>
      <c r="K261" s="3">
        <f>K259-K260</f>
        <v>287</v>
      </c>
      <c r="L261" s="134"/>
      <c r="M261" s="134"/>
    </row>
    <row r="262" spans="1:13" ht="26.25" customHeight="1" x14ac:dyDescent="0.2">
      <c r="A262" s="58"/>
      <c r="B262" s="32"/>
      <c r="C262" s="161"/>
      <c r="D262" s="159"/>
      <c r="E262" s="165"/>
      <c r="F262" s="141"/>
      <c r="G262" s="24"/>
      <c r="H262" s="71"/>
      <c r="I262" s="107" t="s">
        <v>21</v>
      </c>
      <c r="J262" s="33">
        <f>J258/J259</f>
        <v>8.2291738594327981</v>
      </c>
      <c r="K262" s="5">
        <f>K258/K259</f>
        <v>12.98950442477876</v>
      </c>
      <c r="L262" s="134"/>
      <c r="M262" s="134"/>
    </row>
    <row r="263" spans="1:13" ht="27" customHeight="1" thickBot="1" x14ac:dyDescent="0.25">
      <c r="A263" s="58"/>
      <c r="B263" s="32"/>
      <c r="C263" s="161"/>
      <c r="D263" s="159"/>
      <c r="E263" s="165"/>
      <c r="F263" s="142"/>
      <c r="G263" s="30"/>
      <c r="H263" s="72"/>
      <c r="I263" s="107" t="s">
        <v>151</v>
      </c>
      <c r="J263" s="77">
        <v>1</v>
      </c>
      <c r="K263" s="78">
        <v>1</v>
      </c>
      <c r="L263" s="134"/>
      <c r="M263" s="134"/>
    </row>
    <row r="264" spans="1:13" ht="19.5" customHeight="1" x14ac:dyDescent="0.2">
      <c r="A264" s="58"/>
      <c r="B264" s="32"/>
      <c r="C264" s="160" t="s">
        <v>57</v>
      </c>
      <c r="D264" s="158" t="s">
        <v>7</v>
      </c>
      <c r="E264" s="164" t="s">
        <v>64</v>
      </c>
      <c r="F264" s="143" t="s">
        <v>8</v>
      </c>
      <c r="G264" s="46" t="s">
        <v>9</v>
      </c>
      <c r="H264" s="85">
        <f>H265+H266</f>
        <v>13213.470000000001</v>
      </c>
      <c r="I264" s="105" t="s">
        <v>11</v>
      </c>
      <c r="J264" s="63">
        <v>8877.3700000000008</v>
      </c>
      <c r="K264" s="64">
        <v>4336.1000000000004</v>
      </c>
      <c r="L264" s="134">
        <f t="shared" si="6"/>
        <v>13213.470000000001</v>
      </c>
      <c r="M264" s="134">
        <f t="shared" si="7"/>
        <v>0</v>
      </c>
    </row>
    <row r="265" spans="1:13" ht="39" customHeight="1" x14ac:dyDescent="0.2">
      <c r="A265" s="58"/>
      <c r="B265" s="32"/>
      <c r="C265" s="161"/>
      <c r="D265" s="159"/>
      <c r="E265" s="165"/>
      <c r="F265" s="141"/>
      <c r="G265" s="24">
        <v>2024</v>
      </c>
      <c r="H265" s="71">
        <f>J264</f>
        <v>8877.3700000000008</v>
      </c>
      <c r="I265" s="107" t="s">
        <v>104</v>
      </c>
      <c r="J265" s="2">
        <v>9</v>
      </c>
      <c r="K265" s="3">
        <v>4</v>
      </c>
      <c r="L265" s="134"/>
      <c r="M265" s="134"/>
    </row>
    <row r="266" spans="1:13" ht="19.5" x14ac:dyDescent="0.2">
      <c r="A266" s="58"/>
      <c r="B266" s="32"/>
      <c r="C266" s="161"/>
      <c r="D266" s="159"/>
      <c r="E266" s="165"/>
      <c r="F266" s="141"/>
      <c r="G266" s="24">
        <v>2025</v>
      </c>
      <c r="H266" s="71">
        <f>K264</f>
        <v>4336.1000000000004</v>
      </c>
      <c r="I266" s="107" t="s">
        <v>15</v>
      </c>
      <c r="J266" s="2">
        <v>4</v>
      </c>
      <c r="K266" s="3">
        <v>2</v>
      </c>
      <c r="L266" s="134"/>
      <c r="M266" s="134"/>
    </row>
    <row r="267" spans="1:13" x14ac:dyDescent="0.2">
      <c r="A267" s="58"/>
      <c r="B267" s="32"/>
      <c r="C267" s="161"/>
      <c r="D267" s="159"/>
      <c r="E267" s="165"/>
      <c r="F267" s="141"/>
      <c r="G267" s="61"/>
      <c r="H267" s="66"/>
      <c r="I267" s="107" t="s">
        <v>16</v>
      </c>
      <c r="J267" s="2">
        <f>J265-J266</f>
        <v>5</v>
      </c>
      <c r="K267" s="3">
        <f>K265-K266</f>
        <v>2</v>
      </c>
      <c r="L267" s="134"/>
      <c r="M267" s="134"/>
    </row>
    <row r="268" spans="1:13" ht="26.25" customHeight="1" x14ac:dyDescent="0.2">
      <c r="A268" s="58"/>
      <c r="B268" s="32"/>
      <c r="C268" s="161"/>
      <c r="D268" s="159"/>
      <c r="E268" s="165"/>
      <c r="F268" s="141"/>
      <c r="G268" s="24"/>
      <c r="H268" s="71"/>
      <c r="I268" s="107" t="s">
        <v>21</v>
      </c>
      <c r="J268" s="33">
        <f>J264/J265</f>
        <v>986.37444444444452</v>
      </c>
      <c r="K268" s="5">
        <f>K264/K265</f>
        <v>1084.0250000000001</v>
      </c>
      <c r="L268" s="134"/>
      <c r="M268" s="134"/>
    </row>
    <row r="269" spans="1:13" ht="27" customHeight="1" thickBot="1" x14ac:dyDescent="0.25">
      <c r="A269" s="58"/>
      <c r="B269" s="32"/>
      <c r="C269" s="161"/>
      <c r="D269" s="159"/>
      <c r="E269" s="165"/>
      <c r="F269" s="142"/>
      <c r="G269" s="30"/>
      <c r="H269" s="72"/>
      <c r="I269" s="107" t="s">
        <v>151</v>
      </c>
      <c r="J269" s="77">
        <v>1</v>
      </c>
      <c r="K269" s="78">
        <v>1</v>
      </c>
      <c r="L269" s="134"/>
      <c r="M269" s="134"/>
    </row>
    <row r="270" spans="1:13" ht="19.5" customHeight="1" x14ac:dyDescent="0.2">
      <c r="A270" s="58"/>
      <c r="B270" s="32"/>
      <c r="C270" s="160" t="s">
        <v>105</v>
      </c>
      <c r="D270" s="158" t="s">
        <v>7</v>
      </c>
      <c r="E270" s="164" t="s">
        <v>64</v>
      </c>
      <c r="F270" s="144" t="s">
        <v>8</v>
      </c>
      <c r="G270" s="46" t="s">
        <v>9</v>
      </c>
      <c r="H270" s="85">
        <f>H271+H272</f>
        <v>13860.27</v>
      </c>
      <c r="I270" s="105" t="s">
        <v>11</v>
      </c>
      <c r="J270" s="63">
        <v>8829.0300000000007</v>
      </c>
      <c r="K270" s="64">
        <v>5031.24</v>
      </c>
      <c r="L270" s="134">
        <f t="shared" ref="L270:L324" si="8">J270+K270</f>
        <v>13860.27</v>
      </c>
      <c r="M270" s="134">
        <f t="shared" ref="M270:M324" si="9">H270-L270</f>
        <v>0</v>
      </c>
    </row>
    <row r="271" spans="1:13" ht="39" customHeight="1" x14ac:dyDescent="0.2">
      <c r="A271" s="58"/>
      <c r="B271" s="32"/>
      <c r="C271" s="161"/>
      <c r="D271" s="159"/>
      <c r="E271" s="165"/>
      <c r="F271" s="139"/>
      <c r="G271" s="24">
        <v>2024</v>
      </c>
      <c r="H271" s="71">
        <f>J270</f>
        <v>8829.0300000000007</v>
      </c>
      <c r="I271" s="107" t="s">
        <v>106</v>
      </c>
      <c r="J271" s="2">
        <v>27</v>
      </c>
      <c r="K271" s="3">
        <v>14</v>
      </c>
      <c r="L271" s="134"/>
      <c r="M271" s="134"/>
    </row>
    <row r="272" spans="1:13" ht="19.5" x14ac:dyDescent="0.2">
      <c r="A272" s="58"/>
      <c r="B272" s="32"/>
      <c r="C272" s="161"/>
      <c r="D272" s="159"/>
      <c r="E272" s="165"/>
      <c r="F272" s="139"/>
      <c r="G272" s="24">
        <v>2025</v>
      </c>
      <c r="H272" s="71">
        <f>K270</f>
        <v>5031.24</v>
      </c>
      <c r="I272" s="107" t="s">
        <v>15</v>
      </c>
      <c r="J272" s="2">
        <v>14</v>
      </c>
      <c r="K272" s="3">
        <v>6</v>
      </c>
      <c r="L272" s="134"/>
      <c r="M272" s="134"/>
    </row>
    <row r="273" spans="1:13" x14ac:dyDescent="0.2">
      <c r="A273" s="58"/>
      <c r="B273" s="32"/>
      <c r="C273" s="161"/>
      <c r="D273" s="159"/>
      <c r="E273" s="165"/>
      <c r="F273" s="139"/>
      <c r="G273" s="61"/>
      <c r="H273" s="66"/>
      <c r="I273" s="107" t="s">
        <v>16</v>
      </c>
      <c r="J273" s="2">
        <f>J271-J272</f>
        <v>13</v>
      </c>
      <c r="K273" s="3">
        <f>K271-K272</f>
        <v>8</v>
      </c>
      <c r="L273" s="134"/>
      <c r="M273" s="134"/>
    </row>
    <row r="274" spans="1:13" ht="26.25" customHeight="1" x14ac:dyDescent="0.2">
      <c r="A274" s="58"/>
      <c r="B274" s="32"/>
      <c r="C274" s="161"/>
      <c r="D274" s="159"/>
      <c r="E274" s="165"/>
      <c r="F274" s="139"/>
      <c r="G274" s="24"/>
      <c r="H274" s="71"/>
      <c r="I274" s="107" t="s">
        <v>21</v>
      </c>
      <c r="J274" s="33">
        <f>J270/J271</f>
        <v>327.00111111111113</v>
      </c>
      <c r="K274" s="5">
        <f>K270/K271</f>
        <v>359.37428571428569</v>
      </c>
      <c r="L274" s="134"/>
      <c r="M274" s="134"/>
    </row>
    <row r="275" spans="1:13" ht="27" customHeight="1" thickBot="1" x14ac:dyDescent="0.25">
      <c r="A275" s="58"/>
      <c r="B275" s="32"/>
      <c r="C275" s="161"/>
      <c r="D275" s="159"/>
      <c r="E275" s="165"/>
      <c r="F275" s="140"/>
      <c r="G275" s="30"/>
      <c r="H275" s="72"/>
      <c r="I275" s="107" t="s">
        <v>151</v>
      </c>
      <c r="J275" s="77">
        <v>1</v>
      </c>
      <c r="K275" s="78">
        <v>1</v>
      </c>
      <c r="L275" s="134"/>
      <c r="M275" s="134"/>
    </row>
    <row r="276" spans="1:13" ht="19.5" x14ac:dyDescent="0.2">
      <c r="A276" s="58"/>
      <c r="B276" s="32"/>
      <c r="C276" s="160" t="s">
        <v>107</v>
      </c>
      <c r="D276" s="158" t="s">
        <v>7</v>
      </c>
      <c r="E276" s="158" t="s">
        <v>64</v>
      </c>
      <c r="F276" s="144" t="s">
        <v>8</v>
      </c>
      <c r="G276" s="46" t="s">
        <v>9</v>
      </c>
      <c r="H276" s="85">
        <f>H277+H278</f>
        <v>64119.199999999997</v>
      </c>
      <c r="I276" s="76" t="s">
        <v>11</v>
      </c>
      <c r="J276" s="63">
        <v>30547.5</v>
      </c>
      <c r="K276" s="64">
        <v>33571.699999999997</v>
      </c>
      <c r="L276" s="134">
        <f t="shared" si="8"/>
        <v>64119.199999999997</v>
      </c>
      <c r="M276" s="134">
        <f t="shared" si="9"/>
        <v>0</v>
      </c>
    </row>
    <row r="277" spans="1:13" ht="51" x14ac:dyDescent="0.2">
      <c r="A277" s="58"/>
      <c r="B277" s="32"/>
      <c r="C277" s="161"/>
      <c r="D277" s="159"/>
      <c r="E277" s="159"/>
      <c r="F277" s="139"/>
      <c r="G277" s="24">
        <v>2024</v>
      </c>
      <c r="H277" s="71">
        <f>J276</f>
        <v>30547.5</v>
      </c>
      <c r="I277" s="38" t="s">
        <v>161</v>
      </c>
      <c r="J277" s="2">
        <v>1576</v>
      </c>
      <c r="K277" s="3">
        <v>1576</v>
      </c>
      <c r="L277" s="134"/>
      <c r="M277" s="134"/>
    </row>
    <row r="278" spans="1:13" ht="25.5" x14ac:dyDescent="0.2">
      <c r="A278" s="58"/>
      <c r="B278" s="32"/>
      <c r="C278" s="161"/>
      <c r="D278" s="159"/>
      <c r="E278" s="159"/>
      <c r="F278" s="139"/>
      <c r="G278" s="24">
        <v>2025</v>
      </c>
      <c r="H278" s="71">
        <f>K276</f>
        <v>33571.699999999997</v>
      </c>
      <c r="I278" s="38" t="s">
        <v>21</v>
      </c>
      <c r="J278" s="33">
        <f>J276/J277</f>
        <v>19.382931472081218</v>
      </c>
      <c r="K278" s="5">
        <f>K276/K277</f>
        <v>21.301840101522842</v>
      </c>
      <c r="L278" s="134"/>
      <c r="M278" s="134"/>
    </row>
    <row r="279" spans="1:13" ht="26.25" thickBot="1" x14ac:dyDescent="0.25">
      <c r="A279" s="58"/>
      <c r="B279" s="32"/>
      <c r="C279" s="161"/>
      <c r="D279" s="159"/>
      <c r="E279" s="159"/>
      <c r="F279" s="140"/>
      <c r="G279" s="67"/>
      <c r="H279" s="68"/>
      <c r="I279" s="38" t="s">
        <v>151</v>
      </c>
      <c r="J279" s="77">
        <v>1</v>
      </c>
      <c r="K279" s="78">
        <v>1</v>
      </c>
      <c r="L279" s="134"/>
      <c r="M279" s="134"/>
    </row>
    <row r="280" spans="1:13" ht="19.5" x14ac:dyDescent="0.2">
      <c r="A280" s="58"/>
      <c r="B280" s="32"/>
      <c r="C280" s="160" t="s">
        <v>156</v>
      </c>
      <c r="D280" s="158" t="s">
        <v>7</v>
      </c>
      <c r="E280" s="158" t="s">
        <v>64</v>
      </c>
      <c r="F280" s="138" t="s">
        <v>8</v>
      </c>
      <c r="G280" s="23" t="s">
        <v>9</v>
      </c>
      <c r="H280" s="70">
        <f>H281+H282</f>
        <v>243222.88</v>
      </c>
      <c r="I280" s="76" t="s">
        <v>11</v>
      </c>
      <c r="J280" s="63">
        <v>115875.6</v>
      </c>
      <c r="K280" s="64">
        <v>127347.28</v>
      </c>
      <c r="L280" s="134">
        <f t="shared" si="8"/>
        <v>243222.88</v>
      </c>
      <c r="M280" s="134">
        <f t="shared" si="9"/>
        <v>0</v>
      </c>
    </row>
    <row r="281" spans="1:13" ht="38.25" x14ac:dyDescent="0.2">
      <c r="A281" s="58"/>
      <c r="B281" s="32"/>
      <c r="C281" s="161"/>
      <c r="D281" s="159"/>
      <c r="E281" s="159"/>
      <c r="F281" s="139"/>
      <c r="G281" s="24">
        <v>2024</v>
      </c>
      <c r="H281" s="71">
        <f>J280</f>
        <v>115875.6</v>
      </c>
      <c r="I281" s="38" t="s">
        <v>158</v>
      </c>
      <c r="J281" s="2">
        <v>2100</v>
      </c>
      <c r="K281" s="3">
        <v>2100</v>
      </c>
      <c r="L281" s="134"/>
      <c r="M281" s="134"/>
    </row>
    <row r="282" spans="1:13" ht="25.5" x14ac:dyDescent="0.2">
      <c r="A282" s="58"/>
      <c r="B282" s="32"/>
      <c r="C282" s="161"/>
      <c r="D282" s="159"/>
      <c r="E282" s="159"/>
      <c r="F282" s="139"/>
      <c r="G282" s="24">
        <v>2025</v>
      </c>
      <c r="H282" s="71">
        <f>K280</f>
        <v>127347.28</v>
      </c>
      <c r="I282" s="38" t="s">
        <v>22</v>
      </c>
      <c r="J282" s="33">
        <f>J280/J281</f>
        <v>55.178857142857147</v>
      </c>
      <c r="K282" s="5">
        <f>K280/K281</f>
        <v>60.641561904761907</v>
      </c>
      <c r="L282" s="134"/>
      <c r="M282" s="134"/>
    </row>
    <row r="283" spans="1:13" ht="25.5" x14ac:dyDescent="0.2">
      <c r="A283" s="58"/>
      <c r="B283" s="32"/>
      <c r="C283" s="161"/>
      <c r="D283" s="159"/>
      <c r="E283" s="159"/>
      <c r="F283" s="140"/>
      <c r="G283" s="67"/>
      <c r="H283" s="68"/>
      <c r="I283" s="38" t="s">
        <v>193</v>
      </c>
      <c r="J283" s="77">
        <v>1</v>
      </c>
      <c r="K283" s="78">
        <v>1</v>
      </c>
      <c r="L283" s="134"/>
      <c r="M283" s="134"/>
    </row>
    <row r="284" spans="1:13" ht="19.5" x14ac:dyDescent="0.2">
      <c r="A284" s="58"/>
      <c r="B284" s="32"/>
      <c r="C284" s="160" t="s">
        <v>108</v>
      </c>
      <c r="D284" s="158" t="s">
        <v>7</v>
      </c>
      <c r="E284" s="158" t="s">
        <v>64</v>
      </c>
      <c r="F284" s="138" t="s">
        <v>8</v>
      </c>
      <c r="G284" s="23" t="s">
        <v>9</v>
      </c>
      <c r="H284" s="70">
        <f>H285+H286</f>
        <v>568167.27</v>
      </c>
      <c r="I284" s="76" t="s">
        <v>11</v>
      </c>
      <c r="J284" s="63">
        <v>270684.74</v>
      </c>
      <c r="K284" s="64">
        <v>297482.53000000003</v>
      </c>
      <c r="L284" s="134">
        <f t="shared" si="8"/>
        <v>568167.27</v>
      </c>
      <c r="M284" s="134">
        <f t="shared" si="9"/>
        <v>0</v>
      </c>
    </row>
    <row r="285" spans="1:13" ht="38.25" x14ac:dyDescent="0.2">
      <c r="A285" s="58"/>
      <c r="B285" s="32"/>
      <c r="C285" s="161"/>
      <c r="D285" s="159"/>
      <c r="E285" s="159"/>
      <c r="F285" s="139"/>
      <c r="G285" s="24">
        <v>2024</v>
      </c>
      <c r="H285" s="71">
        <f>J284</f>
        <v>270684.74</v>
      </c>
      <c r="I285" s="38" t="s">
        <v>109</v>
      </c>
      <c r="J285" s="2">
        <v>4800</v>
      </c>
      <c r="K285" s="3">
        <v>4800</v>
      </c>
      <c r="L285" s="134"/>
      <c r="M285" s="134"/>
    </row>
    <row r="286" spans="1:13" ht="25.5" x14ac:dyDescent="0.2">
      <c r="A286" s="58"/>
      <c r="B286" s="32"/>
      <c r="C286" s="161"/>
      <c r="D286" s="159"/>
      <c r="E286" s="159"/>
      <c r="F286" s="139"/>
      <c r="G286" s="24">
        <v>2025</v>
      </c>
      <c r="H286" s="71">
        <f>K284</f>
        <v>297482.53000000003</v>
      </c>
      <c r="I286" s="38" t="s">
        <v>21</v>
      </c>
      <c r="J286" s="33">
        <f>J284/J285</f>
        <v>56.392654166666667</v>
      </c>
      <c r="K286" s="5">
        <f>K284/K285</f>
        <v>61.97552708333334</v>
      </c>
      <c r="L286" s="134"/>
      <c r="M286" s="134"/>
    </row>
    <row r="287" spans="1:13" ht="26.25" thickBot="1" x14ac:dyDescent="0.25">
      <c r="A287" s="58"/>
      <c r="B287" s="32"/>
      <c r="C287" s="161"/>
      <c r="D287" s="159"/>
      <c r="E287" s="159"/>
      <c r="F287" s="140"/>
      <c r="G287" s="67"/>
      <c r="H287" s="68"/>
      <c r="I287" s="38" t="s">
        <v>151</v>
      </c>
      <c r="J287" s="77">
        <v>1</v>
      </c>
      <c r="K287" s="78">
        <v>1</v>
      </c>
      <c r="L287" s="134"/>
      <c r="M287" s="134"/>
    </row>
    <row r="288" spans="1:13" ht="19.5" x14ac:dyDescent="0.2">
      <c r="A288" s="58"/>
      <c r="B288" s="32"/>
      <c r="C288" s="160" t="s">
        <v>110</v>
      </c>
      <c r="D288" s="158" t="s">
        <v>7</v>
      </c>
      <c r="E288" s="158" t="s">
        <v>64</v>
      </c>
      <c r="F288" s="138" t="s">
        <v>8</v>
      </c>
      <c r="G288" s="23" t="s">
        <v>9</v>
      </c>
      <c r="H288" s="70">
        <f>H289+H290</f>
        <v>89406.51999999999</v>
      </c>
      <c r="I288" s="76" t="s">
        <v>11</v>
      </c>
      <c r="J288" s="63">
        <v>39395.199999999997</v>
      </c>
      <c r="K288" s="64">
        <v>50011.32</v>
      </c>
      <c r="L288" s="134">
        <f t="shared" si="8"/>
        <v>89406.51999999999</v>
      </c>
      <c r="M288" s="134"/>
    </row>
    <row r="289" spans="1:13" ht="38.25" x14ac:dyDescent="0.2">
      <c r="A289" s="58"/>
      <c r="B289" s="32"/>
      <c r="C289" s="161"/>
      <c r="D289" s="159"/>
      <c r="E289" s="159"/>
      <c r="F289" s="139"/>
      <c r="G289" s="24">
        <v>2024</v>
      </c>
      <c r="H289" s="71">
        <f>J288</f>
        <v>39395.199999999997</v>
      </c>
      <c r="I289" s="38" t="s">
        <v>127</v>
      </c>
      <c r="J289" s="2">
        <v>295</v>
      </c>
      <c r="K289" s="3">
        <v>345</v>
      </c>
      <c r="L289" s="134"/>
      <c r="M289" s="134"/>
    </row>
    <row r="290" spans="1:13" ht="25.5" x14ac:dyDescent="0.2">
      <c r="A290" s="58"/>
      <c r="B290" s="32"/>
      <c r="C290" s="161"/>
      <c r="D290" s="159"/>
      <c r="E290" s="159"/>
      <c r="F290" s="139"/>
      <c r="G290" s="24">
        <v>2025</v>
      </c>
      <c r="H290" s="71">
        <f>K288</f>
        <v>50011.32</v>
      </c>
      <c r="I290" s="38" t="s">
        <v>21</v>
      </c>
      <c r="J290" s="33">
        <f>J288/J289</f>
        <v>133.54305084745761</v>
      </c>
      <c r="K290" s="5">
        <f>K288/K289</f>
        <v>144.96034782608695</v>
      </c>
      <c r="L290" s="134"/>
      <c r="M290" s="134"/>
    </row>
    <row r="291" spans="1:13" ht="26.25" thickBot="1" x14ac:dyDescent="0.25">
      <c r="A291" s="58"/>
      <c r="B291" s="32"/>
      <c r="C291" s="161"/>
      <c r="D291" s="159"/>
      <c r="E291" s="159"/>
      <c r="F291" s="140"/>
      <c r="G291" s="67"/>
      <c r="H291" s="68"/>
      <c r="I291" s="38" t="s">
        <v>151</v>
      </c>
      <c r="J291" s="77">
        <v>1</v>
      </c>
      <c r="K291" s="78">
        <v>1</v>
      </c>
      <c r="L291" s="134"/>
      <c r="M291" s="134"/>
    </row>
    <row r="292" spans="1:13" ht="20.25" thickBot="1" x14ac:dyDescent="0.25">
      <c r="A292" s="58"/>
      <c r="B292" s="32"/>
      <c r="C292" s="160" t="s">
        <v>111</v>
      </c>
      <c r="D292" s="158" t="s">
        <v>7</v>
      </c>
      <c r="E292" s="158" t="s">
        <v>64</v>
      </c>
      <c r="F292" s="138" t="s">
        <v>8</v>
      </c>
      <c r="G292" s="23" t="s">
        <v>9</v>
      </c>
      <c r="H292" s="70">
        <f>H293+H294</f>
        <v>465661.54000000004</v>
      </c>
      <c r="I292" s="76" t="s">
        <v>11</v>
      </c>
      <c r="J292" s="63">
        <v>221849.23</v>
      </c>
      <c r="K292" s="64">
        <v>243812.31</v>
      </c>
      <c r="L292" s="134">
        <f t="shared" si="8"/>
        <v>465661.54000000004</v>
      </c>
      <c r="M292" s="134">
        <f t="shared" si="9"/>
        <v>0</v>
      </c>
    </row>
    <row r="293" spans="1:13" ht="51" x14ac:dyDescent="0.2">
      <c r="A293" s="58"/>
      <c r="B293" s="32"/>
      <c r="C293" s="161"/>
      <c r="D293" s="159"/>
      <c r="E293" s="159"/>
      <c r="F293" s="139"/>
      <c r="G293" s="24">
        <v>2024</v>
      </c>
      <c r="H293" s="71">
        <f>J292</f>
        <v>221849.23</v>
      </c>
      <c r="I293" s="38" t="s">
        <v>182</v>
      </c>
      <c r="J293" s="2">
        <v>1980</v>
      </c>
      <c r="K293" s="3">
        <v>1980</v>
      </c>
      <c r="L293" s="134"/>
      <c r="M293" s="134"/>
    </row>
    <row r="294" spans="1:13" ht="25.5" x14ac:dyDescent="0.2">
      <c r="A294" s="58"/>
      <c r="B294" s="32"/>
      <c r="C294" s="161"/>
      <c r="D294" s="159"/>
      <c r="E294" s="159"/>
      <c r="F294" s="139"/>
      <c r="G294" s="24">
        <v>2025</v>
      </c>
      <c r="H294" s="71">
        <f>K292</f>
        <v>243812.31</v>
      </c>
      <c r="I294" s="38" t="s">
        <v>21</v>
      </c>
      <c r="J294" s="33">
        <f>J292/J293</f>
        <v>112.04506565656567</v>
      </c>
      <c r="K294" s="5">
        <f>K292/K293</f>
        <v>123.1375303030303</v>
      </c>
      <c r="L294" s="134"/>
      <c r="M294" s="134"/>
    </row>
    <row r="295" spans="1:13" ht="26.25" thickBot="1" x14ac:dyDescent="0.25">
      <c r="A295" s="58"/>
      <c r="B295" s="32"/>
      <c r="C295" s="161"/>
      <c r="D295" s="159"/>
      <c r="E295" s="159"/>
      <c r="F295" s="140"/>
      <c r="G295" s="67"/>
      <c r="H295" s="68"/>
      <c r="I295" s="38" t="s">
        <v>151</v>
      </c>
      <c r="J295" s="77">
        <v>1</v>
      </c>
      <c r="K295" s="78">
        <v>1</v>
      </c>
      <c r="L295" s="134"/>
      <c r="M295" s="134"/>
    </row>
    <row r="296" spans="1:13" ht="20.25" thickBot="1" x14ac:dyDescent="0.25">
      <c r="A296" s="58"/>
      <c r="B296" s="32"/>
      <c r="C296" s="160" t="s">
        <v>112</v>
      </c>
      <c r="D296" s="158" t="s">
        <v>7</v>
      </c>
      <c r="E296" s="158" t="s">
        <v>64</v>
      </c>
      <c r="F296" s="138" t="s">
        <v>8</v>
      </c>
      <c r="G296" s="23" t="s">
        <v>9</v>
      </c>
      <c r="H296" s="70">
        <f>H297+H298</f>
        <v>21962.97</v>
      </c>
      <c r="I296" s="76" t="s">
        <v>11</v>
      </c>
      <c r="J296" s="63">
        <v>10287.92</v>
      </c>
      <c r="K296" s="64">
        <v>11675.05</v>
      </c>
      <c r="L296" s="134">
        <f t="shared" si="8"/>
        <v>21962.97</v>
      </c>
      <c r="M296" s="134">
        <f t="shared" si="9"/>
        <v>0</v>
      </c>
    </row>
    <row r="297" spans="1:13" ht="38.25" x14ac:dyDescent="0.2">
      <c r="A297" s="58"/>
      <c r="B297" s="32"/>
      <c r="C297" s="161"/>
      <c r="D297" s="159"/>
      <c r="E297" s="159"/>
      <c r="F297" s="139"/>
      <c r="G297" s="24">
        <v>2024</v>
      </c>
      <c r="H297" s="71">
        <f>J296</f>
        <v>10287.92</v>
      </c>
      <c r="I297" s="38" t="s">
        <v>113</v>
      </c>
      <c r="J297" s="2">
        <v>4306</v>
      </c>
      <c r="K297" s="3">
        <v>4421</v>
      </c>
      <c r="L297" s="134"/>
      <c r="M297" s="134"/>
    </row>
    <row r="298" spans="1:13" ht="25.5" x14ac:dyDescent="0.2">
      <c r="A298" s="58"/>
      <c r="B298" s="32"/>
      <c r="C298" s="161"/>
      <c r="D298" s="159"/>
      <c r="E298" s="159"/>
      <c r="F298" s="139"/>
      <c r="G298" s="24">
        <v>2025</v>
      </c>
      <c r="H298" s="71">
        <f>K296</f>
        <v>11675.05</v>
      </c>
      <c r="I298" s="38" t="s">
        <v>21</v>
      </c>
      <c r="J298" s="33">
        <f>J296/J297</f>
        <v>2.3892057594054807</v>
      </c>
      <c r="K298" s="5">
        <f>K296/K297</f>
        <v>2.640816557339968</v>
      </c>
      <c r="L298" s="134"/>
      <c r="M298" s="134"/>
    </row>
    <row r="299" spans="1:13" ht="26.25" thickBot="1" x14ac:dyDescent="0.25">
      <c r="A299" s="58"/>
      <c r="B299" s="32"/>
      <c r="C299" s="161"/>
      <c r="D299" s="159"/>
      <c r="E299" s="159"/>
      <c r="F299" s="140"/>
      <c r="G299" s="67"/>
      <c r="H299" s="68"/>
      <c r="I299" s="38" t="s">
        <v>151</v>
      </c>
      <c r="J299" s="77">
        <v>1</v>
      </c>
      <c r="K299" s="78">
        <v>1</v>
      </c>
      <c r="L299" s="134"/>
      <c r="M299" s="134"/>
    </row>
    <row r="300" spans="1:13" ht="19.5" x14ac:dyDescent="0.2">
      <c r="A300" s="58"/>
      <c r="B300" s="32"/>
      <c r="C300" s="160" t="s">
        <v>45</v>
      </c>
      <c r="D300" s="158" t="s">
        <v>7</v>
      </c>
      <c r="E300" s="158" t="s">
        <v>64</v>
      </c>
      <c r="F300" s="138" t="s">
        <v>8</v>
      </c>
      <c r="G300" s="23" t="s">
        <v>9</v>
      </c>
      <c r="H300" s="70">
        <f>H301+H302</f>
        <v>118505.26000000001</v>
      </c>
      <c r="I300" s="76" t="s">
        <v>11</v>
      </c>
      <c r="J300" s="63">
        <v>56457.96</v>
      </c>
      <c r="K300" s="64">
        <v>62047.3</v>
      </c>
      <c r="L300" s="134">
        <f t="shared" si="8"/>
        <v>118505.26000000001</v>
      </c>
      <c r="M300" s="134">
        <f t="shared" si="9"/>
        <v>0</v>
      </c>
    </row>
    <row r="301" spans="1:13" ht="25.5" customHeight="1" x14ac:dyDescent="0.2">
      <c r="A301" s="58"/>
      <c r="B301" s="32"/>
      <c r="C301" s="161"/>
      <c r="D301" s="159"/>
      <c r="E301" s="159"/>
      <c r="F301" s="139"/>
      <c r="G301" s="24">
        <v>2024</v>
      </c>
      <c r="H301" s="71">
        <f>J300</f>
        <v>56457.96</v>
      </c>
      <c r="I301" s="38" t="s">
        <v>12</v>
      </c>
      <c r="J301" s="2">
        <v>977</v>
      </c>
      <c r="K301" s="3">
        <v>977</v>
      </c>
      <c r="L301" s="134"/>
      <c r="M301" s="134"/>
    </row>
    <row r="302" spans="1:13" ht="25.5" x14ac:dyDescent="0.2">
      <c r="A302" s="58"/>
      <c r="B302" s="32"/>
      <c r="C302" s="161"/>
      <c r="D302" s="159"/>
      <c r="E302" s="159"/>
      <c r="F302" s="139"/>
      <c r="G302" s="24">
        <v>2025</v>
      </c>
      <c r="H302" s="71">
        <f>K300</f>
        <v>62047.3</v>
      </c>
      <c r="I302" s="38" t="s">
        <v>21</v>
      </c>
      <c r="J302" s="33">
        <f>J300/J301</f>
        <v>57.787062436028656</v>
      </c>
      <c r="K302" s="5">
        <f>K300/K301</f>
        <v>63.507983623336749</v>
      </c>
      <c r="L302" s="134"/>
      <c r="M302" s="134"/>
    </row>
    <row r="303" spans="1:13" ht="26.25" thickBot="1" x14ac:dyDescent="0.25">
      <c r="A303" s="58"/>
      <c r="B303" s="32"/>
      <c r="C303" s="161"/>
      <c r="D303" s="159"/>
      <c r="E303" s="159"/>
      <c r="F303" s="140"/>
      <c r="G303" s="67"/>
      <c r="H303" s="68"/>
      <c r="I303" s="38" t="s">
        <v>151</v>
      </c>
      <c r="J303" s="77">
        <v>1</v>
      </c>
      <c r="K303" s="78">
        <v>1</v>
      </c>
      <c r="L303" s="134"/>
      <c r="M303" s="134"/>
    </row>
    <row r="304" spans="1:13" ht="20.25" thickBot="1" x14ac:dyDescent="0.3">
      <c r="A304" s="58"/>
      <c r="B304" s="32"/>
      <c r="C304" s="160" t="s">
        <v>159</v>
      </c>
      <c r="D304" s="158" t="s">
        <v>7</v>
      </c>
      <c r="E304" s="158" t="s">
        <v>64</v>
      </c>
      <c r="F304" s="138" t="s">
        <v>8</v>
      </c>
      <c r="G304" s="23" t="s">
        <v>9</v>
      </c>
      <c r="H304" s="70">
        <f>H305+H306</f>
        <v>357424.19999999995</v>
      </c>
      <c r="I304" s="84" t="s">
        <v>68</v>
      </c>
      <c r="J304" s="63">
        <v>170283.09</v>
      </c>
      <c r="K304" s="64">
        <v>187141.11</v>
      </c>
      <c r="L304" s="134">
        <f t="shared" si="8"/>
        <v>357424.19999999995</v>
      </c>
      <c r="M304" s="134">
        <f t="shared" si="9"/>
        <v>0</v>
      </c>
    </row>
    <row r="305" spans="1:13" ht="46.5" customHeight="1" thickBot="1" x14ac:dyDescent="0.25">
      <c r="A305" s="58"/>
      <c r="B305" s="32"/>
      <c r="C305" s="161"/>
      <c r="D305" s="159"/>
      <c r="E305" s="159"/>
      <c r="F305" s="139"/>
      <c r="G305" s="24">
        <v>2024</v>
      </c>
      <c r="H305" s="71">
        <f>J304</f>
        <v>170283.09</v>
      </c>
      <c r="I305" s="38" t="s">
        <v>128</v>
      </c>
      <c r="J305" s="2">
        <v>22</v>
      </c>
      <c r="K305" s="3">
        <v>21</v>
      </c>
      <c r="L305" s="134"/>
      <c r="M305" s="134"/>
    </row>
    <row r="306" spans="1:13" ht="75" customHeight="1" thickBot="1" x14ac:dyDescent="0.25">
      <c r="A306" s="58"/>
      <c r="B306" s="32"/>
      <c r="C306" s="161"/>
      <c r="D306" s="159"/>
      <c r="E306" s="159"/>
      <c r="F306" s="139"/>
      <c r="G306" s="24">
        <v>2025</v>
      </c>
      <c r="H306" s="71">
        <f>K304</f>
        <v>187141.11</v>
      </c>
      <c r="I306" s="38" t="s">
        <v>129</v>
      </c>
      <c r="J306" s="33">
        <f>J304/J305</f>
        <v>7740.1404545454543</v>
      </c>
      <c r="K306" s="5">
        <f>K304/K305</f>
        <v>8911.4814285714274</v>
      </c>
      <c r="L306" s="134"/>
      <c r="M306" s="134"/>
    </row>
    <row r="307" spans="1:13" ht="39" thickBot="1" x14ac:dyDescent="0.3">
      <c r="A307" s="58"/>
      <c r="B307" s="32"/>
      <c r="C307" s="161"/>
      <c r="D307" s="159"/>
      <c r="E307" s="159"/>
      <c r="F307" s="140"/>
      <c r="G307" s="67"/>
      <c r="H307" s="68"/>
      <c r="I307" s="82" t="s">
        <v>185</v>
      </c>
      <c r="J307" s="77">
        <v>1</v>
      </c>
      <c r="K307" s="78">
        <v>0.95</v>
      </c>
      <c r="L307" s="134"/>
      <c r="M307" s="134"/>
    </row>
    <row r="308" spans="1:13" ht="19.5" x14ac:dyDescent="0.2">
      <c r="A308" s="58"/>
      <c r="B308" s="32"/>
      <c r="C308" s="160" t="s">
        <v>58</v>
      </c>
      <c r="D308" s="158" t="s">
        <v>7</v>
      </c>
      <c r="E308" s="158" t="s">
        <v>64</v>
      </c>
      <c r="F308" s="138" t="s">
        <v>8</v>
      </c>
      <c r="G308" s="23" t="s">
        <v>9</v>
      </c>
      <c r="H308" s="70">
        <f>H309+H310</f>
        <v>3939.6</v>
      </c>
      <c r="I308" s="76" t="s">
        <v>11</v>
      </c>
      <c r="J308" s="63">
        <v>1864.96</v>
      </c>
      <c r="K308" s="64">
        <v>2074.64</v>
      </c>
      <c r="L308" s="134">
        <f t="shared" si="8"/>
        <v>3939.6</v>
      </c>
      <c r="M308" s="134">
        <f t="shared" si="9"/>
        <v>0</v>
      </c>
    </row>
    <row r="309" spans="1:13" ht="25.5" customHeight="1" x14ac:dyDescent="0.2">
      <c r="A309" s="58"/>
      <c r="B309" s="32"/>
      <c r="C309" s="161"/>
      <c r="D309" s="159"/>
      <c r="E309" s="159"/>
      <c r="F309" s="139"/>
      <c r="G309" s="24">
        <v>2024</v>
      </c>
      <c r="H309" s="71">
        <f>J308</f>
        <v>1864.96</v>
      </c>
      <c r="I309" s="38" t="s">
        <v>28</v>
      </c>
      <c r="J309" s="2">
        <v>56</v>
      </c>
      <c r="K309" s="3">
        <v>53</v>
      </c>
      <c r="L309" s="134"/>
      <c r="M309" s="134"/>
    </row>
    <row r="310" spans="1:13" ht="25.5" x14ac:dyDescent="0.2">
      <c r="A310" s="58"/>
      <c r="B310" s="32"/>
      <c r="C310" s="161"/>
      <c r="D310" s="159"/>
      <c r="E310" s="159"/>
      <c r="F310" s="139"/>
      <c r="G310" s="24">
        <v>2025</v>
      </c>
      <c r="H310" s="71">
        <f>K308</f>
        <v>2074.64</v>
      </c>
      <c r="I310" s="38" t="s">
        <v>10</v>
      </c>
      <c r="J310" s="33">
        <f>J308/J309</f>
        <v>33.302857142857142</v>
      </c>
      <c r="K310" s="5">
        <f>K308/K309</f>
        <v>39.144150943396227</v>
      </c>
      <c r="L310" s="134"/>
      <c r="M310" s="134"/>
    </row>
    <row r="311" spans="1:13" ht="39" thickBot="1" x14ac:dyDescent="0.25">
      <c r="A311" s="58"/>
      <c r="B311" s="32"/>
      <c r="C311" s="161"/>
      <c r="D311" s="159"/>
      <c r="E311" s="159"/>
      <c r="F311" s="140"/>
      <c r="G311" s="67"/>
      <c r="H311" s="68"/>
      <c r="I311" s="38" t="s">
        <v>186</v>
      </c>
      <c r="J311" s="77">
        <v>1</v>
      </c>
      <c r="K311" s="78">
        <f>K309/J309</f>
        <v>0.9464285714285714</v>
      </c>
      <c r="L311" s="134"/>
      <c r="M311" s="134"/>
    </row>
    <row r="312" spans="1:13" ht="19.5" customHeight="1" x14ac:dyDescent="0.25">
      <c r="A312" s="31"/>
      <c r="B312" s="156" t="s">
        <v>136</v>
      </c>
      <c r="C312" s="162" t="s">
        <v>157</v>
      </c>
      <c r="D312" s="158" t="s">
        <v>7</v>
      </c>
      <c r="E312" s="158" t="s">
        <v>130</v>
      </c>
      <c r="F312" s="138" t="s">
        <v>8</v>
      </c>
      <c r="G312" s="23" t="s">
        <v>9</v>
      </c>
      <c r="H312" s="70">
        <f>H313+H314</f>
        <v>25859.68</v>
      </c>
      <c r="I312" s="84" t="s">
        <v>68</v>
      </c>
      <c r="J312" s="63">
        <v>12320</v>
      </c>
      <c r="K312" s="64">
        <v>13539.68</v>
      </c>
      <c r="L312" s="134">
        <f t="shared" si="8"/>
        <v>25859.68</v>
      </c>
      <c r="M312" s="134">
        <f t="shared" si="9"/>
        <v>0</v>
      </c>
    </row>
    <row r="313" spans="1:13" ht="69" customHeight="1" x14ac:dyDescent="0.25">
      <c r="A313" s="31"/>
      <c r="B313" s="157"/>
      <c r="C313" s="163"/>
      <c r="D313" s="159"/>
      <c r="E313" s="159"/>
      <c r="F313" s="139"/>
      <c r="G313" s="24">
        <v>2024</v>
      </c>
      <c r="H313" s="71">
        <f>J312</f>
        <v>12320</v>
      </c>
      <c r="I313" s="82" t="s">
        <v>178</v>
      </c>
      <c r="J313" s="42">
        <v>13275</v>
      </c>
      <c r="K313" s="43">
        <v>13295</v>
      </c>
      <c r="L313" s="134"/>
      <c r="M313" s="134"/>
    </row>
    <row r="314" spans="1:13" ht="39.75" customHeight="1" x14ac:dyDescent="0.25">
      <c r="A314" s="31"/>
      <c r="B314" s="157"/>
      <c r="C314" s="163"/>
      <c r="D314" s="159"/>
      <c r="E314" s="159"/>
      <c r="F314" s="139"/>
      <c r="G314" s="24">
        <v>2025</v>
      </c>
      <c r="H314" s="71">
        <f>K312</f>
        <v>13539.68</v>
      </c>
      <c r="I314" s="82" t="s">
        <v>179</v>
      </c>
      <c r="J314" s="44">
        <f>J312/J313</f>
        <v>0.92806026365348404</v>
      </c>
      <c r="K314" s="45">
        <f>K312/K313</f>
        <v>1.0184039112448289</v>
      </c>
      <c r="L314" s="134"/>
      <c r="M314" s="134"/>
    </row>
    <row r="315" spans="1:13" ht="40.5" customHeight="1" thickBot="1" x14ac:dyDescent="0.3">
      <c r="A315" s="31"/>
      <c r="B315" s="157"/>
      <c r="C315" s="163"/>
      <c r="D315" s="159"/>
      <c r="E315" s="159"/>
      <c r="F315" s="140"/>
      <c r="G315" s="67"/>
      <c r="H315" s="68"/>
      <c r="I315" s="82" t="s">
        <v>180</v>
      </c>
      <c r="J315" s="77">
        <v>1</v>
      </c>
      <c r="K315" s="78">
        <v>1</v>
      </c>
      <c r="L315" s="134"/>
      <c r="M315" s="134"/>
    </row>
    <row r="316" spans="1:13" ht="19.5" customHeight="1" x14ac:dyDescent="0.2">
      <c r="A316" s="31"/>
      <c r="B316" s="156" t="s">
        <v>137</v>
      </c>
      <c r="C316" s="162" t="s">
        <v>140</v>
      </c>
      <c r="D316" s="158" t="s">
        <v>7</v>
      </c>
      <c r="E316" s="218" t="s">
        <v>131</v>
      </c>
      <c r="F316" s="138" t="s">
        <v>8</v>
      </c>
      <c r="G316" s="23" t="s">
        <v>9</v>
      </c>
      <c r="H316" s="70">
        <f>H317+H318</f>
        <v>896372.89999999991</v>
      </c>
      <c r="I316" s="76" t="s">
        <v>68</v>
      </c>
      <c r="J316" s="63">
        <v>432485.8</v>
      </c>
      <c r="K316" s="64">
        <v>463887.1</v>
      </c>
      <c r="L316" s="134">
        <f t="shared" si="8"/>
        <v>896372.89999999991</v>
      </c>
      <c r="M316" s="134">
        <f t="shared" si="9"/>
        <v>0</v>
      </c>
    </row>
    <row r="317" spans="1:13" ht="20.25" customHeight="1" x14ac:dyDescent="0.2">
      <c r="A317" s="31"/>
      <c r="B317" s="157"/>
      <c r="C317" s="163"/>
      <c r="D317" s="159"/>
      <c r="E317" s="219"/>
      <c r="F317" s="139"/>
      <c r="G317" s="24">
        <v>2024</v>
      </c>
      <c r="H317" s="71">
        <f>J316</f>
        <v>432485.8</v>
      </c>
      <c r="I317" s="38" t="s">
        <v>18</v>
      </c>
      <c r="J317" s="2">
        <v>1522804</v>
      </c>
      <c r="K317" s="3">
        <v>1518626</v>
      </c>
      <c r="L317" s="134"/>
      <c r="M317" s="134"/>
    </row>
    <row r="318" spans="1:13" ht="25.5" x14ac:dyDescent="0.2">
      <c r="A318" s="31"/>
      <c r="B318" s="157"/>
      <c r="C318" s="163"/>
      <c r="D318" s="159"/>
      <c r="E318" s="219"/>
      <c r="F318" s="139"/>
      <c r="G318" s="24">
        <v>2025</v>
      </c>
      <c r="H318" s="71">
        <f>K316</f>
        <v>463887.1</v>
      </c>
      <c r="I318" s="38" t="s">
        <v>19</v>
      </c>
      <c r="J318" s="33">
        <f>J316/J317*1000</f>
        <v>284.00621485102477</v>
      </c>
      <c r="K318" s="5">
        <f>K316/K317*1000</f>
        <v>305.46500586714569</v>
      </c>
      <c r="L318" s="134"/>
      <c r="M318" s="134"/>
    </row>
    <row r="319" spans="1:13" ht="40.5" customHeight="1" thickBot="1" x14ac:dyDescent="0.25">
      <c r="A319" s="31"/>
      <c r="B319" s="157"/>
      <c r="C319" s="216"/>
      <c r="D319" s="217"/>
      <c r="E319" s="220"/>
      <c r="F319" s="140"/>
      <c r="G319" s="67"/>
      <c r="H319" s="68"/>
      <c r="I319" s="38" t="s">
        <v>194</v>
      </c>
      <c r="J319" s="77">
        <v>1</v>
      </c>
      <c r="K319" s="78">
        <v>1</v>
      </c>
      <c r="L319" s="134"/>
      <c r="M319" s="134"/>
    </row>
    <row r="320" spans="1:13" ht="19.5" customHeight="1" x14ac:dyDescent="0.2">
      <c r="A320" s="221" t="s">
        <v>143</v>
      </c>
      <c r="B320" s="156" t="s">
        <v>138</v>
      </c>
      <c r="C320" s="162" t="s">
        <v>141</v>
      </c>
      <c r="D320" s="158" t="s">
        <v>7</v>
      </c>
      <c r="E320" s="158" t="s">
        <v>132</v>
      </c>
      <c r="F320" s="138" t="s">
        <v>8</v>
      </c>
      <c r="G320" s="23" t="s">
        <v>9</v>
      </c>
      <c r="H320" s="70">
        <f>H321+H322</f>
        <v>2381.9499999999998</v>
      </c>
      <c r="I320" s="76" t="s">
        <v>68</v>
      </c>
      <c r="J320" s="63">
        <v>1134.8</v>
      </c>
      <c r="K320" s="64">
        <v>1247.1500000000001</v>
      </c>
      <c r="L320" s="134">
        <f t="shared" si="8"/>
        <v>2381.9499999999998</v>
      </c>
      <c r="M320" s="134">
        <f t="shared" si="9"/>
        <v>0</v>
      </c>
    </row>
    <row r="321" spans="1:13" ht="25.5" customHeight="1" x14ac:dyDescent="0.2">
      <c r="A321" s="222"/>
      <c r="B321" s="157"/>
      <c r="C321" s="163"/>
      <c r="D321" s="159"/>
      <c r="E321" s="159"/>
      <c r="F321" s="139"/>
      <c r="G321" s="24">
        <v>2024</v>
      </c>
      <c r="H321" s="71">
        <f>J320</f>
        <v>1134.8</v>
      </c>
      <c r="I321" s="38" t="s">
        <v>134</v>
      </c>
      <c r="J321" s="2">
        <v>2</v>
      </c>
      <c r="K321" s="3">
        <v>2</v>
      </c>
      <c r="L321" s="134"/>
      <c r="M321" s="134"/>
    </row>
    <row r="322" spans="1:13" ht="25.5" x14ac:dyDescent="0.2">
      <c r="A322" s="222"/>
      <c r="B322" s="157"/>
      <c r="C322" s="163"/>
      <c r="D322" s="159"/>
      <c r="E322" s="159"/>
      <c r="F322" s="139"/>
      <c r="G322" s="24">
        <v>2025</v>
      </c>
      <c r="H322" s="71">
        <f>K320</f>
        <v>1247.1500000000001</v>
      </c>
      <c r="I322" s="38" t="s">
        <v>133</v>
      </c>
      <c r="J322" s="33">
        <f>J320/J321</f>
        <v>567.4</v>
      </c>
      <c r="K322" s="5">
        <f>K320/K321</f>
        <v>623.57500000000005</v>
      </c>
      <c r="L322" s="134"/>
      <c r="M322" s="134"/>
    </row>
    <row r="323" spans="1:13" ht="19.5" thickBot="1" x14ac:dyDescent="0.25">
      <c r="A323" s="222"/>
      <c r="B323" s="157"/>
      <c r="C323" s="163"/>
      <c r="D323" s="159"/>
      <c r="E323" s="159"/>
      <c r="F323" s="140"/>
      <c r="G323" s="67"/>
      <c r="H323" s="68"/>
      <c r="I323" s="38" t="s">
        <v>54</v>
      </c>
      <c r="J323" s="77">
        <v>1</v>
      </c>
      <c r="K323" s="78">
        <v>1</v>
      </c>
      <c r="L323" s="134"/>
      <c r="M323" s="134"/>
    </row>
    <row r="324" spans="1:13" ht="19.5" customHeight="1" x14ac:dyDescent="0.2">
      <c r="A324" s="222"/>
      <c r="B324" s="156" t="s">
        <v>139</v>
      </c>
      <c r="C324" s="162" t="s">
        <v>142</v>
      </c>
      <c r="D324" s="158" t="s">
        <v>7</v>
      </c>
      <c r="E324" s="158" t="s">
        <v>181</v>
      </c>
      <c r="F324" s="138" t="s">
        <v>8</v>
      </c>
      <c r="G324" s="23" t="s">
        <v>9</v>
      </c>
      <c r="H324" s="70">
        <f>H325+H326</f>
        <v>176671.73</v>
      </c>
      <c r="I324" s="76" t="s">
        <v>68</v>
      </c>
      <c r="J324" s="63">
        <v>176671.73</v>
      </c>
      <c r="K324" s="4"/>
      <c r="L324" s="134">
        <f t="shared" si="8"/>
        <v>176671.73</v>
      </c>
      <c r="M324" s="134">
        <f t="shared" si="9"/>
        <v>0</v>
      </c>
    </row>
    <row r="325" spans="1:13" ht="19.5" customHeight="1" x14ac:dyDescent="0.2">
      <c r="A325" s="222"/>
      <c r="B325" s="157"/>
      <c r="C325" s="163"/>
      <c r="D325" s="159"/>
      <c r="E325" s="159"/>
      <c r="F325" s="139"/>
      <c r="G325" s="24">
        <v>2024</v>
      </c>
      <c r="H325" s="71">
        <f>J324</f>
        <v>176671.73</v>
      </c>
      <c r="I325" s="38" t="s">
        <v>18</v>
      </c>
      <c r="J325" s="33">
        <v>580687</v>
      </c>
      <c r="K325" s="1"/>
      <c r="M325" s="134"/>
    </row>
    <row r="326" spans="1:13" ht="25.5" x14ac:dyDescent="0.2">
      <c r="A326" s="222"/>
      <c r="B326" s="157"/>
      <c r="C326" s="163"/>
      <c r="D326" s="159"/>
      <c r="E326" s="159"/>
      <c r="F326" s="139"/>
      <c r="G326" s="24">
        <v>2025</v>
      </c>
      <c r="H326" s="71">
        <f>K324</f>
        <v>0</v>
      </c>
      <c r="I326" s="38" t="s">
        <v>19</v>
      </c>
      <c r="J326" s="33">
        <f>J324/J325*1000</f>
        <v>304.24605682579431</v>
      </c>
      <c r="K326" s="5"/>
      <c r="M326" s="134"/>
    </row>
    <row r="327" spans="1:13" ht="19.5" thickBot="1" x14ac:dyDescent="0.25">
      <c r="A327" s="222"/>
      <c r="B327" s="157"/>
      <c r="C327" s="163"/>
      <c r="D327" s="159"/>
      <c r="E327" s="159"/>
      <c r="F327" s="140"/>
      <c r="G327" s="67"/>
      <c r="H327" s="68"/>
      <c r="I327" s="39" t="s">
        <v>54</v>
      </c>
      <c r="J327" s="40">
        <v>1</v>
      </c>
      <c r="K327" s="235"/>
      <c r="M327" s="134"/>
    </row>
    <row r="328" spans="1:13" ht="20.25" x14ac:dyDescent="0.2">
      <c r="A328" s="224" t="s">
        <v>23</v>
      </c>
      <c r="B328" s="225"/>
      <c r="C328" s="225"/>
      <c r="D328" s="225"/>
      <c r="E328" s="225"/>
      <c r="F328" s="225"/>
      <c r="G328" s="86" t="s">
        <v>9</v>
      </c>
      <c r="H328" s="87">
        <f>H329+H330</f>
        <v>23747541.630000006</v>
      </c>
      <c r="I328" s="236"/>
      <c r="J328" s="237"/>
      <c r="K328" s="238"/>
      <c r="L328" s="49">
        <f>H8+H12+H312+H21+H30+H34+H44+H48+H54+H60+H64+H70+H76+H82+H88+H94+H100+H106+H112+H118+H124+H130+H134+H140+H146+H152+H158+H162+H168+H174+H178+H182+H188+H194+H198+H202+H206++H210+H216+H220+H224+H234+H238+H242+H246+H250+H254+H258+H264+H270+H276+H280+H284+H288+H292+H296+H300+H304+H308+H316+H320+H324</f>
        <v>23747541.629999995</v>
      </c>
      <c r="M328" s="115">
        <f>L328-H328</f>
        <v>0</v>
      </c>
    </row>
    <row r="329" spans="1:13" ht="20.25" x14ac:dyDescent="0.2">
      <c r="A329" s="226"/>
      <c r="B329" s="227"/>
      <c r="C329" s="227"/>
      <c r="D329" s="227"/>
      <c r="E329" s="227"/>
      <c r="F329" s="227"/>
      <c r="G329" s="88">
        <v>2024</v>
      </c>
      <c r="H329" s="89">
        <f>H332+H335</f>
        <v>11356742.620000005</v>
      </c>
      <c r="I329" s="239"/>
      <c r="J329" s="79"/>
      <c r="K329" s="50"/>
      <c r="L329" s="49">
        <f>J8+J12+J21+J30+J34+J44+J48+J54+J60+J64+J70+J76+J82+J88+J94+J100+J106+J112+J118+J124+J130+J134+J140+J146+J152+J158+J162+J168+J174+J178+J182+J188+J194+J198+J202+J206+J210+J216+J220+J224+J234+J238+J242+J246+J250+J254+J258+J264+J270+J276+J280+J284+J288+J292+J296+J300+J304+J308+J312+J316+J320+J324</f>
        <v>11356742.620000003</v>
      </c>
      <c r="M329" s="49">
        <f>K8+K12+K21+K30+K34+K44+K48+K54+K60+K64+K70+K76+K82+K88+K94+K100+K106+K112+K118+K124+K130+K134+K140+K146+K152+K158+K162+K168+K174+K178+K182+K188+K194+K198+K202+K206+K210+K216+K220+K224+K234+K238+K242+K246+K250+K254+K258+K264+K270+K276+K280+K284+K288+K292+K296+K300+K304+K308+K312+K316+K320+K325</f>
        <v>12390799.010000002</v>
      </c>
    </row>
    <row r="330" spans="1:13" ht="21" thickBot="1" x14ac:dyDescent="0.25">
      <c r="A330" s="228"/>
      <c r="B330" s="229"/>
      <c r="C330" s="229"/>
      <c r="D330" s="229"/>
      <c r="E330" s="229"/>
      <c r="F330" s="227"/>
      <c r="G330" s="90">
        <v>2025</v>
      </c>
      <c r="H330" s="91">
        <f>H333+H336</f>
        <v>12390799.010000002</v>
      </c>
      <c r="I330" s="240"/>
      <c r="J330" s="51"/>
      <c r="K330" s="52"/>
      <c r="L330" s="49"/>
    </row>
    <row r="331" spans="1:13" ht="19.5" x14ac:dyDescent="0.2">
      <c r="B331" s="53"/>
      <c r="F331" s="145" t="s">
        <v>8</v>
      </c>
      <c r="G331" s="46" t="s">
        <v>9</v>
      </c>
      <c r="H331" s="85">
        <f>H332+H333</f>
        <v>19276171.310000006</v>
      </c>
      <c r="I331" s="13"/>
      <c r="L331" s="115"/>
      <c r="M331" s="115"/>
    </row>
    <row r="332" spans="1:13" s="6" customFormat="1" ht="20.25" thickBot="1" x14ac:dyDescent="0.35">
      <c r="B332" s="58"/>
      <c r="C332" s="58"/>
      <c r="D332" s="58"/>
      <c r="E332" s="58"/>
      <c r="F332" s="146"/>
      <c r="G332" s="24">
        <v>2024</v>
      </c>
      <c r="H332" s="71">
        <f>H9+H16+H25+H31+H35+H45+H49+H55+H61+H65+H71+H77+H83+H89+H95+H101+H107+H113+H119+H125+H131+H135+H141+H147+H153+H159+H163+H169+H175+H179+H183+H189+H195+H199+H203+H207+H211+H217+H221+H225+H235+H239+H243+H247+H251+H255+H259+H265+H271+H277+H281+H285+H289+H293+H297+H301+H305+H309+H313+H317+H321+H325</f>
        <v>9186204.2600000035</v>
      </c>
      <c r="I332" s="55"/>
      <c r="J332" s="14"/>
    </row>
    <row r="333" spans="1:13" s="6" customFormat="1" ht="20.25" thickBot="1" x14ac:dyDescent="0.35">
      <c r="B333" s="58"/>
      <c r="C333" s="58"/>
      <c r="D333" s="58"/>
      <c r="E333" s="58"/>
      <c r="F333" s="147"/>
      <c r="G333" s="30">
        <v>2025</v>
      </c>
      <c r="H333" s="71">
        <f>H10+H17+H26+H32+H36+H46+H50+H56+H62+H66+H72+H78+H84+H90+H96+H102+H108+H114+H120+H126+H132+H136+H142+H148+H154+H160+H164+H170+H176+H180+H184+H190+H196+H200+H204+H208+H212+H218+H222+H226+H236+H240+H244+H248+H252+H256+H260+H266+H272+H278+H282+H286+H290+H294+H298+H302+H306+H310+H314+H318+H322+H326</f>
        <v>10089967.050000003</v>
      </c>
      <c r="I333" s="234"/>
      <c r="J333" s="14"/>
      <c r="K333" s="14"/>
      <c r="L333" s="92"/>
      <c r="M333" s="92"/>
    </row>
    <row r="334" spans="1:13" ht="19.5" x14ac:dyDescent="0.25">
      <c r="F334" s="145" t="s">
        <v>188</v>
      </c>
      <c r="G334" s="23" t="s">
        <v>9</v>
      </c>
      <c r="H334" s="70">
        <f>H335+H336</f>
        <v>4471370.32</v>
      </c>
      <c r="L334" s="93"/>
      <c r="M334" s="93"/>
    </row>
    <row r="335" spans="1:13" ht="20.25" thickBot="1" x14ac:dyDescent="0.3">
      <c r="F335" s="146"/>
      <c r="G335" s="24">
        <v>2024</v>
      </c>
      <c r="H335" s="71">
        <f>H19+H28</f>
        <v>2170538.3600000003</v>
      </c>
      <c r="L335" s="93"/>
      <c r="M335" s="93"/>
    </row>
    <row r="336" spans="1:13" ht="21" thickBot="1" x14ac:dyDescent="0.3">
      <c r="F336" s="147"/>
      <c r="G336" s="30">
        <v>2025</v>
      </c>
      <c r="H336" s="72">
        <f>H20+H29</f>
        <v>2300831.96</v>
      </c>
      <c r="L336" s="96"/>
      <c r="M336" s="97"/>
    </row>
    <row r="337" spans="3:13" ht="20.25" x14ac:dyDescent="0.25">
      <c r="L337" s="98"/>
      <c r="M337" s="97"/>
    </row>
    <row r="338" spans="3:13" ht="20.25" x14ac:dyDescent="0.25">
      <c r="L338" s="96"/>
      <c r="M338" s="99"/>
    </row>
    <row r="340" spans="3:13" x14ac:dyDescent="0.25">
      <c r="C340" s="56"/>
    </row>
  </sheetData>
  <mergeCells count="285">
    <mergeCell ref="D324:D327"/>
    <mergeCell ref="B316:B319"/>
    <mergeCell ref="A320:A327"/>
    <mergeCell ref="B312:B315"/>
    <mergeCell ref="I1:K1"/>
    <mergeCell ref="A328:F330"/>
    <mergeCell ref="B30:B33"/>
    <mergeCell ref="C254:C257"/>
    <mergeCell ref="D254:D257"/>
    <mergeCell ref="A2:K2"/>
    <mergeCell ref="A3:K3"/>
    <mergeCell ref="E238:E241"/>
    <mergeCell ref="C194:C197"/>
    <mergeCell ref="D194:D197"/>
    <mergeCell ref="E194:E197"/>
    <mergeCell ref="C88:C93"/>
    <mergeCell ref="D88:D93"/>
    <mergeCell ref="E88:E93"/>
    <mergeCell ref="C21:C29"/>
    <mergeCell ref="C224:C233"/>
    <mergeCell ref="D224:D233"/>
    <mergeCell ref="C320:C323"/>
    <mergeCell ref="D320:D323"/>
    <mergeCell ref="E320:E323"/>
    <mergeCell ref="C316:C319"/>
    <mergeCell ref="D316:D319"/>
    <mergeCell ref="E316:E319"/>
    <mergeCell ref="C312:C315"/>
    <mergeCell ref="D312:D315"/>
    <mergeCell ref="E312:E315"/>
    <mergeCell ref="D288:D291"/>
    <mergeCell ref="E288:E291"/>
    <mergeCell ref="E308:E311"/>
    <mergeCell ref="C308:C311"/>
    <mergeCell ref="D308:D311"/>
    <mergeCell ref="C288:C291"/>
    <mergeCell ref="E292:E295"/>
    <mergeCell ref="C296:C299"/>
    <mergeCell ref="D100:D105"/>
    <mergeCell ref="C280:C283"/>
    <mergeCell ref="E270:E275"/>
    <mergeCell ref="D276:D279"/>
    <mergeCell ref="E276:E279"/>
    <mergeCell ref="E258:E263"/>
    <mergeCell ref="C304:C307"/>
    <mergeCell ref="D304:D307"/>
    <mergeCell ref="E304:E307"/>
    <mergeCell ref="C264:C269"/>
    <mergeCell ref="D158:D161"/>
    <mergeCell ref="D188:D193"/>
    <mergeCell ref="E182:E187"/>
    <mergeCell ref="D210:D215"/>
    <mergeCell ref="E254:E257"/>
    <mergeCell ref="D250:D253"/>
    <mergeCell ref="C246:C249"/>
    <mergeCell ref="E284:E287"/>
    <mergeCell ref="E264:E269"/>
    <mergeCell ref="E158:E161"/>
    <mergeCell ref="D270:D275"/>
    <mergeCell ref="E174:E177"/>
    <mergeCell ref="E210:E215"/>
    <mergeCell ref="D134:D139"/>
    <mergeCell ref="E94:E99"/>
    <mergeCell ref="D140:D145"/>
    <mergeCell ref="E140:E145"/>
    <mergeCell ref="E118:E123"/>
    <mergeCell ref="D112:D117"/>
    <mergeCell ref="C158:C161"/>
    <mergeCell ref="C106:C111"/>
    <mergeCell ref="E152:E157"/>
    <mergeCell ref="D118:D123"/>
    <mergeCell ref="E100:E105"/>
    <mergeCell ref="C124:C129"/>
    <mergeCell ref="D124:D129"/>
    <mergeCell ref="E124:E129"/>
    <mergeCell ref="C118:C123"/>
    <mergeCell ref="C134:C139"/>
    <mergeCell ref="C152:C157"/>
    <mergeCell ref="C130:C133"/>
    <mergeCell ref="C140:C145"/>
    <mergeCell ref="E134:E139"/>
    <mergeCell ref="C112:C117"/>
    <mergeCell ref="D106:D111"/>
    <mergeCell ref="E106:E111"/>
    <mergeCell ref="E112:E117"/>
    <mergeCell ref="C100:C105"/>
    <mergeCell ref="C30:C33"/>
    <mergeCell ref="F5:F6"/>
    <mergeCell ref="C198:C201"/>
    <mergeCell ref="D258:D263"/>
    <mergeCell ref="D130:D133"/>
    <mergeCell ref="E130:E133"/>
    <mergeCell ref="C146:C151"/>
    <mergeCell ref="D178:D181"/>
    <mergeCell ref="E178:E181"/>
    <mergeCell ref="D152:D157"/>
    <mergeCell ref="D146:D151"/>
    <mergeCell ref="E146:E151"/>
    <mergeCell ref="E198:E201"/>
    <mergeCell ref="D206:D209"/>
    <mergeCell ref="E206:E209"/>
    <mergeCell ref="C202:C205"/>
    <mergeCell ref="C234:C237"/>
    <mergeCell ref="D234:D237"/>
    <mergeCell ref="E234:E237"/>
    <mergeCell ref="D202:D205"/>
    <mergeCell ref="C168:C173"/>
    <mergeCell ref="D168:D173"/>
    <mergeCell ref="E168:E173"/>
    <mergeCell ref="D174:D177"/>
    <mergeCell ref="F12:G12"/>
    <mergeCell ref="F8:F11"/>
    <mergeCell ref="E8:E11"/>
    <mergeCell ref="C8:C11"/>
    <mergeCell ref="D8:D11"/>
    <mergeCell ref="E21:E29"/>
    <mergeCell ref="D21:D29"/>
    <mergeCell ref="I5:K5"/>
    <mergeCell ref="C12:C20"/>
    <mergeCell ref="D12:D20"/>
    <mergeCell ref="E12:E20"/>
    <mergeCell ref="G7:H7"/>
    <mergeCell ref="G5:H6"/>
    <mergeCell ref="F13:G13"/>
    <mergeCell ref="F14:G14"/>
    <mergeCell ref="I15:I20"/>
    <mergeCell ref="J15:J20"/>
    <mergeCell ref="K15:K20"/>
    <mergeCell ref="I24:I29"/>
    <mergeCell ref="J24:J29"/>
    <mergeCell ref="K24:K29"/>
    <mergeCell ref="D264:D269"/>
    <mergeCell ref="A5:A6"/>
    <mergeCell ref="B5:B6"/>
    <mergeCell ref="C5:C6"/>
    <mergeCell ref="D5:D6"/>
    <mergeCell ref="E5:E6"/>
    <mergeCell ref="C34:C43"/>
    <mergeCell ref="D34:D43"/>
    <mergeCell ref="E34:E43"/>
    <mergeCell ref="D48:D53"/>
    <mergeCell ref="E48:E53"/>
    <mergeCell ref="C44:C47"/>
    <mergeCell ref="D44:D47"/>
    <mergeCell ref="C48:C53"/>
    <mergeCell ref="E44:E47"/>
    <mergeCell ref="C76:C81"/>
    <mergeCell ref="D76:D81"/>
    <mergeCell ref="D242:D245"/>
    <mergeCell ref="C206:C209"/>
    <mergeCell ref="A8:A12"/>
    <mergeCell ref="B8:B12"/>
    <mergeCell ref="D30:D33"/>
    <mergeCell ref="E30:E33"/>
    <mergeCell ref="C54:C59"/>
    <mergeCell ref="D54:D59"/>
    <mergeCell ref="E54:E59"/>
    <mergeCell ref="D60:D63"/>
    <mergeCell ref="E60:E63"/>
    <mergeCell ref="E64:E69"/>
    <mergeCell ref="C82:C87"/>
    <mergeCell ref="D82:D87"/>
    <mergeCell ref="E82:E87"/>
    <mergeCell ref="C70:C75"/>
    <mergeCell ref="D70:D75"/>
    <mergeCell ref="E70:E75"/>
    <mergeCell ref="C64:C69"/>
    <mergeCell ref="D64:D69"/>
    <mergeCell ref="E76:E81"/>
    <mergeCell ref="C270:C275"/>
    <mergeCell ref="C276:C279"/>
    <mergeCell ref="E250:E253"/>
    <mergeCell ref="B320:B323"/>
    <mergeCell ref="C60:C63"/>
    <mergeCell ref="C94:C99"/>
    <mergeCell ref="D94:D99"/>
    <mergeCell ref="C162:C167"/>
    <mergeCell ref="D162:D167"/>
    <mergeCell ref="E162:E167"/>
    <mergeCell ref="C250:C253"/>
    <mergeCell ref="C238:C241"/>
    <mergeCell ref="C210:C215"/>
    <mergeCell ref="E224:E233"/>
    <mergeCell ref="E202:E205"/>
    <mergeCell ref="E188:E193"/>
    <mergeCell ref="C182:C187"/>
    <mergeCell ref="D182:D187"/>
    <mergeCell ref="C220:C223"/>
    <mergeCell ref="D220:D223"/>
    <mergeCell ref="C284:C287"/>
    <mergeCell ref="D284:D287"/>
    <mergeCell ref="D296:D299"/>
    <mergeCell ref="E296:E299"/>
    <mergeCell ref="B324:B327"/>
    <mergeCell ref="E324:E327"/>
    <mergeCell ref="D198:D201"/>
    <mergeCell ref="C174:C177"/>
    <mergeCell ref="D246:D249"/>
    <mergeCell ref="E246:E249"/>
    <mergeCell ref="C242:C245"/>
    <mergeCell ref="E242:E245"/>
    <mergeCell ref="D280:D283"/>
    <mergeCell ref="E280:E283"/>
    <mergeCell ref="D238:D241"/>
    <mergeCell ref="C216:C219"/>
    <mergeCell ref="D216:D219"/>
    <mergeCell ref="E216:E219"/>
    <mergeCell ref="C178:C181"/>
    <mergeCell ref="C300:C303"/>
    <mergeCell ref="D300:D303"/>
    <mergeCell ref="E300:E303"/>
    <mergeCell ref="C188:C193"/>
    <mergeCell ref="C292:C295"/>
    <mergeCell ref="D292:D295"/>
    <mergeCell ref="C258:C263"/>
    <mergeCell ref="C324:C327"/>
    <mergeCell ref="E220:E223"/>
    <mergeCell ref="F82:F87"/>
    <mergeCell ref="F15:F17"/>
    <mergeCell ref="F18:F20"/>
    <mergeCell ref="F21:G21"/>
    <mergeCell ref="F24:F26"/>
    <mergeCell ref="F27:F29"/>
    <mergeCell ref="F22:G22"/>
    <mergeCell ref="F23:G23"/>
    <mergeCell ref="F30:F33"/>
    <mergeCell ref="F34:F37"/>
    <mergeCell ref="F44:F47"/>
    <mergeCell ref="F60:F63"/>
    <mergeCell ref="F70:F75"/>
    <mergeCell ref="F76:F81"/>
    <mergeCell ref="F64:F69"/>
    <mergeCell ref="F54:F59"/>
    <mergeCell ref="F48:F53"/>
    <mergeCell ref="F130:F133"/>
    <mergeCell ref="F134:F139"/>
    <mergeCell ref="F124:F129"/>
    <mergeCell ref="F118:F123"/>
    <mergeCell ref="F112:F117"/>
    <mergeCell ref="F106:F111"/>
    <mergeCell ref="F100:F105"/>
    <mergeCell ref="F94:F99"/>
    <mergeCell ref="F88:F93"/>
    <mergeCell ref="F331:F333"/>
    <mergeCell ref="F334:F336"/>
    <mergeCell ref="F312:F315"/>
    <mergeCell ref="F316:F319"/>
    <mergeCell ref="F320:F323"/>
    <mergeCell ref="F324:F327"/>
    <mergeCell ref="F292:F295"/>
    <mergeCell ref="F296:F299"/>
    <mergeCell ref="F300:F303"/>
    <mergeCell ref="F304:F307"/>
    <mergeCell ref="F308:F311"/>
    <mergeCell ref="F280:F283"/>
    <mergeCell ref="F284:F287"/>
    <mergeCell ref="F288:F291"/>
    <mergeCell ref="F276:F279"/>
    <mergeCell ref="F270:F275"/>
    <mergeCell ref="F264:F269"/>
    <mergeCell ref="F224:F233"/>
    <mergeCell ref="F210:F215"/>
    <mergeCell ref="F188:F193"/>
    <mergeCell ref="F194:F197"/>
    <mergeCell ref="F198:F201"/>
    <mergeCell ref="F202:F205"/>
    <mergeCell ref="F250:F253"/>
    <mergeCell ref="F254:F257"/>
    <mergeCell ref="F258:F263"/>
    <mergeCell ref="F238:F241"/>
    <mergeCell ref="F242:F245"/>
    <mergeCell ref="F246:F249"/>
    <mergeCell ref="F206:F209"/>
    <mergeCell ref="F216:F219"/>
    <mergeCell ref="F220:F223"/>
    <mergeCell ref="F234:F237"/>
    <mergeCell ref="F182:F187"/>
    <mergeCell ref="F168:F173"/>
    <mergeCell ref="F162:F167"/>
    <mergeCell ref="F152:F157"/>
    <mergeCell ref="F146:F151"/>
    <mergeCell ref="F140:F145"/>
    <mergeCell ref="F158:F161"/>
    <mergeCell ref="F174:F177"/>
    <mergeCell ref="F178:F181"/>
  </mergeCells>
  <printOptions horizontalCentered="1"/>
  <pageMargins left="0.27559055118110237" right="0.23622047244094491" top="0.15748031496062992" bottom="0.11811023622047245" header="0" footer="0"/>
  <pageSetup paperSize="9" scale="48" fitToHeight="14" orientation="landscape" r:id="rId1"/>
  <rowBreaks count="10" manualBreakCount="10">
    <brk id="43" max="10" man="1"/>
    <brk id="75" max="10" man="1"/>
    <brk id="111" max="10" man="1"/>
    <brk id="145" max="10" man="1"/>
    <brk id="187" max="10" man="1"/>
    <brk id="215" max="10" man="1"/>
    <brk id="245" max="10" man="1"/>
    <brk id="275" max="10" man="1"/>
    <brk id="303" max="10" man="1"/>
    <brk id="3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програма</vt:lpstr>
      <vt:lpstr>програма!Заголовки_для_печати</vt:lpstr>
      <vt:lpstr>програма!Область_печати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UserOk</cp:lastModifiedBy>
  <cp:lastPrinted>2023-07-18T09:02:54Z</cp:lastPrinted>
  <dcterms:created xsi:type="dcterms:W3CDTF">2023-04-13T11:19:37Z</dcterms:created>
  <dcterms:modified xsi:type="dcterms:W3CDTF">2023-07-18T10:34:18Z</dcterms:modified>
</cp:coreProperties>
</file>